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Statické zajištěn..." sheetId="2" r:id="rId2"/>
    <sheet name="SO 02 - Specielní zakládá..." sheetId="3" r:id="rId3"/>
    <sheet name="VON - Vedlejší a ostatní ..."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'SO 01 - Statické zajištěn...'!$C$82:$K$157</definedName>
    <definedName name="_xlnm.Print_Area" localSheetId="1">'SO 01 - Statické zajištěn...'!$C$4:$J$36,'SO 01 - Statické zajištěn...'!$C$42:$J$64,'SO 01 - Statické zajištěn...'!$C$70:$K$157</definedName>
    <definedName name="_xlnm.Print_Titles" localSheetId="1">'SO 01 - Statické zajištěn...'!$82:$82</definedName>
    <definedName name="_xlnm._FilterDatabase" localSheetId="2" hidden="1">'SO 02 - Specielní zakládá...'!$C$87:$K$393</definedName>
    <definedName name="_xlnm.Print_Area" localSheetId="2">'SO 02 - Specielní zakládá...'!$C$4:$J$36,'SO 02 - Specielní zakládá...'!$C$42:$J$69,'SO 02 - Specielní zakládá...'!$C$75:$K$393</definedName>
    <definedName name="_xlnm.Print_Titles" localSheetId="2">'SO 02 - Specielní zakládá...'!$87:$87</definedName>
    <definedName name="_xlnm._FilterDatabase" localSheetId="3" hidden="1">'VON - Vedlejší a ostatní ...'!$C$80:$K$100</definedName>
    <definedName name="_xlnm.Print_Area" localSheetId="3">'VON - Vedlejší a ostatní ...'!$C$4:$J$36,'VON - Vedlejší a ostatní ...'!$C$42:$J$62,'VON - Vedlejší a ostatní ...'!$C$68:$K$100</definedName>
    <definedName name="_xlnm.Print_Titles" localSheetId="3">'VON - Vedlejší a ostatní ...'!$80:$80</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99"/>
  <c r="BH99"/>
  <c r="BG99"/>
  <c r="BF99"/>
  <c r="T99"/>
  <c r="R99"/>
  <c r="P99"/>
  <c r="BK99"/>
  <c r="J99"/>
  <c r="BE99"/>
  <c r="BI98"/>
  <c r="BH98"/>
  <c r="BG98"/>
  <c r="BF98"/>
  <c r="T98"/>
  <c r="T97"/>
  <c r="R98"/>
  <c r="R97"/>
  <c r="P98"/>
  <c r="P97"/>
  <c r="BK98"/>
  <c r="BK97"/>
  <c r="J97"/>
  <c r="J98"/>
  <c r="BE98"/>
  <c r="J61"/>
  <c r="BI96"/>
  <c r="BH96"/>
  <c r="BG96"/>
  <c r="BF96"/>
  <c r="T96"/>
  <c r="R96"/>
  <c r="P96"/>
  <c r="BK96"/>
  <c r="J96"/>
  <c r="BE96"/>
  <c r="BI94"/>
  <c r="BH94"/>
  <c r="BG94"/>
  <c r="BF94"/>
  <c r="T94"/>
  <c r="T93"/>
  <c r="R94"/>
  <c r="R93"/>
  <c r="P94"/>
  <c r="P93"/>
  <c r="BK94"/>
  <c r="BK93"/>
  <c r="J93"/>
  <c r="J94"/>
  <c r="BE94"/>
  <c r="J60"/>
  <c r="BI91"/>
  <c r="BH91"/>
  <c r="BG91"/>
  <c r="BF91"/>
  <c r="T91"/>
  <c r="T90"/>
  <c r="R91"/>
  <c r="R90"/>
  <c r="P91"/>
  <c r="P90"/>
  <c r="BK91"/>
  <c r="BK90"/>
  <c r="J90"/>
  <c r="J91"/>
  <c r="BE91"/>
  <c r="J59"/>
  <c r="BI89"/>
  <c r="BH89"/>
  <c r="BG89"/>
  <c r="BF89"/>
  <c r="T89"/>
  <c r="R89"/>
  <c r="P89"/>
  <c r="BK89"/>
  <c r="J89"/>
  <c r="BE89"/>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J77"/>
  <c r="F77"/>
  <c r="F75"/>
  <c r="E73"/>
  <c r="J51"/>
  <c r="F51"/>
  <c r="F49"/>
  <c r="E47"/>
  <c r="J36"/>
  <c r="J18"/>
  <c r="E18"/>
  <c r="F78"/>
  <c r="F52"/>
  <c r="J17"/>
  <c r="J12"/>
  <c r="J75"/>
  <c r="J49"/>
  <c r="E7"/>
  <c r="E71"/>
  <c r="E45"/>
  <c i="1" r="AY53"/>
  <c r="AX53"/>
  <c i="3" r="BI393"/>
  <c r="BH393"/>
  <c r="BG393"/>
  <c r="BF393"/>
  <c r="T393"/>
  <c r="R393"/>
  <c r="P393"/>
  <c r="BK393"/>
  <c r="J393"/>
  <c r="BE393"/>
  <c r="BI391"/>
  <c r="BH391"/>
  <c r="BG391"/>
  <c r="BF391"/>
  <c r="T391"/>
  <c r="R391"/>
  <c r="P391"/>
  <c r="BK391"/>
  <c r="J391"/>
  <c r="BE391"/>
  <c r="BI389"/>
  <c r="BH389"/>
  <c r="BG389"/>
  <c r="BF389"/>
  <c r="T389"/>
  <c r="T388"/>
  <c r="R389"/>
  <c r="R388"/>
  <c r="P389"/>
  <c r="P388"/>
  <c r="BK389"/>
  <c r="BK388"/>
  <c r="J388"/>
  <c r="J389"/>
  <c r="BE389"/>
  <c r="J68"/>
  <c r="BI387"/>
  <c r="BH387"/>
  <c r="BG387"/>
  <c r="BF387"/>
  <c r="T387"/>
  <c r="T386"/>
  <c r="T385"/>
  <c r="R387"/>
  <c r="R386"/>
  <c r="R385"/>
  <c r="P387"/>
  <c r="P386"/>
  <c r="P385"/>
  <c r="BK387"/>
  <c r="BK386"/>
  <c r="J386"/>
  <c r="BK385"/>
  <c r="J385"/>
  <c r="J387"/>
  <c r="BE387"/>
  <c r="J67"/>
  <c r="J66"/>
  <c r="BI383"/>
  <c r="BH383"/>
  <c r="BG383"/>
  <c r="BF383"/>
  <c r="T383"/>
  <c r="T382"/>
  <c r="R383"/>
  <c r="R382"/>
  <c r="P383"/>
  <c r="P382"/>
  <c r="BK383"/>
  <c r="BK382"/>
  <c r="J382"/>
  <c r="J383"/>
  <c r="BE383"/>
  <c r="J65"/>
  <c r="BI379"/>
  <c r="BH379"/>
  <c r="BG379"/>
  <c r="BF379"/>
  <c r="T379"/>
  <c r="R379"/>
  <c r="P379"/>
  <c r="BK379"/>
  <c r="J379"/>
  <c r="BE379"/>
  <c r="BI376"/>
  <c r="BH376"/>
  <c r="BG376"/>
  <c r="BF376"/>
  <c r="T376"/>
  <c r="T375"/>
  <c r="R376"/>
  <c r="R375"/>
  <c r="P376"/>
  <c r="P375"/>
  <c r="BK376"/>
  <c r="BK375"/>
  <c r="J375"/>
  <c r="J376"/>
  <c r="BE376"/>
  <c r="J64"/>
  <c r="BI372"/>
  <c r="BH372"/>
  <c r="BG372"/>
  <c r="BF372"/>
  <c r="T372"/>
  <c r="R372"/>
  <c r="P372"/>
  <c r="BK372"/>
  <c r="J372"/>
  <c r="BE372"/>
  <c r="BI369"/>
  <c r="BH369"/>
  <c r="BG369"/>
  <c r="BF369"/>
  <c r="T369"/>
  <c r="R369"/>
  <c r="P369"/>
  <c r="BK369"/>
  <c r="J369"/>
  <c r="BE369"/>
  <c r="BI368"/>
  <c r="BH368"/>
  <c r="BG368"/>
  <c r="BF368"/>
  <c r="T368"/>
  <c r="R368"/>
  <c r="P368"/>
  <c r="BK368"/>
  <c r="J368"/>
  <c r="BE368"/>
  <c r="BI365"/>
  <c r="BH365"/>
  <c r="BG365"/>
  <c r="BF365"/>
  <c r="T365"/>
  <c r="R365"/>
  <c r="P365"/>
  <c r="BK365"/>
  <c r="J365"/>
  <c r="BE365"/>
  <c r="BI358"/>
  <c r="BH358"/>
  <c r="BG358"/>
  <c r="BF358"/>
  <c r="T358"/>
  <c r="R358"/>
  <c r="P358"/>
  <c r="BK358"/>
  <c r="J358"/>
  <c r="BE358"/>
  <c r="BI355"/>
  <c r="BH355"/>
  <c r="BG355"/>
  <c r="BF355"/>
  <c r="T355"/>
  <c r="R355"/>
  <c r="P355"/>
  <c r="BK355"/>
  <c r="J355"/>
  <c r="BE355"/>
  <c r="BI352"/>
  <c r="BH352"/>
  <c r="BG352"/>
  <c r="BF352"/>
  <c r="T352"/>
  <c r="R352"/>
  <c r="P352"/>
  <c r="BK352"/>
  <c r="J352"/>
  <c r="BE352"/>
  <c r="BI345"/>
  <c r="BH345"/>
  <c r="BG345"/>
  <c r="BF345"/>
  <c r="T345"/>
  <c r="R345"/>
  <c r="P345"/>
  <c r="BK345"/>
  <c r="J345"/>
  <c r="BE345"/>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29"/>
  <c r="BH329"/>
  <c r="BG329"/>
  <c r="BF329"/>
  <c r="T329"/>
  <c r="R329"/>
  <c r="P329"/>
  <c r="BK329"/>
  <c r="J329"/>
  <c r="BE329"/>
  <c r="BI327"/>
  <c r="BH327"/>
  <c r="BG327"/>
  <c r="BF327"/>
  <c r="T327"/>
  <c r="R327"/>
  <c r="P327"/>
  <c r="BK327"/>
  <c r="J327"/>
  <c r="BE327"/>
  <c r="BI324"/>
  <c r="BH324"/>
  <c r="BG324"/>
  <c r="BF324"/>
  <c r="T324"/>
  <c r="T323"/>
  <c r="R324"/>
  <c r="R323"/>
  <c r="P324"/>
  <c r="P323"/>
  <c r="BK324"/>
  <c r="BK323"/>
  <c r="J323"/>
  <c r="J324"/>
  <c r="BE324"/>
  <c r="J63"/>
  <c r="BI321"/>
  <c r="BH321"/>
  <c r="BG321"/>
  <c r="BF321"/>
  <c r="T321"/>
  <c r="R321"/>
  <c r="P321"/>
  <c r="BK321"/>
  <c r="J321"/>
  <c r="BE321"/>
  <c r="BI319"/>
  <c r="BH319"/>
  <c r="BG319"/>
  <c r="BF319"/>
  <c r="T319"/>
  <c r="R319"/>
  <c r="P319"/>
  <c r="BK319"/>
  <c r="J319"/>
  <c r="BE319"/>
  <c r="BI317"/>
  <c r="BH317"/>
  <c r="BG317"/>
  <c r="BF317"/>
  <c r="T317"/>
  <c r="R317"/>
  <c r="P317"/>
  <c r="BK317"/>
  <c r="J317"/>
  <c r="BE317"/>
  <c r="BI315"/>
  <c r="BH315"/>
  <c r="BG315"/>
  <c r="BF315"/>
  <c r="T315"/>
  <c r="R315"/>
  <c r="P315"/>
  <c r="BK315"/>
  <c r="J315"/>
  <c r="BE315"/>
  <c r="BI310"/>
  <c r="BH310"/>
  <c r="BG310"/>
  <c r="BF310"/>
  <c r="T310"/>
  <c r="R310"/>
  <c r="P310"/>
  <c r="BK310"/>
  <c r="J310"/>
  <c r="BE310"/>
  <c r="BI309"/>
  <c r="BH309"/>
  <c r="BG309"/>
  <c r="BF309"/>
  <c r="T309"/>
  <c r="R309"/>
  <c r="P309"/>
  <c r="BK309"/>
  <c r="J309"/>
  <c r="BE309"/>
  <c r="BI304"/>
  <c r="BH304"/>
  <c r="BG304"/>
  <c r="BF304"/>
  <c r="T304"/>
  <c r="T303"/>
  <c r="R304"/>
  <c r="R303"/>
  <c r="P304"/>
  <c r="P303"/>
  <c r="BK304"/>
  <c r="BK303"/>
  <c r="J303"/>
  <c r="J304"/>
  <c r="BE304"/>
  <c r="J62"/>
  <c r="BI298"/>
  <c r="BH298"/>
  <c r="BG298"/>
  <c r="BF298"/>
  <c r="T298"/>
  <c r="T297"/>
  <c r="R298"/>
  <c r="R297"/>
  <c r="P298"/>
  <c r="P297"/>
  <c r="BK298"/>
  <c r="BK297"/>
  <c r="J297"/>
  <c r="J298"/>
  <c r="BE298"/>
  <c r="J61"/>
  <c r="BI292"/>
  <c r="BH292"/>
  <c r="BG292"/>
  <c r="BF292"/>
  <c r="T292"/>
  <c r="R292"/>
  <c r="P292"/>
  <c r="BK292"/>
  <c r="J292"/>
  <c r="BE292"/>
  <c r="BI291"/>
  <c r="BH291"/>
  <c r="BG291"/>
  <c r="BF291"/>
  <c r="T291"/>
  <c r="R291"/>
  <c r="P291"/>
  <c r="BK291"/>
  <c r="J291"/>
  <c r="BE291"/>
  <c r="BI288"/>
  <c r="BH288"/>
  <c r="BG288"/>
  <c r="BF288"/>
  <c r="T288"/>
  <c r="R288"/>
  <c r="P288"/>
  <c r="BK288"/>
  <c r="J288"/>
  <c r="BE288"/>
  <c r="BI286"/>
  <c r="BH286"/>
  <c r="BG286"/>
  <c r="BF286"/>
  <c r="T286"/>
  <c r="R286"/>
  <c r="P286"/>
  <c r="BK286"/>
  <c r="J286"/>
  <c r="BE286"/>
  <c r="BI283"/>
  <c r="BH283"/>
  <c r="BG283"/>
  <c r="BF283"/>
  <c r="T283"/>
  <c r="R283"/>
  <c r="P283"/>
  <c r="BK283"/>
  <c r="J283"/>
  <c r="BE283"/>
  <c r="BI280"/>
  <c r="BH280"/>
  <c r="BG280"/>
  <c r="BF280"/>
  <c r="T280"/>
  <c r="R280"/>
  <c r="P280"/>
  <c r="BK280"/>
  <c r="J280"/>
  <c r="BE280"/>
  <c r="BI272"/>
  <c r="BH272"/>
  <c r="BG272"/>
  <c r="BF272"/>
  <c r="T272"/>
  <c r="T271"/>
  <c r="R272"/>
  <c r="R271"/>
  <c r="P272"/>
  <c r="P271"/>
  <c r="BK272"/>
  <c r="BK271"/>
  <c r="J271"/>
  <c r="J272"/>
  <c r="BE272"/>
  <c r="J60"/>
  <c r="BI269"/>
  <c r="BH269"/>
  <c r="BG269"/>
  <c r="BF269"/>
  <c r="T269"/>
  <c r="R269"/>
  <c r="P269"/>
  <c r="BK269"/>
  <c r="J269"/>
  <c r="BE269"/>
  <c r="BI267"/>
  <c r="BH267"/>
  <c r="BG267"/>
  <c r="BF267"/>
  <c r="T267"/>
  <c r="R267"/>
  <c r="P267"/>
  <c r="BK267"/>
  <c r="J267"/>
  <c r="BE267"/>
  <c r="BI264"/>
  <c r="BH264"/>
  <c r="BG264"/>
  <c r="BF264"/>
  <c r="T264"/>
  <c r="R264"/>
  <c r="P264"/>
  <c r="BK264"/>
  <c r="J264"/>
  <c r="BE264"/>
  <c r="BI263"/>
  <c r="BH263"/>
  <c r="BG263"/>
  <c r="BF263"/>
  <c r="T263"/>
  <c r="R263"/>
  <c r="P263"/>
  <c r="BK263"/>
  <c r="J263"/>
  <c r="BE263"/>
  <c r="BI257"/>
  <c r="BH257"/>
  <c r="BG257"/>
  <c r="BF257"/>
  <c r="T257"/>
  <c r="R257"/>
  <c r="P257"/>
  <c r="BK257"/>
  <c r="J257"/>
  <c r="BE257"/>
  <c r="BI256"/>
  <c r="BH256"/>
  <c r="BG256"/>
  <c r="BF256"/>
  <c r="T256"/>
  <c r="R256"/>
  <c r="P256"/>
  <c r="BK256"/>
  <c r="J256"/>
  <c r="BE256"/>
  <c r="BI251"/>
  <c r="BH251"/>
  <c r="BG251"/>
  <c r="BF251"/>
  <c r="T251"/>
  <c r="R251"/>
  <c r="P251"/>
  <c r="BK251"/>
  <c r="J251"/>
  <c r="BE251"/>
  <c r="BI241"/>
  <c r="BH241"/>
  <c r="BG241"/>
  <c r="BF241"/>
  <c r="T241"/>
  <c r="R241"/>
  <c r="P241"/>
  <c r="BK241"/>
  <c r="J241"/>
  <c r="BE241"/>
  <c r="BI234"/>
  <c r="BH234"/>
  <c r="BG234"/>
  <c r="BF234"/>
  <c r="T234"/>
  <c r="R234"/>
  <c r="P234"/>
  <c r="BK234"/>
  <c r="J234"/>
  <c r="BE234"/>
  <c r="BI227"/>
  <c r="BH227"/>
  <c r="BG227"/>
  <c r="BF227"/>
  <c r="T227"/>
  <c r="R227"/>
  <c r="P227"/>
  <c r="BK227"/>
  <c r="J227"/>
  <c r="BE227"/>
  <c r="BI224"/>
  <c r="BH224"/>
  <c r="BG224"/>
  <c r="BF224"/>
  <c r="T224"/>
  <c r="R224"/>
  <c r="P224"/>
  <c r="BK224"/>
  <c r="J224"/>
  <c r="BE224"/>
  <c r="BI222"/>
  <c r="BH222"/>
  <c r="BG222"/>
  <c r="BF222"/>
  <c r="T222"/>
  <c r="R222"/>
  <c r="P222"/>
  <c r="BK222"/>
  <c r="J222"/>
  <c r="BE222"/>
  <c r="BI216"/>
  <c r="BH216"/>
  <c r="BG216"/>
  <c r="BF216"/>
  <c r="T216"/>
  <c r="R216"/>
  <c r="P216"/>
  <c r="BK216"/>
  <c r="J216"/>
  <c r="BE216"/>
  <c r="BI209"/>
  <c r="BH209"/>
  <c r="BG209"/>
  <c r="BF209"/>
  <c r="T209"/>
  <c r="R209"/>
  <c r="P209"/>
  <c r="BK209"/>
  <c r="J209"/>
  <c r="BE209"/>
  <c r="BI203"/>
  <c r="BH203"/>
  <c r="BG203"/>
  <c r="BF203"/>
  <c r="T203"/>
  <c r="R203"/>
  <c r="P203"/>
  <c r="BK203"/>
  <c r="J203"/>
  <c r="BE203"/>
  <c r="BI196"/>
  <c r="BH196"/>
  <c r="BG196"/>
  <c r="BF196"/>
  <c r="T196"/>
  <c r="R196"/>
  <c r="P196"/>
  <c r="BK196"/>
  <c r="J196"/>
  <c r="BE196"/>
  <c r="BI189"/>
  <c r="BH189"/>
  <c r="BG189"/>
  <c r="BF189"/>
  <c r="T189"/>
  <c r="R189"/>
  <c r="P189"/>
  <c r="BK189"/>
  <c r="J189"/>
  <c r="BE189"/>
  <c r="BI185"/>
  <c r="BH185"/>
  <c r="BG185"/>
  <c r="BF185"/>
  <c r="T185"/>
  <c r="R185"/>
  <c r="P185"/>
  <c r="BK185"/>
  <c r="J185"/>
  <c r="BE185"/>
  <c r="BI181"/>
  <c r="BH181"/>
  <c r="BG181"/>
  <c r="BF181"/>
  <c r="T181"/>
  <c r="R181"/>
  <c r="P181"/>
  <c r="BK181"/>
  <c r="J181"/>
  <c r="BE181"/>
  <c r="BI179"/>
  <c r="BH179"/>
  <c r="BG179"/>
  <c r="BF179"/>
  <c r="T179"/>
  <c r="R179"/>
  <c r="P179"/>
  <c r="BK179"/>
  <c r="J179"/>
  <c r="BE179"/>
  <c r="BI174"/>
  <c r="BH174"/>
  <c r="BG174"/>
  <c r="BF174"/>
  <c r="T174"/>
  <c r="T173"/>
  <c r="R174"/>
  <c r="R173"/>
  <c r="P174"/>
  <c r="P173"/>
  <c r="BK174"/>
  <c r="BK173"/>
  <c r="J173"/>
  <c r="J174"/>
  <c r="BE174"/>
  <c r="J59"/>
  <c r="BI171"/>
  <c r="BH171"/>
  <c r="BG171"/>
  <c r="BF171"/>
  <c r="T171"/>
  <c r="R171"/>
  <c r="P171"/>
  <c r="BK171"/>
  <c r="J171"/>
  <c r="BE171"/>
  <c r="BI166"/>
  <c r="BH166"/>
  <c r="BG166"/>
  <c r="BF166"/>
  <c r="T166"/>
  <c r="R166"/>
  <c r="P166"/>
  <c r="BK166"/>
  <c r="J166"/>
  <c r="BE166"/>
  <c r="BI160"/>
  <c r="BH160"/>
  <c r="BG160"/>
  <c r="BF160"/>
  <c r="T160"/>
  <c r="R160"/>
  <c r="P160"/>
  <c r="BK160"/>
  <c r="J160"/>
  <c r="BE160"/>
  <c r="BI157"/>
  <c r="BH157"/>
  <c r="BG157"/>
  <c r="BF157"/>
  <c r="T157"/>
  <c r="R157"/>
  <c r="P157"/>
  <c r="BK157"/>
  <c r="J157"/>
  <c r="BE157"/>
  <c r="BI154"/>
  <c r="BH154"/>
  <c r="BG154"/>
  <c r="BF154"/>
  <c r="T154"/>
  <c r="R154"/>
  <c r="P154"/>
  <c r="BK154"/>
  <c r="J154"/>
  <c r="BE154"/>
  <c r="BI151"/>
  <c r="BH151"/>
  <c r="BG151"/>
  <c r="BF151"/>
  <c r="T151"/>
  <c r="R151"/>
  <c r="P151"/>
  <c r="BK151"/>
  <c r="J151"/>
  <c r="BE151"/>
  <c r="BI148"/>
  <c r="BH148"/>
  <c r="BG148"/>
  <c r="BF148"/>
  <c r="T148"/>
  <c r="R148"/>
  <c r="P148"/>
  <c r="BK148"/>
  <c r="J148"/>
  <c r="BE148"/>
  <c r="BI145"/>
  <c r="BH145"/>
  <c r="BG145"/>
  <c r="BF145"/>
  <c r="T145"/>
  <c r="R145"/>
  <c r="P145"/>
  <c r="BK145"/>
  <c r="J145"/>
  <c r="BE145"/>
  <c r="BI142"/>
  <c r="BH142"/>
  <c r="BG142"/>
  <c r="BF142"/>
  <c r="T142"/>
  <c r="R142"/>
  <c r="P142"/>
  <c r="BK142"/>
  <c r="J142"/>
  <c r="BE142"/>
  <c r="BI139"/>
  <c r="BH139"/>
  <c r="BG139"/>
  <c r="BF139"/>
  <c r="T139"/>
  <c r="R139"/>
  <c r="P139"/>
  <c r="BK139"/>
  <c r="J139"/>
  <c r="BE139"/>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9"/>
  <c r="BH129"/>
  <c r="BG129"/>
  <c r="BF129"/>
  <c r="T129"/>
  <c r="R129"/>
  <c r="P129"/>
  <c r="BK129"/>
  <c r="J129"/>
  <c r="BE129"/>
  <c r="BI126"/>
  <c r="BH126"/>
  <c r="BG126"/>
  <c r="BF126"/>
  <c r="T126"/>
  <c r="R126"/>
  <c r="P126"/>
  <c r="BK126"/>
  <c r="J126"/>
  <c r="BE126"/>
  <c r="BI123"/>
  <c r="BH123"/>
  <c r="BG123"/>
  <c r="BF123"/>
  <c r="T123"/>
  <c r="R123"/>
  <c r="P123"/>
  <c r="BK123"/>
  <c r="J123"/>
  <c r="BE123"/>
  <c r="BI119"/>
  <c r="BH119"/>
  <c r="BG119"/>
  <c r="BF119"/>
  <c r="T119"/>
  <c r="R119"/>
  <c r="P119"/>
  <c r="BK119"/>
  <c r="J119"/>
  <c r="BE119"/>
  <c r="BI117"/>
  <c r="BH117"/>
  <c r="BG117"/>
  <c r="BF117"/>
  <c r="T117"/>
  <c r="R117"/>
  <c r="P117"/>
  <c r="BK117"/>
  <c r="J117"/>
  <c r="BE117"/>
  <c r="BI112"/>
  <c r="BH112"/>
  <c r="BG112"/>
  <c r="BF112"/>
  <c r="T112"/>
  <c r="R112"/>
  <c r="P112"/>
  <c r="BK112"/>
  <c r="J112"/>
  <c r="BE112"/>
  <c r="BI109"/>
  <c r="BH109"/>
  <c r="BG109"/>
  <c r="BF109"/>
  <c r="T109"/>
  <c r="R109"/>
  <c r="P109"/>
  <c r="BK109"/>
  <c r="J109"/>
  <c r="BE109"/>
  <c r="BI102"/>
  <c r="BH102"/>
  <c r="BG102"/>
  <c r="BF102"/>
  <c r="T102"/>
  <c r="R102"/>
  <c r="P102"/>
  <c r="BK102"/>
  <c r="J102"/>
  <c r="BE102"/>
  <c r="BI91"/>
  <c r="F34"/>
  <c i="1" r="BD53"/>
  <c i="3" r="BH91"/>
  <c r="F33"/>
  <c i="1" r="BC53"/>
  <c i="3" r="BG91"/>
  <c r="F32"/>
  <c i="1" r="BB53"/>
  <c i="3" r="BF91"/>
  <c r="J31"/>
  <c i="1" r="AW53"/>
  <c i="3" r="F31"/>
  <c i="1" r="BA53"/>
  <c i="3" r="T91"/>
  <c r="T90"/>
  <c r="T89"/>
  <c r="T88"/>
  <c r="R91"/>
  <c r="R90"/>
  <c r="R89"/>
  <c r="R88"/>
  <c r="P91"/>
  <c r="P90"/>
  <c r="P89"/>
  <c r="P88"/>
  <c i="1" r="AU53"/>
  <c i="3" r="BK91"/>
  <c r="BK90"/>
  <c r="J90"/>
  <c r="BK89"/>
  <c r="J89"/>
  <c r="BK88"/>
  <c r="J88"/>
  <c r="J56"/>
  <c r="J27"/>
  <c i="1" r="AG53"/>
  <c i="3" r="J91"/>
  <c r="BE91"/>
  <c r="J30"/>
  <c i="1" r="AV53"/>
  <c i="3" r="F30"/>
  <c i="1" r="AZ53"/>
  <c i="3" r="J58"/>
  <c r="J57"/>
  <c r="J84"/>
  <c r="F84"/>
  <c r="F82"/>
  <c r="E80"/>
  <c r="J51"/>
  <c r="F51"/>
  <c r="F49"/>
  <c r="E47"/>
  <c r="J36"/>
  <c r="J18"/>
  <c r="E18"/>
  <c r="F85"/>
  <c r="F52"/>
  <c r="J17"/>
  <c r="J12"/>
  <c r="J82"/>
  <c r="J49"/>
  <c r="E7"/>
  <c r="E78"/>
  <c r="E45"/>
  <c i="1" r="AY52"/>
  <c r="AX52"/>
  <c i="2" r="BI156"/>
  <c r="BH156"/>
  <c r="BG156"/>
  <c r="BF156"/>
  <c r="T156"/>
  <c r="R156"/>
  <c r="P156"/>
  <c r="BK156"/>
  <c r="J156"/>
  <c r="BE156"/>
  <c r="BI145"/>
  <c r="BH145"/>
  <c r="BG145"/>
  <c r="BF145"/>
  <c r="T145"/>
  <c r="R145"/>
  <c r="P145"/>
  <c r="BK145"/>
  <c r="J145"/>
  <c r="BE145"/>
  <c r="BI141"/>
  <c r="BH141"/>
  <c r="BG141"/>
  <c r="BF141"/>
  <c r="T141"/>
  <c r="R141"/>
  <c r="P141"/>
  <c r="BK141"/>
  <c r="J141"/>
  <c r="BE141"/>
  <c r="BI133"/>
  <c r="BH133"/>
  <c r="BG133"/>
  <c r="BF133"/>
  <c r="T133"/>
  <c r="R133"/>
  <c r="P133"/>
  <c r="BK133"/>
  <c r="J133"/>
  <c r="BE133"/>
  <c r="BI123"/>
  <c r="BH123"/>
  <c r="BG123"/>
  <c r="BF123"/>
  <c r="T123"/>
  <c r="R123"/>
  <c r="P123"/>
  <c r="BK123"/>
  <c r="J123"/>
  <c r="BE123"/>
  <c r="BI111"/>
  <c r="BH111"/>
  <c r="BG111"/>
  <c r="BF111"/>
  <c r="T111"/>
  <c r="T110"/>
  <c r="T109"/>
  <c r="R111"/>
  <c r="R110"/>
  <c r="R109"/>
  <c r="P111"/>
  <c r="P110"/>
  <c r="P109"/>
  <c r="BK111"/>
  <c r="BK110"/>
  <c r="J110"/>
  <c r="BK109"/>
  <c r="J109"/>
  <c r="J111"/>
  <c r="BE111"/>
  <c r="J63"/>
  <c r="J62"/>
  <c r="BI107"/>
  <c r="BH107"/>
  <c r="BG107"/>
  <c r="BF107"/>
  <c r="T107"/>
  <c r="T106"/>
  <c r="R107"/>
  <c r="R106"/>
  <c r="P107"/>
  <c r="P106"/>
  <c r="BK107"/>
  <c r="BK106"/>
  <c r="J106"/>
  <c r="J107"/>
  <c r="BE107"/>
  <c r="J61"/>
  <c r="BI103"/>
  <c r="BH103"/>
  <c r="BG103"/>
  <c r="BF103"/>
  <c r="T103"/>
  <c r="R103"/>
  <c r="P103"/>
  <c r="BK103"/>
  <c r="J103"/>
  <c r="BE103"/>
  <c r="BI100"/>
  <c r="BH100"/>
  <c r="BG100"/>
  <c r="BF100"/>
  <c r="T100"/>
  <c r="R100"/>
  <c r="P100"/>
  <c r="BK100"/>
  <c r="J100"/>
  <c r="BE100"/>
  <c r="BI98"/>
  <c r="BH98"/>
  <c r="BG98"/>
  <c r="BF98"/>
  <c r="T98"/>
  <c r="R98"/>
  <c r="P98"/>
  <c r="BK98"/>
  <c r="J98"/>
  <c r="BE98"/>
  <c r="BI94"/>
  <c r="BH94"/>
  <c r="BG94"/>
  <c r="BF94"/>
  <c r="T94"/>
  <c r="T93"/>
  <c r="R94"/>
  <c r="R93"/>
  <c r="P94"/>
  <c r="P93"/>
  <c r="BK94"/>
  <c r="BK93"/>
  <c r="J93"/>
  <c r="J94"/>
  <c r="BE94"/>
  <c r="J60"/>
  <c r="BI90"/>
  <c r="BH90"/>
  <c r="BG90"/>
  <c r="BF90"/>
  <c r="T90"/>
  <c r="T89"/>
  <c r="R90"/>
  <c r="R89"/>
  <c r="P90"/>
  <c r="P89"/>
  <c r="BK90"/>
  <c r="BK89"/>
  <c r="J89"/>
  <c r="J90"/>
  <c r="BE90"/>
  <c r="J59"/>
  <c r="BI86"/>
  <c r="F34"/>
  <c i="1" r="BD52"/>
  <c i="2" r="BH86"/>
  <c r="F33"/>
  <c i="1" r="BC52"/>
  <c i="2" r="BG86"/>
  <c r="F32"/>
  <c i="1" r="BB52"/>
  <c i="2" r="BF86"/>
  <c r="J31"/>
  <c i="1" r="AW52"/>
  <c i="2" r="F31"/>
  <c i="1" r="BA52"/>
  <c i="2" r="T86"/>
  <c r="T85"/>
  <c r="T84"/>
  <c r="T83"/>
  <c r="R86"/>
  <c r="R85"/>
  <c r="R84"/>
  <c r="R83"/>
  <c r="P86"/>
  <c r="P85"/>
  <c r="P84"/>
  <c r="P83"/>
  <c i="1" r="AU52"/>
  <c i="2" r="BK86"/>
  <c r="BK85"/>
  <c r="J85"/>
  <c r="BK84"/>
  <c r="J84"/>
  <c r="BK83"/>
  <c r="J83"/>
  <c r="J56"/>
  <c r="J27"/>
  <c i="1" r="AG52"/>
  <c i="2" r="J86"/>
  <c r="BE86"/>
  <c r="J30"/>
  <c i="1" r="AV52"/>
  <c i="2" r="F30"/>
  <c i="1" r="AZ52"/>
  <c i="2" r="J58"/>
  <c r="J57"/>
  <c r="J79"/>
  <c r="F79"/>
  <c r="F77"/>
  <c r="E75"/>
  <c r="J51"/>
  <c r="F51"/>
  <c r="F49"/>
  <c r="E47"/>
  <c r="J36"/>
  <c r="J18"/>
  <c r="E18"/>
  <c r="F80"/>
  <c r="F52"/>
  <c r="J17"/>
  <c r="J12"/>
  <c r="J77"/>
  <c r="J49"/>
  <c r="E7"/>
  <c r="E73"/>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<sst xmlns="http://schemas.openxmlformats.org/spreadsheetml/2006/main">
  <si>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</si>
  <si>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</si>
  <si>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</si>
  <si>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</si>
  <si>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</si>
  <si>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</si>
  <si>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</si>
  <si>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{a8773582-775a-4f2a-907b-3d868c3df28e}</t>
  </si>
  <si>
    <t>0,01</t>
  </si>
  <si>
    <t>21</t>
  </si>
  <si>
    <t>15</t>
  </si>
  <si>
    <t>REKAPITULACE STAVBY</t>
  </si>
  <si>
    <t xml:space="preserve">v ---  níže se nacházejí doplnkové a pomocné údaje k sestavám  --- v</t>
  </si>
  <si>
    <t>Návod na vyplnění</t>
  </si>
  <si>
    <t>0,001</t>
  </si>
  <si>
    <t>Kód:</t>
  </si>
  <si>
    <t>18_127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</si>
  <si>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</si>
  <si>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</si>
  <si>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opěrné zdi stará mincovna Jáchymov</t>
  </si>
  <si>
    <t>KSO:</t>
  </si>
  <si>
    <t/>
  </si>
  <si>
    <t>CC-CZ:</t>
  </si>
  <si>
    <t>Místo:</t>
  </si>
  <si>
    <t>Jáchymov</t>
  </si>
  <si>
    <t>Datum:</t>
  </si>
  <si>
    <t>4. 12. 2018</t>
  </si>
  <si>
    <t>Zadavatel:</t>
  </si>
  <si>
    <t>IČ:</t>
  </si>
  <si>
    <t>0,1</t>
  </si>
  <si>
    <t xml:space="preserve"> Město Jáchymov</t>
  </si>
  <si>
    <t>DIČ:</t>
  </si>
  <si>
    <t>Uchazeč:</t>
  </si>
  <si>
    <t>Vyplň údaj</t>
  </si>
  <si>
    <t>Projektant:</t>
  </si>
  <si>
    <t>AZ Consult spol. s r.o.</t>
  </si>
  <si>
    <t>True</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</si>
  <si>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</si>
  <si>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nepocházá z Cenové soustavy ÚRS._x000d__x000d_
_x000d__x000d_
Jména výrobců a obchodní názvy u položek jsou pouze informativní, uvedené jako reference technických parametrů,_x000d__x000d_
vzájemné kompatibility zařízení a dostupnosti odborného servisu. Lze použít výrobky ekvivalentních vlastností jiných výrobců._x000d__x000d_
_x000d__x000d_
Nedílnou součástí Rozpočtu a Výkazu výměr je projektová dokumentace. Nabídkové ceny mohou být vytvářeny dle Výkazu výměr pouze s projektem a jeho Výkazem výměr._x000d_</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</si>
  <si>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</si>
  <si>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</si>
  <si>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</si>
  <si>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</si>
  <si>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</si>
  <si>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</si>
  <si>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</si>
  <si>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</si>
  <si>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</si>
  <si>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</si>
  <si>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</si>
  <si>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</si>
  <si>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</si>
  <si>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</si>
  <si>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</si>
  <si>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</si>
  <si>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</si>
  <si>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</si>
  <si>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</si>
  <si>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</si>
  <si>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</si>
  <si>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</si>
  <si>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</si>
  <si>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</si>
  <si>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</si>
  <si>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</si>
  <si>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</si>
  <si>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</si>
  <si>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</si>
  <si>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</si>
  <si>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</si>
  <si>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</si>
  <si>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</si>
  <si>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</si>
  <si>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</si>
  <si>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</si>
  <si>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</si>
  <si>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</si>
  <si>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</si>
  <si>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</si>
  <si>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 xml:space="preserve">Statické zajištění  stávajících sklepů</t>
  </si>
  <si>
    <t>STA</t>
  </si>
  <si>
    <t>1</t>
  </si>
  <si>
    <t>{c135eada-f0c8-4d73-b840-f8f9f9cdf23e}</t>
  </si>
  <si>
    <t>2</t>
  </si>
  <si>
    <t>SO 02</t>
  </si>
  <si>
    <t>Specielní zakládání - zajištění svahu</t>
  </si>
  <si>
    <t>{34f6baa9-5c67-4faf-bd96-650d52738567}</t>
  </si>
  <si>
    <t>VON</t>
  </si>
  <si>
    <t>Vedlejší a ostatní náklady</t>
  </si>
  <si>
    <t>{ed1a0457-0925-4580-96f5-cd943837a4ae}</t>
  </si>
  <si>
    <t>1) Krycí list soupisu</t>
  </si>
  <si>
    <t>2) Rekapitulace</t>
  </si>
  <si>
    <t>3) Soupis prací</t>
  </si>
  <si>
    <t>Zpět na list:</t>
  </si>
  <si>
    <t>Rekapitulace stavby</t>
  </si>
  <si>
    <t>KRYCÍ LIST SOUPISU</t>
  </si>
  <si>
    <t>Objekt:</t>
  </si>
  <si>
    <t xml:space="preserve">SO 01 - Statické zajištění  stávajících sklepů</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</si>
  <si>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nepocházá z Cenové soustavy ÚRS._x000d_ _x000d_ Jména výrobců a obchodní názvy u položek jsou pouze informativní, uvedené jako reference technických parametrů,_x000d_ vzájemné kompatibility zařízení a dostupnosti odborného servisu. Lze použít výrobky ekvivalentních vlastností jiných výrobců._x000d_ _x000d_ Nedílnou součástí Rozpočtu a Výkazu výměr je projektová dokumentace. Nabídkové ceny mohou být vytvářeny dle Výkazu výměr pouze s projektem a jeho Výkazem výměr._x000d_</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</si>
  <si>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</si>
  <si>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</si>
  <si>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</si>
  <si>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</si>
  <si>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</si>
  <si>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</si>
  <si>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</si>
  <si>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</si>
  <si>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997 - Přesun sutě</t>
  </si>
  <si>
    <t xml:space="preserve">    998 - Přesun hmot</t>
  </si>
  <si>
    <t>PSV - Práce a dodávky PSV</t>
  </si>
  <si>
    <t xml:space="preserve">    762 - Konstrukce tesařské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</si>
  <si>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</si>
  <si>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</si>
  <si>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</si>
  <si>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</si>
  <si>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</si>
  <si>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</si>
  <si>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</si>
  <si>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</si>
  <si>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</si>
  <si>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</si>
  <si>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</si>
  <si>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</si>
  <si>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</si>
  <si>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</si>
  <si>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</si>
  <si>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</si>
  <si>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</si>
  <si>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</si>
  <si>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</si>
  <si>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</si>
  <si>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317351101</t>
  </si>
  <si>
    <t>Bednění klenbových pásů, říms nebo překladů klenbových pásů válcových včetně podpěrné konstrukce do výše 4 m zřízení</t>
  </si>
  <si>
    <t>m2</t>
  </si>
  <si>
    <t>CS ÚRS 2018 02</t>
  </si>
  <si>
    <t>4</t>
  </si>
  <si>
    <t>-1155271351</t>
  </si>
  <si>
    <t>VV</t>
  </si>
  <si>
    <t>" 7 - prkenné bednění klenby" 1,5*4,5+4,2*3,1+2*4,8</t>
  </si>
  <si>
    <t>Součet</t>
  </si>
  <si>
    <t>6</t>
  </si>
  <si>
    <t>Úpravy povrchů, podlahy a osazování výplní</t>
  </si>
  <si>
    <t>637211122</t>
  </si>
  <si>
    <t>Okapový chodník z dlaždic betonových se zalitím spár cementovou maltou do písku, tl. dlaždic 60 mm</t>
  </si>
  <si>
    <t>1502100362</t>
  </si>
  <si>
    <t>" srovnatelné pro podložení sloupků dlaždicí na sucho" 0,3*0,3*25</t>
  </si>
  <si>
    <t>997</t>
  </si>
  <si>
    <t>Přesun sutě</t>
  </si>
  <si>
    <t>997013002</t>
  </si>
  <si>
    <t>Vyklizení ulehlé suti na vzdálenost do 3 m od okraje vyklízeného prostoru nebo s naložením na dopravní prostředek z prostorů o půdorysné ploše do 15 m2 z výšky (hloubky) do 10 m</t>
  </si>
  <si>
    <t>m3</t>
  </si>
  <si>
    <t>-692354888</t>
  </si>
  <si>
    <t>PSC</t>
  </si>
  <si>
    <t xml:space="preserve">Poznámka k souboru cen:_x000d_
1. Ceny jsou určeny pro ulehlou suť. Za ulehlou suť se považuje suť uložená na místě déle než 6 měsíců o objemové hmotnosti min. 1,500 t/m3._x000d_
2. Ceny lze použít i pro vyklízení suti ručně na svahu, při jakémkoliv sklonu suťové vrstvy._x000d_
3. V cenách -3002 a -3012 jsou započteny i náklady svislou dopravu s využitím mechanizace (vrátek)._x000d_
4. Množství měrných jednotek se určuje v m3 objemu ulehlé suti._x000d_
</t>
  </si>
  <si>
    <t>" vyklízení sutí za sklepních prostor" 25,0</t>
  </si>
  <si>
    <t>997013501</t>
  </si>
  <si>
    <t>Odvoz suti a vybouraných hmot na skládku nebo meziskládku se složením, na vzdálenost do 1 km</t>
  </si>
  <si>
    <t>t</t>
  </si>
  <si>
    <t>-835783810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</si>
  <si>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</si>
  <si>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t>
  </si>
  <si>
    <t>997013509</t>
  </si>
  <si>
    <t>Odvoz suti a vybouraných hmot na skládku nebo meziskládku se složením, na vzdálenost Příplatek k ceně za každý další i započatý 1 km přes 1 km</t>
  </si>
  <si>
    <t>1088677629</t>
  </si>
  <si>
    <t>37,5*19 "Přepočtené koeficientem množství</t>
  </si>
  <si>
    <t>997013831</t>
  </si>
  <si>
    <t>Poplatek za uložení stavebního odpadu na skládce (skládkovné) směsného stavebního a demoličního zatříděného do Katalogu odpadů pod kódem 170 904</t>
  </si>
  <si>
    <t>467336115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</si>
  <si>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</si>
  <si>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t>
  </si>
  <si>
    <t>Poznámka k položce:
skládka Sadov -zemina a kamení</t>
  </si>
  <si>
    <t>998</t>
  </si>
  <si>
    <t>Přesun hmot</t>
  </si>
  <si>
    <t>7</t>
  </si>
  <si>
    <t>998018001</t>
  </si>
  <si>
    <t>Přesun hmot pro budovy občanské výstavby, bydlení, výrobu a služby ruční - bez užití mechanizace vodorovná dopravní vzdálenost do 100 m pro budovy s jakoukoliv nosnou konstrukcí výšky do 6 m</t>
  </si>
  <si>
    <t>1406323274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</si>
  <si>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</si>
  <si>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</si>
  <si>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</si>
  <si>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762</t>
  </si>
  <si>
    <t>Konstrukce tesařské</t>
  </si>
  <si>
    <t>8</t>
  </si>
  <si>
    <t>762083122</t>
  </si>
  <si>
    <t>Práce společné pro tesařské konstrukce impregnace řeziva máčením proti dřevokaznému hmyzu, houbám a plísním, třída ohrožení 3 a 4 (dřevo v exteriéru)</t>
  </si>
  <si>
    <t>16</t>
  </si>
  <si>
    <t>1782407190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</si>
  <si>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</si>
  <si>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 xml:space="preserve">" statické zajištění stávajících klenutých sklepů dřevěnou výztuhou" </t>
  </si>
  <si>
    <t>" 1 - stojky 100/100" (2,6*8+1,9*9+0,5*8)*0,1*0,1</t>
  </si>
  <si>
    <t xml:space="preserve">" 2 - příčné zavětrování  110/40 " (1,3*32+2,6*6)*0,11*0,04</t>
  </si>
  <si>
    <t>" 3 - podélné zavětrování 110/40 " (2,0*24+1,5*12)*0,11*0,04</t>
  </si>
  <si>
    <t>" 4 - vyklínování stojek 150/150 " 0,06*25*0,15*0,15</t>
  </si>
  <si>
    <t>" 5 - podélník 100/100" (3,7*2+3,9*2+2,7*3)*0,1*0,1</t>
  </si>
  <si>
    <t>" 6 - prkenný ramenát 40/4" 1,2*16*0,4*0,04</t>
  </si>
  <si>
    <t>" 6 - prkenný ramenát 1200/4" 2,8*6*1,2*0,04</t>
  </si>
  <si>
    <t>" 7 - prkenné bednění klenby tl.4 cm" (1,5*4,5+4,2*3,1+1,6*4,8)*0,04</t>
  </si>
  <si>
    <t>9</t>
  </si>
  <si>
    <t>762713110R</t>
  </si>
  <si>
    <t>Montáž prostorových vázaných konstrukcí z řeziva hraněného nebo polohraněného průřezové plochy do 120 cm2</t>
  </si>
  <si>
    <t>m</t>
  </si>
  <si>
    <t>688388312</t>
  </si>
  <si>
    <t>" 1 - stojky 100/100" (2,6*8+1,9*9+0,5*8)</t>
  </si>
  <si>
    <t xml:space="preserve">" 2 - příčné zavětrování  110/40 " (1,3*32+2,6*6)</t>
  </si>
  <si>
    <t>" 3 - podélné zavětrování 110/40 " (2,0*24+1,5*12)</t>
  </si>
  <si>
    <t>" 4 - vyklínování stojek 150/150 " 0,06*25</t>
  </si>
  <si>
    <t>" 5 - podélník 100/100" (3,7*2+3,9*2+2,7*3)</t>
  </si>
  <si>
    <t>" 6 - prkenný ramenát 40/4" 1,2*16</t>
  </si>
  <si>
    <t>" 6 - prkenný ramenát 1200/4" 2,8*6</t>
  </si>
  <si>
    <t>10</t>
  </si>
  <si>
    <t>M</t>
  </si>
  <si>
    <t>605121250</t>
  </si>
  <si>
    <t>hranol stavební řezivo průřezu do 120cm2 do dl 6m</t>
  </si>
  <si>
    <t>32</t>
  </si>
  <si>
    <t>-1751594617</t>
  </si>
  <si>
    <t>1,228*1,2 "Přepočtené koeficientem množství</t>
  </si>
  <si>
    <t>11</t>
  </si>
  <si>
    <t>605960001R</t>
  </si>
  <si>
    <t xml:space="preserve">dřevěný prkenný ramenát </t>
  </si>
  <si>
    <t>174749026</t>
  </si>
  <si>
    <t>1,113*1,2 "Přepočtené koeficientem množství</t>
  </si>
  <si>
    <t>12</t>
  </si>
  <si>
    <t>762795000</t>
  </si>
  <si>
    <t>Spojovací prostředky prostorových vázaných konstrukcí hřebíky, svory, fixační prkna</t>
  </si>
  <si>
    <t>-1925200874</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</si>
  <si>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</si>
  <si>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t>
  </si>
  <si>
    <t>998762101</t>
  </si>
  <si>
    <t>Přesun hmot pro konstrukce tesařské stanovený z hmotnosti přesunovaného materiálu vodorovná dopravní vzdálenost do 50 m v objektech výšky do 6 m</t>
  </si>
  <si>
    <t>-1632184940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</si>
  <si>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</si>
  <si>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odk</t>
  </si>
  <si>
    <t>odkopávky</t>
  </si>
  <si>
    <t>452,569</t>
  </si>
  <si>
    <t>SO 02 - Specielní zakládání - zajištění svahu</t>
  </si>
  <si>
    <t xml:space="preserve">    1 - Zemní práce</t>
  </si>
  <si>
    <t xml:space="preserve">    2 - Zakládání</t>
  </si>
  <si>
    <t xml:space="preserve">    4 - Vodorovné konstrukce</t>
  </si>
  <si>
    <t xml:space="preserve">    8 - Trubní vedení</t>
  </si>
  <si>
    <t xml:space="preserve">    9 - Ostatní konstrukce a práce-bourání</t>
  </si>
  <si>
    <t>M - Práce a dodávky M</t>
  </si>
  <si>
    <t xml:space="preserve">    22-M - Montáže oznam. a zabezp. zařízení</t>
  </si>
  <si>
    <t xml:space="preserve">    23-M - Montáže potrubí</t>
  </si>
  <si>
    <t>Zemní práce</t>
  </si>
  <si>
    <t>131103102</t>
  </si>
  <si>
    <t>Hloubení zapažených i nezapažených jam ručním nebo pneumatickým nářadím s urovnáním dna do předepsaného profilu a spádu v horninách tř. 1 a 2 nesoudržných</t>
  </si>
  <si>
    <t>-1319730645</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</si>
  <si>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</si>
  <si>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odkopávky svahu po etážích ručně - 90% tř. 2</t>
  </si>
  <si>
    <t>2,59*22,0 "horní zeď</t>
  </si>
  <si>
    <t>5,87*20,9 "střední zeď</t>
  </si>
  <si>
    <t>12,27*13,8 "spodní zeď</t>
  </si>
  <si>
    <t>10,0*10,0 "svahové úpravy mimo</t>
  </si>
  <si>
    <t>2,4*1,2*1,0 "zasakovací šachta</t>
  </si>
  <si>
    <t>0,7 "jamky pro zábradlí</t>
  </si>
  <si>
    <t>odk*0,9</t>
  </si>
  <si>
    <t>131203102</t>
  </si>
  <si>
    <t>Hloubení zapažených i nezapažených jam ručním nebo pneumatickým nářadím s urovnáním dna do předepsaného profilu a spádu v horninách tř. 3 nesoudržných</t>
  </si>
  <si>
    <t>2080806334</t>
  </si>
  <si>
    <t>vysekání/vykopání kapes pro svislé drenáže</t>
  </si>
  <si>
    <t xml:space="preserve">(2,1*6+3,0*7+4,0*6)*0,12*0,12 </t>
  </si>
  <si>
    <t>vysekání/vykopání kapes pro horizontální drenáže drenáže</t>
  </si>
  <si>
    <t>(20,9+20,1)*0,15*0,15 "střední a spodní zeď</t>
  </si>
  <si>
    <t>131403101</t>
  </si>
  <si>
    <t>Hloubení zapažených i nezapažených jam ručním nebo pneumatickým nářadím s urovnáním dna do předepsaného profilu a spádu v horninách tř. 5 soudržných</t>
  </si>
  <si>
    <t>-551184415</t>
  </si>
  <si>
    <t>odk*0,1</t>
  </si>
  <si>
    <t>132112102</t>
  </si>
  <si>
    <t>Hloubení zapažených i nezapažených rýh šířky do 600 mm ručním nebo pneumatickým nářadím s urovnáním dna do předepsaného profilu a spádu v horninách tř. 1 a 2 nesoudržných</t>
  </si>
  <si>
    <t>-1384741780</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</si>
  <si>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</si>
  <si>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12,0*0,6*0,8 "svodné potrubí DN 140</t>
  </si>
  <si>
    <t>16,0*0,6*0,8 "svodné potrubí DN 140 ve dvoře</t>
  </si>
  <si>
    <t>15171211R</t>
  </si>
  <si>
    <t>Převázka ocelová pro ukotvení záporového pažení - převázka ze štětovníce VL 604 dl. cca 1,7m, 2x příčná podložka a 2x příčná výztuha</t>
  </si>
  <si>
    <t>kus</t>
  </si>
  <si>
    <t>62267097</t>
  </si>
  <si>
    <t xml:space="preserve">Poznámka k souboru cen:_x000d_
1. V ceně nejsou započteny náklady na zápory ocelové, které se oceňují cenami souboru cen 151 71-11 Osazení ocelových zápor pro pažení hloubených vykopávek._x000d_
</t>
  </si>
  <si>
    <t>153812132R</t>
  </si>
  <si>
    <t>Trn z betonářské oceli včetně zainjektování při průměru oceli od 26 do 32 mm, délky přes 3,0 do 6,0 m - 2 ks R32 v jednom vrtu</t>
  </si>
  <si>
    <t>-772060717</t>
  </si>
  <si>
    <t xml:space="preserve">Poznámka k souboru cen:_x000d_
1. V cenách nejsou započteny náklady na:_x000d_
a) vrty pro trny; tyto vrty se oceňují cenami souboru cen 22 Vrty,_x000d_
b) napnutí trnů a opěrné desky; tyto stavební práce se oceňují cenami, 153 81-22 Napnutí trnů z betonářské oceli a 153 89-13 Opěrné desky z oceli._x000d_
</t>
  </si>
  <si>
    <t>viz výkres D.2.7</t>
  </si>
  <si>
    <t>69 "69 ks vrtů - hřebíky do svahu dl. 6m R32</t>
  </si>
  <si>
    <t>13021041</t>
  </si>
  <si>
    <t>tyč ocelová žebírková DIN 488 výztuž do betonu D 32mm</t>
  </si>
  <si>
    <t>210185068</t>
  </si>
  <si>
    <t>69*0,5*4*6,313/1000 "podélné příložky k hřebíkům</t>
  </si>
  <si>
    <t>153821113</t>
  </si>
  <si>
    <t>Osazení kotev kabelových z popouštěných pramenců nebo drátů pro nosnost do 0,47_x000d_
 MN</t>
  </si>
  <si>
    <t>711828539</t>
  </si>
  <si>
    <t xml:space="preserve">Poznámka k souboru cen:_x000d_
1. Ceny kabelových kotev jsou určeny:_x000d_
a) pro délku kotvy do 250 m,_x000d_
b) i pro ztužující pramencová táhla v konstrukcích._x000d_
2. Ceny nelze použít pro oceňování předpínací výztuže desek a trámů objektů oboru 821._x000d_
3. V cenách jsou započteny i náklady na:_x000d_
a) vyčištění vrtu nebo otvoru pro táhlo,_x000d_
b) osazení hlavy kotvy,_x000d_
c) veškeré potřebné úpravy kotvy po napnutí,_x000d_
d) -1191 až -1193 provedení antikorozní ochrany kotev pro trvalé použití._x000d_
4. V cenách nejsou započteny náklady na:_x000d_
a) napnutí kabelových kotev, které se oceňuje cenami souboru cen 153 82-2 . Napnutí kabelových kotev,_x000d_
b) zainjektování kabelových kotev, které se oceňuje cenami souboru cen 28. 60-21 Injektování povrchové s dvojitým obturátorem mikropilot nebo kotev,_x000d_
c) zřízení vrtu; tyto vrty se oceňují cenami souboru cen 224 . . – Maloprofilové vrty,_x000d_
d) zřízení kanálků; tyto kanálky se oceňují samostatně._x000d_
5. Množství měrných jednotek se určuje v m délky kotvy._x000d_
</t>
  </si>
  <si>
    <t>8,0*8 "horní zeď - sklon 30°</t>
  </si>
  <si>
    <t>31450R</t>
  </si>
  <si>
    <t>kotva lanová trvalá, 2 pramencová dl. 8m, kořen 4 m - 2x Lp15,5 mm/1800 MPa</t>
  </si>
  <si>
    <t>1840761451</t>
  </si>
  <si>
    <t>153821191</t>
  </si>
  <si>
    <t>Osazení kotev kabelových z popouštěných pramenců nebo drátů Příplatek k ceně za úpravu trvalých kotev pro únosnost do 0,47 MN</t>
  </si>
  <si>
    <t>1144119777</t>
  </si>
  <si>
    <t>153822113</t>
  </si>
  <si>
    <t>Napnutí kabelových kotev při únosnosti kotvy přes 0,31 do 0,47 MN</t>
  </si>
  <si>
    <t>798211453</t>
  </si>
  <si>
    <t xml:space="preserve">Poznámka k souboru cen:_x000d_
1. Ceny jsou určeny pro kotvy a ztužující táhla délky do 250 m._x000d_
2. V cenách jsou započteny i náklady na dopínání kotev při poklesu předpětí během vlastního výrobního procesu._x000d_
3. V cenách nejsou započteny náklady na kontrolu předpětí po skončení výrobního procesu._x000d_
</t>
  </si>
  <si>
    <t>153891311</t>
  </si>
  <si>
    <t xml:space="preserve">Opěrné desky z oceli velikosti do 300/300 mm, tloušťky do 30 mm </t>
  </si>
  <si>
    <t>-1039910265</t>
  </si>
  <si>
    <t>8 "pro lanové kotvy</t>
  </si>
  <si>
    <t>167101102</t>
  </si>
  <si>
    <t>Nakládání, skládání a překládání neulehlého výkopku nebo sypaniny nakládání, množství přes 100 m3, z hornin tř. 1 až 4</t>
  </si>
  <si>
    <t>-1830477825</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</si>
  <si>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</si>
  <si>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odk*0,9+1,752</t>
  </si>
  <si>
    <t>14</t>
  </si>
  <si>
    <t>167101152</t>
  </si>
  <si>
    <t>Nakládání, skládání a překládání neulehlého výkopku nebo sypaniny nakládání, množství přes 100 m3, z hornin tř. 5 až 7</t>
  </si>
  <si>
    <t>-315504766</t>
  </si>
  <si>
    <t>1831311R</t>
  </si>
  <si>
    <t>Hlava vč. víka pro lanové kotvy trvalé</t>
  </si>
  <si>
    <t>-1073366424</t>
  </si>
  <si>
    <t>Poznámka k položce:
 V cenách jsou započteny i náklady na přivaření nebo našroubování hlavykotvy a zajištění svarem.</t>
  </si>
  <si>
    <t>8 "viz výkres D.2.6</t>
  </si>
  <si>
    <t>162701105</t>
  </si>
  <si>
    <t>Vodorovné přemístění výkopku nebo sypaniny po suchu na obvyklém dopravním prostředku, bez naložení výkopku, avšak se složením bez rozhrnutí z horniny tř. 1 až 4 na vzdálenost přes 9 000 do 10 000 m</t>
  </si>
  <si>
    <t>101534851</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</si>
  <si>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</si>
  <si>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</si>
  <si>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</si>
  <si>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</si>
  <si>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436854382</t>
  </si>
  <si>
    <t>(odk*0,9+1,752)*5</t>
  </si>
  <si>
    <t>18</t>
  </si>
  <si>
    <t>162701155</t>
  </si>
  <si>
    <t>Vodorovné přemístění výkopku nebo sypaniny po suchu na obvyklém dopravním prostředku, bez naložení výkopku, avšak se složením bez rozhrnutí z horniny tř. 5 až 7 na vzdálenost přes 9 000 do 10 000 m</t>
  </si>
  <si>
    <t>-1911710129</t>
  </si>
  <si>
    <t>19</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</si>
  <si>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</si>
  <si>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</si>
  <si>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176995189</t>
  </si>
  <si>
    <t>odk*0,1*5</t>
  </si>
  <si>
    <t>20</t>
  </si>
  <si>
    <t>171201211.</t>
  </si>
  <si>
    <t>Poplatek za uložení stavebního odpadu na skládce (skládkovné) zeminy a kameniva zatříděného do Katalogu odpadů pod kódem 170 504</t>
  </si>
  <si>
    <t>1741952212</t>
  </si>
  <si>
    <t xml:space="preserve">Poznámka k souboru cen:_x000d_
1. Ceny uvedené v souboru cen lze po dohodě upravit podle místních podmínek._x000d_
</t>
  </si>
  <si>
    <t>(odk+1,752)*1,8</t>
  </si>
  <si>
    <t>174101101</t>
  </si>
  <si>
    <t>Zásyp sypaninou z jakékoliv horniny s uložením výkopku ve vrstvách se zhutněním jam, šachet, rýh nebo kolem objektů v těchto vykopávkách</t>
  </si>
  <si>
    <t>784319494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</si>
  <si>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</si>
  <si>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zpětný zásyp zeminou</t>
  </si>
  <si>
    <t>5,76-3,168-0,72 "rýha svodného potrubí</t>
  </si>
  <si>
    <t>2,4*1,2*0,5 "vsak. jímka</t>
  </si>
  <si>
    <t>22</t>
  </si>
  <si>
    <t>175111101</t>
  </si>
  <si>
    <t>Obsypání potrubí ručně sypaninou z vhodných hornin tř. 1 až 4 nebo materiálem připraveným podél výkopu ve vzdálenosti do 3 m od jeho kraje, pro jakoukoliv hloubku výkopu a míru zhutnění bez prohození sypaniny sítem</t>
  </si>
  <si>
    <t>2091333786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</si>
  <si>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</si>
  <si>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12,0*0,6*0,44 "svodné potrubí</t>
  </si>
  <si>
    <t>16,0*0,6*0,44 "svodné potrubí ve dvoře</t>
  </si>
  <si>
    <t>23</t>
  </si>
  <si>
    <t>58337344</t>
  </si>
  <si>
    <t>štěrkopísek frakce 0-32</t>
  </si>
  <si>
    <t>1141165871</t>
  </si>
  <si>
    <t>7,392*2 'Přepočtené koeficientem množství</t>
  </si>
  <si>
    <t>Zakládání</t>
  </si>
  <si>
    <t>24</t>
  </si>
  <si>
    <t>211971121</t>
  </si>
  <si>
    <t>Zřízení opláštění výplně z geotextilie odvodňovacích žeber nebo trativodů v rýze nebo zářezu se stěnami svislými nebo šikmými o sklonu přes 1:2 při rozvinuté šířce opláštění do 2,5 m</t>
  </si>
  <si>
    <t>484243259</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</si>
  <si>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</si>
  <si>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57,6*0,5 "svislé drenáže</t>
  </si>
  <si>
    <t>41,0*0,5 "horizontální drenáže</t>
  </si>
  <si>
    <t>25</t>
  </si>
  <si>
    <t>69311070</t>
  </si>
  <si>
    <t>geotextilie netkaná PP 400g/m2</t>
  </si>
  <si>
    <t>-1869232441</t>
  </si>
  <si>
    <t>49,3*1,1 'Přepočtené koeficientem množství</t>
  </si>
  <si>
    <t>26</t>
  </si>
  <si>
    <t>212755213R</t>
  </si>
  <si>
    <t>Trativody bez lože z drenážních trubek plastových flexibilních D 80 mm</t>
  </si>
  <si>
    <t>1449709659</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</si>
  <si>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</si>
  <si>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vč. pomocného uchycení drenáže ve výklenku - např. trny</t>
  </si>
  <si>
    <t>2,1*6+3,0*7+4,0*6 "svislé drenáže</t>
  </si>
  <si>
    <t>27</t>
  </si>
  <si>
    <t>212755214R</t>
  </si>
  <si>
    <t>Trativody bez lože z plných trubek plastových flexibilních D 100 mm</t>
  </si>
  <si>
    <t>129298424</t>
  </si>
  <si>
    <t>vč. pomocného uchycení drenáže v kapse - např. trny</t>
  </si>
  <si>
    <t>41 "horizontální drenáž</t>
  </si>
  <si>
    <t>28</t>
  </si>
  <si>
    <t>224311114</t>
  </si>
  <si>
    <t>Maloprofilové vrty průběžným sacím vrtáním průměru přes 93 do 156 mm do úklonu 45° v hl 0 až 25 m v hornině tř. III a IV</t>
  </si>
  <si>
    <t>-1279554751</t>
  </si>
  <si>
    <t>50% vrtatelnost tř. III</t>
  </si>
  <si>
    <t>8*8,0*0,5 "kotvy lanové - pr. 150 mm</t>
  </si>
  <si>
    <t>69*6,0*0,5 "69 ks vrtů - hřebíky do svahu dl. 6m</t>
  </si>
  <si>
    <t>11*6,0*0,5 "mikropiloty svislé</t>
  </si>
  <si>
    <t>11*6,0*0,5 "mikropiloty odklon 30°</t>
  </si>
  <si>
    <t>29</t>
  </si>
  <si>
    <t>224311116</t>
  </si>
  <si>
    <t>Maloprofilové vrty průběžným sacím vrtáním průměru přes 93 do 156 mm do úklonu 45° v hl 0 až 25 m v hornině tř. V a VI</t>
  </si>
  <si>
    <t>1484750721</t>
  </si>
  <si>
    <t>50% vrtatelnost tř. V</t>
  </si>
  <si>
    <t>69*6,0*0,5 "69 ks vrtů - hřebíky do svahu dl. 6m - pr. 100 mm</t>
  </si>
  <si>
    <t>11*6,0*0,5 "mikropiloty svislé - pr. 150 mm</t>
  </si>
  <si>
    <t xml:space="preserve">11*6,0*0,5 "mikropiloty odklon 30°  - pr. 150 mm</t>
  </si>
  <si>
    <t>30</t>
  </si>
  <si>
    <t>227111113</t>
  </si>
  <si>
    <t>Odpažení maloprofilových vrtů průměru přes 93 do 156 mm</t>
  </si>
  <si>
    <t>1515211847</t>
  </si>
  <si>
    <t>8*8,0 "kotvy lanové - pr. 150 mm</t>
  </si>
  <si>
    <t>69*6,0 "69 ks vrtů - hřebíky do svahu dl. 6m</t>
  </si>
  <si>
    <t>11*6,0 "mikropiloty svislé</t>
  </si>
  <si>
    <t>11*6,0 "mikropiloty odklon 30°</t>
  </si>
  <si>
    <t>31</t>
  </si>
  <si>
    <t>274321118</t>
  </si>
  <si>
    <t>Základové konstrukce z betonu železového pásy, prahy, věnce a ostruhy ve výkopu nebo na hlavách pilot C 30/37</t>
  </si>
  <si>
    <t>257642854</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</si>
  <si>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</si>
  <si>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ŽB C30/37 XF3, XC2 viz výkres D.2.8</t>
  </si>
  <si>
    <t>22,0*0,125 "horní zeď</t>
  </si>
  <si>
    <t>20,9*0,125 "střední zeď</t>
  </si>
  <si>
    <t>20,1*0,35 "spodní zeď</t>
  </si>
  <si>
    <t>274354111</t>
  </si>
  <si>
    <t>Bednění základových konstrukcí pasů, prahů, věnců a ostruh zřízení</t>
  </si>
  <si>
    <t>704079960</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</si>
  <si>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</si>
  <si>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22,0*0,25 "horní zeď</t>
  </si>
  <si>
    <t>20,9*0,25 "střední zeď</t>
  </si>
  <si>
    <t>20,1*0,5 "spodní zeď</t>
  </si>
  <si>
    <t>33</t>
  </si>
  <si>
    <t>274354211</t>
  </si>
  <si>
    <t>Bednění základových konstrukcí pasů, prahů, věnců a ostruh odstranění bednění</t>
  </si>
  <si>
    <t>1657936124</t>
  </si>
  <si>
    <t>34</t>
  </si>
  <si>
    <t>274361116</t>
  </si>
  <si>
    <t>Výztuž základových konstrukcí pasů, prahů, věnců a ostruh z betonářské oceli 10 505 (R) nebo BSt 500</t>
  </si>
  <si>
    <t>893530907</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</si>
  <si>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</si>
  <si>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0,586+0,466</t>
  </si>
  <si>
    <t>35</t>
  </si>
  <si>
    <t>281602111</t>
  </si>
  <si>
    <t>Injektování povrchové s dvojitým obturátorem mikropilot nebo kotev tlakem do 0,60 MPa</t>
  </si>
  <si>
    <t>hod</t>
  </si>
  <si>
    <t>1223982670</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</si>
  <si>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</si>
  <si>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kotvy lanové - cementová zálivka</t>
  </si>
  <si>
    <t>8*1,5 "1,5h na kus</t>
  </si>
  <si>
    <t>mikropiloty trubkové - cementová zálivka</t>
  </si>
  <si>
    <t>22*1,5 "1,5h na kus</t>
  </si>
  <si>
    <t>36</t>
  </si>
  <si>
    <t>282602112</t>
  </si>
  <si>
    <t>Injektování povrchové s dvojitým obturátorem mikropilot nebo kotev tlakem přes 0,60 do 2,0 MPa</t>
  </si>
  <si>
    <t>-906540699</t>
  </si>
  <si>
    <t>kotvy lanové - injektáž 2,0 MPa</t>
  </si>
  <si>
    <t>8*8*0,25 "etáž 0,5m na 4m kořene, 15´/etáž</t>
  </si>
  <si>
    <t xml:space="preserve">mikropiloty trubkové -  - injektáž 2,0 MPa</t>
  </si>
  <si>
    <t>22*8*0,25 "etáž 0,5m na 4m kořene, 15´/etáž</t>
  </si>
  <si>
    <t>37</t>
  </si>
  <si>
    <t>58521130</t>
  </si>
  <si>
    <t>cement portlandský 42,5 MPa, pro nízké teploty</t>
  </si>
  <si>
    <t>1048178857</t>
  </si>
  <si>
    <t>8*0,15*0,15*3,15/4*4*1,6</t>
  </si>
  <si>
    <t>22*0,15*0,15*3,15/4*4*1,6</t>
  </si>
  <si>
    <t>8*8*0,05*1,6 "50 litrů na etáž</t>
  </si>
  <si>
    <t>22*8*0,05*1,6 "50 litrů na etáž</t>
  </si>
  <si>
    <t>38</t>
  </si>
  <si>
    <t>283111112</t>
  </si>
  <si>
    <t>Zřízení ocelových, trubkových mikropilot tlakové i tahové svislé nebo odklon od svislice do 60° část hladká, průměru přes 80 do 105 mm</t>
  </si>
  <si>
    <t>-410949561</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</si>
  <si>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</si>
  <si>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11*2,0 "mikropiloty svislé</t>
  </si>
  <si>
    <t>11*2,0 "mikropiloty odklon 30°</t>
  </si>
  <si>
    <t>39</t>
  </si>
  <si>
    <t>14011066</t>
  </si>
  <si>
    <t>trubka ocelová bezešvá hladká jakost 11 353 89x10mm</t>
  </si>
  <si>
    <t>1298615806</t>
  </si>
  <si>
    <t>40</t>
  </si>
  <si>
    <t>283111122</t>
  </si>
  <si>
    <t>Zřízení ocelových, trubkových mikropilot tlakové i tahové svislé nebo odklon od svislice do 60° část manžetová, průměru přes 80 do 105 mm</t>
  </si>
  <si>
    <t>-1520337930</t>
  </si>
  <si>
    <t>kořenová část</t>
  </si>
  <si>
    <t>11*4,0 "mikropiloty svislé</t>
  </si>
  <si>
    <t>11*4,0 "mikropiloty odklon 30°</t>
  </si>
  <si>
    <t>41</t>
  </si>
  <si>
    <t>14011066R</t>
  </si>
  <si>
    <t>trubka ocelová bezešvá hladká jakost 11 353 89x10mm s úpravou na manžetovou část mikropiloty</t>
  </si>
  <si>
    <t>-495376304</t>
  </si>
  <si>
    <t>42</t>
  </si>
  <si>
    <t>283131112</t>
  </si>
  <si>
    <t>Zřízení hlav trubkových mikropilot namáhaných tlakem i tahem, průměru přes 80 do 105 mm</t>
  </si>
  <si>
    <t>121724850</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</si>
  <si>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</si>
  <si>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11+11</t>
  </si>
  <si>
    <t>43</t>
  </si>
  <si>
    <t>14011070</t>
  </si>
  <si>
    <t>trubka ocelová bezešvá hladká jakost 11 353 102x4mm</t>
  </si>
  <si>
    <t>-332015893</t>
  </si>
  <si>
    <t>22*0,1</t>
  </si>
  <si>
    <t>44</t>
  </si>
  <si>
    <t>13611248</t>
  </si>
  <si>
    <t>plech ocelový hladký jakost S 235 JR tl 20mm tabule</t>
  </si>
  <si>
    <t>1515713358</t>
  </si>
  <si>
    <t>22*0,2*0,2*0,02*7,85</t>
  </si>
  <si>
    <t>45</t>
  </si>
  <si>
    <t>327211222R</t>
  </si>
  <si>
    <t>Zdivo nadzákladové opěrných zdí a valů z lomového kamene štípaného nebo ručně vybíraného na maltu z pravidelných kamenů (na vazbu) objemu 1 kusu kamene přes 0,02 m3, šířka spáry přes 4 do 10 mm</t>
  </si>
  <si>
    <t>113660033</t>
  </si>
  <si>
    <t xml:space="preserve">Poznámka k souboru cen:_x000d_
1. V cenách nejsou započteny náklady na spárování zdiva; tyto se oceňují cenami souboru cen 628 63-12 Spárování zdiva opěrných zdí a valů._x000d_
2. V případě, že není nutno kámen nakupovat nebo je potřeba zohlednit jeho specifické vlastnosti, lze ocenit zdění z kamene cenami souboru cen 327 21- Zdění zdiva nadzákladového z lomového kamene._x000d_
</t>
  </si>
  <si>
    <t>malta vápenocementová MVC15</t>
  </si>
  <si>
    <t>22,0*0,9*0,3 "trámec horní zdi</t>
  </si>
  <si>
    <t>22,0*3,0*0,3 "horní zeď</t>
  </si>
  <si>
    <t>(16,5*3,0+10,0)*0,3 "střední zeď</t>
  </si>
  <si>
    <t>(13,8*4,0+16,0)*0,3 "spodní zeď</t>
  </si>
  <si>
    <t>46</t>
  </si>
  <si>
    <t>327313217</t>
  </si>
  <si>
    <t>Opěrné zdi a valy z betonu prostého bez zvláštních nároků na vliv prostředí tř. C 25/30</t>
  </si>
  <si>
    <t>-1859395141</t>
  </si>
  <si>
    <t>výplňový beton za nově budovanou vyzdívkou</t>
  </si>
  <si>
    <t>22,0*0,16*2,1 "horní zeď viz D.2.9</t>
  </si>
  <si>
    <t>47</t>
  </si>
  <si>
    <t>327351211</t>
  </si>
  <si>
    <t>Bednění opěrných zdí a valů svislých i skloněných, výšky do 20 m zřízení</t>
  </si>
  <si>
    <t>-1972381478</t>
  </si>
  <si>
    <t xml:space="preserve">Poznámka k souboru cen:_x000d_
1. Bednění zdí a valů výšky přes 20 m se oceňuje podle ustanovení úvodního katalogu._x000d_
2. Ceny lze použít i pro bednění základů z betonu prostého nebo železového._x000d_
</t>
  </si>
  <si>
    <t>22,0*2,1</t>
  </si>
  <si>
    <t>48</t>
  </si>
  <si>
    <t>327351221</t>
  </si>
  <si>
    <t>Bednění opěrných zdí a valů svislých i skloněných, výšky do 20 m odstranění</t>
  </si>
  <si>
    <t>-1450614724</t>
  </si>
  <si>
    <t>49</t>
  </si>
  <si>
    <t>348171111</t>
  </si>
  <si>
    <t>Osazení mostního ocelového zábradlí přímo do betonu říms</t>
  </si>
  <si>
    <t>-562270108</t>
  </si>
  <si>
    <t xml:space="preserve">Poznámka k souboru cen:_x000d_
1. V cenách osazení zábradlí jsou započteny náklady na sejmutí dočasného ochranného zábradlí, osazení ocelového zábradlí s výškovým a směrovým vyrovnáním, zabetonování, u kapes osazení odvodňovací trubičky, uložení nastříhané sklotkaniny a výplně dna kapsy kamenivem frakce 8/16 a bednění kapsy._x000d_
2. V ceně -1911 Příplatek za dodávku a uložení lana do dvojdílných madel zábradlí jsou započteny náklady na vložení lana do spodního ocelového profilu madla, provedení lanové zatáčky nad sloupkem v každých dvou metrech dílu a zakončené smyčkou včetně spojkování lana a přišroubovaní horního profilu krytu madla._x000d_
3. V cenách nejsou započteny náklady na:_x000d_
a) zábradlí včetně povrchové ochrany metalizace a nátěru, tyto se oceňují ve specifikaci,_x000d_
b) ochranný elastický nátěr spáry mezi zabetonovaným nesnímatelným sloupkem zábradlí a betonem římsy, tyto se oceňují souborem cen 628 61-11.. Nátěr mostních betonových konstrukcí akrylátový na siloxanové a plasticko-elastické bázi,_x000d_
</t>
  </si>
  <si>
    <t>41,0 "zábradlí na zdech</t>
  </si>
  <si>
    <t>50</t>
  </si>
  <si>
    <t>553Z01R</t>
  </si>
  <si>
    <t>zábradlí dvoumadlové v. 1,1m vč. PKO</t>
  </si>
  <si>
    <t>-1651625139</t>
  </si>
  <si>
    <t>51</t>
  </si>
  <si>
    <t>359901212</t>
  </si>
  <si>
    <t>Monitoring stok (kamerový systém) jakékoli výšky stávající kanalizace</t>
  </si>
  <si>
    <t>1381843054</t>
  </si>
  <si>
    <t xml:space="preserve">Poznámka k souboru cen:_x000d_
1. V ceně jsou započteny náklady na zhotovení záznamu o prohlídce a protokolu prohlídky._x000d_
</t>
  </si>
  <si>
    <t>" ve Svojsíkově cestě před započetím prací" 80,0</t>
  </si>
  <si>
    <t>" ve Svojsíkově cestě po ukončení prací" 80,0</t>
  </si>
  <si>
    <t>Vodorovné konstrukce</t>
  </si>
  <si>
    <t>52</t>
  </si>
  <si>
    <t>451573111</t>
  </si>
  <si>
    <t>Lože pod potrubí, stoky a drobné objekty v otevřeném výkopu z písku a štěrkopísku do 63 mm</t>
  </si>
  <si>
    <t>2003351581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</si>
  <si>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</si>
  <si>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12,0*0,6*0,1 "svodné potrubí</t>
  </si>
  <si>
    <t>16,0*0,6*0,1 "svodné potrubí ve dvoře</t>
  </si>
  <si>
    <t>Trubní vedení</t>
  </si>
  <si>
    <t>53</t>
  </si>
  <si>
    <t>871313121</t>
  </si>
  <si>
    <t>Montáž kanalizačního potrubí z plastů z tvrdého PVC těsněných gumovým kroužkem v otevřeném výkopu ve sklonu do 20 % DN 160</t>
  </si>
  <si>
    <t>1601521616</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</si>
  <si>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</si>
  <si>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12 "svodné potrubí</t>
  </si>
  <si>
    <t>16 "svodné potrubí ve dvoře</t>
  </si>
  <si>
    <t>54</t>
  </si>
  <si>
    <t>28611132</t>
  </si>
  <si>
    <t>trubka kanalizační PVC DN 160x2000 mm SN4</t>
  </si>
  <si>
    <t>-666016230</t>
  </si>
  <si>
    <t>55</t>
  </si>
  <si>
    <t>892271111</t>
  </si>
  <si>
    <t>Tlakové zkoušky vodou na potrubí DN 100 nebo 125</t>
  </si>
  <si>
    <t>-189865975</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</si>
  <si>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</si>
  <si>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56</t>
  </si>
  <si>
    <t>892372111</t>
  </si>
  <si>
    <t>Tlakové zkoušky vodou zabezpečení konců potrubí při tlakových zkouškách DN do 300</t>
  </si>
  <si>
    <t>-769481880</t>
  </si>
  <si>
    <t>57</t>
  </si>
  <si>
    <t>894811231</t>
  </si>
  <si>
    <t>Revizní šachta z tvrdého PVC v otevřeném výkopu typ pravý/přímý/levý (DN šachty/DN trubního vedení) DN 400/160, odolnost vnějšímu tlaku 12,5 t, hloubka od 860 do 1230 mm</t>
  </si>
  <si>
    <t>-1692360590</t>
  </si>
  <si>
    <t xml:space="preserve">Poznámka k souboru cen:_x000d_
1. V cenách jsou započteny náklady na dodání a montáž šachtového dna, trouby šachty a teleskopu._x000d_
2. V cenách je započteno i fixování šachty obsypem. Objem obsypu se neodečítá od objemu zásypu rýhy._x000d_
3. V cenách nejsou započteny náklady na dodání lapače splavenin. Lapač splavenin se oceňuje ve specifikaci. Ztratné lze dohodnout ve výši 1 %._x000d_
</t>
  </si>
  <si>
    <t>58</t>
  </si>
  <si>
    <t>894811241</t>
  </si>
  <si>
    <t>Revizní šachta z tvrdého PVC v otevřeném výkopu typ pravý/přímý/levý (DN šachty/DN trubního vedení) DN 400/160, odolnost vnějšímu tlaku 40 t, hloubka od 860 do 1230 mm</t>
  </si>
  <si>
    <t>-1956393123</t>
  </si>
  <si>
    <t>59</t>
  </si>
  <si>
    <t>895971111R</t>
  </si>
  <si>
    <t>Zasakovací boxy z polypropylenu PP bez možnosti revize a čištění pro vsakování deštových vod v jednořadové galerii o celkovém objemu do 2,88 m3</t>
  </si>
  <si>
    <t>soubor</t>
  </si>
  <si>
    <t>1331194318</t>
  </si>
  <si>
    <t xml:space="preserve">Poznámka k souboru cen:_x000d_
1. V cenách jsou započteny i náklady na zhutněnou vyrovnávací násypnou vrstvu ze štěrku 16/32 tl. 200 mm._x000d_
2. V cenách -2113 až – 2236 jsou započteny i náklady na:_x000d_
a) dvě vstupní hrdla (nátoky) v dimenzi DN 160/315_x000d_
b) šachtový adaptér DN 600/315, šachtovou rouru a poklop s prstencem._x000d_
3. V cenách nejsou započteny náklady na:_x000d_
a) fixování zasakovacích boxů obsypem, který se oceňuje cenami souboru 174.0-11 zásyp sypaninou z jakékoliv horniny katalogu 800-1 Zemní práce části A01,_x000d_
b) napojení stávajícího kanalizačního potrubí,_x000d_
c) dodání dešťové šachty pro zasakovací boxy a retenci. Tyto se oceňují cenami souboru cen 894 81-2... této části katalogu._x000d_
</t>
  </si>
  <si>
    <t>Ostatní konstrukce a práce-bourání</t>
  </si>
  <si>
    <t>60</t>
  </si>
  <si>
    <t>943321131</t>
  </si>
  <si>
    <t>Montáž lešení prostorového modulového těžkého pracovního nebo podpěrného bez podlah s provozním zatížením tř. 6 přes 450 do 600 kg/m2, výšky do 10 m</t>
  </si>
  <si>
    <t>-2050652174</t>
  </si>
  <si>
    <t xml:space="preserve">Poznámka k souboru cen:_x000d_
1. Montáž lešení prostorového modulového těžkého výšky přes 25 m se oceňuje individuálně._x000d_
2. Montáž lešení prostorového modulového těžkého o zatížení větším než 600 kg/m2 se oceňuje individuálně._x000d_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konstrukce._x000d_
</t>
  </si>
  <si>
    <t xml:space="preserve">8*(8+69) "pomocné lešení pro vrtací práce </t>
  </si>
  <si>
    <t>61</t>
  </si>
  <si>
    <t>943321139</t>
  </si>
  <si>
    <t>Montáž lešení prostorového modulového těžkého pracovního nebo podpěrného bez podlah Příplatek k cenám za půdorysnou plochu do 6 m2</t>
  </si>
  <si>
    <t>-1208619191</t>
  </si>
  <si>
    <t>62</t>
  </si>
  <si>
    <t>943321231</t>
  </si>
  <si>
    <t>Montáž lešení prostorového modulového těžkého pracovního nebo podpěrného bez podlah Příplatek za první a každý další den použití lešení k ceně -1131</t>
  </si>
  <si>
    <t>-913349377</t>
  </si>
  <si>
    <t>616,0*90</t>
  </si>
  <si>
    <t>63</t>
  </si>
  <si>
    <t>943321831</t>
  </si>
  <si>
    <t>Demontáž lešení prostorového modulového těžkého pracovního nebo podpěrného bez podlah s provozním zatížením tř. 6 přes 450 do 600 kg/m2, výšky do 10 m</t>
  </si>
  <si>
    <t>-315732589</t>
  </si>
  <si>
    <t xml:space="preserve">Poznámka k souboru cen:_x000d_
1. Demontáž lešení prostorového modulového těžkého výšky přes 25 m se oceňuje individuálně._x000d_
2. Demontáž lešení prostorového modulového těžkého o zatížení větším než 600 kg/m2 se oceňuje individuálně._x000d_
</t>
  </si>
  <si>
    <t>64</t>
  </si>
  <si>
    <t>953731214</t>
  </si>
  <si>
    <t>Odvětrání svislé plastovými troubami ve ventilační šachtě se zakotvením třmenů na maltu do vynechaných otvorů s osazením plechových spojek a mřížek vnitřního průměru přes 110 do 140 mm</t>
  </si>
  <si>
    <t>1273797731</t>
  </si>
  <si>
    <t xml:space="preserve">Poznámka k souboru cen:_x000d_
1. V cenách -111. a -121. nejsou započteny náklady na dodávku a montáž větrací hlavice; tyto se ocení cenou -1311 - Montáž větrací hlavice a materiálem ve specifikaci._x000d_
2. V cenách -111. nejsou započteny náklady na vybourání prostupů ve stropech; tyto se ocení příslušnými cenami katalogu 801-3 Budovy a haly-bourání konstrukcí._x000d_
</t>
  </si>
  <si>
    <t>65</t>
  </si>
  <si>
    <t>961055111</t>
  </si>
  <si>
    <t>Bourání základů z betonu železového</t>
  </si>
  <si>
    <t>-1916996366</t>
  </si>
  <si>
    <t>2,85 "odbourání betonu okolo zápor</t>
  </si>
  <si>
    <t>66</t>
  </si>
  <si>
    <t>985232112</t>
  </si>
  <si>
    <t>Hloubkové spárování zdiva hloubky přes 40 do 80 mm aktivovanou maltou délky spáry na 1 m2 upravované plochy přes 6 do 12 m</t>
  </si>
  <si>
    <t>1989406464</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</si>
  <si>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</si>
  <si>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22,0*0,9 "trámec horní zdi</t>
  </si>
  <si>
    <t>22,0*3,0 "horní zeď</t>
  </si>
  <si>
    <t>(16,5*3,0+10,0) "střední zeď</t>
  </si>
  <si>
    <t>(13,8*4,0+16,0) "spodní zeď</t>
  </si>
  <si>
    <t>67</t>
  </si>
  <si>
    <t>985233111</t>
  </si>
  <si>
    <t>Úprava spár po spárování zdiva kamenného nebo cihelného délky spáry na 1 m2 upravované plochy do 6 m uhlazením</t>
  </si>
  <si>
    <t>-370481167</t>
  </si>
  <si>
    <t xml:space="preserve">Poznámka k souboru cen:_x000d_
1. Délce spáry na 1 m2 upravované plochy odpovídají tyto počty kamenů:_x000d_
a) do 6 m - do10 kusů na 1 m2,_x000d_
b) přes 6 do 12 m - přes 10 do 35 kusů na 1 m2,_x000d_
c) přes 12 m - přes 35 kusů na 1 m2._x000d_
</t>
  </si>
  <si>
    <t>68</t>
  </si>
  <si>
    <t>985331212</t>
  </si>
  <si>
    <t>Dodatečné vlepování betonářské výztuže včetně vyvrtání a vyčištění otvoru chemickou maltou průměr výztuže 10 mm</t>
  </si>
  <si>
    <t>954546041</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</si>
  <si>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</si>
  <si>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216,5*4*0,15 "kamen. obklad</t>
  </si>
  <si>
    <t>69</t>
  </si>
  <si>
    <t>13021012</t>
  </si>
  <si>
    <t>tyč ocelová žebírková jakost BSt 500S výztuž do betonu D 10mm</t>
  </si>
  <si>
    <t>-795691610</t>
  </si>
  <si>
    <t>materiál pro kotvení celého obkladu</t>
  </si>
  <si>
    <t>216,5*4*0,4*0,62/1000</t>
  </si>
  <si>
    <t>70</t>
  </si>
  <si>
    <t>985511113</t>
  </si>
  <si>
    <t>Stříkaný beton ze suché směsi pevnosti v tlaku 25 MPa (tř. R3) stěn, jedné vrstvy tloušťky 50 mm</t>
  </si>
  <si>
    <t>-198862335</t>
  </si>
  <si>
    <t xml:space="preserve">Poznámka k souboru cen:_x000d_
1. Množství měrných jednotek se určuje v m2 rozvinuté lícní plochy stříkaného betonu._x000d_
2. Ceny jsou určeny pro zhotovení jedné vrsty stříkaného betonu. U stříkaného betonu nanášeného ve více vrstvách se oceňuje zřízení každé vrstvy samostatně._x000d_
3. V cenách jsou započteny i náklady na předvlhčení stříkané plochy, na smetení spadu na hromady nebo naložení na dopravní prostředek._x000d_
4. V cenách nejsou započteny náklady na:_x000d_
a) očištění, popř. nutnou úpravu plochy před zhotovením nástřiku z betonu,_x000d_
b) ocelovou výztuž; tyto náklady se oceňují cenami souborů cen:_x000d_
- 985 56-1 Výztuž stříkaného betonu z betonářské oceli,_x000d_
- 985 56-2 Výztuž stříkaného betonu ze svařovaných sítí,_x000d_
- 985 56-4 Kotvičky pro výztuž stříkaného betonu,_x000d_
c) odvoz spadu ze stříkaného betonu, které se oceňují cenami odvozu suti pro objekt, na kterém se stříkání provádí,_x000d_
d) stržení povrchu stříkaného betonu, které se oceňují cenou 985 51-3111._x000d_
</t>
  </si>
  <si>
    <t>viz výkres D.2.3, D.2.7</t>
  </si>
  <si>
    <t>22,0*3,0+0 "horní zeď</t>
  </si>
  <si>
    <t>16,5*3+10 "střední zeď</t>
  </si>
  <si>
    <t>13,8*4,0+16 "spodní zeď</t>
  </si>
  <si>
    <t>71</t>
  </si>
  <si>
    <t>985511119</t>
  </si>
  <si>
    <t>Stříkaný beton ze suché směsi pevnosti v tlaku 25 MPa (tř. R3) Příplatek k cenám za každých dalších i započatých 10 mm tloušťky</t>
  </si>
  <si>
    <t>457359465</t>
  </si>
  <si>
    <t>196,7*10</t>
  </si>
  <si>
    <t>72</t>
  </si>
  <si>
    <t>985513111</t>
  </si>
  <si>
    <t>Stržení povrchu stříkaného betonu ze suchých směsí včetně zařezání</t>
  </si>
  <si>
    <t>-1523542062</t>
  </si>
  <si>
    <t>73</t>
  </si>
  <si>
    <t>985562413</t>
  </si>
  <si>
    <t>Výztuž stříkaného betonu ze svařovaných sítí velikosti ok přes 100 mm dvouvrstvých stěn, průměru drátu 8 mm</t>
  </si>
  <si>
    <t>93487801</t>
  </si>
  <si>
    <t xml:space="preserve">Poznámka k souboru cen:_x000d_
1. V cenách jsou započteny i náklady na výztuž a její provázání._x000d_
2. V cenách nejsou započteny náklady na:_x000d_
a) kotvičky; tyto náklady se oceňují cenami souboru cen 985 56-4 Kotvičky pro výztuž stříkaného betonu,_x000d_
b) příčnou a podélnou výztuž, tyto náklady se oceňují cenami souboru cen 985 56-1 Výztuž stříkaného betonu z betonářské oceli._x000d_
3. Ceny výztuže průměru drátu 2 mm jsou určeny i pro opravu povrchů reprofilačními maltami._x000d_
</t>
  </si>
  <si>
    <t>196,7 "výztužná ocel. síť 8/100/100</t>
  </si>
  <si>
    <t>74</t>
  </si>
  <si>
    <t>99896001R</t>
  </si>
  <si>
    <t>Jeřáb mobilní na automobilovém podvozku</t>
  </si>
  <si>
    <t>sh</t>
  </si>
  <si>
    <t>1843987725</t>
  </si>
  <si>
    <t>" pro manipulaci se zařízením" 10*4</t>
  </si>
  <si>
    <t>75</t>
  </si>
  <si>
    <t>997013312</t>
  </si>
  <si>
    <t>Doprava suti shozem montáž a demontáž shozu výšky přes 10 do 20 m</t>
  </si>
  <si>
    <t>1996166894</t>
  </si>
  <si>
    <t xml:space="preserve">Poznámka k souboru cen:_x000d_
1. Shozy vyšší než 75 m se oceňují individuálně._x000d_
2. Výškou se rozumí vzdálenost od vyústění shozu do úrovně plnícího trychtýře._x000d_
3. Náklady na vodorovnou dopravu suti se oceňují cenami 977 01-3111, -3151 a -3211 pro budovy a haly výšky do 6 m souboru cen 977 01-3 Vnitrostaveništní doprava suti a vybouraných hmot._x000d_
</t>
  </si>
  <si>
    <t>20 "skluz pro vytěženou zeminu</t>
  </si>
  <si>
    <t>76</t>
  </si>
  <si>
    <t>997013322</t>
  </si>
  <si>
    <t>Doprava suti shozem montáž a demontáž shozu výšky Příplatek za první a každý další den použití shozu k ceně -3312</t>
  </si>
  <si>
    <t>247319109</t>
  </si>
  <si>
    <t>20,0*90</t>
  </si>
  <si>
    <t>77</t>
  </si>
  <si>
    <t>998004011</t>
  </si>
  <si>
    <t>Přesun hmot pro injektování, mikropiloty nebo kotvy</t>
  </si>
  <si>
    <t>2110860066</t>
  </si>
  <si>
    <t xml:space="preserve">Poznámka k souboru cen:_x000d_
1. Přesunu hmot lze použít bez omezení největší dopravní vzdálenosti._x000d_
2. Ceny přesunu hmot - 1011 jsou určeny i pro výplně z kameniva._x000d_
</t>
  </si>
  <si>
    <t>Práce a dodávky M</t>
  </si>
  <si>
    <t>22-M</t>
  </si>
  <si>
    <t>Montáže oznam. a zabezp. zařízení</t>
  </si>
  <si>
    <t>78</t>
  </si>
  <si>
    <t>22-M0001</t>
  </si>
  <si>
    <t>Přeložka vedení CETIN</t>
  </si>
  <si>
    <t>kpl</t>
  </si>
  <si>
    <t>-1745845677</t>
  </si>
  <si>
    <t>23-M</t>
  </si>
  <si>
    <t>Montáže potrubí</t>
  </si>
  <si>
    <t>79</t>
  </si>
  <si>
    <t>230140049</t>
  </si>
  <si>
    <t>Montáž trubek Ø 89 mm, tl. 4 mm</t>
  </si>
  <si>
    <t>-1531706053</t>
  </si>
  <si>
    <t>6*1,0</t>
  </si>
  <si>
    <t>80</t>
  </si>
  <si>
    <t>55261308</t>
  </si>
  <si>
    <t>trubka z ušlechtilé oceli (nerez) lisovací spoj dl 6 m DN 80</t>
  </si>
  <si>
    <t>1295408936</t>
  </si>
  <si>
    <t>6*1,0 "vyústění vně zdi nerez trubky TR 89/4 dl. 1000 mm</t>
  </si>
  <si>
    <t>81</t>
  </si>
  <si>
    <t>55261341</t>
  </si>
  <si>
    <t>koleno 90° z ušlechtilé oceli (nerez) lisovací spoj pro rozvod pitné vody DN 80</t>
  </si>
  <si>
    <t>256</t>
  </si>
  <si>
    <t>-970949097</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</si>
  <si>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</si>
  <si>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</si>
  <si>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</si>
  <si>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</si>
  <si>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</si>
  <si>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</si>
  <si>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</si>
  <si>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</si>
  <si>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</si>
  <si>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</si>
  <si>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012203000</t>
  </si>
  <si>
    <t>Geodetické práce při provádění stavby</t>
  </si>
  <si>
    <t>1024</t>
  </si>
  <si>
    <t>958342445</t>
  </si>
  <si>
    <t>Vytýčení inženýrských sítí</t>
  </si>
  <si>
    <t>geodetické práce při výstavbě</t>
  </si>
  <si>
    <t>zaměření po dokončení stavby</t>
  </si>
  <si>
    <t>013254000</t>
  </si>
  <si>
    <t>Dokumentace skutečného provedení stavby</t>
  </si>
  <si>
    <t>1418862692</t>
  </si>
  <si>
    <t>VRN3</t>
  </si>
  <si>
    <t>Zařízení staveniště</t>
  </si>
  <si>
    <t>030001000</t>
  </si>
  <si>
    <t>508717861</t>
  </si>
  <si>
    <t>Poznámka k položce:
zřízení zařízení stavebniště, odstranění ZS, uvedení ploch do původního stavu, zábory, oplocení, průběžný uklid staveniště i okolí od stav. materiálu a suti, ostraha atd.</t>
  </si>
  <si>
    <t>VRN4</t>
  </si>
  <si>
    <t>Inženýrská činnost</t>
  </si>
  <si>
    <t>041403000</t>
  </si>
  <si>
    <t>Koordinátor BOZP na staveništi</t>
  </si>
  <si>
    <t>1796829717</t>
  </si>
  <si>
    <t>Poznámka k položce:
splnění podmínek BOZP na staveništi</t>
  </si>
  <si>
    <t>045303000</t>
  </si>
  <si>
    <t>Koordinační činnost</t>
  </si>
  <si>
    <t>1285922728</t>
  </si>
  <si>
    <t>VRN9</t>
  </si>
  <si>
    <t>Ostatní náklady</t>
  </si>
  <si>
    <t>090001001</t>
  </si>
  <si>
    <t>Mobilizace vrtné soupravy</t>
  </si>
  <si>
    <t>-1348721578</t>
  </si>
  <si>
    <t>091003000</t>
  </si>
  <si>
    <t>Ostatní náklady bez rozlišení</t>
  </si>
  <si>
    <t>1845424390</t>
  </si>
  <si>
    <t>Poznámka k položce:
Technický pasport stávajících objektů v okolí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</si>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</sst>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00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38" fillId="0" borderId="0" xfId="0" applyFont="1" applyAlignment="1">
      <alignment horizontal="left" vertical="center"/>
    </xf>
    <xf numFmtId="0" fontId="36" fillId="0" borderId="0" xfId="0" applyFont="1" applyAlignment="1" applyProtection="1">
      <alignment vertical="top" wrapText="1"/>
    </xf>
    <xf numFmtId="0" fontId="37"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29</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21</v>
      </c>
      <c r="AO11" s="28"/>
      <c r="AP11" s="28"/>
      <c r="AQ11" s="30"/>
      <c r="BE11" s="38"/>
      <c r="BS11" s="23" t="s">
        <v>29</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29</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33</v>
      </c>
      <c r="AO13" s="28"/>
      <c r="AP13" s="28"/>
      <c r="AQ13" s="30"/>
      <c r="BE13" s="38"/>
      <c r="BS13" s="23" t="s">
        <v>29</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29</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21</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42.5"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18_127</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Rekonstrukce opěrné zdi stará mincovna Jáchymov</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Jáchymov</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4. 12. 2018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 xml:space="preserve"> Město Jáchymov</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AZ Consult spol. s r.o.</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ROUND(SUM(AG52:AG54),2)</f>
        <v>0</v>
      </c>
      <c r="AH51" s="109"/>
      <c r="AI51" s="109"/>
      <c r="AJ51" s="109"/>
      <c r="AK51" s="109"/>
      <c r="AL51" s="109"/>
      <c r="AM51" s="109"/>
      <c r="AN51" s="110">
        <f>SUM(AG51,AT51)</f>
        <v>0</v>
      </c>
      <c r="AO51" s="110"/>
      <c r="AP51" s="110"/>
      <c r="AQ51" s="111" t="s">
        <v>21</v>
      </c>
      <c r="AR51" s="82"/>
      <c r="AS51" s="112">
        <f>ROUND(SUM(AS52:AS54),2)</f>
        <v>0</v>
      </c>
      <c r="AT51" s="113">
        <f>ROUND(SUM(AV51:AW51),2)</f>
        <v>0</v>
      </c>
      <c r="AU51" s="114">
        <f>ROUND(SUM(AU52:AU54),5)</f>
        <v>0</v>
      </c>
      <c r="AV51" s="113">
        <f>ROUND(AZ51*L26,2)</f>
        <v>0</v>
      </c>
      <c r="AW51" s="113">
        <f>ROUND(BA51*L27,2)</f>
        <v>0</v>
      </c>
      <c r="AX51" s="113">
        <f>ROUND(BB51*L26,2)</f>
        <v>0</v>
      </c>
      <c r="AY51" s="113">
        <f>ROUND(BC51*L27,2)</f>
        <v>0</v>
      </c>
      <c r="AZ51" s="113">
        <f>ROUND(SUM(AZ52:AZ54),2)</f>
        <v>0</v>
      </c>
      <c r="BA51" s="113">
        <f>ROUND(SUM(BA52:BA54),2)</f>
        <v>0</v>
      </c>
      <c r="BB51" s="113">
        <f>ROUND(SUM(BB52:BB54),2)</f>
        <v>0</v>
      </c>
      <c r="BC51" s="113">
        <f>ROUND(SUM(BC52:BC54),2)</f>
        <v>0</v>
      </c>
      <c r="BD51" s="115">
        <f>ROUND(SUM(BD52:BD54),2)</f>
        <v>0</v>
      </c>
      <c r="BS51" s="116" t="s">
        <v>72</v>
      </c>
      <c r="BT51" s="116" t="s">
        <v>73</v>
      </c>
      <c r="BU51" s="117" t="s">
        <v>74</v>
      </c>
      <c r="BV51" s="116" t="s">
        <v>75</v>
      </c>
      <c r="BW51" s="116" t="s">
        <v>7</v>
      </c>
      <c r="BX51" s="116" t="s">
        <v>76</v>
      </c>
      <c r="CL51" s="116" t="s">
        <v>21</v>
      </c>
    </row>
    <row r="52" s="5" customFormat="1" ht="16.5" customHeight="1">
      <c r="A52" s="118" t="s">
        <v>77</v>
      </c>
      <c r="B52" s="119"/>
      <c r="C52" s="120"/>
      <c r="D52" s="121" t="s">
        <v>78</v>
      </c>
      <c r="E52" s="121"/>
      <c r="F52" s="121"/>
      <c r="G52" s="121"/>
      <c r="H52" s="121"/>
      <c r="I52" s="122"/>
      <c r="J52" s="121" t="s">
        <v>79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01 - Statické zajištěn...'!J27</f>
        <v>0</v>
      </c>
      <c r="AH52" s="122"/>
      <c r="AI52" s="122"/>
      <c r="AJ52" s="122"/>
      <c r="AK52" s="122"/>
      <c r="AL52" s="122"/>
      <c r="AM52" s="122"/>
      <c r="AN52" s="123">
        <f>SUM(AG52,AT52)</f>
        <v>0</v>
      </c>
      <c r="AO52" s="122"/>
      <c r="AP52" s="122"/>
      <c r="AQ52" s="124" t="s">
        <v>80</v>
      </c>
      <c r="AR52" s="125"/>
      <c r="AS52" s="126">
        <v>0</v>
      </c>
      <c r="AT52" s="127">
        <f>ROUND(SUM(AV52:AW52),2)</f>
        <v>0</v>
      </c>
      <c r="AU52" s="128">
        <f>'SO 01 - Statické zajištěn...'!P83</f>
        <v>0</v>
      </c>
      <c r="AV52" s="127">
        <f>'SO 01 - Statické zajištěn...'!J30</f>
        <v>0</v>
      </c>
      <c r="AW52" s="127">
        <f>'SO 01 - Statické zajištěn...'!J31</f>
        <v>0</v>
      </c>
      <c r="AX52" s="127">
        <f>'SO 01 - Statické zajištěn...'!J32</f>
        <v>0</v>
      </c>
      <c r="AY52" s="127">
        <f>'SO 01 - Statické zajištěn...'!J33</f>
        <v>0</v>
      </c>
      <c r="AZ52" s="127">
        <f>'SO 01 - Statické zajištěn...'!F30</f>
        <v>0</v>
      </c>
      <c r="BA52" s="127">
        <f>'SO 01 - Statické zajištěn...'!F31</f>
        <v>0</v>
      </c>
      <c r="BB52" s="127">
        <f>'SO 01 - Statické zajištěn...'!F32</f>
        <v>0</v>
      </c>
      <c r="BC52" s="127">
        <f>'SO 01 - Statické zajištěn...'!F33</f>
        <v>0</v>
      </c>
      <c r="BD52" s="129">
        <f>'SO 01 - Statické zajištěn...'!F34</f>
        <v>0</v>
      </c>
      <c r="BT52" s="130" t="s">
        <v>81</v>
      </c>
      <c r="BV52" s="130" t="s">
        <v>75</v>
      </c>
      <c r="BW52" s="130" t="s">
        <v>82</v>
      </c>
      <c r="BX52" s="130" t="s">
        <v>7</v>
      </c>
      <c r="CL52" s="130" t="s">
        <v>21</v>
      </c>
      <c r="CM52" s="130" t="s">
        <v>83</v>
      </c>
    </row>
    <row r="53" s="5" customFormat="1" ht="16.5" customHeight="1">
      <c r="A53" s="118" t="s">
        <v>77</v>
      </c>
      <c r="B53" s="119"/>
      <c r="C53" s="120"/>
      <c r="D53" s="121" t="s">
        <v>84</v>
      </c>
      <c r="E53" s="121"/>
      <c r="F53" s="121"/>
      <c r="G53" s="121"/>
      <c r="H53" s="121"/>
      <c r="I53" s="122"/>
      <c r="J53" s="121" t="s">
        <v>85</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 02 - Specielní zakládá...'!J27</f>
        <v>0</v>
      </c>
      <c r="AH53" s="122"/>
      <c r="AI53" s="122"/>
      <c r="AJ53" s="122"/>
      <c r="AK53" s="122"/>
      <c r="AL53" s="122"/>
      <c r="AM53" s="122"/>
      <c r="AN53" s="123">
        <f>SUM(AG53,AT53)</f>
        <v>0</v>
      </c>
      <c r="AO53" s="122"/>
      <c r="AP53" s="122"/>
      <c r="AQ53" s="124" t="s">
        <v>80</v>
      </c>
      <c r="AR53" s="125"/>
      <c r="AS53" s="126">
        <v>0</v>
      </c>
      <c r="AT53" s="127">
        <f>ROUND(SUM(AV53:AW53),2)</f>
        <v>0</v>
      </c>
      <c r="AU53" s="128">
        <f>'SO 02 - Specielní zakládá...'!P88</f>
        <v>0</v>
      </c>
      <c r="AV53" s="127">
        <f>'SO 02 - Specielní zakládá...'!J30</f>
        <v>0</v>
      </c>
      <c r="AW53" s="127">
        <f>'SO 02 - Specielní zakládá...'!J31</f>
        <v>0</v>
      </c>
      <c r="AX53" s="127">
        <f>'SO 02 - Specielní zakládá...'!J32</f>
        <v>0</v>
      </c>
      <c r="AY53" s="127">
        <f>'SO 02 - Specielní zakládá...'!J33</f>
        <v>0</v>
      </c>
      <c r="AZ53" s="127">
        <f>'SO 02 - Specielní zakládá...'!F30</f>
        <v>0</v>
      </c>
      <c r="BA53" s="127">
        <f>'SO 02 - Specielní zakládá...'!F31</f>
        <v>0</v>
      </c>
      <c r="BB53" s="127">
        <f>'SO 02 - Specielní zakládá...'!F32</f>
        <v>0</v>
      </c>
      <c r="BC53" s="127">
        <f>'SO 02 - Specielní zakládá...'!F33</f>
        <v>0</v>
      </c>
      <c r="BD53" s="129">
        <f>'SO 02 - Specielní zakládá...'!F34</f>
        <v>0</v>
      </c>
      <c r="BT53" s="130" t="s">
        <v>81</v>
      </c>
      <c r="BV53" s="130" t="s">
        <v>75</v>
      </c>
      <c r="BW53" s="130" t="s">
        <v>86</v>
      </c>
      <c r="BX53" s="130" t="s">
        <v>7</v>
      </c>
      <c r="CL53" s="130" t="s">
        <v>21</v>
      </c>
      <c r="CM53" s="130" t="s">
        <v>83</v>
      </c>
    </row>
    <row r="54" s="5" customFormat="1" ht="16.5" customHeight="1">
      <c r="A54" s="118" t="s">
        <v>77</v>
      </c>
      <c r="B54" s="119"/>
      <c r="C54" s="120"/>
      <c r="D54" s="121" t="s">
        <v>87</v>
      </c>
      <c r="E54" s="121"/>
      <c r="F54" s="121"/>
      <c r="G54" s="121"/>
      <c r="H54" s="121"/>
      <c r="I54" s="122"/>
      <c r="J54" s="121" t="s">
        <v>88</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'VON - Vedlejší a ostatní ...'!J27</f>
        <v>0</v>
      </c>
      <c r="AH54" s="122"/>
      <c r="AI54" s="122"/>
      <c r="AJ54" s="122"/>
      <c r="AK54" s="122"/>
      <c r="AL54" s="122"/>
      <c r="AM54" s="122"/>
      <c r="AN54" s="123">
        <f>SUM(AG54,AT54)</f>
        <v>0</v>
      </c>
      <c r="AO54" s="122"/>
      <c r="AP54" s="122"/>
      <c r="AQ54" s="124" t="s">
        <v>87</v>
      </c>
      <c r="AR54" s="125"/>
      <c r="AS54" s="131">
        <v>0</v>
      </c>
      <c r="AT54" s="132">
        <f>ROUND(SUM(AV54:AW54),2)</f>
        <v>0</v>
      </c>
      <c r="AU54" s="133">
        <f>'VON - Vedlejší a ostatní ...'!P81</f>
        <v>0</v>
      </c>
      <c r="AV54" s="132">
        <f>'VON - Vedlejší a ostatní ...'!J30</f>
        <v>0</v>
      </c>
      <c r="AW54" s="132">
        <f>'VON - Vedlejší a ostatní ...'!J31</f>
        <v>0</v>
      </c>
      <c r="AX54" s="132">
        <f>'VON - Vedlejší a ostatní ...'!J32</f>
        <v>0</v>
      </c>
      <c r="AY54" s="132">
        <f>'VON - Vedlejší a ostatní ...'!J33</f>
        <v>0</v>
      </c>
      <c r="AZ54" s="132">
        <f>'VON - Vedlejší a ostatní ...'!F30</f>
        <v>0</v>
      </c>
      <c r="BA54" s="132">
        <f>'VON - Vedlejší a ostatní ...'!F31</f>
        <v>0</v>
      </c>
      <c r="BB54" s="132">
        <f>'VON - Vedlejší a ostatní ...'!F32</f>
        <v>0</v>
      </c>
      <c r="BC54" s="132">
        <f>'VON - Vedlejší a ostatní ...'!F33</f>
        <v>0</v>
      </c>
      <c r="BD54" s="134">
        <f>'VON - Vedlejší a ostatní ...'!F34</f>
        <v>0</v>
      </c>
      <c r="BT54" s="130" t="s">
        <v>81</v>
      </c>
      <c r="BV54" s="130" t="s">
        <v>75</v>
      </c>
      <c r="BW54" s="130" t="s">
        <v>89</v>
      </c>
      <c r="BX54" s="130" t="s">
        <v>7</v>
      </c>
      <c r="CL54" s="130" t="s">
        <v>21</v>
      </c>
      <c r="CM54" s="130" t="s">
        <v>83</v>
      </c>
    </row>
    <row r="55" s="1" customFormat="1" ht="30" customHeight="1">
      <c r="B55" s="45"/>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1"/>
    </row>
    <row r="56" s="1" customFormat="1" ht="6.96" customHeight="1">
      <c r="B56" s="66"/>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71"/>
    </row>
  </sheetData>
  <sheetProtection sheet="1" formatColumns="0" formatRows="0" objects="1" scenarios="1" spinCount="100000" saltValue="758TSpuiNqnHgEW1zwbV7NPCcmqzFwiV7osNdF3p+QtDGpg/nMteFeOU9OvBFBT8x/FRvL+E0EEgROL3+uGtlg==" hashValue="uzF7lRxcn9T6/N+NKGuZXrQj1sfF89pGwDNhw9aApD062Rkr6hnjWMzooYYsPaVcdxpvbll+vjejFbPUwJ3Irw==" algorithmName="SHA-512" password="CC35"/>
  <mergeCells count="49">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s>
  <hyperlinks>
    <hyperlink ref="K1:S1" location="C2" display="1) Rekapitulace stavby"/>
    <hyperlink ref="W1:AI1" location="C51" display="2) Rekapitulace objektů stavby a soupisů prací"/>
    <hyperlink ref="A52" location="'SO 01 - Statické zajištěn...'!C2" display="/"/>
    <hyperlink ref="A53" location="'SO 02 - Specielní zakládá...'!C2" display="/"/>
    <hyperlink ref="A54"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82</v>
      </c>
    </row>
    <row r="3" ht="6.96" customHeight="1">
      <c r="B3" s="24"/>
      <c r="C3" s="25"/>
      <c r="D3" s="25"/>
      <c r="E3" s="25"/>
      <c r="F3" s="25"/>
      <c r="G3" s="25"/>
      <c r="H3" s="25"/>
      <c r="I3" s="140"/>
      <c r="J3" s="25"/>
      <c r="K3" s="26"/>
      <c r="AT3" s="23" t="s">
        <v>83</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opěrné zdi stará mincovna Jáchymov</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97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4. 12. 2018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21</v>
      </c>
      <c r="K20" s="50"/>
    </row>
    <row r="21" s="1" customFormat="1" ht="18" customHeight="1">
      <c r="B21" s="45"/>
      <c r="C21" s="46"/>
      <c r="D21" s="46"/>
      <c r="E21" s="34" t="s">
        <v>35</v>
      </c>
      <c r="F21" s="46"/>
      <c r="G21" s="46"/>
      <c r="H21" s="46"/>
      <c r="I21" s="145" t="s">
        <v>31</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28.25" customHeight="1">
      <c r="B24" s="147"/>
      <c r="C24" s="148"/>
      <c r="D24" s="148"/>
      <c r="E24" s="43" t="s">
        <v>98</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ROUND(SUM(BE83:BE157), 2)</f>
        <v>0</v>
      </c>
      <c r="G30" s="46"/>
      <c r="H30" s="46"/>
      <c r="I30" s="157">
        <v>0.20999999999999999</v>
      </c>
      <c r="J30" s="156">
        <f>ROUND(ROUND((SUM(BE83:BE157)), 2)*I30, 2)</f>
        <v>0</v>
      </c>
      <c r="K30" s="50"/>
    </row>
    <row r="31" s="1" customFormat="1" ht="14.4" customHeight="1">
      <c r="B31" s="45"/>
      <c r="C31" s="46"/>
      <c r="D31" s="46"/>
      <c r="E31" s="54" t="s">
        <v>45</v>
      </c>
      <c r="F31" s="156">
        <f>ROUND(SUM(BF83:BF157), 2)</f>
        <v>0</v>
      </c>
      <c r="G31" s="46"/>
      <c r="H31" s="46"/>
      <c r="I31" s="157">
        <v>0.14999999999999999</v>
      </c>
      <c r="J31" s="156">
        <f>ROUND(ROUND((SUM(BF83:BF157)), 2)*I31, 2)</f>
        <v>0</v>
      </c>
      <c r="K31" s="50"/>
    </row>
    <row r="32" hidden="1" s="1" customFormat="1" ht="14.4" customHeight="1">
      <c r="B32" s="45"/>
      <c r="C32" s="46"/>
      <c r="D32" s="46"/>
      <c r="E32" s="54" t="s">
        <v>46</v>
      </c>
      <c r="F32" s="156">
        <f>ROUND(SUM(BG83:BG157), 2)</f>
        <v>0</v>
      </c>
      <c r="G32" s="46"/>
      <c r="H32" s="46"/>
      <c r="I32" s="157">
        <v>0.20999999999999999</v>
      </c>
      <c r="J32" s="156">
        <v>0</v>
      </c>
      <c r="K32" s="50"/>
    </row>
    <row r="33" hidden="1" s="1" customFormat="1" ht="14.4" customHeight="1">
      <c r="B33" s="45"/>
      <c r="C33" s="46"/>
      <c r="D33" s="46"/>
      <c r="E33" s="54" t="s">
        <v>47</v>
      </c>
      <c r="F33" s="156">
        <f>ROUND(SUM(BH83:BH157), 2)</f>
        <v>0</v>
      </c>
      <c r="G33" s="46"/>
      <c r="H33" s="46"/>
      <c r="I33" s="157">
        <v>0.14999999999999999</v>
      </c>
      <c r="J33" s="156">
        <v>0</v>
      </c>
      <c r="K33" s="50"/>
    </row>
    <row r="34" hidden="1" s="1" customFormat="1" ht="14.4" customHeight="1">
      <c r="B34" s="45"/>
      <c r="C34" s="46"/>
      <c r="D34" s="46"/>
      <c r="E34" s="54" t="s">
        <v>48</v>
      </c>
      <c r="F34" s="156">
        <f>ROUND(SUM(BI83:BI157),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opěrné zdi stará mincovna Jáchymov</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 xml:space="preserve">SO 01 - Statické zajištění  stávajících sklepů</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Jáchymov</v>
      </c>
      <c r="G49" s="46"/>
      <c r="H49" s="46"/>
      <c r="I49" s="145" t="s">
        <v>25</v>
      </c>
      <c r="J49" s="146" t="str">
        <f>IF(J12="","",J12)</f>
        <v>4. 12. 2018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Město Jáchymov</v>
      </c>
      <c r="G51" s="46"/>
      <c r="H51" s="46"/>
      <c r="I51" s="145" t="s">
        <v>34</v>
      </c>
      <c r="J51" s="43" t="str">
        <f>E21</f>
        <v>AZ Consult spol. s 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J83</f>
        <v>0</v>
      </c>
      <c r="K56" s="50"/>
      <c r="AU56" s="23" t="s">
        <v>103</v>
      </c>
    </row>
    <row r="57" s="7" customFormat="1" ht="24.96" customHeight="1">
      <c r="B57" s="176"/>
      <c r="C57" s="177"/>
      <c r="D57" s="178" t="s">
        <v>104</v>
      </c>
      <c r="E57" s="179"/>
      <c r="F57" s="179"/>
      <c r="G57" s="179"/>
      <c r="H57" s="179"/>
      <c r="I57" s="180"/>
      <c r="J57" s="181">
        <f>J84</f>
        <v>0</v>
      </c>
      <c r="K57" s="182"/>
    </row>
    <row r="58" s="8" customFormat="1" ht="19.92" customHeight="1">
      <c r="B58" s="183"/>
      <c r="C58" s="184"/>
      <c r="D58" s="185" t="s">
        <v>105</v>
      </c>
      <c r="E58" s="186"/>
      <c r="F58" s="186"/>
      <c r="G58" s="186"/>
      <c r="H58" s="186"/>
      <c r="I58" s="187"/>
      <c r="J58" s="188">
        <f>J85</f>
        <v>0</v>
      </c>
      <c r="K58" s="189"/>
    </row>
    <row r="59" s="8" customFormat="1" ht="19.92" customHeight="1">
      <c r="B59" s="183"/>
      <c r="C59" s="184"/>
      <c r="D59" s="185" t="s">
        <v>106</v>
      </c>
      <c r="E59" s="186"/>
      <c r="F59" s="186"/>
      <c r="G59" s="186"/>
      <c r="H59" s="186"/>
      <c r="I59" s="187"/>
      <c r="J59" s="188">
        <f>J89</f>
        <v>0</v>
      </c>
      <c r="K59" s="189"/>
    </row>
    <row r="60" s="8" customFormat="1" ht="19.92" customHeight="1">
      <c r="B60" s="183"/>
      <c r="C60" s="184"/>
      <c r="D60" s="185" t="s">
        <v>107</v>
      </c>
      <c r="E60" s="186"/>
      <c r="F60" s="186"/>
      <c r="G60" s="186"/>
      <c r="H60" s="186"/>
      <c r="I60" s="187"/>
      <c r="J60" s="188">
        <f>J93</f>
        <v>0</v>
      </c>
      <c r="K60" s="189"/>
    </row>
    <row r="61" s="8" customFormat="1" ht="19.92" customHeight="1">
      <c r="B61" s="183"/>
      <c r="C61" s="184"/>
      <c r="D61" s="185" t="s">
        <v>108</v>
      </c>
      <c r="E61" s="186"/>
      <c r="F61" s="186"/>
      <c r="G61" s="186"/>
      <c r="H61" s="186"/>
      <c r="I61" s="187"/>
      <c r="J61" s="188">
        <f>J106</f>
        <v>0</v>
      </c>
      <c r="K61" s="189"/>
    </row>
    <row r="62" s="7" customFormat="1" ht="24.96" customHeight="1">
      <c r="B62" s="176"/>
      <c r="C62" s="177"/>
      <c r="D62" s="178" t="s">
        <v>109</v>
      </c>
      <c r="E62" s="179"/>
      <c r="F62" s="179"/>
      <c r="G62" s="179"/>
      <c r="H62" s="179"/>
      <c r="I62" s="180"/>
      <c r="J62" s="181">
        <f>J109</f>
        <v>0</v>
      </c>
      <c r="K62" s="182"/>
    </row>
    <row r="63" s="8" customFormat="1" ht="19.92" customHeight="1">
      <c r="B63" s="183"/>
      <c r="C63" s="184"/>
      <c r="D63" s="185" t="s">
        <v>110</v>
      </c>
      <c r="E63" s="186"/>
      <c r="F63" s="186"/>
      <c r="G63" s="186"/>
      <c r="H63" s="186"/>
      <c r="I63" s="187"/>
      <c r="J63" s="188">
        <f>J110</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111</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6.5" customHeight="1">
      <c r="B73" s="45"/>
      <c r="C73" s="73"/>
      <c r="D73" s="73"/>
      <c r="E73" s="191" t="str">
        <f>E7</f>
        <v>Rekonstrukce opěrné zdi stará mincovna Jáchymov</v>
      </c>
      <c r="F73" s="75"/>
      <c r="G73" s="75"/>
      <c r="H73" s="75"/>
      <c r="I73" s="190"/>
      <c r="J73" s="73"/>
      <c r="K73" s="73"/>
      <c r="L73" s="71"/>
    </row>
    <row r="74" s="1" customFormat="1" ht="14.4" customHeight="1">
      <c r="B74" s="45"/>
      <c r="C74" s="75" t="s">
        <v>96</v>
      </c>
      <c r="D74" s="73"/>
      <c r="E74" s="73"/>
      <c r="F74" s="73"/>
      <c r="G74" s="73"/>
      <c r="H74" s="73"/>
      <c r="I74" s="190"/>
      <c r="J74" s="73"/>
      <c r="K74" s="73"/>
      <c r="L74" s="71"/>
    </row>
    <row r="75" s="1" customFormat="1" ht="17.25" customHeight="1">
      <c r="B75" s="45"/>
      <c r="C75" s="73"/>
      <c r="D75" s="73"/>
      <c r="E75" s="81" t="str">
        <f>E9</f>
        <v xml:space="preserve">SO 01 - Statické zajištění  stávajících sklepů</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23</v>
      </c>
      <c r="D77" s="73"/>
      <c r="E77" s="73"/>
      <c r="F77" s="192" t="str">
        <f>F12</f>
        <v>Jáchymov</v>
      </c>
      <c r="G77" s="73"/>
      <c r="H77" s="73"/>
      <c r="I77" s="193" t="s">
        <v>25</v>
      </c>
      <c r="J77" s="84" t="str">
        <f>IF(J12="","",J12)</f>
        <v>4. 12. 2018</v>
      </c>
      <c r="K77" s="73"/>
      <c r="L77" s="71"/>
    </row>
    <row r="78" s="1" customFormat="1" ht="6.96" customHeight="1">
      <c r="B78" s="45"/>
      <c r="C78" s="73"/>
      <c r="D78" s="73"/>
      <c r="E78" s="73"/>
      <c r="F78" s="73"/>
      <c r="G78" s="73"/>
      <c r="H78" s="73"/>
      <c r="I78" s="190"/>
      <c r="J78" s="73"/>
      <c r="K78" s="73"/>
      <c r="L78" s="71"/>
    </row>
    <row r="79" s="1" customFormat="1">
      <c r="B79" s="45"/>
      <c r="C79" s="75" t="s">
        <v>27</v>
      </c>
      <c r="D79" s="73"/>
      <c r="E79" s="73"/>
      <c r="F79" s="192" t="str">
        <f>E15</f>
        <v xml:space="preserve"> Město Jáchymov</v>
      </c>
      <c r="G79" s="73"/>
      <c r="H79" s="73"/>
      <c r="I79" s="193" t="s">
        <v>34</v>
      </c>
      <c r="J79" s="192" t="str">
        <f>E21</f>
        <v>AZ Consult spol. s r.o.</v>
      </c>
      <c r="K79" s="73"/>
      <c r="L79" s="71"/>
    </row>
    <row r="80" s="1" customFormat="1" ht="14.4" customHeight="1">
      <c r="B80" s="45"/>
      <c r="C80" s="75" t="s">
        <v>32</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112</v>
      </c>
      <c r="D82" s="196" t="s">
        <v>58</v>
      </c>
      <c r="E82" s="196" t="s">
        <v>54</v>
      </c>
      <c r="F82" s="196" t="s">
        <v>113</v>
      </c>
      <c r="G82" s="196" t="s">
        <v>114</v>
      </c>
      <c r="H82" s="196" t="s">
        <v>115</v>
      </c>
      <c r="I82" s="197" t="s">
        <v>116</v>
      </c>
      <c r="J82" s="196" t="s">
        <v>101</v>
      </c>
      <c r="K82" s="198" t="s">
        <v>117</v>
      </c>
      <c r="L82" s="199"/>
      <c r="M82" s="101" t="s">
        <v>118</v>
      </c>
      <c r="N82" s="102" t="s">
        <v>43</v>
      </c>
      <c r="O82" s="102" t="s">
        <v>119</v>
      </c>
      <c r="P82" s="102" t="s">
        <v>120</v>
      </c>
      <c r="Q82" s="102" t="s">
        <v>121</v>
      </c>
      <c r="R82" s="102" t="s">
        <v>122</v>
      </c>
      <c r="S82" s="102" t="s">
        <v>123</v>
      </c>
      <c r="T82" s="103" t="s">
        <v>124</v>
      </c>
    </row>
    <row r="83" s="1" customFormat="1" ht="29.28" customHeight="1">
      <c r="B83" s="45"/>
      <c r="C83" s="107" t="s">
        <v>102</v>
      </c>
      <c r="D83" s="73"/>
      <c r="E83" s="73"/>
      <c r="F83" s="73"/>
      <c r="G83" s="73"/>
      <c r="H83" s="73"/>
      <c r="I83" s="190"/>
      <c r="J83" s="200">
        <f>BK83</f>
        <v>0</v>
      </c>
      <c r="K83" s="73"/>
      <c r="L83" s="71"/>
      <c r="M83" s="104"/>
      <c r="N83" s="105"/>
      <c r="O83" s="105"/>
      <c r="P83" s="201">
        <f>P84+P109</f>
        <v>0</v>
      </c>
      <c r="Q83" s="105"/>
      <c r="R83" s="201">
        <f>R84+R109</f>
        <v>1.79311248</v>
      </c>
      <c r="S83" s="105"/>
      <c r="T83" s="202">
        <f>T84+T109</f>
        <v>37.5</v>
      </c>
      <c r="AT83" s="23" t="s">
        <v>72</v>
      </c>
      <c r="AU83" s="23" t="s">
        <v>103</v>
      </c>
      <c r="BK83" s="203">
        <f>BK84+BK109</f>
        <v>0</v>
      </c>
    </row>
    <row r="84" s="10" customFormat="1" ht="37.44001" customHeight="1">
      <c r="B84" s="204"/>
      <c r="C84" s="205"/>
      <c r="D84" s="206" t="s">
        <v>72</v>
      </c>
      <c r="E84" s="207" t="s">
        <v>125</v>
      </c>
      <c r="F84" s="207" t="s">
        <v>126</v>
      </c>
      <c r="G84" s="205"/>
      <c r="H84" s="205"/>
      <c r="I84" s="208"/>
      <c r="J84" s="209">
        <f>BK84</f>
        <v>0</v>
      </c>
      <c r="K84" s="205"/>
      <c r="L84" s="210"/>
      <c r="M84" s="211"/>
      <c r="N84" s="212"/>
      <c r="O84" s="212"/>
      <c r="P84" s="213">
        <f>P85+P89+P93+P106</f>
        <v>0</v>
      </c>
      <c r="Q84" s="212"/>
      <c r="R84" s="213">
        <f>R85+R89+R93+R106</f>
        <v>0.91862849999999996</v>
      </c>
      <c r="S84" s="212"/>
      <c r="T84" s="214">
        <f>T85+T89+T93+T106</f>
        <v>37.5</v>
      </c>
      <c r="AR84" s="215" t="s">
        <v>81</v>
      </c>
      <c r="AT84" s="216" t="s">
        <v>72</v>
      </c>
      <c r="AU84" s="216" t="s">
        <v>73</v>
      </c>
      <c r="AY84" s="215" t="s">
        <v>127</v>
      </c>
      <c r="BK84" s="217">
        <f>BK85+BK89+BK93+BK106</f>
        <v>0</v>
      </c>
    </row>
    <row r="85" s="10" customFormat="1" ht="19.92" customHeight="1">
      <c r="B85" s="204"/>
      <c r="C85" s="205"/>
      <c r="D85" s="206" t="s">
        <v>72</v>
      </c>
      <c r="E85" s="218" t="s">
        <v>128</v>
      </c>
      <c r="F85" s="218" t="s">
        <v>129</v>
      </c>
      <c r="G85" s="205"/>
      <c r="H85" s="205"/>
      <c r="I85" s="208"/>
      <c r="J85" s="219">
        <f>BK85</f>
        <v>0</v>
      </c>
      <c r="K85" s="205"/>
      <c r="L85" s="210"/>
      <c r="M85" s="211"/>
      <c r="N85" s="212"/>
      <c r="O85" s="212"/>
      <c r="P85" s="213">
        <f>SUM(P86:P88)</f>
        <v>0</v>
      </c>
      <c r="Q85" s="212"/>
      <c r="R85" s="213">
        <f>SUM(R86:R88)</f>
        <v>0.2804835</v>
      </c>
      <c r="S85" s="212"/>
      <c r="T85" s="214">
        <f>SUM(T86:T88)</f>
        <v>0</v>
      </c>
      <c r="AR85" s="215" t="s">
        <v>81</v>
      </c>
      <c r="AT85" s="216" t="s">
        <v>72</v>
      </c>
      <c r="AU85" s="216" t="s">
        <v>81</v>
      </c>
      <c r="AY85" s="215" t="s">
        <v>127</v>
      </c>
      <c r="BK85" s="217">
        <f>SUM(BK86:BK88)</f>
        <v>0</v>
      </c>
    </row>
    <row r="86" s="1" customFormat="1" ht="25.5" customHeight="1">
      <c r="B86" s="45"/>
      <c r="C86" s="220" t="s">
        <v>81</v>
      </c>
      <c r="D86" s="220" t="s">
        <v>130</v>
      </c>
      <c r="E86" s="221" t="s">
        <v>131</v>
      </c>
      <c r="F86" s="222" t="s">
        <v>132</v>
      </c>
      <c r="G86" s="223" t="s">
        <v>133</v>
      </c>
      <c r="H86" s="224">
        <v>29.370000000000001</v>
      </c>
      <c r="I86" s="225"/>
      <c r="J86" s="226">
        <f>ROUND(I86*H86,2)</f>
        <v>0</v>
      </c>
      <c r="K86" s="222" t="s">
        <v>134</v>
      </c>
      <c r="L86" s="71"/>
      <c r="M86" s="227" t="s">
        <v>21</v>
      </c>
      <c r="N86" s="228" t="s">
        <v>44</v>
      </c>
      <c r="O86" s="46"/>
      <c r="P86" s="229">
        <f>O86*H86</f>
        <v>0</v>
      </c>
      <c r="Q86" s="229">
        <v>0.0095499999999999995</v>
      </c>
      <c r="R86" s="229">
        <f>Q86*H86</f>
        <v>0.2804835</v>
      </c>
      <c r="S86" s="229">
        <v>0</v>
      </c>
      <c r="T86" s="230">
        <f>S86*H86</f>
        <v>0</v>
      </c>
      <c r="AR86" s="23" t="s">
        <v>135</v>
      </c>
      <c r="AT86" s="23" t="s">
        <v>130</v>
      </c>
      <c r="AU86" s="23" t="s">
        <v>83</v>
      </c>
      <c r="AY86" s="23" t="s">
        <v>127</v>
      </c>
      <c r="BE86" s="231">
        <f>IF(N86="základní",J86,0)</f>
        <v>0</v>
      </c>
      <c r="BF86" s="231">
        <f>IF(N86="snížená",J86,0)</f>
        <v>0</v>
      </c>
      <c r="BG86" s="231">
        <f>IF(N86="zákl. přenesená",J86,0)</f>
        <v>0</v>
      </c>
      <c r="BH86" s="231">
        <f>IF(N86="sníž. přenesená",J86,0)</f>
        <v>0</v>
      </c>
      <c r="BI86" s="231">
        <f>IF(N86="nulová",J86,0)</f>
        <v>0</v>
      </c>
      <c r="BJ86" s="23" t="s">
        <v>81</v>
      </c>
      <c r="BK86" s="231">
        <f>ROUND(I86*H86,2)</f>
        <v>0</v>
      </c>
      <c r="BL86" s="23" t="s">
        <v>135</v>
      </c>
      <c r="BM86" s="23" t="s">
        <v>136</v>
      </c>
    </row>
    <row r="87" s="11" customFormat="1">
      <c r="B87" s="232"/>
      <c r="C87" s="233"/>
      <c r="D87" s="234" t="s">
        <v>137</v>
      </c>
      <c r="E87" s="235" t="s">
        <v>21</v>
      </c>
      <c r="F87" s="236" t="s">
        <v>138</v>
      </c>
      <c r="G87" s="233"/>
      <c r="H87" s="237">
        <v>29.370000000000001</v>
      </c>
      <c r="I87" s="238"/>
      <c r="J87" s="233"/>
      <c r="K87" s="233"/>
      <c r="L87" s="239"/>
      <c r="M87" s="240"/>
      <c r="N87" s="241"/>
      <c r="O87" s="241"/>
      <c r="P87" s="241"/>
      <c r="Q87" s="241"/>
      <c r="R87" s="241"/>
      <c r="S87" s="241"/>
      <c r="T87" s="242"/>
      <c r="AT87" s="243" t="s">
        <v>137</v>
      </c>
      <c r="AU87" s="243" t="s">
        <v>83</v>
      </c>
      <c r="AV87" s="11" t="s">
        <v>83</v>
      </c>
      <c r="AW87" s="11" t="s">
        <v>36</v>
      </c>
      <c r="AX87" s="11" t="s">
        <v>73</v>
      </c>
      <c r="AY87" s="243" t="s">
        <v>127</v>
      </c>
    </row>
    <row r="88" s="12" customFormat="1">
      <c r="B88" s="244"/>
      <c r="C88" s="245"/>
      <c r="D88" s="234" t="s">
        <v>137</v>
      </c>
      <c r="E88" s="246" t="s">
        <v>21</v>
      </c>
      <c r="F88" s="247" t="s">
        <v>139</v>
      </c>
      <c r="G88" s="245"/>
      <c r="H88" s="248">
        <v>29.370000000000001</v>
      </c>
      <c r="I88" s="249"/>
      <c r="J88" s="245"/>
      <c r="K88" s="245"/>
      <c r="L88" s="250"/>
      <c r="M88" s="251"/>
      <c r="N88" s="252"/>
      <c r="O88" s="252"/>
      <c r="P88" s="252"/>
      <c r="Q88" s="252"/>
      <c r="R88" s="252"/>
      <c r="S88" s="252"/>
      <c r="T88" s="253"/>
      <c r="AT88" s="254" t="s">
        <v>137</v>
      </c>
      <c r="AU88" s="254" t="s">
        <v>83</v>
      </c>
      <c r="AV88" s="12" t="s">
        <v>135</v>
      </c>
      <c r="AW88" s="12" t="s">
        <v>6</v>
      </c>
      <c r="AX88" s="12" t="s">
        <v>81</v>
      </c>
      <c r="AY88" s="254" t="s">
        <v>127</v>
      </c>
    </row>
    <row r="89" s="10" customFormat="1" ht="29.88" customHeight="1">
      <c r="B89" s="204"/>
      <c r="C89" s="205"/>
      <c r="D89" s="206" t="s">
        <v>72</v>
      </c>
      <c r="E89" s="218" t="s">
        <v>140</v>
      </c>
      <c r="F89" s="218" t="s">
        <v>141</v>
      </c>
      <c r="G89" s="205"/>
      <c r="H89" s="205"/>
      <c r="I89" s="208"/>
      <c r="J89" s="219">
        <f>BK89</f>
        <v>0</v>
      </c>
      <c r="K89" s="205"/>
      <c r="L89" s="210"/>
      <c r="M89" s="211"/>
      <c r="N89" s="212"/>
      <c r="O89" s="212"/>
      <c r="P89" s="213">
        <f>SUM(P90:P92)</f>
        <v>0</v>
      </c>
      <c r="Q89" s="212"/>
      <c r="R89" s="213">
        <f>SUM(R90:R92)</f>
        <v>0.63814499999999996</v>
      </c>
      <c r="S89" s="212"/>
      <c r="T89" s="214">
        <f>SUM(T90:T92)</f>
        <v>0</v>
      </c>
      <c r="AR89" s="215" t="s">
        <v>81</v>
      </c>
      <c r="AT89" s="216" t="s">
        <v>72</v>
      </c>
      <c r="AU89" s="216" t="s">
        <v>81</v>
      </c>
      <c r="AY89" s="215" t="s">
        <v>127</v>
      </c>
      <c r="BK89" s="217">
        <f>SUM(BK90:BK92)</f>
        <v>0</v>
      </c>
    </row>
    <row r="90" s="1" customFormat="1" ht="25.5" customHeight="1">
      <c r="B90" s="45"/>
      <c r="C90" s="220" t="s">
        <v>83</v>
      </c>
      <c r="D90" s="220" t="s">
        <v>130</v>
      </c>
      <c r="E90" s="221" t="s">
        <v>142</v>
      </c>
      <c r="F90" s="222" t="s">
        <v>143</v>
      </c>
      <c r="G90" s="223" t="s">
        <v>133</v>
      </c>
      <c r="H90" s="224">
        <v>2.25</v>
      </c>
      <c r="I90" s="225"/>
      <c r="J90" s="226">
        <f>ROUND(I90*H90,2)</f>
        <v>0</v>
      </c>
      <c r="K90" s="222" t="s">
        <v>134</v>
      </c>
      <c r="L90" s="71"/>
      <c r="M90" s="227" t="s">
        <v>21</v>
      </c>
      <c r="N90" s="228" t="s">
        <v>44</v>
      </c>
      <c r="O90" s="46"/>
      <c r="P90" s="229">
        <f>O90*H90</f>
        <v>0</v>
      </c>
      <c r="Q90" s="229">
        <v>0.28361999999999998</v>
      </c>
      <c r="R90" s="229">
        <f>Q90*H90</f>
        <v>0.63814499999999996</v>
      </c>
      <c r="S90" s="229">
        <v>0</v>
      </c>
      <c r="T90" s="230">
        <f>S90*H90</f>
        <v>0</v>
      </c>
      <c r="AR90" s="23" t="s">
        <v>135</v>
      </c>
      <c r="AT90" s="23" t="s">
        <v>130</v>
      </c>
      <c r="AU90" s="23" t="s">
        <v>83</v>
      </c>
      <c r="AY90" s="23" t="s">
        <v>127</v>
      </c>
      <c r="BE90" s="231">
        <f>IF(N90="základní",J90,0)</f>
        <v>0</v>
      </c>
      <c r="BF90" s="231">
        <f>IF(N90="snížená",J90,0)</f>
        <v>0</v>
      </c>
      <c r="BG90" s="231">
        <f>IF(N90="zákl. přenesená",J90,0)</f>
        <v>0</v>
      </c>
      <c r="BH90" s="231">
        <f>IF(N90="sníž. přenesená",J90,0)</f>
        <v>0</v>
      </c>
      <c r="BI90" s="231">
        <f>IF(N90="nulová",J90,0)</f>
        <v>0</v>
      </c>
      <c r="BJ90" s="23" t="s">
        <v>81</v>
      </c>
      <c r="BK90" s="231">
        <f>ROUND(I90*H90,2)</f>
        <v>0</v>
      </c>
      <c r="BL90" s="23" t="s">
        <v>135</v>
      </c>
      <c r="BM90" s="23" t="s">
        <v>144</v>
      </c>
    </row>
    <row r="91" s="11" customFormat="1">
      <c r="B91" s="232"/>
      <c r="C91" s="233"/>
      <c r="D91" s="234" t="s">
        <v>137</v>
      </c>
      <c r="E91" s="235" t="s">
        <v>21</v>
      </c>
      <c r="F91" s="236" t="s">
        <v>145</v>
      </c>
      <c r="G91" s="233"/>
      <c r="H91" s="237">
        <v>2.25</v>
      </c>
      <c r="I91" s="238"/>
      <c r="J91" s="233"/>
      <c r="K91" s="233"/>
      <c r="L91" s="239"/>
      <c r="M91" s="240"/>
      <c r="N91" s="241"/>
      <c r="O91" s="241"/>
      <c r="P91" s="241"/>
      <c r="Q91" s="241"/>
      <c r="R91" s="241"/>
      <c r="S91" s="241"/>
      <c r="T91" s="242"/>
      <c r="AT91" s="243" t="s">
        <v>137</v>
      </c>
      <c r="AU91" s="243" t="s">
        <v>83</v>
      </c>
      <c r="AV91" s="11" t="s">
        <v>83</v>
      </c>
      <c r="AW91" s="11" t="s">
        <v>36</v>
      </c>
      <c r="AX91" s="11" t="s">
        <v>73</v>
      </c>
      <c r="AY91" s="243" t="s">
        <v>127</v>
      </c>
    </row>
    <row r="92" s="12" customFormat="1">
      <c r="B92" s="244"/>
      <c r="C92" s="245"/>
      <c r="D92" s="234" t="s">
        <v>137</v>
      </c>
      <c r="E92" s="246" t="s">
        <v>21</v>
      </c>
      <c r="F92" s="247" t="s">
        <v>139</v>
      </c>
      <c r="G92" s="245"/>
      <c r="H92" s="248">
        <v>2.25</v>
      </c>
      <c r="I92" s="249"/>
      <c r="J92" s="245"/>
      <c r="K92" s="245"/>
      <c r="L92" s="250"/>
      <c r="M92" s="251"/>
      <c r="N92" s="252"/>
      <c r="O92" s="252"/>
      <c r="P92" s="252"/>
      <c r="Q92" s="252"/>
      <c r="R92" s="252"/>
      <c r="S92" s="252"/>
      <c r="T92" s="253"/>
      <c r="AT92" s="254" t="s">
        <v>137</v>
      </c>
      <c r="AU92" s="254" t="s">
        <v>83</v>
      </c>
      <c r="AV92" s="12" t="s">
        <v>135</v>
      </c>
      <c r="AW92" s="12" t="s">
        <v>6</v>
      </c>
      <c r="AX92" s="12" t="s">
        <v>81</v>
      </c>
      <c r="AY92" s="254" t="s">
        <v>127</v>
      </c>
    </row>
    <row r="93" s="10" customFormat="1" ht="29.88" customHeight="1">
      <c r="B93" s="204"/>
      <c r="C93" s="205"/>
      <c r="D93" s="206" t="s">
        <v>72</v>
      </c>
      <c r="E93" s="218" t="s">
        <v>146</v>
      </c>
      <c r="F93" s="218" t="s">
        <v>147</v>
      </c>
      <c r="G93" s="205"/>
      <c r="H93" s="205"/>
      <c r="I93" s="208"/>
      <c r="J93" s="219">
        <f>BK93</f>
        <v>0</v>
      </c>
      <c r="K93" s="205"/>
      <c r="L93" s="210"/>
      <c r="M93" s="211"/>
      <c r="N93" s="212"/>
      <c r="O93" s="212"/>
      <c r="P93" s="213">
        <f>SUM(P94:P105)</f>
        <v>0</v>
      </c>
      <c r="Q93" s="212"/>
      <c r="R93" s="213">
        <f>SUM(R94:R105)</f>
        <v>0</v>
      </c>
      <c r="S93" s="212"/>
      <c r="T93" s="214">
        <f>SUM(T94:T105)</f>
        <v>37.5</v>
      </c>
      <c r="AR93" s="215" t="s">
        <v>81</v>
      </c>
      <c r="AT93" s="216" t="s">
        <v>72</v>
      </c>
      <c r="AU93" s="216" t="s">
        <v>81</v>
      </c>
      <c r="AY93" s="215" t="s">
        <v>127</v>
      </c>
      <c r="BK93" s="217">
        <f>SUM(BK94:BK105)</f>
        <v>0</v>
      </c>
    </row>
    <row r="94" s="1" customFormat="1" ht="38.25" customHeight="1">
      <c r="B94" s="45"/>
      <c r="C94" s="220" t="s">
        <v>128</v>
      </c>
      <c r="D94" s="220" t="s">
        <v>130</v>
      </c>
      <c r="E94" s="221" t="s">
        <v>148</v>
      </c>
      <c r="F94" s="222" t="s">
        <v>149</v>
      </c>
      <c r="G94" s="223" t="s">
        <v>150</v>
      </c>
      <c r="H94" s="224">
        <v>25</v>
      </c>
      <c r="I94" s="225"/>
      <c r="J94" s="226">
        <f>ROUND(I94*H94,2)</f>
        <v>0</v>
      </c>
      <c r="K94" s="222" t="s">
        <v>134</v>
      </c>
      <c r="L94" s="71"/>
      <c r="M94" s="227" t="s">
        <v>21</v>
      </c>
      <c r="N94" s="228" t="s">
        <v>44</v>
      </c>
      <c r="O94" s="46"/>
      <c r="P94" s="229">
        <f>O94*H94</f>
        <v>0</v>
      </c>
      <c r="Q94" s="229">
        <v>0</v>
      </c>
      <c r="R94" s="229">
        <f>Q94*H94</f>
        <v>0</v>
      </c>
      <c r="S94" s="229">
        <v>1.5</v>
      </c>
      <c r="T94" s="230">
        <f>S94*H94</f>
        <v>37.5</v>
      </c>
      <c r="AR94" s="23" t="s">
        <v>135</v>
      </c>
      <c r="AT94" s="23" t="s">
        <v>130</v>
      </c>
      <c r="AU94" s="23" t="s">
        <v>83</v>
      </c>
      <c r="AY94" s="23" t="s">
        <v>127</v>
      </c>
      <c r="BE94" s="231">
        <f>IF(N94="základní",J94,0)</f>
        <v>0</v>
      </c>
      <c r="BF94" s="231">
        <f>IF(N94="snížená",J94,0)</f>
        <v>0</v>
      </c>
      <c r="BG94" s="231">
        <f>IF(N94="zákl. přenesená",J94,0)</f>
        <v>0</v>
      </c>
      <c r="BH94" s="231">
        <f>IF(N94="sníž. přenesená",J94,0)</f>
        <v>0</v>
      </c>
      <c r="BI94" s="231">
        <f>IF(N94="nulová",J94,0)</f>
        <v>0</v>
      </c>
      <c r="BJ94" s="23" t="s">
        <v>81</v>
      </c>
      <c r="BK94" s="231">
        <f>ROUND(I94*H94,2)</f>
        <v>0</v>
      </c>
      <c r="BL94" s="23" t="s">
        <v>135</v>
      </c>
      <c r="BM94" s="23" t="s">
        <v>151</v>
      </c>
    </row>
    <row r="95" s="1" customFormat="1">
      <c r="B95" s="45"/>
      <c r="C95" s="73"/>
      <c r="D95" s="234" t="s">
        <v>152</v>
      </c>
      <c r="E95" s="73"/>
      <c r="F95" s="255" t="s">
        <v>153</v>
      </c>
      <c r="G95" s="73"/>
      <c r="H95" s="73"/>
      <c r="I95" s="190"/>
      <c r="J95" s="73"/>
      <c r="K95" s="73"/>
      <c r="L95" s="71"/>
      <c r="M95" s="256"/>
      <c r="N95" s="46"/>
      <c r="O95" s="46"/>
      <c r="P95" s="46"/>
      <c r="Q95" s="46"/>
      <c r="R95" s="46"/>
      <c r="S95" s="46"/>
      <c r="T95" s="94"/>
      <c r="AT95" s="23" t="s">
        <v>152</v>
      </c>
      <c r="AU95" s="23" t="s">
        <v>83</v>
      </c>
    </row>
    <row r="96" s="11" customFormat="1">
      <c r="B96" s="232"/>
      <c r="C96" s="233"/>
      <c r="D96" s="234" t="s">
        <v>137</v>
      </c>
      <c r="E96" s="235" t="s">
        <v>21</v>
      </c>
      <c r="F96" s="236" t="s">
        <v>154</v>
      </c>
      <c r="G96" s="233"/>
      <c r="H96" s="237">
        <v>25</v>
      </c>
      <c r="I96" s="238"/>
      <c r="J96" s="233"/>
      <c r="K96" s="233"/>
      <c r="L96" s="239"/>
      <c r="M96" s="240"/>
      <c r="N96" s="241"/>
      <c r="O96" s="241"/>
      <c r="P96" s="241"/>
      <c r="Q96" s="241"/>
      <c r="R96" s="241"/>
      <c r="S96" s="241"/>
      <c r="T96" s="242"/>
      <c r="AT96" s="243" t="s">
        <v>137</v>
      </c>
      <c r="AU96" s="243" t="s">
        <v>83</v>
      </c>
      <c r="AV96" s="11" t="s">
        <v>83</v>
      </c>
      <c r="AW96" s="11" t="s">
        <v>36</v>
      </c>
      <c r="AX96" s="11" t="s">
        <v>73</v>
      </c>
      <c r="AY96" s="243" t="s">
        <v>127</v>
      </c>
    </row>
    <row r="97" s="12" customFormat="1">
      <c r="B97" s="244"/>
      <c r="C97" s="245"/>
      <c r="D97" s="234" t="s">
        <v>137</v>
      </c>
      <c r="E97" s="246" t="s">
        <v>21</v>
      </c>
      <c r="F97" s="247" t="s">
        <v>139</v>
      </c>
      <c r="G97" s="245"/>
      <c r="H97" s="248">
        <v>25</v>
      </c>
      <c r="I97" s="249"/>
      <c r="J97" s="245"/>
      <c r="K97" s="245"/>
      <c r="L97" s="250"/>
      <c r="M97" s="251"/>
      <c r="N97" s="252"/>
      <c r="O97" s="252"/>
      <c r="P97" s="252"/>
      <c r="Q97" s="252"/>
      <c r="R97" s="252"/>
      <c r="S97" s="252"/>
      <c r="T97" s="253"/>
      <c r="AT97" s="254" t="s">
        <v>137</v>
      </c>
      <c r="AU97" s="254" t="s">
        <v>83</v>
      </c>
      <c r="AV97" s="12" t="s">
        <v>135</v>
      </c>
      <c r="AW97" s="12" t="s">
        <v>6</v>
      </c>
      <c r="AX97" s="12" t="s">
        <v>81</v>
      </c>
      <c r="AY97" s="254" t="s">
        <v>127</v>
      </c>
    </row>
    <row r="98" s="1" customFormat="1" ht="25.5" customHeight="1">
      <c r="B98" s="45"/>
      <c r="C98" s="220" t="s">
        <v>135</v>
      </c>
      <c r="D98" s="220" t="s">
        <v>130</v>
      </c>
      <c r="E98" s="221" t="s">
        <v>155</v>
      </c>
      <c r="F98" s="222" t="s">
        <v>156</v>
      </c>
      <c r="G98" s="223" t="s">
        <v>157</v>
      </c>
      <c r="H98" s="224">
        <v>37.5</v>
      </c>
      <c r="I98" s="225"/>
      <c r="J98" s="226">
        <f>ROUND(I98*H98,2)</f>
        <v>0</v>
      </c>
      <c r="K98" s="222" t="s">
        <v>134</v>
      </c>
      <c r="L98" s="71"/>
      <c r="M98" s="227" t="s">
        <v>21</v>
      </c>
      <c r="N98" s="228" t="s">
        <v>44</v>
      </c>
      <c r="O98" s="46"/>
      <c r="P98" s="229">
        <f>O98*H98</f>
        <v>0</v>
      </c>
      <c r="Q98" s="229">
        <v>0</v>
      </c>
      <c r="R98" s="229">
        <f>Q98*H98</f>
        <v>0</v>
      </c>
      <c r="S98" s="229">
        <v>0</v>
      </c>
      <c r="T98" s="230">
        <f>S98*H98</f>
        <v>0</v>
      </c>
      <c r="AR98" s="23" t="s">
        <v>135</v>
      </c>
      <c r="AT98" s="23" t="s">
        <v>130</v>
      </c>
      <c r="AU98" s="23" t="s">
        <v>83</v>
      </c>
      <c r="AY98" s="23" t="s">
        <v>127</v>
      </c>
      <c r="BE98" s="231">
        <f>IF(N98="základní",J98,0)</f>
        <v>0</v>
      </c>
      <c r="BF98" s="231">
        <f>IF(N98="snížená",J98,0)</f>
        <v>0</v>
      </c>
      <c r="BG98" s="231">
        <f>IF(N98="zákl. přenesená",J98,0)</f>
        <v>0</v>
      </c>
      <c r="BH98" s="231">
        <f>IF(N98="sníž. přenesená",J98,0)</f>
        <v>0</v>
      </c>
      <c r="BI98" s="231">
        <f>IF(N98="nulová",J98,0)</f>
        <v>0</v>
      </c>
      <c r="BJ98" s="23" t="s">
        <v>81</v>
      </c>
      <c r="BK98" s="231">
        <f>ROUND(I98*H98,2)</f>
        <v>0</v>
      </c>
      <c r="BL98" s="23" t="s">
        <v>135</v>
      </c>
      <c r="BM98" s="23" t="s">
        <v>158</v>
      </c>
    </row>
    <row r="99" s="1" customFormat="1">
      <c r="B99" s="45"/>
      <c r="C99" s="73"/>
      <c r="D99" s="234" t="s">
        <v>152</v>
      </c>
      <c r="E99" s="73"/>
      <c r="F99" s="255" t="s">
        <v>159</v>
      </c>
      <c r="G99" s="73"/>
      <c r="H99" s="73"/>
      <c r="I99" s="190"/>
      <c r="J99" s="73"/>
      <c r="K99" s="73"/>
      <c r="L99" s="71"/>
      <c r="M99" s="256"/>
      <c r="N99" s="46"/>
      <c r="O99" s="46"/>
      <c r="P99" s="46"/>
      <c r="Q99" s="46"/>
      <c r="R99" s="46"/>
      <c r="S99" s="46"/>
      <c r="T99" s="94"/>
      <c r="AT99" s="23" t="s">
        <v>152</v>
      </c>
      <c r="AU99" s="23" t="s">
        <v>83</v>
      </c>
    </row>
    <row r="100" s="1" customFormat="1" ht="25.5" customHeight="1">
      <c r="B100" s="45"/>
      <c r="C100" s="220" t="s">
        <v>160</v>
      </c>
      <c r="D100" s="220" t="s">
        <v>130</v>
      </c>
      <c r="E100" s="221" t="s">
        <v>161</v>
      </c>
      <c r="F100" s="222" t="s">
        <v>162</v>
      </c>
      <c r="G100" s="223" t="s">
        <v>157</v>
      </c>
      <c r="H100" s="224">
        <v>712.5</v>
      </c>
      <c r="I100" s="225"/>
      <c r="J100" s="226">
        <f>ROUND(I100*H100,2)</f>
        <v>0</v>
      </c>
      <c r="K100" s="222" t="s">
        <v>134</v>
      </c>
      <c r="L100" s="71"/>
      <c r="M100" s="227" t="s">
        <v>21</v>
      </c>
      <c r="N100" s="228" t="s">
        <v>44</v>
      </c>
      <c r="O100" s="46"/>
      <c r="P100" s="229">
        <f>O100*H100</f>
        <v>0</v>
      </c>
      <c r="Q100" s="229">
        <v>0</v>
      </c>
      <c r="R100" s="229">
        <f>Q100*H100</f>
        <v>0</v>
      </c>
      <c r="S100" s="229">
        <v>0</v>
      </c>
      <c r="T100" s="230">
        <f>S100*H100</f>
        <v>0</v>
      </c>
      <c r="AR100" s="23" t="s">
        <v>135</v>
      </c>
      <c r="AT100" s="23" t="s">
        <v>130</v>
      </c>
      <c r="AU100" s="23" t="s">
        <v>83</v>
      </c>
      <c r="AY100" s="23" t="s">
        <v>127</v>
      </c>
      <c r="BE100" s="231">
        <f>IF(N100="základní",J100,0)</f>
        <v>0</v>
      </c>
      <c r="BF100" s="231">
        <f>IF(N100="snížená",J100,0)</f>
        <v>0</v>
      </c>
      <c r="BG100" s="231">
        <f>IF(N100="zákl. přenesená",J100,0)</f>
        <v>0</v>
      </c>
      <c r="BH100" s="231">
        <f>IF(N100="sníž. přenesená",J100,0)</f>
        <v>0</v>
      </c>
      <c r="BI100" s="231">
        <f>IF(N100="nulová",J100,0)</f>
        <v>0</v>
      </c>
      <c r="BJ100" s="23" t="s">
        <v>81</v>
      </c>
      <c r="BK100" s="231">
        <f>ROUND(I100*H100,2)</f>
        <v>0</v>
      </c>
      <c r="BL100" s="23" t="s">
        <v>135</v>
      </c>
      <c r="BM100" s="23" t="s">
        <v>163</v>
      </c>
    </row>
    <row r="101" s="1" customFormat="1">
      <c r="B101" s="45"/>
      <c r="C101" s="73"/>
      <c r="D101" s="234" t="s">
        <v>152</v>
      </c>
      <c r="E101" s="73"/>
      <c r="F101" s="255" t="s">
        <v>159</v>
      </c>
      <c r="G101" s="73"/>
      <c r="H101" s="73"/>
      <c r="I101" s="190"/>
      <c r="J101" s="73"/>
      <c r="K101" s="73"/>
      <c r="L101" s="71"/>
      <c r="M101" s="256"/>
      <c r="N101" s="46"/>
      <c r="O101" s="46"/>
      <c r="P101" s="46"/>
      <c r="Q101" s="46"/>
      <c r="R101" s="46"/>
      <c r="S101" s="46"/>
      <c r="T101" s="94"/>
      <c r="AT101" s="23" t="s">
        <v>152</v>
      </c>
      <c r="AU101" s="23" t="s">
        <v>83</v>
      </c>
    </row>
    <row r="102" s="11" customFormat="1">
      <c r="B102" s="232"/>
      <c r="C102" s="233"/>
      <c r="D102" s="234" t="s">
        <v>137</v>
      </c>
      <c r="E102" s="235" t="s">
        <v>21</v>
      </c>
      <c r="F102" s="236" t="s">
        <v>164</v>
      </c>
      <c r="G102" s="233"/>
      <c r="H102" s="237">
        <v>712.5</v>
      </c>
      <c r="I102" s="238"/>
      <c r="J102" s="233"/>
      <c r="K102" s="233"/>
      <c r="L102" s="239"/>
      <c r="M102" s="240"/>
      <c r="N102" s="241"/>
      <c r="O102" s="241"/>
      <c r="P102" s="241"/>
      <c r="Q102" s="241"/>
      <c r="R102" s="241"/>
      <c r="S102" s="241"/>
      <c r="T102" s="242"/>
      <c r="AT102" s="243" t="s">
        <v>137</v>
      </c>
      <c r="AU102" s="243" t="s">
        <v>83</v>
      </c>
      <c r="AV102" s="11" t="s">
        <v>83</v>
      </c>
      <c r="AW102" s="11" t="s">
        <v>36</v>
      </c>
      <c r="AX102" s="11" t="s">
        <v>81</v>
      </c>
      <c r="AY102" s="243" t="s">
        <v>127</v>
      </c>
    </row>
    <row r="103" s="1" customFormat="1" ht="38.25" customHeight="1">
      <c r="B103" s="45"/>
      <c r="C103" s="220" t="s">
        <v>140</v>
      </c>
      <c r="D103" s="220" t="s">
        <v>130</v>
      </c>
      <c r="E103" s="221" t="s">
        <v>165</v>
      </c>
      <c r="F103" s="222" t="s">
        <v>166</v>
      </c>
      <c r="G103" s="223" t="s">
        <v>157</v>
      </c>
      <c r="H103" s="224">
        <v>37.5</v>
      </c>
      <c r="I103" s="225"/>
      <c r="J103" s="226">
        <f>ROUND(I103*H103,2)</f>
        <v>0</v>
      </c>
      <c r="K103" s="222" t="s">
        <v>134</v>
      </c>
      <c r="L103" s="71"/>
      <c r="M103" s="227" t="s">
        <v>21</v>
      </c>
      <c r="N103" s="228" t="s">
        <v>44</v>
      </c>
      <c r="O103" s="46"/>
      <c r="P103" s="229">
        <f>O103*H103</f>
        <v>0</v>
      </c>
      <c r="Q103" s="229">
        <v>0</v>
      </c>
      <c r="R103" s="229">
        <f>Q103*H103</f>
        <v>0</v>
      </c>
      <c r="S103" s="229">
        <v>0</v>
      </c>
      <c r="T103" s="230">
        <f>S103*H103</f>
        <v>0</v>
      </c>
      <c r="AR103" s="23" t="s">
        <v>135</v>
      </c>
      <c r="AT103" s="23" t="s">
        <v>130</v>
      </c>
      <c r="AU103" s="23" t="s">
        <v>83</v>
      </c>
      <c r="AY103" s="23" t="s">
        <v>127</v>
      </c>
      <c r="BE103" s="231">
        <f>IF(N103="základní",J103,0)</f>
        <v>0</v>
      </c>
      <c r="BF103" s="231">
        <f>IF(N103="snížená",J103,0)</f>
        <v>0</v>
      </c>
      <c r="BG103" s="231">
        <f>IF(N103="zákl. přenesená",J103,0)</f>
        <v>0</v>
      </c>
      <c r="BH103" s="231">
        <f>IF(N103="sníž. přenesená",J103,0)</f>
        <v>0</v>
      </c>
      <c r="BI103" s="231">
        <f>IF(N103="nulová",J103,0)</f>
        <v>0</v>
      </c>
      <c r="BJ103" s="23" t="s">
        <v>81</v>
      </c>
      <c r="BK103" s="231">
        <f>ROUND(I103*H103,2)</f>
        <v>0</v>
      </c>
      <c r="BL103" s="23" t="s">
        <v>135</v>
      </c>
      <c r="BM103" s="23" t="s">
        <v>167</v>
      </c>
    </row>
    <row r="104" s="1" customFormat="1">
      <c r="B104" s="45"/>
      <c r="C104" s="73"/>
      <c r="D104" s="234" t="s">
        <v>152</v>
      </c>
      <c r="E104" s="73"/>
      <c r="F104" s="255" t="s">
        <v>168</v>
      </c>
      <c r="G104" s="73"/>
      <c r="H104" s="73"/>
      <c r="I104" s="190"/>
      <c r="J104" s="73"/>
      <c r="K104" s="73"/>
      <c r="L104" s="71"/>
      <c r="M104" s="256"/>
      <c r="N104" s="46"/>
      <c r="O104" s="46"/>
      <c r="P104" s="46"/>
      <c r="Q104" s="46"/>
      <c r="R104" s="46"/>
      <c r="S104" s="46"/>
      <c r="T104" s="94"/>
      <c r="AT104" s="23" t="s">
        <v>152</v>
      </c>
      <c r="AU104" s="23" t="s">
        <v>83</v>
      </c>
    </row>
    <row r="105" s="1" customFormat="1">
      <c r="B105" s="45"/>
      <c r="C105" s="73"/>
      <c r="D105" s="234" t="s">
        <v>169</v>
      </c>
      <c r="E105" s="73"/>
      <c r="F105" s="255" t="s">
        <v>170</v>
      </c>
      <c r="G105" s="73"/>
      <c r="H105" s="73"/>
      <c r="I105" s="190"/>
      <c r="J105" s="73"/>
      <c r="K105" s="73"/>
      <c r="L105" s="71"/>
      <c r="M105" s="256"/>
      <c r="N105" s="46"/>
      <c r="O105" s="46"/>
      <c r="P105" s="46"/>
      <c r="Q105" s="46"/>
      <c r="R105" s="46"/>
      <c r="S105" s="46"/>
      <c r="T105" s="94"/>
      <c r="AT105" s="23" t="s">
        <v>169</v>
      </c>
      <c r="AU105" s="23" t="s">
        <v>83</v>
      </c>
    </row>
    <row r="106" s="10" customFormat="1" ht="29.88" customHeight="1">
      <c r="B106" s="204"/>
      <c r="C106" s="205"/>
      <c r="D106" s="206" t="s">
        <v>72</v>
      </c>
      <c r="E106" s="218" t="s">
        <v>171</v>
      </c>
      <c r="F106" s="218" t="s">
        <v>172</v>
      </c>
      <c r="G106" s="205"/>
      <c r="H106" s="205"/>
      <c r="I106" s="208"/>
      <c r="J106" s="219">
        <f>BK106</f>
        <v>0</v>
      </c>
      <c r="K106" s="205"/>
      <c r="L106" s="210"/>
      <c r="M106" s="211"/>
      <c r="N106" s="212"/>
      <c r="O106" s="212"/>
      <c r="P106" s="213">
        <f>SUM(P107:P108)</f>
        <v>0</v>
      </c>
      <c r="Q106" s="212"/>
      <c r="R106" s="213">
        <f>SUM(R107:R108)</f>
        <v>0</v>
      </c>
      <c r="S106" s="212"/>
      <c r="T106" s="214">
        <f>SUM(T107:T108)</f>
        <v>0</v>
      </c>
      <c r="AR106" s="215" t="s">
        <v>81</v>
      </c>
      <c r="AT106" s="216" t="s">
        <v>72</v>
      </c>
      <c r="AU106" s="216" t="s">
        <v>81</v>
      </c>
      <c r="AY106" s="215" t="s">
        <v>127</v>
      </c>
      <c r="BK106" s="217">
        <f>SUM(BK107:BK108)</f>
        <v>0</v>
      </c>
    </row>
    <row r="107" s="1" customFormat="1" ht="38.25" customHeight="1">
      <c r="B107" s="45"/>
      <c r="C107" s="220" t="s">
        <v>173</v>
      </c>
      <c r="D107" s="220" t="s">
        <v>130</v>
      </c>
      <c r="E107" s="221" t="s">
        <v>174</v>
      </c>
      <c r="F107" s="222" t="s">
        <v>175</v>
      </c>
      <c r="G107" s="223" t="s">
        <v>157</v>
      </c>
      <c r="H107" s="224">
        <v>1.7929999999999999</v>
      </c>
      <c r="I107" s="225"/>
      <c r="J107" s="226">
        <f>ROUND(I107*H107,2)</f>
        <v>0</v>
      </c>
      <c r="K107" s="222" t="s">
        <v>134</v>
      </c>
      <c r="L107" s="71"/>
      <c r="M107" s="227" t="s">
        <v>21</v>
      </c>
      <c r="N107" s="228" t="s">
        <v>44</v>
      </c>
      <c r="O107" s="46"/>
      <c r="P107" s="229">
        <f>O107*H107</f>
        <v>0</v>
      </c>
      <c r="Q107" s="229">
        <v>0</v>
      </c>
      <c r="R107" s="229">
        <f>Q107*H107</f>
        <v>0</v>
      </c>
      <c r="S107" s="229">
        <v>0</v>
      </c>
      <c r="T107" s="230">
        <f>S107*H107</f>
        <v>0</v>
      </c>
      <c r="AR107" s="23" t="s">
        <v>135</v>
      </c>
      <c r="AT107" s="23" t="s">
        <v>130</v>
      </c>
      <c r="AU107" s="23" t="s">
        <v>83</v>
      </c>
      <c r="AY107" s="23" t="s">
        <v>127</v>
      </c>
      <c r="BE107" s="231">
        <f>IF(N107="základní",J107,0)</f>
        <v>0</v>
      </c>
      <c r="BF107" s="231">
        <f>IF(N107="snížená",J107,0)</f>
        <v>0</v>
      </c>
      <c r="BG107" s="231">
        <f>IF(N107="zákl. přenesená",J107,0)</f>
        <v>0</v>
      </c>
      <c r="BH107" s="231">
        <f>IF(N107="sníž. přenesená",J107,0)</f>
        <v>0</v>
      </c>
      <c r="BI107" s="231">
        <f>IF(N107="nulová",J107,0)</f>
        <v>0</v>
      </c>
      <c r="BJ107" s="23" t="s">
        <v>81</v>
      </c>
      <c r="BK107" s="231">
        <f>ROUND(I107*H107,2)</f>
        <v>0</v>
      </c>
      <c r="BL107" s="23" t="s">
        <v>135</v>
      </c>
      <c r="BM107" s="23" t="s">
        <v>176</v>
      </c>
    </row>
    <row r="108" s="1" customFormat="1">
      <c r="B108" s="45"/>
      <c r="C108" s="73"/>
      <c r="D108" s="234" t="s">
        <v>152</v>
      </c>
      <c r="E108" s="73"/>
      <c r="F108" s="255" t="s">
        <v>177</v>
      </c>
      <c r="G108" s="73"/>
      <c r="H108" s="73"/>
      <c r="I108" s="190"/>
      <c r="J108" s="73"/>
      <c r="K108" s="73"/>
      <c r="L108" s="71"/>
      <c r="M108" s="256"/>
      <c r="N108" s="46"/>
      <c r="O108" s="46"/>
      <c r="P108" s="46"/>
      <c r="Q108" s="46"/>
      <c r="R108" s="46"/>
      <c r="S108" s="46"/>
      <c r="T108" s="94"/>
      <c r="AT108" s="23" t="s">
        <v>152</v>
      </c>
      <c r="AU108" s="23" t="s">
        <v>83</v>
      </c>
    </row>
    <row r="109" s="10" customFormat="1" ht="37.44001" customHeight="1">
      <c r="B109" s="204"/>
      <c r="C109" s="205"/>
      <c r="D109" s="206" t="s">
        <v>72</v>
      </c>
      <c r="E109" s="207" t="s">
        <v>178</v>
      </c>
      <c r="F109" s="207" t="s">
        <v>179</v>
      </c>
      <c r="G109" s="205"/>
      <c r="H109" s="205"/>
      <c r="I109" s="208"/>
      <c r="J109" s="209">
        <f>BK109</f>
        <v>0</v>
      </c>
      <c r="K109" s="205"/>
      <c r="L109" s="210"/>
      <c r="M109" s="211"/>
      <c r="N109" s="212"/>
      <c r="O109" s="212"/>
      <c r="P109" s="213">
        <f>P110</f>
        <v>0</v>
      </c>
      <c r="Q109" s="212"/>
      <c r="R109" s="213">
        <f>R110</f>
        <v>0.87448398000000016</v>
      </c>
      <c r="S109" s="212"/>
      <c r="T109" s="214">
        <f>T110</f>
        <v>0</v>
      </c>
      <c r="AR109" s="215" t="s">
        <v>83</v>
      </c>
      <c r="AT109" s="216" t="s">
        <v>72</v>
      </c>
      <c r="AU109" s="216" t="s">
        <v>73</v>
      </c>
      <c r="AY109" s="215" t="s">
        <v>127</v>
      </c>
      <c r="BK109" s="217">
        <f>BK110</f>
        <v>0</v>
      </c>
    </row>
    <row r="110" s="10" customFormat="1" ht="19.92" customHeight="1">
      <c r="B110" s="204"/>
      <c r="C110" s="205"/>
      <c r="D110" s="206" t="s">
        <v>72</v>
      </c>
      <c r="E110" s="218" t="s">
        <v>180</v>
      </c>
      <c r="F110" s="218" t="s">
        <v>181</v>
      </c>
      <c r="G110" s="205"/>
      <c r="H110" s="205"/>
      <c r="I110" s="208"/>
      <c r="J110" s="219">
        <f>BK110</f>
        <v>0</v>
      </c>
      <c r="K110" s="205"/>
      <c r="L110" s="210"/>
      <c r="M110" s="211"/>
      <c r="N110" s="212"/>
      <c r="O110" s="212"/>
      <c r="P110" s="213">
        <f>SUM(P111:P157)</f>
        <v>0</v>
      </c>
      <c r="Q110" s="212"/>
      <c r="R110" s="213">
        <f>SUM(R111:R157)</f>
        <v>0.87448398000000016</v>
      </c>
      <c r="S110" s="212"/>
      <c r="T110" s="214">
        <f>SUM(T111:T157)</f>
        <v>0</v>
      </c>
      <c r="AR110" s="215" t="s">
        <v>83</v>
      </c>
      <c r="AT110" s="216" t="s">
        <v>72</v>
      </c>
      <c r="AU110" s="216" t="s">
        <v>81</v>
      </c>
      <c r="AY110" s="215" t="s">
        <v>127</v>
      </c>
      <c r="BK110" s="217">
        <f>SUM(BK111:BK157)</f>
        <v>0</v>
      </c>
    </row>
    <row r="111" s="1" customFormat="1" ht="38.25" customHeight="1">
      <c r="B111" s="45"/>
      <c r="C111" s="220" t="s">
        <v>182</v>
      </c>
      <c r="D111" s="220" t="s">
        <v>130</v>
      </c>
      <c r="E111" s="221" t="s">
        <v>183</v>
      </c>
      <c r="F111" s="222" t="s">
        <v>184</v>
      </c>
      <c r="G111" s="223" t="s">
        <v>150</v>
      </c>
      <c r="H111" s="224">
        <v>3.4390000000000001</v>
      </c>
      <c r="I111" s="225"/>
      <c r="J111" s="226">
        <f>ROUND(I111*H111,2)</f>
        <v>0</v>
      </c>
      <c r="K111" s="222" t="s">
        <v>134</v>
      </c>
      <c r="L111" s="71"/>
      <c r="M111" s="227" t="s">
        <v>21</v>
      </c>
      <c r="N111" s="228" t="s">
        <v>44</v>
      </c>
      <c r="O111" s="46"/>
      <c r="P111" s="229">
        <f>O111*H111</f>
        <v>0</v>
      </c>
      <c r="Q111" s="229">
        <v>0.00189</v>
      </c>
      <c r="R111" s="229">
        <f>Q111*H111</f>
        <v>0.0064997099999999997</v>
      </c>
      <c r="S111" s="229">
        <v>0</v>
      </c>
      <c r="T111" s="230">
        <f>S111*H111</f>
        <v>0</v>
      </c>
      <c r="AR111" s="23" t="s">
        <v>185</v>
      </c>
      <c r="AT111" s="23" t="s">
        <v>130</v>
      </c>
      <c r="AU111" s="23" t="s">
        <v>83</v>
      </c>
      <c r="AY111" s="23" t="s">
        <v>127</v>
      </c>
      <c r="BE111" s="231">
        <f>IF(N111="základní",J111,0)</f>
        <v>0</v>
      </c>
      <c r="BF111" s="231">
        <f>IF(N111="snížená",J111,0)</f>
        <v>0</v>
      </c>
      <c r="BG111" s="231">
        <f>IF(N111="zákl. přenesená",J111,0)</f>
        <v>0</v>
      </c>
      <c r="BH111" s="231">
        <f>IF(N111="sníž. přenesená",J111,0)</f>
        <v>0</v>
      </c>
      <c r="BI111" s="231">
        <f>IF(N111="nulová",J111,0)</f>
        <v>0</v>
      </c>
      <c r="BJ111" s="23" t="s">
        <v>81</v>
      </c>
      <c r="BK111" s="231">
        <f>ROUND(I111*H111,2)</f>
        <v>0</v>
      </c>
      <c r="BL111" s="23" t="s">
        <v>185</v>
      </c>
      <c r="BM111" s="23" t="s">
        <v>186</v>
      </c>
    </row>
    <row r="112" s="1" customFormat="1">
      <c r="B112" s="45"/>
      <c r="C112" s="73"/>
      <c r="D112" s="234" t="s">
        <v>152</v>
      </c>
      <c r="E112" s="73"/>
      <c r="F112" s="255" t="s">
        <v>187</v>
      </c>
      <c r="G112" s="73"/>
      <c r="H112" s="73"/>
      <c r="I112" s="190"/>
      <c r="J112" s="73"/>
      <c r="K112" s="73"/>
      <c r="L112" s="71"/>
      <c r="M112" s="256"/>
      <c r="N112" s="46"/>
      <c r="O112" s="46"/>
      <c r="P112" s="46"/>
      <c r="Q112" s="46"/>
      <c r="R112" s="46"/>
      <c r="S112" s="46"/>
      <c r="T112" s="94"/>
      <c r="AT112" s="23" t="s">
        <v>152</v>
      </c>
      <c r="AU112" s="23" t="s">
        <v>83</v>
      </c>
    </row>
    <row r="113" s="13" customFormat="1">
      <c r="B113" s="257"/>
      <c r="C113" s="258"/>
      <c r="D113" s="234" t="s">
        <v>137</v>
      </c>
      <c r="E113" s="259" t="s">
        <v>21</v>
      </c>
      <c r="F113" s="260" t="s">
        <v>188</v>
      </c>
      <c r="G113" s="258"/>
      <c r="H113" s="259" t="s">
        <v>21</v>
      </c>
      <c r="I113" s="261"/>
      <c r="J113" s="258"/>
      <c r="K113" s="258"/>
      <c r="L113" s="262"/>
      <c r="M113" s="263"/>
      <c r="N113" s="264"/>
      <c r="O113" s="264"/>
      <c r="P113" s="264"/>
      <c r="Q113" s="264"/>
      <c r="R113" s="264"/>
      <c r="S113" s="264"/>
      <c r="T113" s="265"/>
      <c r="AT113" s="266" t="s">
        <v>137</v>
      </c>
      <c r="AU113" s="266" t="s">
        <v>83</v>
      </c>
      <c r="AV113" s="13" t="s">
        <v>81</v>
      </c>
      <c r="AW113" s="13" t="s">
        <v>36</v>
      </c>
      <c r="AX113" s="13" t="s">
        <v>73</v>
      </c>
      <c r="AY113" s="266" t="s">
        <v>127</v>
      </c>
    </row>
    <row r="114" s="11" customFormat="1">
      <c r="B114" s="232"/>
      <c r="C114" s="233"/>
      <c r="D114" s="234" t="s">
        <v>137</v>
      </c>
      <c r="E114" s="235" t="s">
        <v>21</v>
      </c>
      <c r="F114" s="236" t="s">
        <v>189</v>
      </c>
      <c r="G114" s="233"/>
      <c r="H114" s="237">
        <v>0.41899999999999998</v>
      </c>
      <c r="I114" s="238"/>
      <c r="J114" s="233"/>
      <c r="K114" s="233"/>
      <c r="L114" s="239"/>
      <c r="M114" s="240"/>
      <c r="N114" s="241"/>
      <c r="O114" s="241"/>
      <c r="P114" s="241"/>
      <c r="Q114" s="241"/>
      <c r="R114" s="241"/>
      <c r="S114" s="241"/>
      <c r="T114" s="242"/>
      <c r="AT114" s="243" t="s">
        <v>137</v>
      </c>
      <c r="AU114" s="243" t="s">
        <v>83</v>
      </c>
      <c r="AV114" s="11" t="s">
        <v>83</v>
      </c>
      <c r="AW114" s="11" t="s">
        <v>36</v>
      </c>
      <c r="AX114" s="11" t="s">
        <v>73</v>
      </c>
      <c r="AY114" s="243" t="s">
        <v>127</v>
      </c>
    </row>
    <row r="115" s="11" customFormat="1">
      <c r="B115" s="232"/>
      <c r="C115" s="233"/>
      <c r="D115" s="234" t="s">
        <v>137</v>
      </c>
      <c r="E115" s="235" t="s">
        <v>21</v>
      </c>
      <c r="F115" s="236" t="s">
        <v>190</v>
      </c>
      <c r="G115" s="233"/>
      <c r="H115" s="237">
        <v>0.252</v>
      </c>
      <c r="I115" s="238"/>
      <c r="J115" s="233"/>
      <c r="K115" s="233"/>
      <c r="L115" s="239"/>
      <c r="M115" s="240"/>
      <c r="N115" s="241"/>
      <c r="O115" s="241"/>
      <c r="P115" s="241"/>
      <c r="Q115" s="241"/>
      <c r="R115" s="241"/>
      <c r="S115" s="241"/>
      <c r="T115" s="242"/>
      <c r="AT115" s="243" t="s">
        <v>137</v>
      </c>
      <c r="AU115" s="243" t="s">
        <v>83</v>
      </c>
      <c r="AV115" s="11" t="s">
        <v>83</v>
      </c>
      <c r="AW115" s="11" t="s">
        <v>36</v>
      </c>
      <c r="AX115" s="11" t="s">
        <v>73</v>
      </c>
      <c r="AY115" s="243" t="s">
        <v>127</v>
      </c>
    </row>
    <row r="116" s="11" customFormat="1">
      <c r="B116" s="232"/>
      <c r="C116" s="233"/>
      <c r="D116" s="234" t="s">
        <v>137</v>
      </c>
      <c r="E116" s="235" t="s">
        <v>21</v>
      </c>
      <c r="F116" s="236" t="s">
        <v>191</v>
      </c>
      <c r="G116" s="233"/>
      <c r="H116" s="237">
        <v>0.28999999999999998</v>
      </c>
      <c r="I116" s="238"/>
      <c r="J116" s="233"/>
      <c r="K116" s="233"/>
      <c r="L116" s="239"/>
      <c r="M116" s="240"/>
      <c r="N116" s="241"/>
      <c r="O116" s="241"/>
      <c r="P116" s="241"/>
      <c r="Q116" s="241"/>
      <c r="R116" s="241"/>
      <c r="S116" s="241"/>
      <c r="T116" s="242"/>
      <c r="AT116" s="243" t="s">
        <v>137</v>
      </c>
      <c r="AU116" s="243" t="s">
        <v>83</v>
      </c>
      <c r="AV116" s="11" t="s">
        <v>83</v>
      </c>
      <c r="AW116" s="11" t="s">
        <v>36</v>
      </c>
      <c r="AX116" s="11" t="s">
        <v>73</v>
      </c>
      <c r="AY116" s="243" t="s">
        <v>127</v>
      </c>
    </row>
    <row r="117" s="11" customFormat="1">
      <c r="B117" s="232"/>
      <c r="C117" s="233"/>
      <c r="D117" s="234" t="s">
        <v>137</v>
      </c>
      <c r="E117" s="235" t="s">
        <v>21</v>
      </c>
      <c r="F117" s="236" t="s">
        <v>192</v>
      </c>
      <c r="G117" s="233"/>
      <c r="H117" s="237">
        <v>0.034000000000000002</v>
      </c>
      <c r="I117" s="238"/>
      <c r="J117" s="233"/>
      <c r="K117" s="233"/>
      <c r="L117" s="239"/>
      <c r="M117" s="240"/>
      <c r="N117" s="241"/>
      <c r="O117" s="241"/>
      <c r="P117" s="241"/>
      <c r="Q117" s="241"/>
      <c r="R117" s="241"/>
      <c r="S117" s="241"/>
      <c r="T117" s="242"/>
      <c r="AT117" s="243" t="s">
        <v>137</v>
      </c>
      <c r="AU117" s="243" t="s">
        <v>83</v>
      </c>
      <c r="AV117" s="11" t="s">
        <v>83</v>
      </c>
      <c r="AW117" s="11" t="s">
        <v>36</v>
      </c>
      <c r="AX117" s="11" t="s">
        <v>73</v>
      </c>
      <c r="AY117" s="243" t="s">
        <v>127</v>
      </c>
    </row>
    <row r="118" s="11" customFormat="1">
      <c r="B118" s="232"/>
      <c r="C118" s="233"/>
      <c r="D118" s="234" t="s">
        <v>137</v>
      </c>
      <c r="E118" s="235" t="s">
        <v>21</v>
      </c>
      <c r="F118" s="236" t="s">
        <v>193</v>
      </c>
      <c r="G118" s="233"/>
      <c r="H118" s="237">
        <v>0.23300000000000001</v>
      </c>
      <c r="I118" s="238"/>
      <c r="J118" s="233"/>
      <c r="K118" s="233"/>
      <c r="L118" s="239"/>
      <c r="M118" s="240"/>
      <c r="N118" s="241"/>
      <c r="O118" s="241"/>
      <c r="P118" s="241"/>
      <c r="Q118" s="241"/>
      <c r="R118" s="241"/>
      <c r="S118" s="241"/>
      <c r="T118" s="242"/>
      <c r="AT118" s="243" t="s">
        <v>137</v>
      </c>
      <c r="AU118" s="243" t="s">
        <v>83</v>
      </c>
      <c r="AV118" s="11" t="s">
        <v>83</v>
      </c>
      <c r="AW118" s="11" t="s">
        <v>36</v>
      </c>
      <c r="AX118" s="11" t="s">
        <v>73</v>
      </c>
      <c r="AY118" s="243" t="s">
        <v>127</v>
      </c>
    </row>
    <row r="119" s="11" customFormat="1">
      <c r="B119" s="232"/>
      <c r="C119" s="233"/>
      <c r="D119" s="234" t="s">
        <v>137</v>
      </c>
      <c r="E119" s="235" t="s">
        <v>21</v>
      </c>
      <c r="F119" s="236" t="s">
        <v>194</v>
      </c>
      <c r="G119" s="233"/>
      <c r="H119" s="237">
        <v>0.307</v>
      </c>
      <c r="I119" s="238"/>
      <c r="J119" s="233"/>
      <c r="K119" s="233"/>
      <c r="L119" s="239"/>
      <c r="M119" s="240"/>
      <c r="N119" s="241"/>
      <c r="O119" s="241"/>
      <c r="P119" s="241"/>
      <c r="Q119" s="241"/>
      <c r="R119" s="241"/>
      <c r="S119" s="241"/>
      <c r="T119" s="242"/>
      <c r="AT119" s="243" t="s">
        <v>137</v>
      </c>
      <c r="AU119" s="243" t="s">
        <v>83</v>
      </c>
      <c r="AV119" s="11" t="s">
        <v>83</v>
      </c>
      <c r="AW119" s="11" t="s">
        <v>36</v>
      </c>
      <c r="AX119" s="11" t="s">
        <v>73</v>
      </c>
      <c r="AY119" s="243" t="s">
        <v>127</v>
      </c>
    </row>
    <row r="120" s="11" customFormat="1">
      <c r="B120" s="232"/>
      <c r="C120" s="233"/>
      <c r="D120" s="234" t="s">
        <v>137</v>
      </c>
      <c r="E120" s="235" t="s">
        <v>21</v>
      </c>
      <c r="F120" s="236" t="s">
        <v>195</v>
      </c>
      <c r="G120" s="233"/>
      <c r="H120" s="237">
        <v>0.80600000000000005</v>
      </c>
      <c r="I120" s="238"/>
      <c r="J120" s="233"/>
      <c r="K120" s="233"/>
      <c r="L120" s="239"/>
      <c r="M120" s="240"/>
      <c r="N120" s="241"/>
      <c r="O120" s="241"/>
      <c r="P120" s="241"/>
      <c r="Q120" s="241"/>
      <c r="R120" s="241"/>
      <c r="S120" s="241"/>
      <c r="T120" s="242"/>
      <c r="AT120" s="243" t="s">
        <v>137</v>
      </c>
      <c r="AU120" s="243" t="s">
        <v>83</v>
      </c>
      <c r="AV120" s="11" t="s">
        <v>83</v>
      </c>
      <c r="AW120" s="11" t="s">
        <v>36</v>
      </c>
      <c r="AX120" s="11" t="s">
        <v>73</v>
      </c>
      <c r="AY120" s="243" t="s">
        <v>127</v>
      </c>
    </row>
    <row r="121" s="11" customFormat="1">
      <c r="B121" s="232"/>
      <c r="C121" s="233"/>
      <c r="D121" s="234" t="s">
        <v>137</v>
      </c>
      <c r="E121" s="235" t="s">
        <v>21</v>
      </c>
      <c r="F121" s="236" t="s">
        <v>196</v>
      </c>
      <c r="G121" s="233"/>
      <c r="H121" s="237">
        <v>1.0980000000000001</v>
      </c>
      <c r="I121" s="238"/>
      <c r="J121" s="233"/>
      <c r="K121" s="233"/>
      <c r="L121" s="239"/>
      <c r="M121" s="240"/>
      <c r="N121" s="241"/>
      <c r="O121" s="241"/>
      <c r="P121" s="241"/>
      <c r="Q121" s="241"/>
      <c r="R121" s="241"/>
      <c r="S121" s="241"/>
      <c r="T121" s="242"/>
      <c r="AT121" s="243" t="s">
        <v>137</v>
      </c>
      <c r="AU121" s="243" t="s">
        <v>83</v>
      </c>
      <c r="AV121" s="11" t="s">
        <v>83</v>
      </c>
      <c r="AW121" s="11" t="s">
        <v>36</v>
      </c>
      <c r="AX121" s="11" t="s">
        <v>73</v>
      </c>
      <c r="AY121" s="243" t="s">
        <v>127</v>
      </c>
    </row>
    <row r="122" s="12" customFormat="1">
      <c r="B122" s="244"/>
      <c r="C122" s="245"/>
      <c r="D122" s="234" t="s">
        <v>137</v>
      </c>
      <c r="E122" s="246" t="s">
        <v>21</v>
      </c>
      <c r="F122" s="247" t="s">
        <v>139</v>
      </c>
      <c r="G122" s="245"/>
      <c r="H122" s="248">
        <v>3.4390000000000001</v>
      </c>
      <c r="I122" s="249"/>
      <c r="J122" s="245"/>
      <c r="K122" s="245"/>
      <c r="L122" s="250"/>
      <c r="M122" s="251"/>
      <c r="N122" s="252"/>
      <c r="O122" s="252"/>
      <c r="P122" s="252"/>
      <c r="Q122" s="252"/>
      <c r="R122" s="252"/>
      <c r="S122" s="252"/>
      <c r="T122" s="253"/>
      <c r="AT122" s="254" t="s">
        <v>137</v>
      </c>
      <c r="AU122" s="254" t="s">
        <v>83</v>
      </c>
      <c r="AV122" s="12" t="s">
        <v>135</v>
      </c>
      <c r="AW122" s="12" t="s">
        <v>6</v>
      </c>
      <c r="AX122" s="12" t="s">
        <v>81</v>
      </c>
      <c r="AY122" s="254" t="s">
        <v>127</v>
      </c>
    </row>
    <row r="123" s="1" customFormat="1" ht="25.5" customHeight="1">
      <c r="B123" s="45"/>
      <c r="C123" s="220" t="s">
        <v>197</v>
      </c>
      <c r="D123" s="220" t="s">
        <v>130</v>
      </c>
      <c r="E123" s="221" t="s">
        <v>198</v>
      </c>
      <c r="F123" s="222" t="s">
        <v>199</v>
      </c>
      <c r="G123" s="223" t="s">
        <v>200</v>
      </c>
      <c r="H123" s="224">
        <v>225.90000000000001</v>
      </c>
      <c r="I123" s="225"/>
      <c r="J123" s="226">
        <f>ROUND(I123*H123,2)</f>
        <v>0</v>
      </c>
      <c r="K123" s="222" t="s">
        <v>21</v>
      </c>
      <c r="L123" s="71"/>
      <c r="M123" s="227" t="s">
        <v>21</v>
      </c>
      <c r="N123" s="228" t="s">
        <v>44</v>
      </c>
      <c r="O123" s="46"/>
      <c r="P123" s="229">
        <f>O123*H123</f>
        <v>0</v>
      </c>
      <c r="Q123" s="229">
        <v>0</v>
      </c>
      <c r="R123" s="229">
        <f>Q123*H123</f>
        <v>0</v>
      </c>
      <c r="S123" s="229">
        <v>0</v>
      </c>
      <c r="T123" s="230">
        <f>S123*H123</f>
        <v>0</v>
      </c>
      <c r="AR123" s="23" t="s">
        <v>185</v>
      </c>
      <c r="AT123" s="23" t="s">
        <v>130</v>
      </c>
      <c r="AU123" s="23" t="s">
        <v>83</v>
      </c>
      <c r="AY123" s="23" t="s">
        <v>127</v>
      </c>
      <c r="BE123" s="231">
        <f>IF(N123="základní",J123,0)</f>
        <v>0</v>
      </c>
      <c r="BF123" s="231">
        <f>IF(N123="snížená",J123,0)</f>
        <v>0</v>
      </c>
      <c r="BG123" s="231">
        <f>IF(N123="zákl. přenesená",J123,0)</f>
        <v>0</v>
      </c>
      <c r="BH123" s="231">
        <f>IF(N123="sníž. přenesená",J123,0)</f>
        <v>0</v>
      </c>
      <c r="BI123" s="231">
        <f>IF(N123="nulová",J123,0)</f>
        <v>0</v>
      </c>
      <c r="BJ123" s="23" t="s">
        <v>81</v>
      </c>
      <c r="BK123" s="231">
        <f>ROUND(I123*H123,2)</f>
        <v>0</v>
      </c>
      <c r="BL123" s="23" t="s">
        <v>185</v>
      </c>
      <c r="BM123" s="23" t="s">
        <v>201</v>
      </c>
    </row>
    <row r="124" s="13" customFormat="1">
      <c r="B124" s="257"/>
      <c r="C124" s="258"/>
      <c r="D124" s="234" t="s">
        <v>137</v>
      </c>
      <c r="E124" s="259" t="s">
        <v>21</v>
      </c>
      <c r="F124" s="260" t="s">
        <v>188</v>
      </c>
      <c r="G124" s="258"/>
      <c r="H124" s="259" t="s">
        <v>21</v>
      </c>
      <c r="I124" s="261"/>
      <c r="J124" s="258"/>
      <c r="K124" s="258"/>
      <c r="L124" s="262"/>
      <c r="M124" s="263"/>
      <c r="N124" s="264"/>
      <c r="O124" s="264"/>
      <c r="P124" s="264"/>
      <c r="Q124" s="264"/>
      <c r="R124" s="264"/>
      <c r="S124" s="264"/>
      <c r="T124" s="265"/>
      <c r="AT124" s="266" t="s">
        <v>137</v>
      </c>
      <c r="AU124" s="266" t="s">
        <v>83</v>
      </c>
      <c r="AV124" s="13" t="s">
        <v>81</v>
      </c>
      <c r="AW124" s="13" t="s">
        <v>36</v>
      </c>
      <c r="AX124" s="13" t="s">
        <v>73</v>
      </c>
      <c r="AY124" s="266" t="s">
        <v>127</v>
      </c>
    </row>
    <row r="125" s="11" customFormat="1">
      <c r="B125" s="232"/>
      <c r="C125" s="233"/>
      <c r="D125" s="234" t="s">
        <v>137</v>
      </c>
      <c r="E125" s="235" t="s">
        <v>21</v>
      </c>
      <c r="F125" s="236" t="s">
        <v>202</v>
      </c>
      <c r="G125" s="233"/>
      <c r="H125" s="237">
        <v>41.899999999999999</v>
      </c>
      <c r="I125" s="238"/>
      <c r="J125" s="233"/>
      <c r="K125" s="233"/>
      <c r="L125" s="239"/>
      <c r="M125" s="240"/>
      <c r="N125" s="241"/>
      <c r="O125" s="241"/>
      <c r="P125" s="241"/>
      <c r="Q125" s="241"/>
      <c r="R125" s="241"/>
      <c r="S125" s="241"/>
      <c r="T125" s="242"/>
      <c r="AT125" s="243" t="s">
        <v>137</v>
      </c>
      <c r="AU125" s="243" t="s">
        <v>83</v>
      </c>
      <c r="AV125" s="11" t="s">
        <v>83</v>
      </c>
      <c r="AW125" s="11" t="s">
        <v>36</v>
      </c>
      <c r="AX125" s="11" t="s">
        <v>73</v>
      </c>
      <c r="AY125" s="243" t="s">
        <v>127</v>
      </c>
    </row>
    <row r="126" s="11" customFormat="1">
      <c r="B126" s="232"/>
      <c r="C126" s="233"/>
      <c r="D126" s="234" t="s">
        <v>137</v>
      </c>
      <c r="E126" s="235" t="s">
        <v>21</v>
      </c>
      <c r="F126" s="236" t="s">
        <v>203</v>
      </c>
      <c r="G126" s="233"/>
      <c r="H126" s="237">
        <v>57.200000000000003</v>
      </c>
      <c r="I126" s="238"/>
      <c r="J126" s="233"/>
      <c r="K126" s="233"/>
      <c r="L126" s="239"/>
      <c r="M126" s="240"/>
      <c r="N126" s="241"/>
      <c r="O126" s="241"/>
      <c r="P126" s="241"/>
      <c r="Q126" s="241"/>
      <c r="R126" s="241"/>
      <c r="S126" s="241"/>
      <c r="T126" s="242"/>
      <c r="AT126" s="243" t="s">
        <v>137</v>
      </c>
      <c r="AU126" s="243" t="s">
        <v>83</v>
      </c>
      <c r="AV126" s="11" t="s">
        <v>83</v>
      </c>
      <c r="AW126" s="11" t="s">
        <v>36</v>
      </c>
      <c r="AX126" s="11" t="s">
        <v>73</v>
      </c>
      <c r="AY126" s="243" t="s">
        <v>127</v>
      </c>
    </row>
    <row r="127" s="11" customFormat="1">
      <c r="B127" s="232"/>
      <c r="C127" s="233"/>
      <c r="D127" s="234" t="s">
        <v>137</v>
      </c>
      <c r="E127" s="235" t="s">
        <v>21</v>
      </c>
      <c r="F127" s="236" t="s">
        <v>204</v>
      </c>
      <c r="G127" s="233"/>
      <c r="H127" s="237">
        <v>66</v>
      </c>
      <c r="I127" s="238"/>
      <c r="J127" s="233"/>
      <c r="K127" s="233"/>
      <c r="L127" s="239"/>
      <c r="M127" s="240"/>
      <c r="N127" s="241"/>
      <c r="O127" s="241"/>
      <c r="P127" s="241"/>
      <c r="Q127" s="241"/>
      <c r="R127" s="241"/>
      <c r="S127" s="241"/>
      <c r="T127" s="242"/>
      <c r="AT127" s="243" t="s">
        <v>137</v>
      </c>
      <c r="AU127" s="243" t="s">
        <v>83</v>
      </c>
      <c r="AV127" s="11" t="s">
        <v>83</v>
      </c>
      <c r="AW127" s="11" t="s">
        <v>36</v>
      </c>
      <c r="AX127" s="11" t="s">
        <v>73</v>
      </c>
      <c r="AY127" s="243" t="s">
        <v>127</v>
      </c>
    </row>
    <row r="128" s="11" customFormat="1">
      <c r="B128" s="232"/>
      <c r="C128" s="233"/>
      <c r="D128" s="234" t="s">
        <v>137</v>
      </c>
      <c r="E128" s="235" t="s">
        <v>21</v>
      </c>
      <c r="F128" s="236" t="s">
        <v>205</v>
      </c>
      <c r="G128" s="233"/>
      <c r="H128" s="237">
        <v>1.5</v>
      </c>
      <c r="I128" s="238"/>
      <c r="J128" s="233"/>
      <c r="K128" s="233"/>
      <c r="L128" s="239"/>
      <c r="M128" s="240"/>
      <c r="N128" s="241"/>
      <c r="O128" s="241"/>
      <c r="P128" s="241"/>
      <c r="Q128" s="241"/>
      <c r="R128" s="241"/>
      <c r="S128" s="241"/>
      <c r="T128" s="242"/>
      <c r="AT128" s="243" t="s">
        <v>137</v>
      </c>
      <c r="AU128" s="243" t="s">
        <v>83</v>
      </c>
      <c r="AV128" s="11" t="s">
        <v>83</v>
      </c>
      <c r="AW128" s="11" t="s">
        <v>36</v>
      </c>
      <c r="AX128" s="11" t="s">
        <v>73</v>
      </c>
      <c r="AY128" s="243" t="s">
        <v>127</v>
      </c>
    </row>
    <row r="129" s="11" customFormat="1">
      <c r="B129" s="232"/>
      <c r="C129" s="233"/>
      <c r="D129" s="234" t="s">
        <v>137</v>
      </c>
      <c r="E129" s="235" t="s">
        <v>21</v>
      </c>
      <c r="F129" s="236" t="s">
        <v>206</v>
      </c>
      <c r="G129" s="233"/>
      <c r="H129" s="237">
        <v>23.300000000000001</v>
      </c>
      <c r="I129" s="238"/>
      <c r="J129" s="233"/>
      <c r="K129" s="233"/>
      <c r="L129" s="239"/>
      <c r="M129" s="240"/>
      <c r="N129" s="241"/>
      <c r="O129" s="241"/>
      <c r="P129" s="241"/>
      <c r="Q129" s="241"/>
      <c r="R129" s="241"/>
      <c r="S129" s="241"/>
      <c r="T129" s="242"/>
      <c r="AT129" s="243" t="s">
        <v>137</v>
      </c>
      <c r="AU129" s="243" t="s">
        <v>83</v>
      </c>
      <c r="AV129" s="11" t="s">
        <v>83</v>
      </c>
      <c r="AW129" s="11" t="s">
        <v>36</v>
      </c>
      <c r="AX129" s="11" t="s">
        <v>73</v>
      </c>
      <c r="AY129" s="243" t="s">
        <v>127</v>
      </c>
    </row>
    <row r="130" s="11" customFormat="1">
      <c r="B130" s="232"/>
      <c r="C130" s="233"/>
      <c r="D130" s="234" t="s">
        <v>137</v>
      </c>
      <c r="E130" s="235" t="s">
        <v>21</v>
      </c>
      <c r="F130" s="236" t="s">
        <v>207</v>
      </c>
      <c r="G130" s="233"/>
      <c r="H130" s="237">
        <v>19.199999999999999</v>
      </c>
      <c r="I130" s="238"/>
      <c r="J130" s="233"/>
      <c r="K130" s="233"/>
      <c r="L130" s="239"/>
      <c r="M130" s="240"/>
      <c r="N130" s="241"/>
      <c r="O130" s="241"/>
      <c r="P130" s="241"/>
      <c r="Q130" s="241"/>
      <c r="R130" s="241"/>
      <c r="S130" s="241"/>
      <c r="T130" s="242"/>
      <c r="AT130" s="243" t="s">
        <v>137</v>
      </c>
      <c r="AU130" s="243" t="s">
        <v>83</v>
      </c>
      <c r="AV130" s="11" t="s">
        <v>83</v>
      </c>
      <c r="AW130" s="11" t="s">
        <v>36</v>
      </c>
      <c r="AX130" s="11" t="s">
        <v>73</v>
      </c>
      <c r="AY130" s="243" t="s">
        <v>127</v>
      </c>
    </row>
    <row r="131" s="11" customFormat="1">
      <c r="B131" s="232"/>
      <c r="C131" s="233"/>
      <c r="D131" s="234" t="s">
        <v>137</v>
      </c>
      <c r="E131" s="235" t="s">
        <v>21</v>
      </c>
      <c r="F131" s="236" t="s">
        <v>208</v>
      </c>
      <c r="G131" s="233"/>
      <c r="H131" s="237">
        <v>16.800000000000001</v>
      </c>
      <c r="I131" s="238"/>
      <c r="J131" s="233"/>
      <c r="K131" s="233"/>
      <c r="L131" s="239"/>
      <c r="M131" s="240"/>
      <c r="N131" s="241"/>
      <c r="O131" s="241"/>
      <c r="P131" s="241"/>
      <c r="Q131" s="241"/>
      <c r="R131" s="241"/>
      <c r="S131" s="241"/>
      <c r="T131" s="242"/>
      <c r="AT131" s="243" t="s">
        <v>137</v>
      </c>
      <c r="AU131" s="243" t="s">
        <v>83</v>
      </c>
      <c r="AV131" s="11" t="s">
        <v>83</v>
      </c>
      <c r="AW131" s="11" t="s">
        <v>36</v>
      </c>
      <c r="AX131" s="11" t="s">
        <v>73</v>
      </c>
      <c r="AY131" s="243" t="s">
        <v>127</v>
      </c>
    </row>
    <row r="132" s="12" customFormat="1">
      <c r="B132" s="244"/>
      <c r="C132" s="245"/>
      <c r="D132" s="234" t="s">
        <v>137</v>
      </c>
      <c r="E132" s="246" t="s">
        <v>21</v>
      </c>
      <c r="F132" s="247" t="s">
        <v>139</v>
      </c>
      <c r="G132" s="245"/>
      <c r="H132" s="248">
        <v>225.90000000000001</v>
      </c>
      <c r="I132" s="249"/>
      <c r="J132" s="245"/>
      <c r="K132" s="245"/>
      <c r="L132" s="250"/>
      <c r="M132" s="251"/>
      <c r="N132" s="252"/>
      <c r="O132" s="252"/>
      <c r="P132" s="252"/>
      <c r="Q132" s="252"/>
      <c r="R132" s="252"/>
      <c r="S132" s="252"/>
      <c r="T132" s="253"/>
      <c r="AT132" s="254" t="s">
        <v>137</v>
      </c>
      <c r="AU132" s="254" t="s">
        <v>83</v>
      </c>
      <c r="AV132" s="12" t="s">
        <v>135</v>
      </c>
      <c r="AW132" s="12" t="s">
        <v>6</v>
      </c>
      <c r="AX132" s="12" t="s">
        <v>81</v>
      </c>
      <c r="AY132" s="254" t="s">
        <v>127</v>
      </c>
    </row>
    <row r="133" s="1" customFormat="1" ht="16.5" customHeight="1">
      <c r="B133" s="45"/>
      <c r="C133" s="267" t="s">
        <v>209</v>
      </c>
      <c r="D133" s="267" t="s">
        <v>210</v>
      </c>
      <c r="E133" s="268" t="s">
        <v>211</v>
      </c>
      <c r="F133" s="269" t="s">
        <v>212</v>
      </c>
      <c r="G133" s="270" t="s">
        <v>150</v>
      </c>
      <c r="H133" s="271">
        <v>1.474</v>
      </c>
      <c r="I133" s="272"/>
      <c r="J133" s="273">
        <f>ROUND(I133*H133,2)</f>
        <v>0</v>
      </c>
      <c r="K133" s="269" t="s">
        <v>134</v>
      </c>
      <c r="L133" s="274"/>
      <c r="M133" s="275" t="s">
        <v>21</v>
      </c>
      <c r="N133" s="276" t="s">
        <v>44</v>
      </c>
      <c r="O133" s="46"/>
      <c r="P133" s="229">
        <f>O133*H133</f>
        <v>0</v>
      </c>
      <c r="Q133" s="229">
        <v>0.55000000000000004</v>
      </c>
      <c r="R133" s="229">
        <f>Q133*H133</f>
        <v>0.81070000000000009</v>
      </c>
      <c r="S133" s="229">
        <v>0</v>
      </c>
      <c r="T133" s="230">
        <f>S133*H133</f>
        <v>0</v>
      </c>
      <c r="AR133" s="23" t="s">
        <v>213</v>
      </c>
      <c r="AT133" s="23" t="s">
        <v>210</v>
      </c>
      <c r="AU133" s="23" t="s">
        <v>83</v>
      </c>
      <c r="AY133" s="23" t="s">
        <v>127</v>
      </c>
      <c r="BE133" s="231">
        <f>IF(N133="základní",J133,0)</f>
        <v>0</v>
      </c>
      <c r="BF133" s="231">
        <f>IF(N133="snížená",J133,0)</f>
        <v>0</v>
      </c>
      <c r="BG133" s="231">
        <f>IF(N133="zákl. přenesená",J133,0)</f>
        <v>0</v>
      </c>
      <c r="BH133" s="231">
        <f>IF(N133="sníž. přenesená",J133,0)</f>
        <v>0</v>
      </c>
      <c r="BI133" s="231">
        <f>IF(N133="nulová",J133,0)</f>
        <v>0</v>
      </c>
      <c r="BJ133" s="23" t="s">
        <v>81</v>
      </c>
      <c r="BK133" s="231">
        <f>ROUND(I133*H133,2)</f>
        <v>0</v>
      </c>
      <c r="BL133" s="23" t="s">
        <v>185</v>
      </c>
      <c r="BM133" s="23" t="s">
        <v>214</v>
      </c>
    </row>
    <row r="134" s="13" customFormat="1">
      <c r="B134" s="257"/>
      <c r="C134" s="258"/>
      <c r="D134" s="234" t="s">
        <v>137</v>
      </c>
      <c r="E134" s="259" t="s">
        <v>21</v>
      </c>
      <c r="F134" s="260" t="s">
        <v>188</v>
      </c>
      <c r="G134" s="258"/>
      <c r="H134" s="259" t="s">
        <v>21</v>
      </c>
      <c r="I134" s="261"/>
      <c r="J134" s="258"/>
      <c r="K134" s="258"/>
      <c r="L134" s="262"/>
      <c r="M134" s="263"/>
      <c r="N134" s="264"/>
      <c r="O134" s="264"/>
      <c r="P134" s="264"/>
      <c r="Q134" s="264"/>
      <c r="R134" s="264"/>
      <c r="S134" s="264"/>
      <c r="T134" s="265"/>
      <c r="AT134" s="266" t="s">
        <v>137</v>
      </c>
      <c r="AU134" s="266" t="s">
        <v>83</v>
      </c>
      <c r="AV134" s="13" t="s">
        <v>81</v>
      </c>
      <c r="AW134" s="13" t="s">
        <v>36</v>
      </c>
      <c r="AX134" s="13" t="s">
        <v>73</v>
      </c>
      <c r="AY134" s="266" t="s">
        <v>127</v>
      </c>
    </row>
    <row r="135" s="11" customFormat="1">
      <c r="B135" s="232"/>
      <c r="C135" s="233"/>
      <c r="D135" s="234" t="s">
        <v>137</v>
      </c>
      <c r="E135" s="235" t="s">
        <v>21</v>
      </c>
      <c r="F135" s="236" t="s">
        <v>189</v>
      </c>
      <c r="G135" s="233"/>
      <c r="H135" s="237">
        <v>0.41899999999999998</v>
      </c>
      <c r="I135" s="238"/>
      <c r="J135" s="233"/>
      <c r="K135" s="233"/>
      <c r="L135" s="239"/>
      <c r="M135" s="240"/>
      <c r="N135" s="241"/>
      <c r="O135" s="241"/>
      <c r="P135" s="241"/>
      <c r="Q135" s="241"/>
      <c r="R135" s="241"/>
      <c r="S135" s="241"/>
      <c r="T135" s="242"/>
      <c r="AT135" s="243" t="s">
        <v>137</v>
      </c>
      <c r="AU135" s="243" t="s">
        <v>83</v>
      </c>
      <c r="AV135" s="11" t="s">
        <v>83</v>
      </c>
      <c r="AW135" s="11" t="s">
        <v>36</v>
      </c>
      <c r="AX135" s="11" t="s">
        <v>73</v>
      </c>
      <c r="AY135" s="243" t="s">
        <v>127</v>
      </c>
    </row>
    <row r="136" s="11" customFormat="1">
      <c r="B136" s="232"/>
      <c r="C136" s="233"/>
      <c r="D136" s="234" t="s">
        <v>137</v>
      </c>
      <c r="E136" s="235" t="s">
        <v>21</v>
      </c>
      <c r="F136" s="236" t="s">
        <v>190</v>
      </c>
      <c r="G136" s="233"/>
      <c r="H136" s="237">
        <v>0.252</v>
      </c>
      <c r="I136" s="238"/>
      <c r="J136" s="233"/>
      <c r="K136" s="233"/>
      <c r="L136" s="239"/>
      <c r="M136" s="240"/>
      <c r="N136" s="241"/>
      <c r="O136" s="241"/>
      <c r="P136" s="241"/>
      <c r="Q136" s="241"/>
      <c r="R136" s="241"/>
      <c r="S136" s="241"/>
      <c r="T136" s="242"/>
      <c r="AT136" s="243" t="s">
        <v>137</v>
      </c>
      <c r="AU136" s="243" t="s">
        <v>83</v>
      </c>
      <c r="AV136" s="11" t="s">
        <v>83</v>
      </c>
      <c r="AW136" s="11" t="s">
        <v>36</v>
      </c>
      <c r="AX136" s="11" t="s">
        <v>73</v>
      </c>
      <c r="AY136" s="243" t="s">
        <v>127</v>
      </c>
    </row>
    <row r="137" s="11" customFormat="1">
      <c r="B137" s="232"/>
      <c r="C137" s="233"/>
      <c r="D137" s="234" t="s">
        <v>137</v>
      </c>
      <c r="E137" s="235" t="s">
        <v>21</v>
      </c>
      <c r="F137" s="236" t="s">
        <v>191</v>
      </c>
      <c r="G137" s="233"/>
      <c r="H137" s="237">
        <v>0.28999999999999998</v>
      </c>
      <c r="I137" s="238"/>
      <c r="J137" s="233"/>
      <c r="K137" s="233"/>
      <c r="L137" s="239"/>
      <c r="M137" s="240"/>
      <c r="N137" s="241"/>
      <c r="O137" s="241"/>
      <c r="P137" s="241"/>
      <c r="Q137" s="241"/>
      <c r="R137" s="241"/>
      <c r="S137" s="241"/>
      <c r="T137" s="242"/>
      <c r="AT137" s="243" t="s">
        <v>137</v>
      </c>
      <c r="AU137" s="243" t="s">
        <v>83</v>
      </c>
      <c r="AV137" s="11" t="s">
        <v>83</v>
      </c>
      <c r="AW137" s="11" t="s">
        <v>36</v>
      </c>
      <c r="AX137" s="11" t="s">
        <v>73</v>
      </c>
      <c r="AY137" s="243" t="s">
        <v>127</v>
      </c>
    </row>
    <row r="138" s="11" customFormat="1">
      <c r="B138" s="232"/>
      <c r="C138" s="233"/>
      <c r="D138" s="234" t="s">
        <v>137</v>
      </c>
      <c r="E138" s="235" t="s">
        <v>21</v>
      </c>
      <c r="F138" s="236" t="s">
        <v>192</v>
      </c>
      <c r="G138" s="233"/>
      <c r="H138" s="237">
        <v>0.034000000000000002</v>
      </c>
      <c r="I138" s="238"/>
      <c r="J138" s="233"/>
      <c r="K138" s="233"/>
      <c r="L138" s="239"/>
      <c r="M138" s="240"/>
      <c r="N138" s="241"/>
      <c r="O138" s="241"/>
      <c r="P138" s="241"/>
      <c r="Q138" s="241"/>
      <c r="R138" s="241"/>
      <c r="S138" s="241"/>
      <c r="T138" s="242"/>
      <c r="AT138" s="243" t="s">
        <v>137</v>
      </c>
      <c r="AU138" s="243" t="s">
        <v>83</v>
      </c>
      <c r="AV138" s="11" t="s">
        <v>83</v>
      </c>
      <c r="AW138" s="11" t="s">
        <v>36</v>
      </c>
      <c r="AX138" s="11" t="s">
        <v>73</v>
      </c>
      <c r="AY138" s="243" t="s">
        <v>127</v>
      </c>
    </row>
    <row r="139" s="11" customFormat="1">
      <c r="B139" s="232"/>
      <c r="C139" s="233"/>
      <c r="D139" s="234" t="s">
        <v>137</v>
      </c>
      <c r="E139" s="235" t="s">
        <v>21</v>
      </c>
      <c r="F139" s="236" t="s">
        <v>193</v>
      </c>
      <c r="G139" s="233"/>
      <c r="H139" s="237">
        <v>0.23300000000000001</v>
      </c>
      <c r="I139" s="238"/>
      <c r="J139" s="233"/>
      <c r="K139" s="233"/>
      <c r="L139" s="239"/>
      <c r="M139" s="240"/>
      <c r="N139" s="241"/>
      <c r="O139" s="241"/>
      <c r="P139" s="241"/>
      <c r="Q139" s="241"/>
      <c r="R139" s="241"/>
      <c r="S139" s="241"/>
      <c r="T139" s="242"/>
      <c r="AT139" s="243" t="s">
        <v>137</v>
      </c>
      <c r="AU139" s="243" t="s">
        <v>83</v>
      </c>
      <c r="AV139" s="11" t="s">
        <v>83</v>
      </c>
      <c r="AW139" s="11" t="s">
        <v>36</v>
      </c>
      <c r="AX139" s="11" t="s">
        <v>73</v>
      </c>
      <c r="AY139" s="243" t="s">
        <v>127</v>
      </c>
    </row>
    <row r="140" s="11" customFormat="1">
      <c r="B140" s="232"/>
      <c r="C140" s="233"/>
      <c r="D140" s="234" t="s">
        <v>137</v>
      </c>
      <c r="E140" s="235" t="s">
        <v>21</v>
      </c>
      <c r="F140" s="236" t="s">
        <v>215</v>
      </c>
      <c r="G140" s="233"/>
      <c r="H140" s="237">
        <v>1.474</v>
      </c>
      <c r="I140" s="238"/>
      <c r="J140" s="233"/>
      <c r="K140" s="233"/>
      <c r="L140" s="239"/>
      <c r="M140" s="240"/>
      <c r="N140" s="241"/>
      <c r="O140" s="241"/>
      <c r="P140" s="241"/>
      <c r="Q140" s="241"/>
      <c r="R140" s="241"/>
      <c r="S140" s="241"/>
      <c r="T140" s="242"/>
      <c r="AT140" s="243" t="s">
        <v>137</v>
      </c>
      <c r="AU140" s="243" t="s">
        <v>83</v>
      </c>
      <c r="AV140" s="11" t="s">
        <v>83</v>
      </c>
      <c r="AW140" s="11" t="s">
        <v>36</v>
      </c>
      <c r="AX140" s="11" t="s">
        <v>81</v>
      </c>
      <c r="AY140" s="243" t="s">
        <v>127</v>
      </c>
    </row>
    <row r="141" s="1" customFormat="1" ht="16.5" customHeight="1">
      <c r="B141" s="45"/>
      <c r="C141" s="267" t="s">
        <v>216</v>
      </c>
      <c r="D141" s="267" t="s">
        <v>210</v>
      </c>
      <c r="E141" s="268" t="s">
        <v>217</v>
      </c>
      <c r="F141" s="269" t="s">
        <v>218</v>
      </c>
      <c r="G141" s="270" t="s">
        <v>150</v>
      </c>
      <c r="H141" s="271">
        <v>1.3360000000000001</v>
      </c>
      <c r="I141" s="272"/>
      <c r="J141" s="273">
        <f>ROUND(I141*H141,2)</f>
        <v>0</v>
      </c>
      <c r="K141" s="269" t="s">
        <v>21</v>
      </c>
      <c r="L141" s="274"/>
      <c r="M141" s="275" t="s">
        <v>21</v>
      </c>
      <c r="N141" s="276" t="s">
        <v>44</v>
      </c>
      <c r="O141" s="46"/>
      <c r="P141" s="229">
        <f>O141*H141</f>
        <v>0</v>
      </c>
      <c r="Q141" s="229">
        <v>0</v>
      </c>
      <c r="R141" s="229">
        <f>Q141*H141</f>
        <v>0</v>
      </c>
      <c r="S141" s="229">
        <v>0</v>
      </c>
      <c r="T141" s="230">
        <f>S141*H141</f>
        <v>0</v>
      </c>
      <c r="AR141" s="23" t="s">
        <v>213</v>
      </c>
      <c r="AT141" s="23" t="s">
        <v>210</v>
      </c>
      <c r="AU141" s="23" t="s">
        <v>83</v>
      </c>
      <c r="AY141" s="23" t="s">
        <v>127</v>
      </c>
      <c r="BE141" s="231">
        <f>IF(N141="základní",J141,0)</f>
        <v>0</v>
      </c>
      <c r="BF141" s="231">
        <f>IF(N141="snížená",J141,0)</f>
        <v>0</v>
      </c>
      <c r="BG141" s="231">
        <f>IF(N141="zákl. přenesená",J141,0)</f>
        <v>0</v>
      </c>
      <c r="BH141" s="231">
        <f>IF(N141="sníž. přenesená",J141,0)</f>
        <v>0</v>
      </c>
      <c r="BI141" s="231">
        <f>IF(N141="nulová",J141,0)</f>
        <v>0</v>
      </c>
      <c r="BJ141" s="23" t="s">
        <v>81</v>
      </c>
      <c r="BK141" s="231">
        <f>ROUND(I141*H141,2)</f>
        <v>0</v>
      </c>
      <c r="BL141" s="23" t="s">
        <v>185</v>
      </c>
      <c r="BM141" s="23" t="s">
        <v>219</v>
      </c>
    </row>
    <row r="142" s="11" customFormat="1">
      <c r="B142" s="232"/>
      <c r="C142" s="233"/>
      <c r="D142" s="234" t="s">
        <v>137</v>
      </c>
      <c r="E142" s="235" t="s">
        <v>21</v>
      </c>
      <c r="F142" s="236" t="s">
        <v>194</v>
      </c>
      <c r="G142" s="233"/>
      <c r="H142" s="237">
        <v>0.307</v>
      </c>
      <c r="I142" s="238"/>
      <c r="J142" s="233"/>
      <c r="K142" s="233"/>
      <c r="L142" s="239"/>
      <c r="M142" s="240"/>
      <c r="N142" s="241"/>
      <c r="O142" s="241"/>
      <c r="P142" s="241"/>
      <c r="Q142" s="241"/>
      <c r="R142" s="241"/>
      <c r="S142" s="241"/>
      <c r="T142" s="242"/>
      <c r="AT142" s="243" t="s">
        <v>137</v>
      </c>
      <c r="AU142" s="243" t="s">
        <v>83</v>
      </c>
      <c r="AV142" s="11" t="s">
        <v>83</v>
      </c>
      <c r="AW142" s="11" t="s">
        <v>36</v>
      </c>
      <c r="AX142" s="11" t="s">
        <v>73</v>
      </c>
      <c r="AY142" s="243" t="s">
        <v>127</v>
      </c>
    </row>
    <row r="143" s="11" customFormat="1">
      <c r="B143" s="232"/>
      <c r="C143" s="233"/>
      <c r="D143" s="234" t="s">
        <v>137</v>
      </c>
      <c r="E143" s="235" t="s">
        <v>21</v>
      </c>
      <c r="F143" s="236" t="s">
        <v>195</v>
      </c>
      <c r="G143" s="233"/>
      <c r="H143" s="237">
        <v>0.80600000000000005</v>
      </c>
      <c r="I143" s="238"/>
      <c r="J143" s="233"/>
      <c r="K143" s="233"/>
      <c r="L143" s="239"/>
      <c r="M143" s="240"/>
      <c r="N143" s="241"/>
      <c r="O143" s="241"/>
      <c r="P143" s="241"/>
      <c r="Q143" s="241"/>
      <c r="R143" s="241"/>
      <c r="S143" s="241"/>
      <c r="T143" s="242"/>
      <c r="AT143" s="243" t="s">
        <v>137</v>
      </c>
      <c r="AU143" s="243" t="s">
        <v>83</v>
      </c>
      <c r="AV143" s="11" t="s">
        <v>83</v>
      </c>
      <c r="AW143" s="11" t="s">
        <v>36</v>
      </c>
      <c r="AX143" s="11" t="s">
        <v>73</v>
      </c>
      <c r="AY143" s="243" t="s">
        <v>127</v>
      </c>
    </row>
    <row r="144" s="11" customFormat="1">
      <c r="B144" s="232"/>
      <c r="C144" s="233"/>
      <c r="D144" s="234" t="s">
        <v>137</v>
      </c>
      <c r="E144" s="235" t="s">
        <v>21</v>
      </c>
      <c r="F144" s="236" t="s">
        <v>220</v>
      </c>
      <c r="G144" s="233"/>
      <c r="H144" s="237">
        <v>1.3360000000000001</v>
      </c>
      <c r="I144" s="238"/>
      <c r="J144" s="233"/>
      <c r="K144" s="233"/>
      <c r="L144" s="239"/>
      <c r="M144" s="240"/>
      <c r="N144" s="241"/>
      <c r="O144" s="241"/>
      <c r="P144" s="241"/>
      <c r="Q144" s="241"/>
      <c r="R144" s="241"/>
      <c r="S144" s="241"/>
      <c r="T144" s="242"/>
      <c r="AT144" s="243" t="s">
        <v>137</v>
      </c>
      <c r="AU144" s="243" t="s">
        <v>83</v>
      </c>
      <c r="AV144" s="11" t="s">
        <v>83</v>
      </c>
      <c r="AW144" s="11" t="s">
        <v>36</v>
      </c>
      <c r="AX144" s="11" t="s">
        <v>81</v>
      </c>
      <c r="AY144" s="243" t="s">
        <v>127</v>
      </c>
    </row>
    <row r="145" s="1" customFormat="1" ht="25.5" customHeight="1">
      <c r="B145" s="45"/>
      <c r="C145" s="220" t="s">
        <v>221</v>
      </c>
      <c r="D145" s="220" t="s">
        <v>130</v>
      </c>
      <c r="E145" s="221" t="s">
        <v>222</v>
      </c>
      <c r="F145" s="222" t="s">
        <v>223</v>
      </c>
      <c r="G145" s="223" t="s">
        <v>150</v>
      </c>
      <c r="H145" s="224">
        <v>2.3410000000000002</v>
      </c>
      <c r="I145" s="225"/>
      <c r="J145" s="226">
        <f>ROUND(I145*H145,2)</f>
        <v>0</v>
      </c>
      <c r="K145" s="222" t="s">
        <v>134</v>
      </c>
      <c r="L145" s="71"/>
      <c r="M145" s="227" t="s">
        <v>21</v>
      </c>
      <c r="N145" s="228" t="s">
        <v>44</v>
      </c>
      <c r="O145" s="46"/>
      <c r="P145" s="229">
        <f>O145*H145</f>
        <v>0</v>
      </c>
      <c r="Q145" s="229">
        <v>0.024469999999999999</v>
      </c>
      <c r="R145" s="229">
        <f>Q145*H145</f>
        <v>0.057284269999999998</v>
      </c>
      <c r="S145" s="229">
        <v>0</v>
      </c>
      <c r="T145" s="230">
        <f>S145*H145</f>
        <v>0</v>
      </c>
      <c r="AR145" s="23" t="s">
        <v>185</v>
      </c>
      <c r="AT145" s="23" t="s">
        <v>130</v>
      </c>
      <c r="AU145" s="23" t="s">
        <v>83</v>
      </c>
      <c r="AY145" s="23" t="s">
        <v>127</v>
      </c>
      <c r="BE145" s="231">
        <f>IF(N145="základní",J145,0)</f>
        <v>0</v>
      </c>
      <c r="BF145" s="231">
        <f>IF(N145="snížená",J145,0)</f>
        <v>0</v>
      </c>
      <c r="BG145" s="231">
        <f>IF(N145="zákl. přenesená",J145,0)</f>
        <v>0</v>
      </c>
      <c r="BH145" s="231">
        <f>IF(N145="sníž. přenesená",J145,0)</f>
        <v>0</v>
      </c>
      <c r="BI145" s="231">
        <f>IF(N145="nulová",J145,0)</f>
        <v>0</v>
      </c>
      <c r="BJ145" s="23" t="s">
        <v>81</v>
      </c>
      <c r="BK145" s="231">
        <f>ROUND(I145*H145,2)</f>
        <v>0</v>
      </c>
      <c r="BL145" s="23" t="s">
        <v>185</v>
      </c>
      <c r="BM145" s="23" t="s">
        <v>224</v>
      </c>
    </row>
    <row r="146" s="1" customFormat="1">
      <c r="B146" s="45"/>
      <c r="C146" s="73"/>
      <c r="D146" s="234" t="s">
        <v>152</v>
      </c>
      <c r="E146" s="73"/>
      <c r="F146" s="255" t="s">
        <v>225</v>
      </c>
      <c r="G146" s="73"/>
      <c r="H146" s="73"/>
      <c r="I146" s="190"/>
      <c r="J146" s="73"/>
      <c r="K146" s="73"/>
      <c r="L146" s="71"/>
      <c r="M146" s="256"/>
      <c r="N146" s="46"/>
      <c r="O146" s="46"/>
      <c r="P146" s="46"/>
      <c r="Q146" s="46"/>
      <c r="R146" s="46"/>
      <c r="S146" s="46"/>
      <c r="T146" s="94"/>
      <c r="AT146" s="23" t="s">
        <v>152</v>
      </c>
      <c r="AU146" s="23" t="s">
        <v>83</v>
      </c>
    </row>
    <row r="147" s="13" customFormat="1">
      <c r="B147" s="257"/>
      <c r="C147" s="258"/>
      <c r="D147" s="234" t="s">
        <v>137</v>
      </c>
      <c r="E147" s="259" t="s">
        <v>21</v>
      </c>
      <c r="F147" s="260" t="s">
        <v>188</v>
      </c>
      <c r="G147" s="258"/>
      <c r="H147" s="259" t="s">
        <v>21</v>
      </c>
      <c r="I147" s="261"/>
      <c r="J147" s="258"/>
      <c r="K147" s="258"/>
      <c r="L147" s="262"/>
      <c r="M147" s="263"/>
      <c r="N147" s="264"/>
      <c r="O147" s="264"/>
      <c r="P147" s="264"/>
      <c r="Q147" s="264"/>
      <c r="R147" s="264"/>
      <c r="S147" s="264"/>
      <c r="T147" s="265"/>
      <c r="AT147" s="266" t="s">
        <v>137</v>
      </c>
      <c r="AU147" s="266" t="s">
        <v>83</v>
      </c>
      <c r="AV147" s="13" t="s">
        <v>81</v>
      </c>
      <c r="AW147" s="13" t="s">
        <v>36</v>
      </c>
      <c r="AX147" s="13" t="s">
        <v>73</v>
      </c>
      <c r="AY147" s="266" t="s">
        <v>127</v>
      </c>
    </row>
    <row r="148" s="11" customFormat="1">
      <c r="B148" s="232"/>
      <c r="C148" s="233"/>
      <c r="D148" s="234" t="s">
        <v>137</v>
      </c>
      <c r="E148" s="235" t="s">
        <v>21</v>
      </c>
      <c r="F148" s="236" t="s">
        <v>189</v>
      </c>
      <c r="G148" s="233"/>
      <c r="H148" s="237">
        <v>0.41899999999999998</v>
      </c>
      <c r="I148" s="238"/>
      <c r="J148" s="233"/>
      <c r="K148" s="233"/>
      <c r="L148" s="239"/>
      <c r="M148" s="240"/>
      <c r="N148" s="241"/>
      <c r="O148" s="241"/>
      <c r="P148" s="241"/>
      <c r="Q148" s="241"/>
      <c r="R148" s="241"/>
      <c r="S148" s="241"/>
      <c r="T148" s="242"/>
      <c r="AT148" s="243" t="s">
        <v>137</v>
      </c>
      <c r="AU148" s="243" t="s">
        <v>83</v>
      </c>
      <c r="AV148" s="11" t="s">
        <v>83</v>
      </c>
      <c r="AW148" s="11" t="s">
        <v>36</v>
      </c>
      <c r="AX148" s="11" t="s">
        <v>73</v>
      </c>
      <c r="AY148" s="243" t="s">
        <v>127</v>
      </c>
    </row>
    <row r="149" s="11" customFormat="1">
      <c r="B149" s="232"/>
      <c r="C149" s="233"/>
      <c r="D149" s="234" t="s">
        <v>137</v>
      </c>
      <c r="E149" s="235" t="s">
        <v>21</v>
      </c>
      <c r="F149" s="236" t="s">
        <v>190</v>
      </c>
      <c r="G149" s="233"/>
      <c r="H149" s="237">
        <v>0.252</v>
      </c>
      <c r="I149" s="238"/>
      <c r="J149" s="233"/>
      <c r="K149" s="233"/>
      <c r="L149" s="239"/>
      <c r="M149" s="240"/>
      <c r="N149" s="241"/>
      <c r="O149" s="241"/>
      <c r="P149" s="241"/>
      <c r="Q149" s="241"/>
      <c r="R149" s="241"/>
      <c r="S149" s="241"/>
      <c r="T149" s="242"/>
      <c r="AT149" s="243" t="s">
        <v>137</v>
      </c>
      <c r="AU149" s="243" t="s">
        <v>83</v>
      </c>
      <c r="AV149" s="11" t="s">
        <v>83</v>
      </c>
      <c r="AW149" s="11" t="s">
        <v>36</v>
      </c>
      <c r="AX149" s="11" t="s">
        <v>73</v>
      </c>
      <c r="AY149" s="243" t="s">
        <v>127</v>
      </c>
    </row>
    <row r="150" s="11" customFormat="1">
      <c r="B150" s="232"/>
      <c r="C150" s="233"/>
      <c r="D150" s="234" t="s">
        <v>137</v>
      </c>
      <c r="E150" s="235" t="s">
        <v>21</v>
      </c>
      <c r="F150" s="236" t="s">
        <v>191</v>
      </c>
      <c r="G150" s="233"/>
      <c r="H150" s="237">
        <v>0.28999999999999998</v>
      </c>
      <c r="I150" s="238"/>
      <c r="J150" s="233"/>
      <c r="K150" s="233"/>
      <c r="L150" s="239"/>
      <c r="M150" s="240"/>
      <c r="N150" s="241"/>
      <c r="O150" s="241"/>
      <c r="P150" s="241"/>
      <c r="Q150" s="241"/>
      <c r="R150" s="241"/>
      <c r="S150" s="241"/>
      <c r="T150" s="242"/>
      <c r="AT150" s="243" t="s">
        <v>137</v>
      </c>
      <c r="AU150" s="243" t="s">
        <v>83</v>
      </c>
      <c r="AV150" s="11" t="s">
        <v>83</v>
      </c>
      <c r="AW150" s="11" t="s">
        <v>36</v>
      </c>
      <c r="AX150" s="11" t="s">
        <v>73</v>
      </c>
      <c r="AY150" s="243" t="s">
        <v>127</v>
      </c>
    </row>
    <row r="151" s="11" customFormat="1">
      <c r="B151" s="232"/>
      <c r="C151" s="233"/>
      <c r="D151" s="234" t="s">
        <v>137</v>
      </c>
      <c r="E151" s="235" t="s">
        <v>21</v>
      </c>
      <c r="F151" s="236" t="s">
        <v>192</v>
      </c>
      <c r="G151" s="233"/>
      <c r="H151" s="237">
        <v>0.034000000000000002</v>
      </c>
      <c r="I151" s="238"/>
      <c r="J151" s="233"/>
      <c r="K151" s="233"/>
      <c r="L151" s="239"/>
      <c r="M151" s="240"/>
      <c r="N151" s="241"/>
      <c r="O151" s="241"/>
      <c r="P151" s="241"/>
      <c r="Q151" s="241"/>
      <c r="R151" s="241"/>
      <c r="S151" s="241"/>
      <c r="T151" s="242"/>
      <c r="AT151" s="243" t="s">
        <v>137</v>
      </c>
      <c r="AU151" s="243" t="s">
        <v>83</v>
      </c>
      <c r="AV151" s="11" t="s">
        <v>83</v>
      </c>
      <c r="AW151" s="11" t="s">
        <v>36</v>
      </c>
      <c r="AX151" s="11" t="s">
        <v>73</v>
      </c>
      <c r="AY151" s="243" t="s">
        <v>127</v>
      </c>
    </row>
    <row r="152" s="11" customFormat="1">
      <c r="B152" s="232"/>
      <c r="C152" s="233"/>
      <c r="D152" s="234" t="s">
        <v>137</v>
      </c>
      <c r="E152" s="235" t="s">
        <v>21</v>
      </c>
      <c r="F152" s="236" t="s">
        <v>193</v>
      </c>
      <c r="G152" s="233"/>
      <c r="H152" s="237">
        <v>0.23300000000000001</v>
      </c>
      <c r="I152" s="238"/>
      <c r="J152" s="233"/>
      <c r="K152" s="233"/>
      <c r="L152" s="239"/>
      <c r="M152" s="240"/>
      <c r="N152" s="241"/>
      <c r="O152" s="241"/>
      <c r="P152" s="241"/>
      <c r="Q152" s="241"/>
      <c r="R152" s="241"/>
      <c r="S152" s="241"/>
      <c r="T152" s="242"/>
      <c r="AT152" s="243" t="s">
        <v>137</v>
      </c>
      <c r="AU152" s="243" t="s">
        <v>83</v>
      </c>
      <c r="AV152" s="11" t="s">
        <v>83</v>
      </c>
      <c r="AW152" s="11" t="s">
        <v>36</v>
      </c>
      <c r="AX152" s="11" t="s">
        <v>73</v>
      </c>
      <c r="AY152" s="243" t="s">
        <v>127</v>
      </c>
    </row>
    <row r="153" s="11" customFormat="1">
      <c r="B153" s="232"/>
      <c r="C153" s="233"/>
      <c r="D153" s="234" t="s">
        <v>137</v>
      </c>
      <c r="E153" s="235" t="s">
        <v>21</v>
      </c>
      <c r="F153" s="236" t="s">
        <v>194</v>
      </c>
      <c r="G153" s="233"/>
      <c r="H153" s="237">
        <v>0.307</v>
      </c>
      <c r="I153" s="238"/>
      <c r="J153" s="233"/>
      <c r="K153" s="233"/>
      <c r="L153" s="239"/>
      <c r="M153" s="240"/>
      <c r="N153" s="241"/>
      <c r="O153" s="241"/>
      <c r="P153" s="241"/>
      <c r="Q153" s="241"/>
      <c r="R153" s="241"/>
      <c r="S153" s="241"/>
      <c r="T153" s="242"/>
      <c r="AT153" s="243" t="s">
        <v>137</v>
      </c>
      <c r="AU153" s="243" t="s">
        <v>83</v>
      </c>
      <c r="AV153" s="11" t="s">
        <v>83</v>
      </c>
      <c r="AW153" s="11" t="s">
        <v>36</v>
      </c>
      <c r="AX153" s="11" t="s">
        <v>73</v>
      </c>
      <c r="AY153" s="243" t="s">
        <v>127</v>
      </c>
    </row>
    <row r="154" s="11" customFormat="1">
      <c r="B154" s="232"/>
      <c r="C154" s="233"/>
      <c r="D154" s="234" t="s">
        <v>137</v>
      </c>
      <c r="E154" s="235" t="s">
        <v>21</v>
      </c>
      <c r="F154" s="236" t="s">
        <v>195</v>
      </c>
      <c r="G154" s="233"/>
      <c r="H154" s="237">
        <v>0.80600000000000005</v>
      </c>
      <c r="I154" s="238"/>
      <c r="J154" s="233"/>
      <c r="K154" s="233"/>
      <c r="L154" s="239"/>
      <c r="M154" s="240"/>
      <c r="N154" s="241"/>
      <c r="O154" s="241"/>
      <c r="P154" s="241"/>
      <c r="Q154" s="241"/>
      <c r="R154" s="241"/>
      <c r="S154" s="241"/>
      <c r="T154" s="242"/>
      <c r="AT154" s="243" t="s">
        <v>137</v>
      </c>
      <c r="AU154" s="243" t="s">
        <v>83</v>
      </c>
      <c r="AV154" s="11" t="s">
        <v>83</v>
      </c>
      <c r="AW154" s="11" t="s">
        <v>36</v>
      </c>
      <c r="AX154" s="11" t="s">
        <v>73</v>
      </c>
      <c r="AY154" s="243" t="s">
        <v>127</v>
      </c>
    </row>
    <row r="155" s="12" customFormat="1">
      <c r="B155" s="244"/>
      <c r="C155" s="245"/>
      <c r="D155" s="234" t="s">
        <v>137</v>
      </c>
      <c r="E155" s="246" t="s">
        <v>21</v>
      </c>
      <c r="F155" s="247" t="s">
        <v>139</v>
      </c>
      <c r="G155" s="245"/>
      <c r="H155" s="248">
        <v>2.3410000000000002</v>
      </c>
      <c r="I155" s="249"/>
      <c r="J155" s="245"/>
      <c r="K155" s="245"/>
      <c r="L155" s="250"/>
      <c r="M155" s="251"/>
      <c r="N155" s="252"/>
      <c r="O155" s="252"/>
      <c r="P155" s="252"/>
      <c r="Q155" s="252"/>
      <c r="R155" s="252"/>
      <c r="S155" s="252"/>
      <c r="T155" s="253"/>
      <c r="AT155" s="254" t="s">
        <v>137</v>
      </c>
      <c r="AU155" s="254" t="s">
        <v>83</v>
      </c>
      <c r="AV155" s="12" t="s">
        <v>135</v>
      </c>
      <c r="AW155" s="12" t="s">
        <v>6</v>
      </c>
      <c r="AX155" s="12" t="s">
        <v>81</v>
      </c>
      <c r="AY155" s="254" t="s">
        <v>127</v>
      </c>
    </row>
    <row r="156" s="1" customFormat="1" ht="38.25" customHeight="1">
      <c r="B156" s="45"/>
      <c r="C156" s="220" t="s">
        <v>226</v>
      </c>
      <c r="D156" s="220" t="s">
        <v>130</v>
      </c>
      <c r="E156" s="221" t="s">
        <v>227</v>
      </c>
      <c r="F156" s="222" t="s">
        <v>228</v>
      </c>
      <c r="G156" s="223" t="s">
        <v>157</v>
      </c>
      <c r="H156" s="224">
        <v>0.874</v>
      </c>
      <c r="I156" s="225"/>
      <c r="J156" s="226">
        <f>ROUND(I156*H156,2)</f>
        <v>0</v>
      </c>
      <c r="K156" s="222" t="s">
        <v>134</v>
      </c>
      <c r="L156" s="71"/>
      <c r="M156" s="227" t="s">
        <v>21</v>
      </c>
      <c r="N156" s="228" t="s">
        <v>44</v>
      </c>
      <c r="O156" s="46"/>
      <c r="P156" s="229">
        <f>O156*H156</f>
        <v>0</v>
      </c>
      <c r="Q156" s="229">
        <v>0</v>
      </c>
      <c r="R156" s="229">
        <f>Q156*H156</f>
        <v>0</v>
      </c>
      <c r="S156" s="229">
        <v>0</v>
      </c>
      <c r="T156" s="230">
        <f>S156*H156</f>
        <v>0</v>
      </c>
      <c r="AR156" s="23" t="s">
        <v>185</v>
      </c>
      <c r="AT156" s="23" t="s">
        <v>130</v>
      </c>
      <c r="AU156" s="23" t="s">
        <v>83</v>
      </c>
      <c r="AY156" s="23" t="s">
        <v>127</v>
      </c>
      <c r="BE156" s="231">
        <f>IF(N156="základní",J156,0)</f>
        <v>0</v>
      </c>
      <c r="BF156" s="231">
        <f>IF(N156="snížená",J156,0)</f>
        <v>0</v>
      </c>
      <c r="BG156" s="231">
        <f>IF(N156="zákl. přenesená",J156,0)</f>
        <v>0</v>
      </c>
      <c r="BH156" s="231">
        <f>IF(N156="sníž. přenesená",J156,0)</f>
        <v>0</v>
      </c>
      <c r="BI156" s="231">
        <f>IF(N156="nulová",J156,0)</f>
        <v>0</v>
      </c>
      <c r="BJ156" s="23" t="s">
        <v>81</v>
      </c>
      <c r="BK156" s="231">
        <f>ROUND(I156*H156,2)</f>
        <v>0</v>
      </c>
      <c r="BL156" s="23" t="s">
        <v>185</v>
      </c>
      <c r="BM156" s="23" t="s">
        <v>229</v>
      </c>
    </row>
    <row r="157" s="1" customFormat="1">
      <c r="B157" s="45"/>
      <c r="C157" s="73"/>
      <c r="D157" s="234" t="s">
        <v>152</v>
      </c>
      <c r="E157" s="73"/>
      <c r="F157" s="255" t="s">
        <v>230</v>
      </c>
      <c r="G157" s="73"/>
      <c r="H157" s="73"/>
      <c r="I157" s="190"/>
      <c r="J157" s="73"/>
      <c r="K157" s="73"/>
      <c r="L157" s="71"/>
      <c r="M157" s="277"/>
      <c r="N157" s="278"/>
      <c r="O157" s="278"/>
      <c r="P157" s="278"/>
      <c r="Q157" s="278"/>
      <c r="R157" s="278"/>
      <c r="S157" s="278"/>
      <c r="T157" s="279"/>
      <c r="AT157" s="23" t="s">
        <v>152</v>
      </c>
      <c r="AU157" s="23" t="s">
        <v>83</v>
      </c>
    </row>
    <row r="158" s="1" customFormat="1" ht="6.96" customHeight="1">
      <c r="B158" s="66"/>
      <c r="C158" s="67"/>
      <c r="D158" s="67"/>
      <c r="E158" s="67"/>
      <c r="F158" s="67"/>
      <c r="G158" s="67"/>
      <c r="H158" s="67"/>
      <c r="I158" s="165"/>
      <c r="J158" s="67"/>
      <c r="K158" s="67"/>
      <c r="L158" s="71"/>
    </row>
  </sheetData>
  <sheetProtection sheet="1" autoFilter="0" formatColumns="0" formatRows="0" objects="1" scenarios="1" spinCount="100000" saltValue="49Qhj6mrqYcnCfDdEmstBdVkRrJMlnIIW0ATUVDwq3qxhfmsS9K4QqgRaeVdmi8W8Y6/ZVivonNYIYKRC4c3ZQ==" hashValue="O9+vPt69rpCseKd3r9bSQP0vdmzuBLI8ToGTMPtMh+ZkZBgu7dHZqF3OXOY6wgMSPBO5CrsJ98BAjofByF5pWA==" algorithmName="SHA-512" password="CC35"/>
  <autoFilter ref="C82:K157"/>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c r="AZ2" s="280" t="s">
        <v>231</v>
      </c>
      <c r="BA2" s="280" t="s">
        <v>232</v>
      </c>
      <c r="BB2" s="280" t="s">
        <v>150</v>
      </c>
      <c r="BC2" s="280" t="s">
        <v>233</v>
      </c>
      <c r="BD2" s="280" t="s">
        <v>83</v>
      </c>
    </row>
    <row r="3" ht="6.96" customHeight="1">
      <c r="B3" s="24"/>
      <c r="C3" s="25"/>
      <c r="D3" s="25"/>
      <c r="E3" s="25"/>
      <c r="F3" s="25"/>
      <c r="G3" s="25"/>
      <c r="H3" s="25"/>
      <c r="I3" s="140"/>
      <c r="J3" s="25"/>
      <c r="K3" s="26"/>
      <c r="AT3" s="23" t="s">
        <v>83</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opěrné zdi stará mincovna Jáchymov</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234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4. 12. 2018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21</v>
      </c>
      <c r="K20" s="50"/>
    </row>
    <row r="21" s="1" customFormat="1" ht="18" customHeight="1">
      <c r="B21" s="45"/>
      <c r="C21" s="46"/>
      <c r="D21" s="46"/>
      <c r="E21" s="34" t="s">
        <v>35</v>
      </c>
      <c r="F21" s="46"/>
      <c r="G21" s="46"/>
      <c r="H21" s="46"/>
      <c r="I21" s="145" t="s">
        <v>31</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28.25" customHeight="1">
      <c r="B24" s="147"/>
      <c r="C24" s="148"/>
      <c r="D24" s="148"/>
      <c r="E24" s="43" t="s">
        <v>98</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ROUND(J88,2)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ROUND(SUM(BE88:BE393), 2)</f>
        <v>0</v>
      </c>
      <c r="G30" s="46"/>
      <c r="H30" s="46"/>
      <c r="I30" s="157">
        <v>0.20999999999999999</v>
      </c>
      <c r="J30" s="156">
        <f>ROUND(ROUND((SUM(BE88:BE393)), 2)*I30, 2)</f>
        <v>0</v>
      </c>
      <c r="K30" s="50"/>
    </row>
    <row r="31" s="1" customFormat="1" ht="14.4" customHeight="1">
      <c r="B31" s="45"/>
      <c r="C31" s="46"/>
      <c r="D31" s="46"/>
      <c r="E31" s="54" t="s">
        <v>45</v>
      </c>
      <c r="F31" s="156">
        <f>ROUND(SUM(BF88:BF393), 2)</f>
        <v>0</v>
      </c>
      <c r="G31" s="46"/>
      <c r="H31" s="46"/>
      <c r="I31" s="157">
        <v>0.14999999999999999</v>
      </c>
      <c r="J31" s="156">
        <f>ROUND(ROUND((SUM(BF88:BF393)), 2)*I31, 2)</f>
        <v>0</v>
      </c>
      <c r="K31" s="50"/>
    </row>
    <row r="32" hidden="1" s="1" customFormat="1" ht="14.4" customHeight="1">
      <c r="B32" s="45"/>
      <c r="C32" s="46"/>
      <c r="D32" s="46"/>
      <c r="E32" s="54" t="s">
        <v>46</v>
      </c>
      <c r="F32" s="156">
        <f>ROUND(SUM(BG88:BG393), 2)</f>
        <v>0</v>
      </c>
      <c r="G32" s="46"/>
      <c r="H32" s="46"/>
      <c r="I32" s="157">
        <v>0.20999999999999999</v>
      </c>
      <c r="J32" s="156">
        <v>0</v>
      </c>
      <c r="K32" s="50"/>
    </row>
    <row r="33" hidden="1" s="1" customFormat="1" ht="14.4" customHeight="1">
      <c r="B33" s="45"/>
      <c r="C33" s="46"/>
      <c r="D33" s="46"/>
      <c r="E33" s="54" t="s">
        <v>47</v>
      </c>
      <c r="F33" s="156">
        <f>ROUND(SUM(BH88:BH393), 2)</f>
        <v>0</v>
      </c>
      <c r="G33" s="46"/>
      <c r="H33" s="46"/>
      <c r="I33" s="157">
        <v>0.14999999999999999</v>
      </c>
      <c r="J33" s="156">
        <v>0</v>
      </c>
      <c r="K33" s="50"/>
    </row>
    <row r="34" hidden="1" s="1" customFormat="1" ht="14.4" customHeight="1">
      <c r="B34" s="45"/>
      <c r="C34" s="46"/>
      <c r="D34" s="46"/>
      <c r="E34" s="54" t="s">
        <v>48</v>
      </c>
      <c r="F34" s="156">
        <f>ROUND(SUM(BI88:BI393),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opěrné zdi stará mincovna Jáchymov</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SO 02 - Specielní zakládání - zajištění svahu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Jáchymov</v>
      </c>
      <c r="G49" s="46"/>
      <c r="H49" s="46"/>
      <c r="I49" s="145" t="s">
        <v>25</v>
      </c>
      <c r="J49" s="146" t="str">
        <f>IF(J12="","",J12)</f>
        <v>4. 12. 2018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Město Jáchymov</v>
      </c>
      <c r="G51" s="46"/>
      <c r="H51" s="46"/>
      <c r="I51" s="145" t="s">
        <v>34</v>
      </c>
      <c r="J51" s="43" t="str">
        <f>E21</f>
        <v>AZ Consult spol. s 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J88</f>
        <v>0</v>
      </c>
      <c r="K56" s="50"/>
      <c r="AU56" s="23" t="s">
        <v>103</v>
      </c>
    </row>
    <row r="57" s="7" customFormat="1" ht="24.96" customHeight="1">
      <c r="B57" s="176"/>
      <c r="C57" s="177"/>
      <c r="D57" s="178" t="s">
        <v>104</v>
      </c>
      <c r="E57" s="179"/>
      <c r="F57" s="179"/>
      <c r="G57" s="179"/>
      <c r="H57" s="179"/>
      <c r="I57" s="180"/>
      <c r="J57" s="181">
        <f>J89</f>
        <v>0</v>
      </c>
      <c r="K57" s="182"/>
    </row>
    <row r="58" s="8" customFormat="1" ht="19.92" customHeight="1">
      <c r="B58" s="183"/>
      <c r="C58" s="184"/>
      <c r="D58" s="185" t="s">
        <v>235</v>
      </c>
      <c r="E58" s="186"/>
      <c r="F58" s="186"/>
      <c r="G58" s="186"/>
      <c r="H58" s="186"/>
      <c r="I58" s="187"/>
      <c r="J58" s="188">
        <f>J90</f>
        <v>0</v>
      </c>
      <c r="K58" s="189"/>
    </row>
    <row r="59" s="8" customFormat="1" ht="19.92" customHeight="1">
      <c r="B59" s="183"/>
      <c r="C59" s="184"/>
      <c r="D59" s="185" t="s">
        <v>236</v>
      </c>
      <c r="E59" s="186"/>
      <c r="F59" s="186"/>
      <c r="G59" s="186"/>
      <c r="H59" s="186"/>
      <c r="I59" s="187"/>
      <c r="J59" s="188">
        <f>J173</f>
        <v>0</v>
      </c>
      <c r="K59" s="189"/>
    </row>
    <row r="60" s="8" customFormat="1" ht="19.92" customHeight="1">
      <c r="B60" s="183"/>
      <c r="C60" s="184"/>
      <c r="D60" s="185" t="s">
        <v>105</v>
      </c>
      <c r="E60" s="186"/>
      <c r="F60" s="186"/>
      <c r="G60" s="186"/>
      <c r="H60" s="186"/>
      <c r="I60" s="187"/>
      <c r="J60" s="188">
        <f>J271</f>
        <v>0</v>
      </c>
      <c r="K60" s="189"/>
    </row>
    <row r="61" s="8" customFormat="1" ht="19.92" customHeight="1">
      <c r="B61" s="183"/>
      <c r="C61" s="184"/>
      <c r="D61" s="185" t="s">
        <v>237</v>
      </c>
      <c r="E61" s="186"/>
      <c r="F61" s="186"/>
      <c r="G61" s="186"/>
      <c r="H61" s="186"/>
      <c r="I61" s="187"/>
      <c r="J61" s="188">
        <f>J297</f>
        <v>0</v>
      </c>
      <c r="K61" s="189"/>
    </row>
    <row r="62" s="8" customFormat="1" ht="19.92" customHeight="1">
      <c r="B62" s="183"/>
      <c r="C62" s="184"/>
      <c r="D62" s="185" t="s">
        <v>238</v>
      </c>
      <c r="E62" s="186"/>
      <c r="F62" s="186"/>
      <c r="G62" s="186"/>
      <c r="H62" s="186"/>
      <c r="I62" s="187"/>
      <c r="J62" s="188">
        <f>J303</f>
        <v>0</v>
      </c>
      <c r="K62" s="189"/>
    </row>
    <row r="63" s="8" customFormat="1" ht="19.92" customHeight="1">
      <c r="B63" s="183"/>
      <c r="C63" s="184"/>
      <c r="D63" s="185" t="s">
        <v>239</v>
      </c>
      <c r="E63" s="186"/>
      <c r="F63" s="186"/>
      <c r="G63" s="186"/>
      <c r="H63" s="186"/>
      <c r="I63" s="187"/>
      <c r="J63" s="188">
        <f>J323</f>
        <v>0</v>
      </c>
      <c r="K63" s="189"/>
    </row>
    <row r="64" s="8" customFormat="1" ht="19.92" customHeight="1">
      <c r="B64" s="183"/>
      <c r="C64" s="184"/>
      <c r="D64" s="185" t="s">
        <v>107</v>
      </c>
      <c r="E64" s="186"/>
      <c r="F64" s="186"/>
      <c r="G64" s="186"/>
      <c r="H64" s="186"/>
      <c r="I64" s="187"/>
      <c r="J64" s="188">
        <f>J375</f>
        <v>0</v>
      </c>
      <c r="K64" s="189"/>
    </row>
    <row r="65" s="8" customFormat="1" ht="19.92" customHeight="1">
      <c r="B65" s="183"/>
      <c r="C65" s="184"/>
      <c r="D65" s="185" t="s">
        <v>108</v>
      </c>
      <c r="E65" s="186"/>
      <c r="F65" s="186"/>
      <c r="G65" s="186"/>
      <c r="H65" s="186"/>
      <c r="I65" s="187"/>
      <c r="J65" s="188">
        <f>J382</f>
        <v>0</v>
      </c>
      <c r="K65" s="189"/>
    </row>
    <row r="66" s="7" customFormat="1" ht="24.96" customHeight="1">
      <c r="B66" s="176"/>
      <c r="C66" s="177"/>
      <c r="D66" s="178" t="s">
        <v>240</v>
      </c>
      <c r="E66" s="179"/>
      <c r="F66" s="179"/>
      <c r="G66" s="179"/>
      <c r="H66" s="179"/>
      <c r="I66" s="180"/>
      <c r="J66" s="181">
        <f>J385</f>
        <v>0</v>
      </c>
      <c r="K66" s="182"/>
    </row>
    <row r="67" s="8" customFormat="1" ht="19.92" customHeight="1">
      <c r="B67" s="183"/>
      <c r="C67" s="184"/>
      <c r="D67" s="185" t="s">
        <v>241</v>
      </c>
      <c r="E67" s="186"/>
      <c r="F67" s="186"/>
      <c r="G67" s="186"/>
      <c r="H67" s="186"/>
      <c r="I67" s="187"/>
      <c r="J67" s="188">
        <f>J386</f>
        <v>0</v>
      </c>
      <c r="K67" s="189"/>
    </row>
    <row r="68" s="8" customFormat="1" ht="19.92" customHeight="1">
      <c r="B68" s="183"/>
      <c r="C68" s="184"/>
      <c r="D68" s="185" t="s">
        <v>242</v>
      </c>
      <c r="E68" s="186"/>
      <c r="F68" s="186"/>
      <c r="G68" s="186"/>
      <c r="H68" s="186"/>
      <c r="I68" s="187"/>
      <c r="J68" s="188">
        <f>J388</f>
        <v>0</v>
      </c>
      <c r="K68" s="189"/>
    </row>
    <row r="69" s="1" customFormat="1" ht="21.84" customHeight="1">
      <c r="B69" s="45"/>
      <c r="C69" s="46"/>
      <c r="D69" s="46"/>
      <c r="E69" s="46"/>
      <c r="F69" s="46"/>
      <c r="G69" s="46"/>
      <c r="H69" s="46"/>
      <c r="I69" s="143"/>
      <c r="J69" s="46"/>
      <c r="K69" s="50"/>
    </row>
    <row r="70" s="1" customFormat="1" ht="6.96" customHeight="1">
      <c r="B70" s="66"/>
      <c r="C70" s="67"/>
      <c r="D70" s="67"/>
      <c r="E70" s="67"/>
      <c r="F70" s="67"/>
      <c r="G70" s="67"/>
      <c r="H70" s="67"/>
      <c r="I70" s="165"/>
      <c r="J70" s="67"/>
      <c r="K70" s="68"/>
    </row>
    <row r="74" s="1" customFormat="1" ht="6.96" customHeight="1">
      <c r="B74" s="69"/>
      <c r="C74" s="70"/>
      <c r="D74" s="70"/>
      <c r="E74" s="70"/>
      <c r="F74" s="70"/>
      <c r="G74" s="70"/>
      <c r="H74" s="70"/>
      <c r="I74" s="168"/>
      <c r="J74" s="70"/>
      <c r="K74" s="70"/>
      <c r="L74" s="71"/>
    </row>
    <row r="75" s="1" customFormat="1" ht="36.96" customHeight="1">
      <c r="B75" s="45"/>
      <c r="C75" s="72" t="s">
        <v>111</v>
      </c>
      <c r="D75" s="73"/>
      <c r="E75" s="73"/>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4.4" customHeight="1">
      <c r="B77" s="45"/>
      <c r="C77" s="75" t="s">
        <v>18</v>
      </c>
      <c r="D77" s="73"/>
      <c r="E77" s="73"/>
      <c r="F77" s="73"/>
      <c r="G77" s="73"/>
      <c r="H77" s="73"/>
      <c r="I77" s="190"/>
      <c r="J77" s="73"/>
      <c r="K77" s="73"/>
      <c r="L77" s="71"/>
    </row>
    <row r="78" s="1" customFormat="1" ht="16.5" customHeight="1">
      <c r="B78" s="45"/>
      <c r="C78" s="73"/>
      <c r="D78" s="73"/>
      <c r="E78" s="191" t="str">
        <f>E7</f>
        <v>Rekonstrukce opěrné zdi stará mincovna Jáchymov</v>
      </c>
      <c r="F78" s="75"/>
      <c r="G78" s="75"/>
      <c r="H78" s="75"/>
      <c r="I78" s="190"/>
      <c r="J78" s="73"/>
      <c r="K78" s="73"/>
      <c r="L78" s="71"/>
    </row>
    <row r="79" s="1" customFormat="1" ht="14.4" customHeight="1">
      <c r="B79" s="45"/>
      <c r="C79" s="75" t="s">
        <v>96</v>
      </c>
      <c r="D79" s="73"/>
      <c r="E79" s="73"/>
      <c r="F79" s="73"/>
      <c r="G79" s="73"/>
      <c r="H79" s="73"/>
      <c r="I79" s="190"/>
      <c r="J79" s="73"/>
      <c r="K79" s="73"/>
      <c r="L79" s="71"/>
    </row>
    <row r="80" s="1" customFormat="1" ht="17.25" customHeight="1">
      <c r="B80" s="45"/>
      <c r="C80" s="73"/>
      <c r="D80" s="73"/>
      <c r="E80" s="81" t="str">
        <f>E9</f>
        <v>SO 02 - Specielní zakládání - zajištění svahu</v>
      </c>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8" customHeight="1">
      <c r="B82" s="45"/>
      <c r="C82" s="75" t="s">
        <v>23</v>
      </c>
      <c r="D82" s="73"/>
      <c r="E82" s="73"/>
      <c r="F82" s="192" t="str">
        <f>F12</f>
        <v>Jáchymov</v>
      </c>
      <c r="G82" s="73"/>
      <c r="H82" s="73"/>
      <c r="I82" s="193" t="s">
        <v>25</v>
      </c>
      <c r="J82" s="84" t="str">
        <f>IF(J12="","",J12)</f>
        <v>4. 12. 2018</v>
      </c>
      <c r="K82" s="73"/>
      <c r="L82" s="71"/>
    </row>
    <row r="83" s="1" customFormat="1" ht="6.96" customHeight="1">
      <c r="B83" s="45"/>
      <c r="C83" s="73"/>
      <c r="D83" s="73"/>
      <c r="E83" s="73"/>
      <c r="F83" s="73"/>
      <c r="G83" s="73"/>
      <c r="H83" s="73"/>
      <c r="I83" s="190"/>
      <c r="J83" s="73"/>
      <c r="K83" s="73"/>
      <c r="L83" s="71"/>
    </row>
    <row r="84" s="1" customFormat="1">
      <c r="B84" s="45"/>
      <c r="C84" s="75" t="s">
        <v>27</v>
      </c>
      <c r="D84" s="73"/>
      <c r="E84" s="73"/>
      <c r="F84" s="192" t="str">
        <f>E15</f>
        <v xml:space="preserve"> Město Jáchymov</v>
      </c>
      <c r="G84" s="73"/>
      <c r="H84" s="73"/>
      <c r="I84" s="193" t="s">
        <v>34</v>
      </c>
      <c r="J84" s="192" t="str">
        <f>E21</f>
        <v>AZ Consult spol. s r.o.</v>
      </c>
      <c r="K84" s="73"/>
      <c r="L84" s="71"/>
    </row>
    <row r="85" s="1" customFormat="1" ht="14.4" customHeight="1">
      <c r="B85" s="45"/>
      <c r="C85" s="75" t="s">
        <v>32</v>
      </c>
      <c r="D85" s="73"/>
      <c r="E85" s="73"/>
      <c r="F85" s="192" t="str">
        <f>IF(E18="","",E18)</f>
        <v/>
      </c>
      <c r="G85" s="73"/>
      <c r="H85" s="73"/>
      <c r="I85" s="190"/>
      <c r="J85" s="73"/>
      <c r="K85" s="73"/>
      <c r="L85" s="71"/>
    </row>
    <row r="86" s="1" customFormat="1" ht="10.32" customHeight="1">
      <c r="B86" s="45"/>
      <c r="C86" s="73"/>
      <c r="D86" s="73"/>
      <c r="E86" s="73"/>
      <c r="F86" s="73"/>
      <c r="G86" s="73"/>
      <c r="H86" s="73"/>
      <c r="I86" s="190"/>
      <c r="J86" s="73"/>
      <c r="K86" s="73"/>
      <c r="L86" s="71"/>
    </row>
    <row r="87" s="9" customFormat="1" ht="29.28" customHeight="1">
      <c r="B87" s="194"/>
      <c r="C87" s="195" t="s">
        <v>112</v>
      </c>
      <c r="D87" s="196" t="s">
        <v>58</v>
      </c>
      <c r="E87" s="196" t="s">
        <v>54</v>
      </c>
      <c r="F87" s="196" t="s">
        <v>113</v>
      </c>
      <c r="G87" s="196" t="s">
        <v>114</v>
      </c>
      <c r="H87" s="196" t="s">
        <v>115</v>
      </c>
      <c r="I87" s="197" t="s">
        <v>116</v>
      </c>
      <c r="J87" s="196" t="s">
        <v>101</v>
      </c>
      <c r="K87" s="198" t="s">
        <v>117</v>
      </c>
      <c r="L87" s="199"/>
      <c r="M87" s="101" t="s">
        <v>118</v>
      </c>
      <c r="N87" s="102" t="s">
        <v>43</v>
      </c>
      <c r="O87" s="102" t="s">
        <v>119</v>
      </c>
      <c r="P87" s="102" t="s">
        <v>120</v>
      </c>
      <c r="Q87" s="102" t="s">
        <v>121</v>
      </c>
      <c r="R87" s="102" t="s">
        <v>122</v>
      </c>
      <c r="S87" s="102" t="s">
        <v>123</v>
      </c>
      <c r="T87" s="103" t="s">
        <v>124</v>
      </c>
    </row>
    <row r="88" s="1" customFormat="1" ht="29.28" customHeight="1">
      <c r="B88" s="45"/>
      <c r="C88" s="107" t="s">
        <v>102</v>
      </c>
      <c r="D88" s="73"/>
      <c r="E88" s="73"/>
      <c r="F88" s="73"/>
      <c r="G88" s="73"/>
      <c r="H88" s="73"/>
      <c r="I88" s="190"/>
      <c r="J88" s="200">
        <f>BK88</f>
        <v>0</v>
      </c>
      <c r="K88" s="73"/>
      <c r="L88" s="71"/>
      <c r="M88" s="104"/>
      <c r="N88" s="105"/>
      <c r="O88" s="105"/>
      <c r="P88" s="201">
        <f>P89+P385</f>
        <v>0</v>
      </c>
      <c r="Q88" s="105"/>
      <c r="R88" s="201">
        <f>R89+R385</f>
        <v>276.75351260080004</v>
      </c>
      <c r="S88" s="105"/>
      <c r="T88" s="202">
        <f>T89+T385</f>
        <v>20.117249999999999</v>
      </c>
      <c r="AT88" s="23" t="s">
        <v>72</v>
      </c>
      <c r="AU88" s="23" t="s">
        <v>103</v>
      </c>
      <c r="BK88" s="203">
        <f>BK89+BK385</f>
        <v>0</v>
      </c>
    </row>
    <row r="89" s="10" customFormat="1" ht="37.44001" customHeight="1">
      <c r="B89" s="204"/>
      <c r="C89" s="205"/>
      <c r="D89" s="206" t="s">
        <v>72</v>
      </c>
      <c r="E89" s="207" t="s">
        <v>125</v>
      </c>
      <c r="F89" s="207" t="s">
        <v>126</v>
      </c>
      <c r="G89" s="205"/>
      <c r="H89" s="205"/>
      <c r="I89" s="208"/>
      <c r="J89" s="209">
        <f>BK89</f>
        <v>0</v>
      </c>
      <c r="K89" s="205"/>
      <c r="L89" s="210"/>
      <c r="M89" s="211"/>
      <c r="N89" s="212"/>
      <c r="O89" s="212"/>
      <c r="P89" s="213">
        <f>P90+P173+P271+P297+P303+P323+P375+P382</f>
        <v>0</v>
      </c>
      <c r="Q89" s="212"/>
      <c r="R89" s="213">
        <f>R90+R173+R271+R297+R303+R323+R375+R382</f>
        <v>276.72645260080003</v>
      </c>
      <c r="S89" s="212"/>
      <c r="T89" s="214">
        <f>T90+T173+T271+T297+T303+T323+T375+T382</f>
        <v>20.117249999999999</v>
      </c>
      <c r="AR89" s="215" t="s">
        <v>81</v>
      </c>
      <c r="AT89" s="216" t="s">
        <v>72</v>
      </c>
      <c r="AU89" s="216" t="s">
        <v>73</v>
      </c>
      <c r="AY89" s="215" t="s">
        <v>127</v>
      </c>
      <c r="BK89" s="217">
        <f>BK90+BK173+BK271+BK297+BK303+BK323+BK375+BK382</f>
        <v>0</v>
      </c>
    </row>
    <row r="90" s="10" customFormat="1" ht="19.92" customHeight="1">
      <c r="B90" s="204"/>
      <c r="C90" s="205"/>
      <c r="D90" s="206" t="s">
        <v>72</v>
      </c>
      <c r="E90" s="218" t="s">
        <v>81</v>
      </c>
      <c r="F90" s="218" t="s">
        <v>243</v>
      </c>
      <c r="G90" s="205"/>
      <c r="H90" s="205"/>
      <c r="I90" s="208"/>
      <c r="J90" s="219">
        <f>BK90</f>
        <v>0</v>
      </c>
      <c r="K90" s="205"/>
      <c r="L90" s="210"/>
      <c r="M90" s="211"/>
      <c r="N90" s="212"/>
      <c r="O90" s="212"/>
      <c r="P90" s="213">
        <f>SUM(P91:P172)</f>
        <v>0</v>
      </c>
      <c r="Q90" s="212"/>
      <c r="R90" s="213">
        <f>SUM(R91:R172)</f>
        <v>25.474698020800002</v>
      </c>
      <c r="S90" s="212"/>
      <c r="T90" s="214">
        <f>SUM(T91:T172)</f>
        <v>0</v>
      </c>
      <c r="AR90" s="215" t="s">
        <v>81</v>
      </c>
      <c r="AT90" s="216" t="s">
        <v>72</v>
      </c>
      <c r="AU90" s="216" t="s">
        <v>81</v>
      </c>
      <c r="AY90" s="215" t="s">
        <v>127</v>
      </c>
      <c r="BK90" s="217">
        <f>SUM(BK91:BK172)</f>
        <v>0</v>
      </c>
    </row>
    <row r="91" s="1" customFormat="1" ht="38.25" customHeight="1">
      <c r="B91" s="45"/>
      <c r="C91" s="220" t="s">
        <v>81</v>
      </c>
      <c r="D91" s="220" t="s">
        <v>130</v>
      </c>
      <c r="E91" s="221" t="s">
        <v>244</v>
      </c>
      <c r="F91" s="222" t="s">
        <v>245</v>
      </c>
      <c r="G91" s="223" t="s">
        <v>150</v>
      </c>
      <c r="H91" s="224">
        <v>407.31200000000001</v>
      </c>
      <c r="I91" s="225"/>
      <c r="J91" s="226">
        <f>ROUND(I91*H91,2)</f>
        <v>0</v>
      </c>
      <c r="K91" s="222" t="s">
        <v>134</v>
      </c>
      <c r="L91" s="71"/>
      <c r="M91" s="227" t="s">
        <v>21</v>
      </c>
      <c r="N91" s="228" t="s">
        <v>44</v>
      </c>
      <c r="O91" s="46"/>
      <c r="P91" s="229">
        <f>O91*H91</f>
        <v>0</v>
      </c>
      <c r="Q91" s="229">
        <v>0</v>
      </c>
      <c r="R91" s="229">
        <f>Q91*H91</f>
        <v>0</v>
      </c>
      <c r="S91" s="229">
        <v>0</v>
      </c>
      <c r="T91" s="230">
        <f>S91*H91</f>
        <v>0</v>
      </c>
      <c r="AR91" s="23" t="s">
        <v>135</v>
      </c>
      <c r="AT91" s="23" t="s">
        <v>130</v>
      </c>
      <c r="AU91" s="23" t="s">
        <v>83</v>
      </c>
      <c r="AY91" s="23" t="s">
        <v>127</v>
      </c>
      <c r="BE91" s="231">
        <f>IF(N91="základní",J91,0)</f>
        <v>0</v>
      </c>
      <c r="BF91" s="231">
        <f>IF(N91="snížená",J91,0)</f>
        <v>0</v>
      </c>
      <c r="BG91" s="231">
        <f>IF(N91="zákl. přenesená",J91,0)</f>
        <v>0</v>
      </c>
      <c r="BH91" s="231">
        <f>IF(N91="sníž. přenesená",J91,0)</f>
        <v>0</v>
      </c>
      <c r="BI91" s="231">
        <f>IF(N91="nulová",J91,0)</f>
        <v>0</v>
      </c>
      <c r="BJ91" s="23" t="s">
        <v>81</v>
      </c>
      <c r="BK91" s="231">
        <f>ROUND(I91*H91,2)</f>
        <v>0</v>
      </c>
      <c r="BL91" s="23" t="s">
        <v>135</v>
      </c>
      <c r="BM91" s="23" t="s">
        <v>246</v>
      </c>
    </row>
    <row r="92" s="1" customFormat="1">
      <c r="B92" s="45"/>
      <c r="C92" s="73"/>
      <c r="D92" s="234" t="s">
        <v>152</v>
      </c>
      <c r="E92" s="73"/>
      <c r="F92" s="255" t="s">
        <v>247</v>
      </c>
      <c r="G92" s="73"/>
      <c r="H92" s="73"/>
      <c r="I92" s="190"/>
      <c r="J92" s="73"/>
      <c r="K92" s="73"/>
      <c r="L92" s="71"/>
      <c r="M92" s="256"/>
      <c r="N92" s="46"/>
      <c r="O92" s="46"/>
      <c r="P92" s="46"/>
      <c r="Q92" s="46"/>
      <c r="R92" s="46"/>
      <c r="S92" s="46"/>
      <c r="T92" s="94"/>
      <c r="AT92" s="23" t="s">
        <v>152</v>
      </c>
      <c r="AU92" s="23" t="s">
        <v>83</v>
      </c>
    </row>
    <row r="93" s="13" customFormat="1">
      <c r="B93" s="257"/>
      <c r="C93" s="258"/>
      <c r="D93" s="234" t="s">
        <v>137</v>
      </c>
      <c r="E93" s="259" t="s">
        <v>21</v>
      </c>
      <c r="F93" s="260" t="s">
        <v>248</v>
      </c>
      <c r="G93" s="258"/>
      <c r="H93" s="259" t="s">
        <v>21</v>
      </c>
      <c r="I93" s="261"/>
      <c r="J93" s="258"/>
      <c r="K93" s="258"/>
      <c r="L93" s="262"/>
      <c r="M93" s="263"/>
      <c r="N93" s="264"/>
      <c r="O93" s="264"/>
      <c r="P93" s="264"/>
      <c r="Q93" s="264"/>
      <c r="R93" s="264"/>
      <c r="S93" s="264"/>
      <c r="T93" s="265"/>
      <c r="AT93" s="266" t="s">
        <v>137</v>
      </c>
      <c r="AU93" s="266" t="s">
        <v>83</v>
      </c>
      <c r="AV93" s="13" t="s">
        <v>81</v>
      </c>
      <c r="AW93" s="13" t="s">
        <v>36</v>
      </c>
      <c r="AX93" s="13" t="s">
        <v>73</v>
      </c>
      <c r="AY93" s="266" t="s">
        <v>127</v>
      </c>
    </row>
    <row r="94" s="11" customFormat="1">
      <c r="B94" s="232"/>
      <c r="C94" s="233"/>
      <c r="D94" s="234" t="s">
        <v>137</v>
      </c>
      <c r="E94" s="235" t="s">
        <v>21</v>
      </c>
      <c r="F94" s="236" t="s">
        <v>249</v>
      </c>
      <c r="G94" s="233"/>
      <c r="H94" s="237">
        <v>56.979999999999997</v>
      </c>
      <c r="I94" s="238"/>
      <c r="J94" s="233"/>
      <c r="K94" s="233"/>
      <c r="L94" s="239"/>
      <c r="M94" s="240"/>
      <c r="N94" s="241"/>
      <c r="O94" s="241"/>
      <c r="P94" s="241"/>
      <c r="Q94" s="241"/>
      <c r="R94" s="241"/>
      <c r="S94" s="241"/>
      <c r="T94" s="242"/>
      <c r="AT94" s="243" t="s">
        <v>137</v>
      </c>
      <c r="AU94" s="243" t="s">
        <v>83</v>
      </c>
      <c r="AV94" s="11" t="s">
        <v>83</v>
      </c>
      <c r="AW94" s="11" t="s">
        <v>36</v>
      </c>
      <c r="AX94" s="11" t="s">
        <v>73</v>
      </c>
      <c r="AY94" s="243" t="s">
        <v>127</v>
      </c>
    </row>
    <row r="95" s="11" customFormat="1">
      <c r="B95" s="232"/>
      <c r="C95" s="233"/>
      <c r="D95" s="234" t="s">
        <v>137</v>
      </c>
      <c r="E95" s="235" t="s">
        <v>21</v>
      </c>
      <c r="F95" s="236" t="s">
        <v>250</v>
      </c>
      <c r="G95" s="233"/>
      <c r="H95" s="237">
        <v>122.68300000000001</v>
      </c>
      <c r="I95" s="238"/>
      <c r="J95" s="233"/>
      <c r="K95" s="233"/>
      <c r="L95" s="239"/>
      <c r="M95" s="240"/>
      <c r="N95" s="241"/>
      <c r="O95" s="241"/>
      <c r="P95" s="241"/>
      <c r="Q95" s="241"/>
      <c r="R95" s="241"/>
      <c r="S95" s="241"/>
      <c r="T95" s="242"/>
      <c r="AT95" s="243" t="s">
        <v>137</v>
      </c>
      <c r="AU95" s="243" t="s">
        <v>83</v>
      </c>
      <c r="AV95" s="11" t="s">
        <v>83</v>
      </c>
      <c r="AW95" s="11" t="s">
        <v>36</v>
      </c>
      <c r="AX95" s="11" t="s">
        <v>73</v>
      </c>
      <c r="AY95" s="243" t="s">
        <v>127</v>
      </c>
    </row>
    <row r="96" s="11" customFormat="1">
      <c r="B96" s="232"/>
      <c r="C96" s="233"/>
      <c r="D96" s="234" t="s">
        <v>137</v>
      </c>
      <c r="E96" s="235" t="s">
        <v>21</v>
      </c>
      <c r="F96" s="236" t="s">
        <v>251</v>
      </c>
      <c r="G96" s="233"/>
      <c r="H96" s="237">
        <v>169.32599999999999</v>
      </c>
      <c r="I96" s="238"/>
      <c r="J96" s="233"/>
      <c r="K96" s="233"/>
      <c r="L96" s="239"/>
      <c r="M96" s="240"/>
      <c r="N96" s="241"/>
      <c r="O96" s="241"/>
      <c r="P96" s="241"/>
      <c r="Q96" s="241"/>
      <c r="R96" s="241"/>
      <c r="S96" s="241"/>
      <c r="T96" s="242"/>
      <c r="AT96" s="243" t="s">
        <v>137</v>
      </c>
      <c r="AU96" s="243" t="s">
        <v>83</v>
      </c>
      <c r="AV96" s="11" t="s">
        <v>83</v>
      </c>
      <c r="AW96" s="11" t="s">
        <v>36</v>
      </c>
      <c r="AX96" s="11" t="s">
        <v>73</v>
      </c>
      <c r="AY96" s="243" t="s">
        <v>127</v>
      </c>
    </row>
    <row r="97" s="11" customFormat="1">
      <c r="B97" s="232"/>
      <c r="C97" s="233"/>
      <c r="D97" s="234" t="s">
        <v>137</v>
      </c>
      <c r="E97" s="235" t="s">
        <v>21</v>
      </c>
      <c r="F97" s="236" t="s">
        <v>252</v>
      </c>
      <c r="G97" s="233"/>
      <c r="H97" s="237">
        <v>100</v>
      </c>
      <c r="I97" s="238"/>
      <c r="J97" s="233"/>
      <c r="K97" s="233"/>
      <c r="L97" s="239"/>
      <c r="M97" s="240"/>
      <c r="N97" s="241"/>
      <c r="O97" s="241"/>
      <c r="P97" s="241"/>
      <c r="Q97" s="241"/>
      <c r="R97" s="241"/>
      <c r="S97" s="241"/>
      <c r="T97" s="242"/>
      <c r="AT97" s="243" t="s">
        <v>137</v>
      </c>
      <c r="AU97" s="243" t="s">
        <v>83</v>
      </c>
      <c r="AV97" s="11" t="s">
        <v>83</v>
      </c>
      <c r="AW97" s="11" t="s">
        <v>36</v>
      </c>
      <c r="AX97" s="11" t="s">
        <v>73</v>
      </c>
      <c r="AY97" s="243" t="s">
        <v>127</v>
      </c>
    </row>
    <row r="98" s="11" customFormat="1">
      <c r="B98" s="232"/>
      <c r="C98" s="233"/>
      <c r="D98" s="234" t="s">
        <v>137</v>
      </c>
      <c r="E98" s="235" t="s">
        <v>21</v>
      </c>
      <c r="F98" s="236" t="s">
        <v>253</v>
      </c>
      <c r="G98" s="233"/>
      <c r="H98" s="237">
        <v>2.8799999999999999</v>
      </c>
      <c r="I98" s="238"/>
      <c r="J98" s="233"/>
      <c r="K98" s="233"/>
      <c r="L98" s="239"/>
      <c r="M98" s="240"/>
      <c r="N98" s="241"/>
      <c r="O98" s="241"/>
      <c r="P98" s="241"/>
      <c r="Q98" s="241"/>
      <c r="R98" s="241"/>
      <c r="S98" s="241"/>
      <c r="T98" s="242"/>
      <c r="AT98" s="243" t="s">
        <v>137</v>
      </c>
      <c r="AU98" s="243" t="s">
        <v>83</v>
      </c>
      <c r="AV98" s="11" t="s">
        <v>83</v>
      </c>
      <c r="AW98" s="11" t="s">
        <v>36</v>
      </c>
      <c r="AX98" s="11" t="s">
        <v>73</v>
      </c>
      <c r="AY98" s="243" t="s">
        <v>127</v>
      </c>
    </row>
    <row r="99" s="11" customFormat="1">
      <c r="B99" s="232"/>
      <c r="C99" s="233"/>
      <c r="D99" s="234" t="s">
        <v>137</v>
      </c>
      <c r="E99" s="235" t="s">
        <v>21</v>
      </c>
      <c r="F99" s="236" t="s">
        <v>254</v>
      </c>
      <c r="G99" s="233"/>
      <c r="H99" s="237">
        <v>0.69999999999999996</v>
      </c>
      <c r="I99" s="238"/>
      <c r="J99" s="233"/>
      <c r="K99" s="233"/>
      <c r="L99" s="239"/>
      <c r="M99" s="240"/>
      <c r="N99" s="241"/>
      <c r="O99" s="241"/>
      <c r="P99" s="241"/>
      <c r="Q99" s="241"/>
      <c r="R99" s="241"/>
      <c r="S99" s="241"/>
      <c r="T99" s="242"/>
      <c r="AT99" s="243" t="s">
        <v>137</v>
      </c>
      <c r="AU99" s="243" t="s">
        <v>83</v>
      </c>
      <c r="AV99" s="11" t="s">
        <v>83</v>
      </c>
      <c r="AW99" s="11" t="s">
        <v>36</v>
      </c>
      <c r="AX99" s="11" t="s">
        <v>73</v>
      </c>
      <c r="AY99" s="243" t="s">
        <v>127</v>
      </c>
    </row>
    <row r="100" s="12" customFormat="1">
      <c r="B100" s="244"/>
      <c r="C100" s="245"/>
      <c r="D100" s="234" t="s">
        <v>137</v>
      </c>
      <c r="E100" s="246" t="s">
        <v>231</v>
      </c>
      <c r="F100" s="247" t="s">
        <v>139</v>
      </c>
      <c r="G100" s="245"/>
      <c r="H100" s="248">
        <v>452.56900000000002</v>
      </c>
      <c r="I100" s="249"/>
      <c r="J100" s="245"/>
      <c r="K100" s="245"/>
      <c r="L100" s="250"/>
      <c r="M100" s="251"/>
      <c r="N100" s="252"/>
      <c r="O100" s="252"/>
      <c r="P100" s="252"/>
      <c r="Q100" s="252"/>
      <c r="R100" s="252"/>
      <c r="S100" s="252"/>
      <c r="T100" s="253"/>
      <c r="AT100" s="254" t="s">
        <v>137</v>
      </c>
      <c r="AU100" s="254" t="s">
        <v>83</v>
      </c>
      <c r="AV100" s="12" t="s">
        <v>135</v>
      </c>
      <c r="AW100" s="12" t="s">
        <v>36</v>
      </c>
      <c r="AX100" s="12" t="s">
        <v>73</v>
      </c>
      <c r="AY100" s="254" t="s">
        <v>127</v>
      </c>
    </row>
    <row r="101" s="11" customFormat="1">
      <c r="B101" s="232"/>
      <c r="C101" s="233"/>
      <c r="D101" s="234" t="s">
        <v>137</v>
      </c>
      <c r="E101" s="235" t="s">
        <v>21</v>
      </c>
      <c r="F101" s="236" t="s">
        <v>255</v>
      </c>
      <c r="G101" s="233"/>
      <c r="H101" s="237">
        <v>407.31200000000001</v>
      </c>
      <c r="I101" s="238"/>
      <c r="J101" s="233"/>
      <c r="K101" s="233"/>
      <c r="L101" s="239"/>
      <c r="M101" s="240"/>
      <c r="N101" s="241"/>
      <c r="O101" s="241"/>
      <c r="P101" s="241"/>
      <c r="Q101" s="241"/>
      <c r="R101" s="241"/>
      <c r="S101" s="241"/>
      <c r="T101" s="242"/>
      <c r="AT101" s="243" t="s">
        <v>137</v>
      </c>
      <c r="AU101" s="243" t="s">
        <v>83</v>
      </c>
      <c r="AV101" s="11" t="s">
        <v>83</v>
      </c>
      <c r="AW101" s="11" t="s">
        <v>36</v>
      </c>
      <c r="AX101" s="11" t="s">
        <v>81</v>
      </c>
      <c r="AY101" s="243" t="s">
        <v>127</v>
      </c>
    </row>
    <row r="102" s="1" customFormat="1" ht="38.25" customHeight="1">
      <c r="B102" s="45"/>
      <c r="C102" s="220" t="s">
        <v>83</v>
      </c>
      <c r="D102" s="220" t="s">
        <v>130</v>
      </c>
      <c r="E102" s="221" t="s">
        <v>256</v>
      </c>
      <c r="F102" s="222" t="s">
        <v>257</v>
      </c>
      <c r="G102" s="223" t="s">
        <v>150</v>
      </c>
      <c r="H102" s="224">
        <v>1.752</v>
      </c>
      <c r="I102" s="225"/>
      <c r="J102" s="226">
        <f>ROUND(I102*H102,2)</f>
        <v>0</v>
      </c>
      <c r="K102" s="222" t="s">
        <v>134</v>
      </c>
      <c r="L102" s="71"/>
      <c r="M102" s="227" t="s">
        <v>21</v>
      </c>
      <c r="N102" s="228" t="s">
        <v>44</v>
      </c>
      <c r="O102" s="46"/>
      <c r="P102" s="229">
        <f>O102*H102</f>
        <v>0</v>
      </c>
      <c r="Q102" s="229">
        <v>0</v>
      </c>
      <c r="R102" s="229">
        <f>Q102*H102</f>
        <v>0</v>
      </c>
      <c r="S102" s="229">
        <v>0</v>
      </c>
      <c r="T102" s="230">
        <f>S102*H102</f>
        <v>0</v>
      </c>
      <c r="AR102" s="23" t="s">
        <v>135</v>
      </c>
      <c r="AT102" s="23" t="s">
        <v>130</v>
      </c>
      <c r="AU102" s="23" t="s">
        <v>83</v>
      </c>
      <c r="AY102" s="23" t="s">
        <v>127</v>
      </c>
      <c r="BE102" s="231">
        <f>IF(N102="základní",J102,0)</f>
        <v>0</v>
      </c>
      <c r="BF102" s="231">
        <f>IF(N102="snížená",J102,0)</f>
        <v>0</v>
      </c>
      <c r="BG102" s="231">
        <f>IF(N102="zákl. přenesená",J102,0)</f>
        <v>0</v>
      </c>
      <c r="BH102" s="231">
        <f>IF(N102="sníž. přenesená",J102,0)</f>
        <v>0</v>
      </c>
      <c r="BI102" s="231">
        <f>IF(N102="nulová",J102,0)</f>
        <v>0</v>
      </c>
      <c r="BJ102" s="23" t="s">
        <v>81</v>
      </c>
      <c r="BK102" s="231">
        <f>ROUND(I102*H102,2)</f>
        <v>0</v>
      </c>
      <c r="BL102" s="23" t="s">
        <v>135</v>
      </c>
      <c r="BM102" s="23" t="s">
        <v>258</v>
      </c>
    </row>
    <row r="103" s="1" customFormat="1">
      <c r="B103" s="45"/>
      <c r="C103" s="73"/>
      <c r="D103" s="234" t="s">
        <v>152</v>
      </c>
      <c r="E103" s="73"/>
      <c r="F103" s="255" t="s">
        <v>247</v>
      </c>
      <c r="G103" s="73"/>
      <c r="H103" s="73"/>
      <c r="I103" s="190"/>
      <c r="J103" s="73"/>
      <c r="K103" s="73"/>
      <c r="L103" s="71"/>
      <c r="M103" s="256"/>
      <c r="N103" s="46"/>
      <c r="O103" s="46"/>
      <c r="P103" s="46"/>
      <c r="Q103" s="46"/>
      <c r="R103" s="46"/>
      <c r="S103" s="46"/>
      <c r="T103" s="94"/>
      <c r="AT103" s="23" t="s">
        <v>152</v>
      </c>
      <c r="AU103" s="23" t="s">
        <v>83</v>
      </c>
    </row>
    <row r="104" s="13" customFormat="1">
      <c r="B104" s="257"/>
      <c r="C104" s="258"/>
      <c r="D104" s="234" t="s">
        <v>137</v>
      </c>
      <c r="E104" s="259" t="s">
        <v>21</v>
      </c>
      <c r="F104" s="260" t="s">
        <v>259</v>
      </c>
      <c r="G104" s="258"/>
      <c r="H104" s="259" t="s">
        <v>21</v>
      </c>
      <c r="I104" s="261"/>
      <c r="J104" s="258"/>
      <c r="K104" s="258"/>
      <c r="L104" s="262"/>
      <c r="M104" s="263"/>
      <c r="N104" s="264"/>
      <c r="O104" s="264"/>
      <c r="P104" s="264"/>
      <c r="Q104" s="264"/>
      <c r="R104" s="264"/>
      <c r="S104" s="264"/>
      <c r="T104" s="265"/>
      <c r="AT104" s="266" t="s">
        <v>137</v>
      </c>
      <c r="AU104" s="266" t="s">
        <v>83</v>
      </c>
      <c r="AV104" s="13" t="s">
        <v>81</v>
      </c>
      <c r="AW104" s="13" t="s">
        <v>36</v>
      </c>
      <c r="AX104" s="13" t="s">
        <v>73</v>
      </c>
      <c r="AY104" s="266" t="s">
        <v>127</v>
      </c>
    </row>
    <row r="105" s="11" customFormat="1">
      <c r="B105" s="232"/>
      <c r="C105" s="233"/>
      <c r="D105" s="234" t="s">
        <v>137</v>
      </c>
      <c r="E105" s="235" t="s">
        <v>21</v>
      </c>
      <c r="F105" s="236" t="s">
        <v>260</v>
      </c>
      <c r="G105" s="233"/>
      <c r="H105" s="237">
        <v>0.82899999999999996</v>
      </c>
      <c r="I105" s="238"/>
      <c r="J105" s="233"/>
      <c r="K105" s="233"/>
      <c r="L105" s="239"/>
      <c r="M105" s="240"/>
      <c r="N105" s="241"/>
      <c r="O105" s="241"/>
      <c r="P105" s="241"/>
      <c r="Q105" s="241"/>
      <c r="R105" s="241"/>
      <c r="S105" s="241"/>
      <c r="T105" s="242"/>
      <c r="AT105" s="243" t="s">
        <v>137</v>
      </c>
      <c r="AU105" s="243" t="s">
        <v>83</v>
      </c>
      <c r="AV105" s="11" t="s">
        <v>83</v>
      </c>
      <c r="AW105" s="11" t="s">
        <v>36</v>
      </c>
      <c r="AX105" s="11" t="s">
        <v>73</v>
      </c>
      <c r="AY105" s="243" t="s">
        <v>127</v>
      </c>
    </row>
    <row r="106" s="13" customFormat="1">
      <c r="B106" s="257"/>
      <c r="C106" s="258"/>
      <c r="D106" s="234" t="s">
        <v>137</v>
      </c>
      <c r="E106" s="259" t="s">
        <v>21</v>
      </c>
      <c r="F106" s="260" t="s">
        <v>261</v>
      </c>
      <c r="G106" s="258"/>
      <c r="H106" s="259" t="s">
        <v>21</v>
      </c>
      <c r="I106" s="261"/>
      <c r="J106" s="258"/>
      <c r="K106" s="258"/>
      <c r="L106" s="262"/>
      <c r="M106" s="263"/>
      <c r="N106" s="264"/>
      <c r="O106" s="264"/>
      <c r="P106" s="264"/>
      <c r="Q106" s="264"/>
      <c r="R106" s="264"/>
      <c r="S106" s="264"/>
      <c r="T106" s="265"/>
      <c r="AT106" s="266" t="s">
        <v>137</v>
      </c>
      <c r="AU106" s="266" t="s">
        <v>83</v>
      </c>
      <c r="AV106" s="13" t="s">
        <v>81</v>
      </c>
      <c r="AW106" s="13" t="s">
        <v>36</v>
      </c>
      <c r="AX106" s="13" t="s">
        <v>73</v>
      </c>
      <c r="AY106" s="266" t="s">
        <v>127</v>
      </c>
    </row>
    <row r="107" s="11" customFormat="1">
      <c r="B107" s="232"/>
      <c r="C107" s="233"/>
      <c r="D107" s="234" t="s">
        <v>137</v>
      </c>
      <c r="E107" s="235" t="s">
        <v>21</v>
      </c>
      <c r="F107" s="236" t="s">
        <v>262</v>
      </c>
      <c r="G107" s="233"/>
      <c r="H107" s="237">
        <v>0.92300000000000004</v>
      </c>
      <c r="I107" s="238"/>
      <c r="J107" s="233"/>
      <c r="K107" s="233"/>
      <c r="L107" s="239"/>
      <c r="M107" s="240"/>
      <c r="N107" s="241"/>
      <c r="O107" s="241"/>
      <c r="P107" s="241"/>
      <c r="Q107" s="241"/>
      <c r="R107" s="241"/>
      <c r="S107" s="241"/>
      <c r="T107" s="242"/>
      <c r="AT107" s="243" t="s">
        <v>137</v>
      </c>
      <c r="AU107" s="243" t="s">
        <v>83</v>
      </c>
      <c r="AV107" s="11" t="s">
        <v>83</v>
      </c>
      <c r="AW107" s="11" t="s">
        <v>36</v>
      </c>
      <c r="AX107" s="11" t="s">
        <v>73</v>
      </c>
      <c r="AY107" s="243" t="s">
        <v>127</v>
      </c>
    </row>
    <row r="108" s="12" customFormat="1">
      <c r="B108" s="244"/>
      <c r="C108" s="245"/>
      <c r="D108" s="234" t="s">
        <v>137</v>
      </c>
      <c r="E108" s="246" t="s">
        <v>21</v>
      </c>
      <c r="F108" s="247" t="s">
        <v>139</v>
      </c>
      <c r="G108" s="245"/>
      <c r="H108" s="248">
        <v>1.752</v>
      </c>
      <c r="I108" s="249"/>
      <c r="J108" s="245"/>
      <c r="K108" s="245"/>
      <c r="L108" s="250"/>
      <c r="M108" s="251"/>
      <c r="N108" s="252"/>
      <c r="O108" s="252"/>
      <c r="P108" s="252"/>
      <c r="Q108" s="252"/>
      <c r="R108" s="252"/>
      <c r="S108" s="252"/>
      <c r="T108" s="253"/>
      <c r="AT108" s="254" t="s">
        <v>137</v>
      </c>
      <c r="AU108" s="254" t="s">
        <v>83</v>
      </c>
      <c r="AV108" s="12" t="s">
        <v>135</v>
      </c>
      <c r="AW108" s="12" t="s">
        <v>36</v>
      </c>
      <c r="AX108" s="12" t="s">
        <v>81</v>
      </c>
      <c r="AY108" s="254" t="s">
        <v>127</v>
      </c>
    </row>
    <row r="109" s="1" customFormat="1" ht="38.25" customHeight="1">
      <c r="B109" s="45"/>
      <c r="C109" s="220" t="s">
        <v>128</v>
      </c>
      <c r="D109" s="220" t="s">
        <v>130</v>
      </c>
      <c r="E109" s="221" t="s">
        <v>263</v>
      </c>
      <c r="F109" s="222" t="s">
        <v>264</v>
      </c>
      <c r="G109" s="223" t="s">
        <v>150</v>
      </c>
      <c r="H109" s="224">
        <v>45.256999999999998</v>
      </c>
      <c r="I109" s="225"/>
      <c r="J109" s="226">
        <f>ROUND(I109*H109,2)</f>
        <v>0</v>
      </c>
      <c r="K109" s="222" t="s">
        <v>134</v>
      </c>
      <c r="L109" s="71"/>
      <c r="M109" s="227" t="s">
        <v>21</v>
      </c>
      <c r="N109" s="228" t="s">
        <v>44</v>
      </c>
      <c r="O109" s="46"/>
      <c r="P109" s="229">
        <f>O109*H109</f>
        <v>0</v>
      </c>
      <c r="Q109" s="229">
        <v>0</v>
      </c>
      <c r="R109" s="229">
        <f>Q109*H109</f>
        <v>0</v>
      </c>
      <c r="S109" s="229">
        <v>0</v>
      </c>
      <c r="T109" s="230">
        <f>S109*H109</f>
        <v>0</v>
      </c>
      <c r="AR109" s="23" t="s">
        <v>135</v>
      </c>
      <c r="AT109" s="23" t="s">
        <v>130</v>
      </c>
      <c r="AU109" s="23" t="s">
        <v>83</v>
      </c>
      <c r="AY109" s="23" t="s">
        <v>127</v>
      </c>
      <c r="BE109" s="231">
        <f>IF(N109="základní",J109,0)</f>
        <v>0</v>
      </c>
      <c r="BF109" s="231">
        <f>IF(N109="snížená",J109,0)</f>
        <v>0</v>
      </c>
      <c r="BG109" s="231">
        <f>IF(N109="zákl. přenesená",J109,0)</f>
        <v>0</v>
      </c>
      <c r="BH109" s="231">
        <f>IF(N109="sníž. přenesená",J109,0)</f>
        <v>0</v>
      </c>
      <c r="BI109" s="231">
        <f>IF(N109="nulová",J109,0)</f>
        <v>0</v>
      </c>
      <c r="BJ109" s="23" t="s">
        <v>81</v>
      </c>
      <c r="BK109" s="231">
        <f>ROUND(I109*H109,2)</f>
        <v>0</v>
      </c>
      <c r="BL109" s="23" t="s">
        <v>135</v>
      </c>
      <c r="BM109" s="23" t="s">
        <v>265</v>
      </c>
    </row>
    <row r="110" s="1" customFormat="1">
      <c r="B110" s="45"/>
      <c r="C110" s="73"/>
      <c r="D110" s="234" t="s">
        <v>152</v>
      </c>
      <c r="E110" s="73"/>
      <c r="F110" s="255" t="s">
        <v>247</v>
      </c>
      <c r="G110" s="73"/>
      <c r="H110" s="73"/>
      <c r="I110" s="190"/>
      <c r="J110" s="73"/>
      <c r="K110" s="73"/>
      <c r="L110" s="71"/>
      <c r="M110" s="256"/>
      <c r="N110" s="46"/>
      <c r="O110" s="46"/>
      <c r="P110" s="46"/>
      <c r="Q110" s="46"/>
      <c r="R110" s="46"/>
      <c r="S110" s="46"/>
      <c r="T110" s="94"/>
      <c r="AT110" s="23" t="s">
        <v>152</v>
      </c>
      <c r="AU110" s="23" t="s">
        <v>83</v>
      </c>
    </row>
    <row r="111" s="11" customFormat="1">
      <c r="B111" s="232"/>
      <c r="C111" s="233"/>
      <c r="D111" s="234" t="s">
        <v>137</v>
      </c>
      <c r="E111" s="235" t="s">
        <v>21</v>
      </c>
      <c r="F111" s="236" t="s">
        <v>266</v>
      </c>
      <c r="G111" s="233"/>
      <c r="H111" s="237">
        <v>45.256999999999998</v>
      </c>
      <c r="I111" s="238"/>
      <c r="J111" s="233"/>
      <c r="K111" s="233"/>
      <c r="L111" s="239"/>
      <c r="M111" s="240"/>
      <c r="N111" s="241"/>
      <c r="O111" s="241"/>
      <c r="P111" s="241"/>
      <c r="Q111" s="241"/>
      <c r="R111" s="241"/>
      <c r="S111" s="241"/>
      <c r="T111" s="242"/>
      <c r="AT111" s="243" t="s">
        <v>137</v>
      </c>
      <c r="AU111" s="243" t="s">
        <v>83</v>
      </c>
      <c r="AV111" s="11" t="s">
        <v>83</v>
      </c>
      <c r="AW111" s="11" t="s">
        <v>36</v>
      </c>
      <c r="AX111" s="11" t="s">
        <v>81</v>
      </c>
      <c r="AY111" s="243" t="s">
        <v>127</v>
      </c>
    </row>
    <row r="112" s="1" customFormat="1" ht="38.25" customHeight="1">
      <c r="B112" s="45"/>
      <c r="C112" s="220" t="s">
        <v>135</v>
      </c>
      <c r="D112" s="220" t="s">
        <v>130</v>
      </c>
      <c r="E112" s="221" t="s">
        <v>267</v>
      </c>
      <c r="F112" s="222" t="s">
        <v>268</v>
      </c>
      <c r="G112" s="223" t="s">
        <v>150</v>
      </c>
      <c r="H112" s="224">
        <v>13.44</v>
      </c>
      <c r="I112" s="225"/>
      <c r="J112" s="226">
        <f>ROUND(I112*H112,2)</f>
        <v>0</v>
      </c>
      <c r="K112" s="222" t="s">
        <v>134</v>
      </c>
      <c r="L112" s="71"/>
      <c r="M112" s="227" t="s">
        <v>21</v>
      </c>
      <c r="N112" s="228" t="s">
        <v>44</v>
      </c>
      <c r="O112" s="46"/>
      <c r="P112" s="229">
        <f>O112*H112</f>
        <v>0</v>
      </c>
      <c r="Q112" s="229">
        <v>0</v>
      </c>
      <c r="R112" s="229">
        <f>Q112*H112</f>
        <v>0</v>
      </c>
      <c r="S112" s="229">
        <v>0</v>
      </c>
      <c r="T112" s="230">
        <f>S112*H112</f>
        <v>0</v>
      </c>
      <c r="AR112" s="23" t="s">
        <v>135</v>
      </c>
      <c r="AT112" s="23" t="s">
        <v>130</v>
      </c>
      <c r="AU112" s="23" t="s">
        <v>83</v>
      </c>
      <c r="AY112" s="23" t="s">
        <v>127</v>
      </c>
      <c r="BE112" s="231">
        <f>IF(N112="základní",J112,0)</f>
        <v>0</v>
      </c>
      <c r="BF112" s="231">
        <f>IF(N112="snížená",J112,0)</f>
        <v>0</v>
      </c>
      <c r="BG112" s="231">
        <f>IF(N112="zákl. přenesená",J112,0)</f>
        <v>0</v>
      </c>
      <c r="BH112" s="231">
        <f>IF(N112="sníž. přenesená",J112,0)</f>
        <v>0</v>
      </c>
      <c r="BI112" s="231">
        <f>IF(N112="nulová",J112,0)</f>
        <v>0</v>
      </c>
      <c r="BJ112" s="23" t="s">
        <v>81</v>
      </c>
      <c r="BK112" s="231">
        <f>ROUND(I112*H112,2)</f>
        <v>0</v>
      </c>
      <c r="BL112" s="23" t="s">
        <v>135</v>
      </c>
      <c r="BM112" s="23" t="s">
        <v>269</v>
      </c>
    </row>
    <row r="113" s="1" customFormat="1">
      <c r="B113" s="45"/>
      <c r="C113" s="73"/>
      <c r="D113" s="234" t="s">
        <v>152</v>
      </c>
      <c r="E113" s="73"/>
      <c r="F113" s="255" t="s">
        <v>270</v>
      </c>
      <c r="G113" s="73"/>
      <c r="H113" s="73"/>
      <c r="I113" s="190"/>
      <c r="J113" s="73"/>
      <c r="K113" s="73"/>
      <c r="L113" s="71"/>
      <c r="M113" s="256"/>
      <c r="N113" s="46"/>
      <c r="O113" s="46"/>
      <c r="P113" s="46"/>
      <c r="Q113" s="46"/>
      <c r="R113" s="46"/>
      <c r="S113" s="46"/>
      <c r="T113" s="94"/>
      <c r="AT113" s="23" t="s">
        <v>152</v>
      </c>
      <c r="AU113" s="23" t="s">
        <v>83</v>
      </c>
    </row>
    <row r="114" s="11" customFormat="1">
      <c r="B114" s="232"/>
      <c r="C114" s="233"/>
      <c r="D114" s="234" t="s">
        <v>137</v>
      </c>
      <c r="E114" s="235" t="s">
        <v>21</v>
      </c>
      <c r="F114" s="236" t="s">
        <v>271</v>
      </c>
      <c r="G114" s="233"/>
      <c r="H114" s="237">
        <v>5.7599999999999998</v>
      </c>
      <c r="I114" s="238"/>
      <c r="J114" s="233"/>
      <c r="K114" s="233"/>
      <c r="L114" s="239"/>
      <c r="M114" s="240"/>
      <c r="N114" s="241"/>
      <c r="O114" s="241"/>
      <c r="P114" s="241"/>
      <c r="Q114" s="241"/>
      <c r="R114" s="241"/>
      <c r="S114" s="241"/>
      <c r="T114" s="242"/>
      <c r="AT114" s="243" t="s">
        <v>137</v>
      </c>
      <c r="AU114" s="243" t="s">
        <v>83</v>
      </c>
      <c r="AV114" s="11" t="s">
        <v>83</v>
      </c>
      <c r="AW114" s="11" t="s">
        <v>36</v>
      </c>
      <c r="AX114" s="11" t="s">
        <v>73</v>
      </c>
      <c r="AY114" s="243" t="s">
        <v>127</v>
      </c>
    </row>
    <row r="115" s="11" customFormat="1">
      <c r="B115" s="232"/>
      <c r="C115" s="233"/>
      <c r="D115" s="234" t="s">
        <v>137</v>
      </c>
      <c r="E115" s="235" t="s">
        <v>21</v>
      </c>
      <c r="F115" s="236" t="s">
        <v>272</v>
      </c>
      <c r="G115" s="233"/>
      <c r="H115" s="237">
        <v>7.6799999999999997</v>
      </c>
      <c r="I115" s="238"/>
      <c r="J115" s="233"/>
      <c r="K115" s="233"/>
      <c r="L115" s="239"/>
      <c r="M115" s="240"/>
      <c r="N115" s="241"/>
      <c r="O115" s="241"/>
      <c r="P115" s="241"/>
      <c r="Q115" s="241"/>
      <c r="R115" s="241"/>
      <c r="S115" s="241"/>
      <c r="T115" s="242"/>
      <c r="AT115" s="243" t="s">
        <v>137</v>
      </c>
      <c r="AU115" s="243" t="s">
        <v>83</v>
      </c>
      <c r="AV115" s="11" t="s">
        <v>83</v>
      </c>
      <c r="AW115" s="11" t="s">
        <v>36</v>
      </c>
      <c r="AX115" s="11" t="s">
        <v>73</v>
      </c>
      <c r="AY115" s="243" t="s">
        <v>127</v>
      </c>
    </row>
    <row r="116" s="12" customFormat="1">
      <c r="B116" s="244"/>
      <c r="C116" s="245"/>
      <c r="D116" s="234" t="s">
        <v>137</v>
      </c>
      <c r="E116" s="246" t="s">
        <v>21</v>
      </c>
      <c r="F116" s="247" t="s">
        <v>139</v>
      </c>
      <c r="G116" s="245"/>
      <c r="H116" s="248">
        <v>13.44</v>
      </c>
      <c r="I116" s="249"/>
      <c r="J116" s="245"/>
      <c r="K116" s="245"/>
      <c r="L116" s="250"/>
      <c r="M116" s="251"/>
      <c r="N116" s="252"/>
      <c r="O116" s="252"/>
      <c r="P116" s="252"/>
      <c r="Q116" s="252"/>
      <c r="R116" s="252"/>
      <c r="S116" s="252"/>
      <c r="T116" s="253"/>
      <c r="AT116" s="254" t="s">
        <v>137</v>
      </c>
      <c r="AU116" s="254" t="s">
        <v>83</v>
      </c>
      <c r="AV116" s="12" t="s">
        <v>135</v>
      </c>
      <c r="AW116" s="12" t="s">
        <v>36</v>
      </c>
      <c r="AX116" s="12" t="s">
        <v>81</v>
      </c>
      <c r="AY116" s="254" t="s">
        <v>127</v>
      </c>
    </row>
    <row r="117" s="1" customFormat="1" ht="25.5" customHeight="1">
      <c r="B117" s="45"/>
      <c r="C117" s="220" t="s">
        <v>160</v>
      </c>
      <c r="D117" s="220" t="s">
        <v>130</v>
      </c>
      <c r="E117" s="221" t="s">
        <v>273</v>
      </c>
      <c r="F117" s="222" t="s">
        <v>274</v>
      </c>
      <c r="G117" s="223" t="s">
        <v>275</v>
      </c>
      <c r="H117" s="224">
        <v>8</v>
      </c>
      <c r="I117" s="225"/>
      <c r="J117" s="226">
        <f>ROUND(I117*H117,2)</f>
        <v>0</v>
      </c>
      <c r="K117" s="222" t="s">
        <v>21</v>
      </c>
      <c r="L117" s="71"/>
      <c r="M117" s="227" t="s">
        <v>21</v>
      </c>
      <c r="N117" s="228" t="s">
        <v>44</v>
      </c>
      <c r="O117" s="46"/>
      <c r="P117" s="229">
        <f>O117*H117</f>
        <v>0</v>
      </c>
      <c r="Q117" s="229">
        <v>0.15478</v>
      </c>
      <c r="R117" s="229">
        <f>Q117*H117</f>
        <v>1.23824</v>
      </c>
      <c r="S117" s="229">
        <v>0</v>
      </c>
      <c r="T117" s="230">
        <f>S117*H117</f>
        <v>0</v>
      </c>
      <c r="AR117" s="23" t="s">
        <v>135</v>
      </c>
      <c r="AT117" s="23" t="s">
        <v>130</v>
      </c>
      <c r="AU117" s="23" t="s">
        <v>83</v>
      </c>
      <c r="AY117" s="23" t="s">
        <v>127</v>
      </c>
      <c r="BE117" s="231">
        <f>IF(N117="základní",J117,0)</f>
        <v>0</v>
      </c>
      <c r="BF117" s="231">
        <f>IF(N117="snížená",J117,0)</f>
        <v>0</v>
      </c>
      <c r="BG117" s="231">
        <f>IF(N117="zákl. přenesená",J117,0)</f>
        <v>0</v>
      </c>
      <c r="BH117" s="231">
        <f>IF(N117="sníž. přenesená",J117,0)</f>
        <v>0</v>
      </c>
      <c r="BI117" s="231">
        <f>IF(N117="nulová",J117,0)</f>
        <v>0</v>
      </c>
      <c r="BJ117" s="23" t="s">
        <v>81</v>
      </c>
      <c r="BK117" s="231">
        <f>ROUND(I117*H117,2)</f>
        <v>0</v>
      </c>
      <c r="BL117" s="23" t="s">
        <v>135</v>
      </c>
      <c r="BM117" s="23" t="s">
        <v>276</v>
      </c>
    </row>
    <row r="118" s="1" customFormat="1">
      <c r="B118" s="45"/>
      <c r="C118" s="73"/>
      <c r="D118" s="234" t="s">
        <v>152</v>
      </c>
      <c r="E118" s="73"/>
      <c r="F118" s="255" t="s">
        <v>277</v>
      </c>
      <c r="G118" s="73"/>
      <c r="H118" s="73"/>
      <c r="I118" s="190"/>
      <c r="J118" s="73"/>
      <c r="K118" s="73"/>
      <c r="L118" s="71"/>
      <c r="M118" s="256"/>
      <c r="N118" s="46"/>
      <c r="O118" s="46"/>
      <c r="P118" s="46"/>
      <c r="Q118" s="46"/>
      <c r="R118" s="46"/>
      <c r="S118" s="46"/>
      <c r="T118" s="94"/>
      <c r="AT118" s="23" t="s">
        <v>152</v>
      </c>
      <c r="AU118" s="23" t="s">
        <v>83</v>
      </c>
    </row>
    <row r="119" s="1" customFormat="1" ht="25.5" customHeight="1">
      <c r="B119" s="45"/>
      <c r="C119" s="220" t="s">
        <v>140</v>
      </c>
      <c r="D119" s="220" t="s">
        <v>130</v>
      </c>
      <c r="E119" s="221" t="s">
        <v>278</v>
      </c>
      <c r="F119" s="222" t="s">
        <v>279</v>
      </c>
      <c r="G119" s="223" t="s">
        <v>275</v>
      </c>
      <c r="H119" s="224">
        <v>69</v>
      </c>
      <c r="I119" s="225"/>
      <c r="J119" s="226">
        <f>ROUND(I119*H119,2)</f>
        <v>0</v>
      </c>
      <c r="K119" s="222" t="s">
        <v>21</v>
      </c>
      <c r="L119" s="71"/>
      <c r="M119" s="227" t="s">
        <v>21</v>
      </c>
      <c r="N119" s="228" t="s">
        <v>44</v>
      </c>
      <c r="O119" s="46"/>
      <c r="P119" s="229">
        <f>O119*H119</f>
        <v>0</v>
      </c>
      <c r="Q119" s="229">
        <v>0.1168362032</v>
      </c>
      <c r="R119" s="229">
        <f>Q119*H119</f>
        <v>8.0616980207999998</v>
      </c>
      <c r="S119" s="229">
        <v>0</v>
      </c>
      <c r="T119" s="230">
        <f>S119*H119</f>
        <v>0</v>
      </c>
      <c r="AR119" s="23" t="s">
        <v>135</v>
      </c>
      <c r="AT119" s="23" t="s">
        <v>130</v>
      </c>
      <c r="AU119" s="23" t="s">
        <v>83</v>
      </c>
      <c r="AY119" s="23" t="s">
        <v>127</v>
      </c>
      <c r="BE119" s="231">
        <f>IF(N119="základní",J119,0)</f>
        <v>0</v>
      </c>
      <c r="BF119" s="231">
        <f>IF(N119="snížená",J119,0)</f>
        <v>0</v>
      </c>
      <c r="BG119" s="231">
        <f>IF(N119="zákl. přenesená",J119,0)</f>
        <v>0</v>
      </c>
      <c r="BH119" s="231">
        <f>IF(N119="sníž. přenesená",J119,0)</f>
        <v>0</v>
      </c>
      <c r="BI119" s="231">
        <f>IF(N119="nulová",J119,0)</f>
        <v>0</v>
      </c>
      <c r="BJ119" s="23" t="s">
        <v>81</v>
      </c>
      <c r="BK119" s="231">
        <f>ROUND(I119*H119,2)</f>
        <v>0</v>
      </c>
      <c r="BL119" s="23" t="s">
        <v>135</v>
      </c>
      <c r="BM119" s="23" t="s">
        <v>280</v>
      </c>
    </row>
    <row r="120" s="1" customFormat="1">
      <c r="B120" s="45"/>
      <c r="C120" s="73"/>
      <c r="D120" s="234" t="s">
        <v>152</v>
      </c>
      <c r="E120" s="73"/>
      <c r="F120" s="255" t="s">
        <v>281</v>
      </c>
      <c r="G120" s="73"/>
      <c r="H120" s="73"/>
      <c r="I120" s="190"/>
      <c r="J120" s="73"/>
      <c r="K120" s="73"/>
      <c r="L120" s="71"/>
      <c r="M120" s="256"/>
      <c r="N120" s="46"/>
      <c r="O120" s="46"/>
      <c r="P120" s="46"/>
      <c r="Q120" s="46"/>
      <c r="R120" s="46"/>
      <c r="S120" s="46"/>
      <c r="T120" s="94"/>
      <c r="AT120" s="23" t="s">
        <v>152</v>
      </c>
      <c r="AU120" s="23" t="s">
        <v>83</v>
      </c>
    </row>
    <row r="121" s="13" customFormat="1">
      <c r="B121" s="257"/>
      <c r="C121" s="258"/>
      <c r="D121" s="234" t="s">
        <v>137</v>
      </c>
      <c r="E121" s="259" t="s">
        <v>21</v>
      </c>
      <c r="F121" s="260" t="s">
        <v>282</v>
      </c>
      <c r="G121" s="258"/>
      <c r="H121" s="259" t="s">
        <v>21</v>
      </c>
      <c r="I121" s="261"/>
      <c r="J121" s="258"/>
      <c r="K121" s="258"/>
      <c r="L121" s="262"/>
      <c r="M121" s="263"/>
      <c r="N121" s="264"/>
      <c r="O121" s="264"/>
      <c r="P121" s="264"/>
      <c r="Q121" s="264"/>
      <c r="R121" s="264"/>
      <c r="S121" s="264"/>
      <c r="T121" s="265"/>
      <c r="AT121" s="266" t="s">
        <v>137</v>
      </c>
      <c r="AU121" s="266" t="s">
        <v>83</v>
      </c>
      <c r="AV121" s="13" t="s">
        <v>81</v>
      </c>
      <c r="AW121" s="13" t="s">
        <v>36</v>
      </c>
      <c r="AX121" s="13" t="s">
        <v>73</v>
      </c>
      <c r="AY121" s="266" t="s">
        <v>127</v>
      </c>
    </row>
    <row r="122" s="11" customFormat="1">
      <c r="B122" s="232"/>
      <c r="C122" s="233"/>
      <c r="D122" s="234" t="s">
        <v>137</v>
      </c>
      <c r="E122" s="235" t="s">
        <v>21</v>
      </c>
      <c r="F122" s="236" t="s">
        <v>283</v>
      </c>
      <c r="G122" s="233"/>
      <c r="H122" s="237">
        <v>69</v>
      </c>
      <c r="I122" s="238"/>
      <c r="J122" s="233"/>
      <c r="K122" s="233"/>
      <c r="L122" s="239"/>
      <c r="M122" s="240"/>
      <c r="N122" s="241"/>
      <c r="O122" s="241"/>
      <c r="P122" s="241"/>
      <c r="Q122" s="241"/>
      <c r="R122" s="241"/>
      <c r="S122" s="241"/>
      <c r="T122" s="242"/>
      <c r="AT122" s="243" t="s">
        <v>137</v>
      </c>
      <c r="AU122" s="243" t="s">
        <v>83</v>
      </c>
      <c r="AV122" s="11" t="s">
        <v>83</v>
      </c>
      <c r="AW122" s="11" t="s">
        <v>36</v>
      </c>
      <c r="AX122" s="11" t="s">
        <v>81</v>
      </c>
      <c r="AY122" s="243" t="s">
        <v>127</v>
      </c>
    </row>
    <row r="123" s="1" customFormat="1" ht="16.5" customHeight="1">
      <c r="B123" s="45"/>
      <c r="C123" s="267" t="s">
        <v>173</v>
      </c>
      <c r="D123" s="267" t="s">
        <v>210</v>
      </c>
      <c r="E123" s="268" t="s">
        <v>284</v>
      </c>
      <c r="F123" s="269" t="s">
        <v>285</v>
      </c>
      <c r="G123" s="270" t="s">
        <v>157</v>
      </c>
      <c r="H123" s="271">
        <v>0.871</v>
      </c>
      <c r="I123" s="272"/>
      <c r="J123" s="273">
        <f>ROUND(I123*H123,2)</f>
        <v>0</v>
      </c>
      <c r="K123" s="269" t="s">
        <v>134</v>
      </c>
      <c r="L123" s="274"/>
      <c r="M123" s="275" t="s">
        <v>21</v>
      </c>
      <c r="N123" s="276" t="s">
        <v>44</v>
      </c>
      <c r="O123" s="46"/>
      <c r="P123" s="229">
        <f>O123*H123</f>
        <v>0</v>
      </c>
      <c r="Q123" s="229">
        <v>1</v>
      </c>
      <c r="R123" s="229">
        <f>Q123*H123</f>
        <v>0.871</v>
      </c>
      <c r="S123" s="229">
        <v>0</v>
      </c>
      <c r="T123" s="230">
        <f>S123*H123</f>
        <v>0</v>
      </c>
      <c r="AR123" s="23" t="s">
        <v>182</v>
      </c>
      <c r="AT123" s="23" t="s">
        <v>210</v>
      </c>
      <c r="AU123" s="23" t="s">
        <v>83</v>
      </c>
      <c r="AY123" s="23" t="s">
        <v>127</v>
      </c>
      <c r="BE123" s="231">
        <f>IF(N123="základní",J123,0)</f>
        <v>0</v>
      </c>
      <c r="BF123" s="231">
        <f>IF(N123="snížená",J123,0)</f>
        <v>0</v>
      </c>
      <c r="BG123" s="231">
        <f>IF(N123="zákl. přenesená",J123,0)</f>
        <v>0</v>
      </c>
      <c r="BH123" s="231">
        <f>IF(N123="sníž. přenesená",J123,0)</f>
        <v>0</v>
      </c>
      <c r="BI123" s="231">
        <f>IF(N123="nulová",J123,0)</f>
        <v>0</v>
      </c>
      <c r="BJ123" s="23" t="s">
        <v>81</v>
      </c>
      <c r="BK123" s="231">
        <f>ROUND(I123*H123,2)</f>
        <v>0</v>
      </c>
      <c r="BL123" s="23" t="s">
        <v>135</v>
      </c>
      <c r="BM123" s="23" t="s">
        <v>286</v>
      </c>
    </row>
    <row r="124" s="13" customFormat="1">
      <c r="B124" s="257"/>
      <c r="C124" s="258"/>
      <c r="D124" s="234" t="s">
        <v>137</v>
      </c>
      <c r="E124" s="259" t="s">
        <v>21</v>
      </c>
      <c r="F124" s="260" t="s">
        <v>282</v>
      </c>
      <c r="G124" s="258"/>
      <c r="H124" s="259" t="s">
        <v>21</v>
      </c>
      <c r="I124" s="261"/>
      <c r="J124" s="258"/>
      <c r="K124" s="258"/>
      <c r="L124" s="262"/>
      <c r="M124" s="263"/>
      <c r="N124" s="264"/>
      <c r="O124" s="264"/>
      <c r="P124" s="264"/>
      <c r="Q124" s="264"/>
      <c r="R124" s="264"/>
      <c r="S124" s="264"/>
      <c r="T124" s="265"/>
      <c r="AT124" s="266" t="s">
        <v>137</v>
      </c>
      <c r="AU124" s="266" t="s">
        <v>83</v>
      </c>
      <c r="AV124" s="13" t="s">
        <v>81</v>
      </c>
      <c r="AW124" s="13" t="s">
        <v>36</v>
      </c>
      <c r="AX124" s="13" t="s">
        <v>73</v>
      </c>
      <c r="AY124" s="266" t="s">
        <v>127</v>
      </c>
    </row>
    <row r="125" s="11" customFormat="1">
      <c r="B125" s="232"/>
      <c r="C125" s="233"/>
      <c r="D125" s="234" t="s">
        <v>137</v>
      </c>
      <c r="E125" s="235" t="s">
        <v>21</v>
      </c>
      <c r="F125" s="236" t="s">
        <v>287</v>
      </c>
      <c r="G125" s="233"/>
      <c r="H125" s="237">
        <v>0.871</v>
      </c>
      <c r="I125" s="238"/>
      <c r="J125" s="233"/>
      <c r="K125" s="233"/>
      <c r="L125" s="239"/>
      <c r="M125" s="240"/>
      <c r="N125" s="241"/>
      <c r="O125" s="241"/>
      <c r="P125" s="241"/>
      <c r="Q125" s="241"/>
      <c r="R125" s="241"/>
      <c r="S125" s="241"/>
      <c r="T125" s="242"/>
      <c r="AT125" s="243" t="s">
        <v>137</v>
      </c>
      <c r="AU125" s="243" t="s">
        <v>83</v>
      </c>
      <c r="AV125" s="11" t="s">
        <v>83</v>
      </c>
      <c r="AW125" s="11" t="s">
        <v>36</v>
      </c>
      <c r="AX125" s="11" t="s">
        <v>81</v>
      </c>
      <c r="AY125" s="243" t="s">
        <v>127</v>
      </c>
    </row>
    <row r="126" s="1" customFormat="1" ht="38.25" customHeight="1">
      <c r="B126" s="45"/>
      <c r="C126" s="220" t="s">
        <v>182</v>
      </c>
      <c r="D126" s="220" t="s">
        <v>130</v>
      </c>
      <c r="E126" s="221" t="s">
        <v>288</v>
      </c>
      <c r="F126" s="222" t="s">
        <v>289</v>
      </c>
      <c r="G126" s="223" t="s">
        <v>200</v>
      </c>
      <c r="H126" s="224">
        <v>64</v>
      </c>
      <c r="I126" s="225"/>
      <c r="J126" s="226">
        <f>ROUND(I126*H126,2)</f>
        <v>0</v>
      </c>
      <c r="K126" s="222" t="s">
        <v>21</v>
      </c>
      <c r="L126" s="71"/>
      <c r="M126" s="227" t="s">
        <v>21</v>
      </c>
      <c r="N126" s="228" t="s">
        <v>44</v>
      </c>
      <c r="O126" s="46"/>
      <c r="P126" s="229">
        <f>O126*H126</f>
        <v>0</v>
      </c>
      <c r="Q126" s="229">
        <v>0.0010399999999999999</v>
      </c>
      <c r="R126" s="229">
        <f>Q126*H126</f>
        <v>0.066559999999999994</v>
      </c>
      <c r="S126" s="229">
        <v>0</v>
      </c>
      <c r="T126" s="230">
        <f>S126*H126</f>
        <v>0</v>
      </c>
      <c r="AR126" s="23" t="s">
        <v>135</v>
      </c>
      <c r="AT126" s="23" t="s">
        <v>130</v>
      </c>
      <c r="AU126" s="23" t="s">
        <v>83</v>
      </c>
      <c r="AY126" s="23" t="s">
        <v>127</v>
      </c>
      <c r="BE126" s="231">
        <f>IF(N126="základní",J126,0)</f>
        <v>0</v>
      </c>
      <c r="BF126" s="231">
        <f>IF(N126="snížená",J126,0)</f>
        <v>0</v>
      </c>
      <c r="BG126" s="231">
        <f>IF(N126="zákl. přenesená",J126,0)</f>
        <v>0</v>
      </c>
      <c r="BH126" s="231">
        <f>IF(N126="sníž. přenesená",J126,0)</f>
        <v>0</v>
      </c>
      <c r="BI126" s="231">
        <f>IF(N126="nulová",J126,0)</f>
        <v>0</v>
      </c>
      <c r="BJ126" s="23" t="s">
        <v>81</v>
      </c>
      <c r="BK126" s="231">
        <f>ROUND(I126*H126,2)</f>
        <v>0</v>
      </c>
      <c r="BL126" s="23" t="s">
        <v>135</v>
      </c>
      <c r="BM126" s="23" t="s">
        <v>290</v>
      </c>
    </row>
    <row r="127" s="1" customFormat="1">
      <c r="B127" s="45"/>
      <c r="C127" s="73"/>
      <c r="D127" s="234" t="s">
        <v>152</v>
      </c>
      <c r="E127" s="73"/>
      <c r="F127" s="255" t="s">
        <v>291</v>
      </c>
      <c r="G127" s="73"/>
      <c r="H127" s="73"/>
      <c r="I127" s="190"/>
      <c r="J127" s="73"/>
      <c r="K127" s="73"/>
      <c r="L127" s="71"/>
      <c r="M127" s="256"/>
      <c r="N127" s="46"/>
      <c r="O127" s="46"/>
      <c r="P127" s="46"/>
      <c r="Q127" s="46"/>
      <c r="R127" s="46"/>
      <c r="S127" s="46"/>
      <c r="T127" s="94"/>
      <c r="AT127" s="23" t="s">
        <v>152</v>
      </c>
      <c r="AU127" s="23" t="s">
        <v>83</v>
      </c>
    </row>
    <row r="128" s="11" customFormat="1">
      <c r="B128" s="232"/>
      <c r="C128" s="233"/>
      <c r="D128" s="234" t="s">
        <v>137</v>
      </c>
      <c r="E128" s="235" t="s">
        <v>21</v>
      </c>
      <c r="F128" s="236" t="s">
        <v>292</v>
      </c>
      <c r="G128" s="233"/>
      <c r="H128" s="237">
        <v>64</v>
      </c>
      <c r="I128" s="238"/>
      <c r="J128" s="233"/>
      <c r="K128" s="233"/>
      <c r="L128" s="239"/>
      <c r="M128" s="240"/>
      <c r="N128" s="241"/>
      <c r="O128" s="241"/>
      <c r="P128" s="241"/>
      <c r="Q128" s="241"/>
      <c r="R128" s="241"/>
      <c r="S128" s="241"/>
      <c r="T128" s="242"/>
      <c r="AT128" s="243" t="s">
        <v>137</v>
      </c>
      <c r="AU128" s="243" t="s">
        <v>83</v>
      </c>
      <c r="AV128" s="11" t="s">
        <v>83</v>
      </c>
      <c r="AW128" s="11" t="s">
        <v>36</v>
      </c>
      <c r="AX128" s="11" t="s">
        <v>81</v>
      </c>
      <c r="AY128" s="243" t="s">
        <v>127</v>
      </c>
    </row>
    <row r="129" s="1" customFormat="1" ht="25.5" customHeight="1">
      <c r="B129" s="45"/>
      <c r="C129" s="267" t="s">
        <v>197</v>
      </c>
      <c r="D129" s="267" t="s">
        <v>210</v>
      </c>
      <c r="E129" s="268" t="s">
        <v>293</v>
      </c>
      <c r="F129" s="269" t="s">
        <v>294</v>
      </c>
      <c r="G129" s="270" t="s">
        <v>200</v>
      </c>
      <c r="H129" s="271">
        <v>64</v>
      </c>
      <c r="I129" s="272"/>
      <c r="J129" s="273">
        <f>ROUND(I129*H129,2)</f>
        <v>0</v>
      </c>
      <c r="K129" s="269" t="s">
        <v>21</v>
      </c>
      <c r="L129" s="274"/>
      <c r="M129" s="275" t="s">
        <v>21</v>
      </c>
      <c r="N129" s="276" t="s">
        <v>44</v>
      </c>
      <c r="O129" s="46"/>
      <c r="P129" s="229">
        <f>O129*H129</f>
        <v>0</v>
      </c>
      <c r="Q129" s="229">
        <v>8.0000000000000007E-05</v>
      </c>
      <c r="R129" s="229">
        <f>Q129*H129</f>
        <v>0.0051200000000000004</v>
      </c>
      <c r="S129" s="229">
        <v>0</v>
      </c>
      <c r="T129" s="230">
        <f>S129*H129</f>
        <v>0</v>
      </c>
      <c r="AR129" s="23" t="s">
        <v>182</v>
      </c>
      <c r="AT129" s="23" t="s">
        <v>210</v>
      </c>
      <c r="AU129" s="23" t="s">
        <v>83</v>
      </c>
      <c r="AY129" s="23" t="s">
        <v>127</v>
      </c>
      <c r="BE129" s="231">
        <f>IF(N129="základní",J129,0)</f>
        <v>0</v>
      </c>
      <c r="BF129" s="231">
        <f>IF(N129="snížená",J129,0)</f>
        <v>0</v>
      </c>
      <c r="BG129" s="231">
        <f>IF(N129="zákl. přenesená",J129,0)</f>
        <v>0</v>
      </c>
      <c r="BH129" s="231">
        <f>IF(N129="sníž. přenesená",J129,0)</f>
        <v>0</v>
      </c>
      <c r="BI129" s="231">
        <f>IF(N129="nulová",J129,0)</f>
        <v>0</v>
      </c>
      <c r="BJ129" s="23" t="s">
        <v>81</v>
      </c>
      <c r="BK129" s="231">
        <f>ROUND(I129*H129,2)</f>
        <v>0</v>
      </c>
      <c r="BL129" s="23" t="s">
        <v>135</v>
      </c>
      <c r="BM129" s="23" t="s">
        <v>295</v>
      </c>
    </row>
    <row r="130" s="1" customFormat="1" ht="25.5" customHeight="1">
      <c r="B130" s="45"/>
      <c r="C130" s="220" t="s">
        <v>209</v>
      </c>
      <c r="D130" s="220" t="s">
        <v>130</v>
      </c>
      <c r="E130" s="221" t="s">
        <v>296</v>
      </c>
      <c r="F130" s="222" t="s">
        <v>297</v>
      </c>
      <c r="G130" s="223" t="s">
        <v>200</v>
      </c>
      <c r="H130" s="224">
        <v>64</v>
      </c>
      <c r="I130" s="225"/>
      <c r="J130" s="226">
        <f>ROUND(I130*H130,2)</f>
        <v>0</v>
      </c>
      <c r="K130" s="222" t="s">
        <v>134</v>
      </c>
      <c r="L130" s="71"/>
      <c r="M130" s="227" t="s">
        <v>21</v>
      </c>
      <c r="N130" s="228" t="s">
        <v>44</v>
      </c>
      <c r="O130" s="46"/>
      <c r="P130" s="229">
        <f>O130*H130</f>
        <v>0</v>
      </c>
      <c r="Q130" s="229">
        <v>0.0039100000000000003</v>
      </c>
      <c r="R130" s="229">
        <f>Q130*H130</f>
        <v>0.25024000000000002</v>
      </c>
      <c r="S130" s="229">
        <v>0</v>
      </c>
      <c r="T130" s="230">
        <f>S130*H130</f>
        <v>0</v>
      </c>
      <c r="AR130" s="23" t="s">
        <v>135</v>
      </c>
      <c r="AT130" s="23" t="s">
        <v>130</v>
      </c>
      <c r="AU130" s="23" t="s">
        <v>83</v>
      </c>
      <c r="AY130" s="23" t="s">
        <v>127</v>
      </c>
      <c r="BE130" s="231">
        <f>IF(N130="základní",J130,0)</f>
        <v>0</v>
      </c>
      <c r="BF130" s="231">
        <f>IF(N130="snížená",J130,0)</f>
        <v>0</v>
      </c>
      <c r="BG130" s="231">
        <f>IF(N130="zákl. přenesená",J130,0)</f>
        <v>0</v>
      </c>
      <c r="BH130" s="231">
        <f>IF(N130="sníž. přenesená",J130,0)</f>
        <v>0</v>
      </c>
      <c r="BI130" s="231">
        <f>IF(N130="nulová",J130,0)</f>
        <v>0</v>
      </c>
      <c r="BJ130" s="23" t="s">
        <v>81</v>
      </c>
      <c r="BK130" s="231">
        <f>ROUND(I130*H130,2)</f>
        <v>0</v>
      </c>
      <c r="BL130" s="23" t="s">
        <v>135</v>
      </c>
      <c r="BM130" s="23" t="s">
        <v>298</v>
      </c>
    </row>
    <row r="131" s="1" customFormat="1">
      <c r="B131" s="45"/>
      <c r="C131" s="73"/>
      <c r="D131" s="234" t="s">
        <v>152</v>
      </c>
      <c r="E131" s="73"/>
      <c r="F131" s="255" t="s">
        <v>291</v>
      </c>
      <c r="G131" s="73"/>
      <c r="H131" s="73"/>
      <c r="I131" s="190"/>
      <c r="J131" s="73"/>
      <c r="K131" s="73"/>
      <c r="L131" s="71"/>
      <c r="M131" s="256"/>
      <c r="N131" s="46"/>
      <c r="O131" s="46"/>
      <c r="P131" s="46"/>
      <c r="Q131" s="46"/>
      <c r="R131" s="46"/>
      <c r="S131" s="46"/>
      <c r="T131" s="94"/>
      <c r="AT131" s="23" t="s">
        <v>152</v>
      </c>
      <c r="AU131" s="23" t="s">
        <v>83</v>
      </c>
    </row>
    <row r="132" s="1" customFormat="1" ht="16.5" customHeight="1">
      <c r="B132" s="45"/>
      <c r="C132" s="220" t="s">
        <v>216</v>
      </c>
      <c r="D132" s="220" t="s">
        <v>130</v>
      </c>
      <c r="E132" s="221" t="s">
        <v>299</v>
      </c>
      <c r="F132" s="222" t="s">
        <v>300</v>
      </c>
      <c r="G132" s="223" t="s">
        <v>275</v>
      </c>
      <c r="H132" s="224">
        <v>8</v>
      </c>
      <c r="I132" s="225"/>
      <c r="J132" s="226">
        <f>ROUND(I132*H132,2)</f>
        <v>0</v>
      </c>
      <c r="K132" s="222" t="s">
        <v>134</v>
      </c>
      <c r="L132" s="71"/>
      <c r="M132" s="227" t="s">
        <v>21</v>
      </c>
      <c r="N132" s="228" t="s">
        <v>44</v>
      </c>
      <c r="O132" s="46"/>
      <c r="P132" s="229">
        <f>O132*H132</f>
        <v>0</v>
      </c>
      <c r="Q132" s="229">
        <v>0.0026199999999999999</v>
      </c>
      <c r="R132" s="229">
        <f>Q132*H132</f>
        <v>0.020959999999999999</v>
      </c>
      <c r="S132" s="229">
        <v>0</v>
      </c>
      <c r="T132" s="230">
        <f>S132*H132</f>
        <v>0</v>
      </c>
      <c r="AR132" s="23" t="s">
        <v>135</v>
      </c>
      <c r="AT132" s="23" t="s">
        <v>130</v>
      </c>
      <c r="AU132" s="23" t="s">
        <v>83</v>
      </c>
      <c r="AY132" s="23" t="s">
        <v>127</v>
      </c>
      <c r="BE132" s="231">
        <f>IF(N132="základní",J132,0)</f>
        <v>0</v>
      </c>
      <c r="BF132" s="231">
        <f>IF(N132="snížená",J132,0)</f>
        <v>0</v>
      </c>
      <c r="BG132" s="231">
        <f>IF(N132="zákl. přenesená",J132,0)</f>
        <v>0</v>
      </c>
      <c r="BH132" s="231">
        <f>IF(N132="sníž. přenesená",J132,0)</f>
        <v>0</v>
      </c>
      <c r="BI132" s="231">
        <f>IF(N132="nulová",J132,0)</f>
        <v>0</v>
      </c>
      <c r="BJ132" s="23" t="s">
        <v>81</v>
      </c>
      <c r="BK132" s="231">
        <f>ROUND(I132*H132,2)</f>
        <v>0</v>
      </c>
      <c r="BL132" s="23" t="s">
        <v>135</v>
      </c>
      <c r="BM132" s="23" t="s">
        <v>301</v>
      </c>
    </row>
    <row r="133" s="1" customFormat="1">
      <c r="B133" s="45"/>
      <c r="C133" s="73"/>
      <c r="D133" s="234" t="s">
        <v>152</v>
      </c>
      <c r="E133" s="73"/>
      <c r="F133" s="255" t="s">
        <v>302</v>
      </c>
      <c r="G133" s="73"/>
      <c r="H133" s="73"/>
      <c r="I133" s="190"/>
      <c r="J133" s="73"/>
      <c r="K133" s="73"/>
      <c r="L133" s="71"/>
      <c r="M133" s="256"/>
      <c r="N133" s="46"/>
      <c r="O133" s="46"/>
      <c r="P133" s="46"/>
      <c r="Q133" s="46"/>
      <c r="R133" s="46"/>
      <c r="S133" s="46"/>
      <c r="T133" s="94"/>
      <c r="AT133" s="23" t="s">
        <v>152</v>
      </c>
      <c r="AU133" s="23" t="s">
        <v>83</v>
      </c>
    </row>
    <row r="134" s="1" customFormat="1" ht="16.5" customHeight="1">
      <c r="B134" s="45"/>
      <c r="C134" s="220" t="s">
        <v>221</v>
      </c>
      <c r="D134" s="220" t="s">
        <v>130</v>
      </c>
      <c r="E134" s="221" t="s">
        <v>303</v>
      </c>
      <c r="F134" s="222" t="s">
        <v>304</v>
      </c>
      <c r="G134" s="223" t="s">
        <v>275</v>
      </c>
      <c r="H134" s="224">
        <v>8</v>
      </c>
      <c r="I134" s="225"/>
      <c r="J134" s="226">
        <f>ROUND(I134*H134,2)</f>
        <v>0</v>
      </c>
      <c r="K134" s="222" t="s">
        <v>134</v>
      </c>
      <c r="L134" s="71"/>
      <c r="M134" s="227" t="s">
        <v>21</v>
      </c>
      <c r="N134" s="228" t="s">
        <v>44</v>
      </c>
      <c r="O134" s="46"/>
      <c r="P134" s="229">
        <f>O134*H134</f>
        <v>0</v>
      </c>
      <c r="Q134" s="229">
        <v>0.021600000000000001</v>
      </c>
      <c r="R134" s="229">
        <f>Q134*H134</f>
        <v>0.17280000000000001</v>
      </c>
      <c r="S134" s="229">
        <v>0</v>
      </c>
      <c r="T134" s="230">
        <f>S134*H134</f>
        <v>0</v>
      </c>
      <c r="AR134" s="23" t="s">
        <v>135</v>
      </c>
      <c r="AT134" s="23" t="s">
        <v>130</v>
      </c>
      <c r="AU134" s="23" t="s">
        <v>83</v>
      </c>
      <c r="AY134" s="23" t="s">
        <v>127</v>
      </c>
      <c r="BE134" s="231">
        <f>IF(N134="základní",J134,0)</f>
        <v>0</v>
      </c>
      <c r="BF134" s="231">
        <f>IF(N134="snížená",J134,0)</f>
        <v>0</v>
      </c>
      <c r="BG134" s="231">
        <f>IF(N134="zákl. přenesená",J134,0)</f>
        <v>0</v>
      </c>
      <c r="BH134" s="231">
        <f>IF(N134="sníž. přenesená",J134,0)</f>
        <v>0</v>
      </c>
      <c r="BI134" s="231">
        <f>IF(N134="nulová",J134,0)</f>
        <v>0</v>
      </c>
      <c r="BJ134" s="23" t="s">
        <v>81</v>
      </c>
      <c r="BK134" s="231">
        <f>ROUND(I134*H134,2)</f>
        <v>0</v>
      </c>
      <c r="BL134" s="23" t="s">
        <v>135</v>
      </c>
      <c r="BM134" s="23" t="s">
        <v>305</v>
      </c>
    </row>
    <row r="135" s="11" customFormat="1">
      <c r="B135" s="232"/>
      <c r="C135" s="233"/>
      <c r="D135" s="234" t="s">
        <v>137</v>
      </c>
      <c r="E135" s="235" t="s">
        <v>21</v>
      </c>
      <c r="F135" s="236" t="s">
        <v>306</v>
      </c>
      <c r="G135" s="233"/>
      <c r="H135" s="237">
        <v>8</v>
      </c>
      <c r="I135" s="238"/>
      <c r="J135" s="233"/>
      <c r="K135" s="233"/>
      <c r="L135" s="239"/>
      <c r="M135" s="240"/>
      <c r="N135" s="241"/>
      <c r="O135" s="241"/>
      <c r="P135" s="241"/>
      <c r="Q135" s="241"/>
      <c r="R135" s="241"/>
      <c r="S135" s="241"/>
      <c r="T135" s="242"/>
      <c r="AT135" s="243" t="s">
        <v>137</v>
      </c>
      <c r="AU135" s="243" t="s">
        <v>83</v>
      </c>
      <c r="AV135" s="11" t="s">
        <v>83</v>
      </c>
      <c r="AW135" s="11" t="s">
        <v>36</v>
      </c>
      <c r="AX135" s="11" t="s">
        <v>81</v>
      </c>
      <c r="AY135" s="243" t="s">
        <v>127</v>
      </c>
    </row>
    <row r="136" s="1" customFormat="1" ht="25.5" customHeight="1">
      <c r="B136" s="45"/>
      <c r="C136" s="220" t="s">
        <v>226</v>
      </c>
      <c r="D136" s="220" t="s">
        <v>130</v>
      </c>
      <c r="E136" s="221" t="s">
        <v>307</v>
      </c>
      <c r="F136" s="222" t="s">
        <v>308</v>
      </c>
      <c r="G136" s="223" t="s">
        <v>150</v>
      </c>
      <c r="H136" s="224">
        <v>409.06400000000002</v>
      </c>
      <c r="I136" s="225"/>
      <c r="J136" s="226">
        <f>ROUND(I136*H136,2)</f>
        <v>0</v>
      </c>
      <c r="K136" s="222" t="s">
        <v>134</v>
      </c>
      <c r="L136" s="71"/>
      <c r="M136" s="227" t="s">
        <v>21</v>
      </c>
      <c r="N136" s="228" t="s">
        <v>44</v>
      </c>
      <c r="O136" s="46"/>
      <c r="P136" s="229">
        <f>O136*H136</f>
        <v>0</v>
      </c>
      <c r="Q136" s="229">
        <v>0</v>
      </c>
      <c r="R136" s="229">
        <f>Q136*H136</f>
        <v>0</v>
      </c>
      <c r="S136" s="229">
        <v>0</v>
      </c>
      <c r="T136" s="230">
        <f>S136*H136</f>
        <v>0</v>
      </c>
      <c r="AR136" s="23" t="s">
        <v>135</v>
      </c>
      <c r="AT136" s="23" t="s">
        <v>130</v>
      </c>
      <c r="AU136" s="23" t="s">
        <v>83</v>
      </c>
      <c r="AY136" s="23" t="s">
        <v>127</v>
      </c>
      <c r="BE136" s="231">
        <f>IF(N136="základní",J136,0)</f>
        <v>0</v>
      </c>
      <c r="BF136" s="231">
        <f>IF(N136="snížená",J136,0)</f>
        <v>0</v>
      </c>
      <c r="BG136" s="231">
        <f>IF(N136="zákl. přenesená",J136,0)</f>
        <v>0</v>
      </c>
      <c r="BH136" s="231">
        <f>IF(N136="sníž. přenesená",J136,0)</f>
        <v>0</v>
      </c>
      <c r="BI136" s="231">
        <f>IF(N136="nulová",J136,0)</f>
        <v>0</v>
      </c>
      <c r="BJ136" s="23" t="s">
        <v>81</v>
      </c>
      <c r="BK136" s="231">
        <f>ROUND(I136*H136,2)</f>
        <v>0</v>
      </c>
      <c r="BL136" s="23" t="s">
        <v>135</v>
      </c>
      <c r="BM136" s="23" t="s">
        <v>309</v>
      </c>
    </row>
    <row r="137" s="1" customFormat="1">
      <c r="B137" s="45"/>
      <c r="C137" s="73"/>
      <c r="D137" s="234" t="s">
        <v>152</v>
      </c>
      <c r="E137" s="73"/>
      <c r="F137" s="255" t="s">
        <v>310</v>
      </c>
      <c r="G137" s="73"/>
      <c r="H137" s="73"/>
      <c r="I137" s="190"/>
      <c r="J137" s="73"/>
      <c r="K137" s="73"/>
      <c r="L137" s="71"/>
      <c r="M137" s="256"/>
      <c r="N137" s="46"/>
      <c r="O137" s="46"/>
      <c r="P137" s="46"/>
      <c r="Q137" s="46"/>
      <c r="R137" s="46"/>
      <c r="S137" s="46"/>
      <c r="T137" s="94"/>
      <c r="AT137" s="23" t="s">
        <v>152</v>
      </c>
      <c r="AU137" s="23" t="s">
        <v>83</v>
      </c>
    </row>
    <row r="138" s="11" customFormat="1">
      <c r="B138" s="232"/>
      <c r="C138" s="233"/>
      <c r="D138" s="234" t="s">
        <v>137</v>
      </c>
      <c r="E138" s="235" t="s">
        <v>21</v>
      </c>
      <c r="F138" s="236" t="s">
        <v>311</v>
      </c>
      <c r="G138" s="233"/>
      <c r="H138" s="237">
        <v>409.06400000000002</v>
      </c>
      <c r="I138" s="238"/>
      <c r="J138" s="233"/>
      <c r="K138" s="233"/>
      <c r="L138" s="239"/>
      <c r="M138" s="240"/>
      <c r="N138" s="241"/>
      <c r="O138" s="241"/>
      <c r="P138" s="241"/>
      <c r="Q138" s="241"/>
      <c r="R138" s="241"/>
      <c r="S138" s="241"/>
      <c r="T138" s="242"/>
      <c r="AT138" s="243" t="s">
        <v>137</v>
      </c>
      <c r="AU138" s="243" t="s">
        <v>83</v>
      </c>
      <c r="AV138" s="11" t="s">
        <v>83</v>
      </c>
      <c r="AW138" s="11" t="s">
        <v>36</v>
      </c>
      <c r="AX138" s="11" t="s">
        <v>81</v>
      </c>
      <c r="AY138" s="243" t="s">
        <v>127</v>
      </c>
    </row>
    <row r="139" s="1" customFormat="1" ht="25.5" customHeight="1">
      <c r="B139" s="45"/>
      <c r="C139" s="220" t="s">
        <v>312</v>
      </c>
      <c r="D139" s="220" t="s">
        <v>130</v>
      </c>
      <c r="E139" s="221" t="s">
        <v>313</v>
      </c>
      <c r="F139" s="222" t="s">
        <v>314</v>
      </c>
      <c r="G139" s="223" t="s">
        <v>150</v>
      </c>
      <c r="H139" s="224">
        <v>45.256999999999998</v>
      </c>
      <c r="I139" s="225"/>
      <c r="J139" s="226">
        <f>ROUND(I139*H139,2)</f>
        <v>0</v>
      </c>
      <c r="K139" s="222" t="s">
        <v>134</v>
      </c>
      <c r="L139" s="71"/>
      <c r="M139" s="227" t="s">
        <v>21</v>
      </c>
      <c r="N139" s="228" t="s">
        <v>44</v>
      </c>
      <c r="O139" s="46"/>
      <c r="P139" s="229">
        <f>O139*H139</f>
        <v>0</v>
      </c>
      <c r="Q139" s="229">
        <v>0</v>
      </c>
      <c r="R139" s="229">
        <f>Q139*H139</f>
        <v>0</v>
      </c>
      <c r="S139" s="229">
        <v>0</v>
      </c>
      <c r="T139" s="230">
        <f>S139*H139</f>
        <v>0</v>
      </c>
      <c r="AR139" s="23" t="s">
        <v>135</v>
      </c>
      <c r="AT139" s="23" t="s">
        <v>130</v>
      </c>
      <c r="AU139" s="23" t="s">
        <v>83</v>
      </c>
      <c r="AY139" s="23" t="s">
        <v>127</v>
      </c>
      <c r="BE139" s="231">
        <f>IF(N139="základní",J139,0)</f>
        <v>0</v>
      </c>
      <c r="BF139" s="231">
        <f>IF(N139="snížená",J139,0)</f>
        <v>0</v>
      </c>
      <c r="BG139" s="231">
        <f>IF(N139="zákl. přenesená",J139,0)</f>
        <v>0</v>
      </c>
      <c r="BH139" s="231">
        <f>IF(N139="sníž. přenesená",J139,0)</f>
        <v>0</v>
      </c>
      <c r="BI139" s="231">
        <f>IF(N139="nulová",J139,0)</f>
        <v>0</v>
      </c>
      <c r="BJ139" s="23" t="s">
        <v>81</v>
      </c>
      <c r="BK139" s="231">
        <f>ROUND(I139*H139,2)</f>
        <v>0</v>
      </c>
      <c r="BL139" s="23" t="s">
        <v>135</v>
      </c>
      <c r="BM139" s="23" t="s">
        <v>315</v>
      </c>
    </row>
    <row r="140" s="1" customFormat="1">
      <c r="B140" s="45"/>
      <c r="C140" s="73"/>
      <c r="D140" s="234" t="s">
        <v>152</v>
      </c>
      <c r="E140" s="73"/>
      <c r="F140" s="255" t="s">
        <v>310</v>
      </c>
      <c r="G140" s="73"/>
      <c r="H140" s="73"/>
      <c r="I140" s="190"/>
      <c r="J140" s="73"/>
      <c r="K140" s="73"/>
      <c r="L140" s="71"/>
      <c r="M140" s="256"/>
      <c r="N140" s="46"/>
      <c r="O140" s="46"/>
      <c r="P140" s="46"/>
      <c r="Q140" s="46"/>
      <c r="R140" s="46"/>
      <c r="S140" s="46"/>
      <c r="T140" s="94"/>
      <c r="AT140" s="23" t="s">
        <v>152</v>
      </c>
      <c r="AU140" s="23" t="s">
        <v>83</v>
      </c>
    </row>
    <row r="141" s="11" customFormat="1">
      <c r="B141" s="232"/>
      <c r="C141" s="233"/>
      <c r="D141" s="234" t="s">
        <v>137</v>
      </c>
      <c r="E141" s="235" t="s">
        <v>21</v>
      </c>
      <c r="F141" s="236" t="s">
        <v>266</v>
      </c>
      <c r="G141" s="233"/>
      <c r="H141" s="237">
        <v>45.256999999999998</v>
      </c>
      <c r="I141" s="238"/>
      <c r="J141" s="233"/>
      <c r="K141" s="233"/>
      <c r="L141" s="239"/>
      <c r="M141" s="240"/>
      <c r="N141" s="241"/>
      <c r="O141" s="241"/>
      <c r="P141" s="241"/>
      <c r="Q141" s="241"/>
      <c r="R141" s="241"/>
      <c r="S141" s="241"/>
      <c r="T141" s="242"/>
      <c r="AT141" s="243" t="s">
        <v>137</v>
      </c>
      <c r="AU141" s="243" t="s">
        <v>83</v>
      </c>
      <c r="AV141" s="11" t="s">
        <v>83</v>
      </c>
      <c r="AW141" s="11" t="s">
        <v>36</v>
      </c>
      <c r="AX141" s="11" t="s">
        <v>81</v>
      </c>
      <c r="AY141" s="243" t="s">
        <v>127</v>
      </c>
    </row>
    <row r="142" s="1" customFormat="1" ht="16.5" customHeight="1">
      <c r="B142" s="45"/>
      <c r="C142" s="220" t="s">
        <v>10</v>
      </c>
      <c r="D142" s="220" t="s">
        <v>130</v>
      </c>
      <c r="E142" s="221" t="s">
        <v>316</v>
      </c>
      <c r="F142" s="222" t="s">
        <v>317</v>
      </c>
      <c r="G142" s="223" t="s">
        <v>275</v>
      </c>
      <c r="H142" s="224">
        <v>8</v>
      </c>
      <c r="I142" s="225"/>
      <c r="J142" s="226">
        <f>ROUND(I142*H142,2)</f>
        <v>0</v>
      </c>
      <c r="K142" s="222" t="s">
        <v>21</v>
      </c>
      <c r="L142" s="71"/>
      <c r="M142" s="227" t="s">
        <v>21</v>
      </c>
      <c r="N142" s="228" t="s">
        <v>44</v>
      </c>
      <c r="O142" s="46"/>
      <c r="P142" s="229">
        <f>O142*H142</f>
        <v>0</v>
      </c>
      <c r="Q142" s="229">
        <v>0.00051000000000000004</v>
      </c>
      <c r="R142" s="229">
        <f>Q142*H142</f>
        <v>0.0040800000000000003</v>
      </c>
      <c r="S142" s="229">
        <v>0</v>
      </c>
      <c r="T142" s="230">
        <f>S142*H142</f>
        <v>0</v>
      </c>
      <c r="AR142" s="23" t="s">
        <v>135</v>
      </c>
      <c r="AT142" s="23" t="s">
        <v>130</v>
      </c>
      <c r="AU142" s="23" t="s">
        <v>83</v>
      </c>
      <c r="AY142" s="23" t="s">
        <v>127</v>
      </c>
      <c r="BE142" s="231">
        <f>IF(N142="základní",J142,0)</f>
        <v>0</v>
      </c>
      <c r="BF142" s="231">
        <f>IF(N142="snížená",J142,0)</f>
        <v>0</v>
      </c>
      <c r="BG142" s="231">
        <f>IF(N142="zákl. přenesená",J142,0)</f>
        <v>0</v>
      </c>
      <c r="BH142" s="231">
        <f>IF(N142="sníž. přenesená",J142,0)</f>
        <v>0</v>
      </c>
      <c r="BI142" s="231">
        <f>IF(N142="nulová",J142,0)</f>
        <v>0</v>
      </c>
      <c r="BJ142" s="23" t="s">
        <v>81</v>
      </c>
      <c r="BK142" s="231">
        <f>ROUND(I142*H142,2)</f>
        <v>0</v>
      </c>
      <c r="BL142" s="23" t="s">
        <v>135</v>
      </c>
      <c r="BM142" s="23" t="s">
        <v>318</v>
      </c>
    </row>
    <row r="143" s="1" customFormat="1">
      <c r="B143" s="45"/>
      <c r="C143" s="73"/>
      <c r="D143" s="234" t="s">
        <v>169</v>
      </c>
      <c r="E143" s="73"/>
      <c r="F143" s="255" t="s">
        <v>319</v>
      </c>
      <c r="G143" s="73"/>
      <c r="H143" s="73"/>
      <c r="I143" s="190"/>
      <c r="J143" s="73"/>
      <c r="K143" s="73"/>
      <c r="L143" s="71"/>
      <c r="M143" s="256"/>
      <c r="N143" s="46"/>
      <c r="O143" s="46"/>
      <c r="P143" s="46"/>
      <c r="Q143" s="46"/>
      <c r="R143" s="46"/>
      <c r="S143" s="46"/>
      <c r="T143" s="94"/>
      <c r="AT143" s="23" t="s">
        <v>169</v>
      </c>
      <c r="AU143" s="23" t="s">
        <v>83</v>
      </c>
    </row>
    <row r="144" s="11" customFormat="1">
      <c r="B144" s="232"/>
      <c r="C144" s="233"/>
      <c r="D144" s="234" t="s">
        <v>137</v>
      </c>
      <c r="E144" s="235" t="s">
        <v>21</v>
      </c>
      <c r="F144" s="236" t="s">
        <v>320</v>
      </c>
      <c r="G144" s="233"/>
      <c r="H144" s="237">
        <v>8</v>
      </c>
      <c r="I144" s="238"/>
      <c r="J144" s="233"/>
      <c r="K144" s="233"/>
      <c r="L144" s="239"/>
      <c r="M144" s="240"/>
      <c r="N144" s="241"/>
      <c r="O144" s="241"/>
      <c r="P144" s="241"/>
      <c r="Q144" s="241"/>
      <c r="R144" s="241"/>
      <c r="S144" s="241"/>
      <c r="T144" s="242"/>
      <c r="AT144" s="243" t="s">
        <v>137</v>
      </c>
      <c r="AU144" s="243" t="s">
        <v>83</v>
      </c>
      <c r="AV144" s="11" t="s">
        <v>83</v>
      </c>
      <c r="AW144" s="11" t="s">
        <v>36</v>
      </c>
      <c r="AX144" s="11" t="s">
        <v>81</v>
      </c>
      <c r="AY144" s="243" t="s">
        <v>127</v>
      </c>
    </row>
    <row r="145" s="1" customFormat="1" ht="38.25" customHeight="1">
      <c r="B145" s="45"/>
      <c r="C145" s="220" t="s">
        <v>185</v>
      </c>
      <c r="D145" s="220" t="s">
        <v>130</v>
      </c>
      <c r="E145" s="221" t="s">
        <v>321</v>
      </c>
      <c r="F145" s="222" t="s">
        <v>322</v>
      </c>
      <c r="G145" s="223" t="s">
        <v>150</v>
      </c>
      <c r="H145" s="224">
        <v>409.06400000000002</v>
      </c>
      <c r="I145" s="225"/>
      <c r="J145" s="226">
        <f>ROUND(I145*H145,2)</f>
        <v>0</v>
      </c>
      <c r="K145" s="222" t="s">
        <v>134</v>
      </c>
      <c r="L145" s="71"/>
      <c r="M145" s="227" t="s">
        <v>21</v>
      </c>
      <c r="N145" s="228" t="s">
        <v>44</v>
      </c>
      <c r="O145" s="46"/>
      <c r="P145" s="229">
        <f>O145*H145</f>
        <v>0</v>
      </c>
      <c r="Q145" s="229">
        <v>0</v>
      </c>
      <c r="R145" s="229">
        <f>Q145*H145</f>
        <v>0</v>
      </c>
      <c r="S145" s="229">
        <v>0</v>
      </c>
      <c r="T145" s="230">
        <f>S145*H145</f>
        <v>0</v>
      </c>
      <c r="AR145" s="23" t="s">
        <v>135</v>
      </c>
      <c r="AT145" s="23" t="s">
        <v>130</v>
      </c>
      <c r="AU145" s="23" t="s">
        <v>83</v>
      </c>
      <c r="AY145" s="23" t="s">
        <v>127</v>
      </c>
      <c r="BE145" s="231">
        <f>IF(N145="základní",J145,0)</f>
        <v>0</v>
      </c>
      <c r="BF145" s="231">
        <f>IF(N145="snížená",J145,0)</f>
        <v>0</v>
      </c>
      <c r="BG145" s="231">
        <f>IF(N145="zákl. přenesená",J145,0)</f>
        <v>0</v>
      </c>
      <c r="BH145" s="231">
        <f>IF(N145="sníž. přenesená",J145,0)</f>
        <v>0</v>
      </c>
      <c r="BI145" s="231">
        <f>IF(N145="nulová",J145,0)</f>
        <v>0</v>
      </c>
      <c r="BJ145" s="23" t="s">
        <v>81</v>
      </c>
      <c r="BK145" s="231">
        <f>ROUND(I145*H145,2)</f>
        <v>0</v>
      </c>
      <c r="BL145" s="23" t="s">
        <v>135</v>
      </c>
      <c r="BM145" s="23" t="s">
        <v>323</v>
      </c>
    </row>
    <row r="146" s="1" customFormat="1">
      <c r="B146" s="45"/>
      <c r="C146" s="73"/>
      <c r="D146" s="234" t="s">
        <v>152</v>
      </c>
      <c r="E146" s="73"/>
      <c r="F146" s="255" t="s">
        <v>324</v>
      </c>
      <c r="G146" s="73"/>
      <c r="H146" s="73"/>
      <c r="I146" s="190"/>
      <c r="J146" s="73"/>
      <c r="K146" s="73"/>
      <c r="L146" s="71"/>
      <c r="M146" s="256"/>
      <c r="N146" s="46"/>
      <c r="O146" s="46"/>
      <c r="P146" s="46"/>
      <c r="Q146" s="46"/>
      <c r="R146" s="46"/>
      <c r="S146" s="46"/>
      <c r="T146" s="94"/>
      <c r="AT146" s="23" t="s">
        <v>152</v>
      </c>
      <c r="AU146" s="23" t="s">
        <v>83</v>
      </c>
    </row>
    <row r="147" s="11" customFormat="1">
      <c r="B147" s="232"/>
      <c r="C147" s="233"/>
      <c r="D147" s="234" t="s">
        <v>137</v>
      </c>
      <c r="E147" s="235" t="s">
        <v>21</v>
      </c>
      <c r="F147" s="236" t="s">
        <v>311</v>
      </c>
      <c r="G147" s="233"/>
      <c r="H147" s="237">
        <v>409.06400000000002</v>
      </c>
      <c r="I147" s="238"/>
      <c r="J147" s="233"/>
      <c r="K147" s="233"/>
      <c r="L147" s="239"/>
      <c r="M147" s="240"/>
      <c r="N147" s="241"/>
      <c r="O147" s="241"/>
      <c r="P147" s="241"/>
      <c r="Q147" s="241"/>
      <c r="R147" s="241"/>
      <c r="S147" s="241"/>
      <c r="T147" s="242"/>
      <c r="AT147" s="243" t="s">
        <v>137</v>
      </c>
      <c r="AU147" s="243" t="s">
        <v>83</v>
      </c>
      <c r="AV147" s="11" t="s">
        <v>83</v>
      </c>
      <c r="AW147" s="11" t="s">
        <v>36</v>
      </c>
      <c r="AX147" s="11" t="s">
        <v>81</v>
      </c>
      <c r="AY147" s="243" t="s">
        <v>127</v>
      </c>
    </row>
    <row r="148" s="1" customFormat="1" ht="51" customHeight="1">
      <c r="B148" s="45"/>
      <c r="C148" s="220" t="s">
        <v>325</v>
      </c>
      <c r="D148" s="220" t="s">
        <v>130</v>
      </c>
      <c r="E148" s="221" t="s">
        <v>326</v>
      </c>
      <c r="F148" s="222" t="s">
        <v>327</v>
      </c>
      <c r="G148" s="223" t="s">
        <v>150</v>
      </c>
      <c r="H148" s="224">
        <v>2045.3209999999999</v>
      </c>
      <c r="I148" s="225"/>
      <c r="J148" s="226">
        <f>ROUND(I148*H148,2)</f>
        <v>0</v>
      </c>
      <c r="K148" s="222" t="s">
        <v>134</v>
      </c>
      <c r="L148" s="71"/>
      <c r="M148" s="227" t="s">
        <v>21</v>
      </c>
      <c r="N148" s="228" t="s">
        <v>44</v>
      </c>
      <c r="O148" s="46"/>
      <c r="P148" s="229">
        <f>O148*H148</f>
        <v>0</v>
      </c>
      <c r="Q148" s="229">
        <v>0</v>
      </c>
      <c r="R148" s="229">
        <f>Q148*H148</f>
        <v>0</v>
      </c>
      <c r="S148" s="229">
        <v>0</v>
      </c>
      <c r="T148" s="230">
        <f>S148*H148</f>
        <v>0</v>
      </c>
      <c r="AR148" s="23" t="s">
        <v>135</v>
      </c>
      <c r="AT148" s="23" t="s">
        <v>130</v>
      </c>
      <c r="AU148" s="23" t="s">
        <v>83</v>
      </c>
      <c r="AY148" s="23" t="s">
        <v>127</v>
      </c>
      <c r="BE148" s="231">
        <f>IF(N148="základní",J148,0)</f>
        <v>0</v>
      </c>
      <c r="BF148" s="231">
        <f>IF(N148="snížená",J148,0)</f>
        <v>0</v>
      </c>
      <c r="BG148" s="231">
        <f>IF(N148="zákl. přenesená",J148,0)</f>
        <v>0</v>
      </c>
      <c r="BH148" s="231">
        <f>IF(N148="sníž. přenesená",J148,0)</f>
        <v>0</v>
      </c>
      <c r="BI148" s="231">
        <f>IF(N148="nulová",J148,0)</f>
        <v>0</v>
      </c>
      <c r="BJ148" s="23" t="s">
        <v>81</v>
      </c>
      <c r="BK148" s="231">
        <f>ROUND(I148*H148,2)</f>
        <v>0</v>
      </c>
      <c r="BL148" s="23" t="s">
        <v>135</v>
      </c>
      <c r="BM148" s="23" t="s">
        <v>328</v>
      </c>
    </row>
    <row r="149" s="1" customFormat="1">
      <c r="B149" s="45"/>
      <c r="C149" s="73"/>
      <c r="D149" s="234" t="s">
        <v>152</v>
      </c>
      <c r="E149" s="73"/>
      <c r="F149" s="255" t="s">
        <v>324</v>
      </c>
      <c r="G149" s="73"/>
      <c r="H149" s="73"/>
      <c r="I149" s="190"/>
      <c r="J149" s="73"/>
      <c r="K149" s="73"/>
      <c r="L149" s="71"/>
      <c r="M149" s="256"/>
      <c r="N149" s="46"/>
      <c r="O149" s="46"/>
      <c r="P149" s="46"/>
      <c r="Q149" s="46"/>
      <c r="R149" s="46"/>
      <c r="S149" s="46"/>
      <c r="T149" s="94"/>
      <c r="AT149" s="23" t="s">
        <v>152</v>
      </c>
      <c r="AU149" s="23" t="s">
        <v>83</v>
      </c>
    </row>
    <row r="150" s="11" customFormat="1">
      <c r="B150" s="232"/>
      <c r="C150" s="233"/>
      <c r="D150" s="234" t="s">
        <v>137</v>
      </c>
      <c r="E150" s="235" t="s">
        <v>21</v>
      </c>
      <c r="F150" s="236" t="s">
        <v>329</v>
      </c>
      <c r="G150" s="233"/>
      <c r="H150" s="237">
        <v>2045.3209999999999</v>
      </c>
      <c r="I150" s="238"/>
      <c r="J150" s="233"/>
      <c r="K150" s="233"/>
      <c r="L150" s="239"/>
      <c r="M150" s="240"/>
      <c r="N150" s="241"/>
      <c r="O150" s="241"/>
      <c r="P150" s="241"/>
      <c r="Q150" s="241"/>
      <c r="R150" s="241"/>
      <c r="S150" s="241"/>
      <c r="T150" s="242"/>
      <c r="AT150" s="243" t="s">
        <v>137</v>
      </c>
      <c r="AU150" s="243" t="s">
        <v>83</v>
      </c>
      <c r="AV150" s="11" t="s">
        <v>83</v>
      </c>
      <c r="AW150" s="11" t="s">
        <v>36</v>
      </c>
      <c r="AX150" s="11" t="s">
        <v>81</v>
      </c>
      <c r="AY150" s="243" t="s">
        <v>127</v>
      </c>
    </row>
    <row r="151" s="1" customFormat="1" ht="38.25" customHeight="1">
      <c r="B151" s="45"/>
      <c r="C151" s="220" t="s">
        <v>330</v>
      </c>
      <c r="D151" s="220" t="s">
        <v>130</v>
      </c>
      <c r="E151" s="221" t="s">
        <v>331</v>
      </c>
      <c r="F151" s="222" t="s">
        <v>332</v>
      </c>
      <c r="G151" s="223" t="s">
        <v>150</v>
      </c>
      <c r="H151" s="224">
        <v>45.256999999999998</v>
      </c>
      <c r="I151" s="225"/>
      <c r="J151" s="226">
        <f>ROUND(I151*H151,2)</f>
        <v>0</v>
      </c>
      <c r="K151" s="222" t="s">
        <v>134</v>
      </c>
      <c r="L151" s="71"/>
      <c r="M151" s="227" t="s">
        <v>21</v>
      </c>
      <c r="N151" s="228" t="s">
        <v>44</v>
      </c>
      <c r="O151" s="46"/>
      <c r="P151" s="229">
        <f>O151*H151</f>
        <v>0</v>
      </c>
      <c r="Q151" s="229">
        <v>0</v>
      </c>
      <c r="R151" s="229">
        <f>Q151*H151</f>
        <v>0</v>
      </c>
      <c r="S151" s="229">
        <v>0</v>
      </c>
      <c r="T151" s="230">
        <f>S151*H151</f>
        <v>0</v>
      </c>
      <c r="AR151" s="23" t="s">
        <v>135</v>
      </c>
      <c r="AT151" s="23" t="s">
        <v>130</v>
      </c>
      <c r="AU151" s="23" t="s">
        <v>83</v>
      </c>
      <c r="AY151" s="23" t="s">
        <v>127</v>
      </c>
      <c r="BE151" s="231">
        <f>IF(N151="základní",J151,0)</f>
        <v>0</v>
      </c>
      <c r="BF151" s="231">
        <f>IF(N151="snížená",J151,0)</f>
        <v>0</v>
      </c>
      <c r="BG151" s="231">
        <f>IF(N151="zákl. přenesená",J151,0)</f>
        <v>0</v>
      </c>
      <c r="BH151" s="231">
        <f>IF(N151="sníž. přenesená",J151,0)</f>
        <v>0</v>
      </c>
      <c r="BI151" s="231">
        <f>IF(N151="nulová",J151,0)</f>
        <v>0</v>
      </c>
      <c r="BJ151" s="23" t="s">
        <v>81</v>
      </c>
      <c r="BK151" s="231">
        <f>ROUND(I151*H151,2)</f>
        <v>0</v>
      </c>
      <c r="BL151" s="23" t="s">
        <v>135</v>
      </c>
      <c r="BM151" s="23" t="s">
        <v>333</v>
      </c>
    </row>
    <row r="152" s="1" customFormat="1">
      <c r="B152" s="45"/>
      <c r="C152" s="73"/>
      <c r="D152" s="234" t="s">
        <v>152</v>
      </c>
      <c r="E152" s="73"/>
      <c r="F152" s="255" t="s">
        <v>324</v>
      </c>
      <c r="G152" s="73"/>
      <c r="H152" s="73"/>
      <c r="I152" s="190"/>
      <c r="J152" s="73"/>
      <c r="K152" s="73"/>
      <c r="L152" s="71"/>
      <c r="M152" s="256"/>
      <c r="N152" s="46"/>
      <c r="O152" s="46"/>
      <c r="P152" s="46"/>
      <c r="Q152" s="46"/>
      <c r="R152" s="46"/>
      <c r="S152" s="46"/>
      <c r="T152" s="94"/>
      <c r="AT152" s="23" t="s">
        <v>152</v>
      </c>
      <c r="AU152" s="23" t="s">
        <v>83</v>
      </c>
    </row>
    <row r="153" s="11" customFormat="1">
      <c r="B153" s="232"/>
      <c r="C153" s="233"/>
      <c r="D153" s="234" t="s">
        <v>137</v>
      </c>
      <c r="E153" s="235" t="s">
        <v>21</v>
      </c>
      <c r="F153" s="236" t="s">
        <v>266</v>
      </c>
      <c r="G153" s="233"/>
      <c r="H153" s="237">
        <v>45.256999999999998</v>
      </c>
      <c r="I153" s="238"/>
      <c r="J153" s="233"/>
      <c r="K153" s="233"/>
      <c r="L153" s="239"/>
      <c r="M153" s="240"/>
      <c r="N153" s="241"/>
      <c r="O153" s="241"/>
      <c r="P153" s="241"/>
      <c r="Q153" s="241"/>
      <c r="R153" s="241"/>
      <c r="S153" s="241"/>
      <c r="T153" s="242"/>
      <c r="AT153" s="243" t="s">
        <v>137</v>
      </c>
      <c r="AU153" s="243" t="s">
        <v>83</v>
      </c>
      <c r="AV153" s="11" t="s">
        <v>83</v>
      </c>
      <c r="AW153" s="11" t="s">
        <v>36</v>
      </c>
      <c r="AX153" s="11" t="s">
        <v>81</v>
      </c>
      <c r="AY153" s="243" t="s">
        <v>127</v>
      </c>
    </row>
    <row r="154" s="1" customFormat="1" ht="51" customHeight="1">
      <c r="B154" s="45"/>
      <c r="C154" s="220" t="s">
        <v>334</v>
      </c>
      <c r="D154" s="220" t="s">
        <v>130</v>
      </c>
      <c r="E154" s="221" t="s">
        <v>335</v>
      </c>
      <c r="F154" s="222" t="s">
        <v>336</v>
      </c>
      <c r="G154" s="223" t="s">
        <v>150</v>
      </c>
      <c r="H154" s="224">
        <v>226.285</v>
      </c>
      <c r="I154" s="225"/>
      <c r="J154" s="226">
        <f>ROUND(I154*H154,2)</f>
        <v>0</v>
      </c>
      <c r="K154" s="222" t="s">
        <v>134</v>
      </c>
      <c r="L154" s="71"/>
      <c r="M154" s="227" t="s">
        <v>21</v>
      </c>
      <c r="N154" s="228" t="s">
        <v>44</v>
      </c>
      <c r="O154" s="46"/>
      <c r="P154" s="229">
        <f>O154*H154</f>
        <v>0</v>
      </c>
      <c r="Q154" s="229">
        <v>0</v>
      </c>
      <c r="R154" s="229">
        <f>Q154*H154</f>
        <v>0</v>
      </c>
      <c r="S154" s="229">
        <v>0</v>
      </c>
      <c r="T154" s="230">
        <f>S154*H154</f>
        <v>0</v>
      </c>
      <c r="AR154" s="23" t="s">
        <v>135</v>
      </c>
      <c r="AT154" s="23" t="s">
        <v>130</v>
      </c>
      <c r="AU154" s="23" t="s">
        <v>83</v>
      </c>
      <c r="AY154" s="23" t="s">
        <v>127</v>
      </c>
      <c r="BE154" s="231">
        <f>IF(N154="základní",J154,0)</f>
        <v>0</v>
      </c>
      <c r="BF154" s="231">
        <f>IF(N154="snížená",J154,0)</f>
        <v>0</v>
      </c>
      <c r="BG154" s="231">
        <f>IF(N154="zákl. přenesená",J154,0)</f>
        <v>0</v>
      </c>
      <c r="BH154" s="231">
        <f>IF(N154="sníž. přenesená",J154,0)</f>
        <v>0</v>
      </c>
      <c r="BI154" s="231">
        <f>IF(N154="nulová",J154,0)</f>
        <v>0</v>
      </c>
      <c r="BJ154" s="23" t="s">
        <v>81</v>
      </c>
      <c r="BK154" s="231">
        <f>ROUND(I154*H154,2)</f>
        <v>0</v>
      </c>
      <c r="BL154" s="23" t="s">
        <v>135</v>
      </c>
      <c r="BM154" s="23" t="s">
        <v>337</v>
      </c>
    </row>
    <row r="155" s="1" customFormat="1">
      <c r="B155" s="45"/>
      <c r="C155" s="73"/>
      <c r="D155" s="234" t="s">
        <v>152</v>
      </c>
      <c r="E155" s="73"/>
      <c r="F155" s="255" t="s">
        <v>324</v>
      </c>
      <c r="G155" s="73"/>
      <c r="H155" s="73"/>
      <c r="I155" s="190"/>
      <c r="J155" s="73"/>
      <c r="K155" s="73"/>
      <c r="L155" s="71"/>
      <c r="M155" s="256"/>
      <c r="N155" s="46"/>
      <c r="O155" s="46"/>
      <c r="P155" s="46"/>
      <c r="Q155" s="46"/>
      <c r="R155" s="46"/>
      <c r="S155" s="46"/>
      <c r="T155" s="94"/>
      <c r="AT155" s="23" t="s">
        <v>152</v>
      </c>
      <c r="AU155" s="23" t="s">
        <v>83</v>
      </c>
    </row>
    <row r="156" s="11" customFormat="1">
      <c r="B156" s="232"/>
      <c r="C156" s="233"/>
      <c r="D156" s="234" t="s">
        <v>137</v>
      </c>
      <c r="E156" s="235" t="s">
        <v>21</v>
      </c>
      <c r="F156" s="236" t="s">
        <v>338</v>
      </c>
      <c r="G156" s="233"/>
      <c r="H156" s="237">
        <v>226.285</v>
      </c>
      <c r="I156" s="238"/>
      <c r="J156" s="233"/>
      <c r="K156" s="233"/>
      <c r="L156" s="239"/>
      <c r="M156" s="240"/>
      <c r="N156" s="241"/>
      <c r="O156" s="241"/>
      <c r="P156" s="241"/>
      <c r="Q156" s="241"/>
      <c r="R156" s="241"/>
      <c r="S156" s="241"/>
      <c r="T156" s="242"/>
      <c r="AT156" s="243" t="s">
        <v>137</v>
      </c>
      <c r="AU156" s="243" t="s">
        <v>83</v>
      </c>
      <c r="AV156" s="11" t="s">
        <v>83</v>
      </c>
      <c r="AW156" s="11" t="s">
        <v>36</v>
      </c>
      <c r="AX156" s="11" t="s">
        <v>81</v>
      </c>
      <c r="AY156" s="243" t="s">
        <v>127</v>
      </c>
    </row>
    <row r="157" s="1" customFormat="1" ht="25.5" customHeight="1">
      <c r="B157" s="45"/>
      <c r="C157" s="220" t="s">
        <v>339</v>
      </c>
      <c r="D157" s="220" t="s">
        <v>130</v>
      </c>
      <c r="E157" s="221" t="s">
        <v>340</v>
      </c>
      <c r="F157" s="222" t="s">
        <v>341</v>
      </c>
      <c r="G157" s="223" t="s">
        <v>157</v>
      </c>
      <c r="H157" s="224">
        <v>817.77800000000002</v>
      </c>
      <c r="I157" s="225"/>
      <c r="J157" s="226">
        <f>ROUND(I157*H157,2)</f>
        <v>0</v>
      </c>
      <c r="K157" s="222" t="s">
        <v>21</v>
      </c>
      <c r="L157" s="71"/>
      <c r="M157" s="227" t="s">
        <v>21</v>
      </c>
      <c r="N157" s="228" t="s">
        <v>44</v>
      </c>
      <c r="O157" s="46"/>
      <c r="P157" s="229">
        <f>O157*H157</f>
        <v>0</v>
      </c>
      <c r="Q157" s="229">
        <v>0</v>
      </c>
      <c r="R157" s="229">
        <f>Q157*H157</f>
        <v>0</v>
      </c>
      <c r="S157" s="229">
        <v>0</v>
      </c>
      <c r="T157" s="230">
        <f>S157*H157</f>
        <v>0</v>
      </c>
      <c r="AR157" s="23" t="s">
        <v>135</v>
      </c>
      <c r="AT157" s="23" t="s">
        <v>130</v>
      </c>
      <c r="AU157" s="23" t="s">
        <v>83</v>
      </c>
      <c r="AY157" s="23" t="s">
        <v>127</v>
      </c>
      <c r="BE157" s="231">
        <f>IF(N157="základní",J157,0)</f>
        <v>0</v>
      </c>
      <c r="BF157" s="231">
        <f>IF(N157="snížená",J157,0)</f>
        <v>0</v>
      </c>
      <c r="BG157" s="231">
        <f>IF(N157="zákl. přenesená",J157,0)</f>
        <v>0</v>
      </c>
      <c r="BH157" s="231">
        <f>IF(N157="sníž. přenesená",J157,0)</f>
        <v>0</v>
      </c>
      <c r="BI157" s="231">
        <f>IF(N157="nulová",J157,0)</f>
        <v>0</v>
      </c>
      <c r="BJ157" s="23" t="s">
        <v>81</v>
      </c>
      <c r="BK157" s="231">
        <f>ROUND(I157*H157,2)</f>
        <v>0</v>
      </c>
      <c r="BL157" s="23" t="s">
        <v>135</v>
      </c>
      <c r="BM157" s="23" t="s">
        <v>342</v>
      </c>
    </row>
    <row r="158" s="1" customFormat="1">
      <c r="B158" s="45"/>
      <c r="C158" s="73"/>
      <c r="D158" s="234" t="s">
        <v>152</v>
      </c>
      <c r="E158" s="73"/>
      <c r="F158" s="255" t="s">
        <v>343</v>
      </c>
      <c r="G158" s="73"/>
      <c r="H158" s="73"/>
      <c r="I158" s="190"/>
      <c r="J158" s="73"/>
      <c r="K158" s="73"/>
      <c r="L158" s="71"/>
      <c r="M158" s="256"/>
      <c r="N158" s="46"/>
      <c r="O158" s="46"/>
      <c r="P158" s="46"/>
      <c r="Q158" s="46"/>
      <c r="R158" s="46"/>
      <c r="S158" s="46"/>
      <c r="T158" s="94"/>
      <c r="AT158" s="23" t="s">
        <v>152</v>
      </c>
      <c r="AU158" s="23" t="s">
        <v>83</v>
      </c>
    </row>
    <row r="159" s="11" customFormat="1">
      <c r="B159" s="232"/>
      <c r="C159" s="233"/>
      <c r="D159" s="234" t="s">
        <v>137</v>
      </c>
      <c r="E159" s="235" t="s">
        <v>21</v>
      </c>
      <c r="F159" s="236" t="s">
        <v>344</v>
      </c>
      <c r="G159" s="233"/>
      <c r="H159" s="237">
        <v>817.77800000000002</v>
      </c>
      <c r="I159" s="238"/>
      <c r="J159" s="233"/>
      <c r="K159" s="233"/>
      <c r="L159" s="239"/>
      <c r="M159" s="240"/>
      <c r="N159" s="241"/>
      <c r="O159" s="241"/>
      <c r="P159" s="241"/>
      <c r="Q159" s="241"/>
      <c r="R159" s="241"/>
      <c r="S159" s="241"/>
      <c r="T159" s="242"/>
      <c r="AT159" s="243" t="s">
        <v>137</v>
      </c>
      <c r="AU159" s="243" t="s">
        <v>83</v>
      </c>
      <c r="AV159" s="11" t="s">
        <v>83</v>
      </c>
      <c r="AW159" s="11" t="s">
        <v>36</v>
      </c>
      <c r="AX159" s="11" t="s">
        <v>81</v>
      </c>
      <c r="AY159" s="243" t="s">
        <v>127</v>
      </c>
    </row>
    <row r="160" s="1" customFormat="1" ht="25.5" customHeight="1">
      <c r="B160" s="45"/>
      <c r="C160" s="220" t="s">
        <v>9</v>
      </c>
      <c r="D160" s="220" t="s">
        <v>130</v>
      </c>
      <c r="E160" s="221" t="s">
        <v>345</v>
      </c>
      <c r="F160" s="222" t="s">
        <v>346</v>
      </c>
      <c r="G160" s="223" t="s">
        <v>150</v>
      </c>
      <c r="H160" s="224">
        <v>3.3119999999999998</v>
      </c>
      <c r="I160" s="225"/>
      <c r="J160" s="226">
        <f>ROUND(I160*H160,2)</f>
        <v>0</v>
      </c>
      <c r="K160" s="222" t="s">
        <v>134</v>
      </c>
      <c r="L160" s="71"/>
      <c r="M160" s="227" t="s">
        <v>21</v>
      </c>
      <c r="N160" s="228" t="s">
        <v>44</v>
      </c>
      <c r="O160" s="46"/>
      <c r="P160" s="229">
        <f>O160*H160</f>
        <v>0</v>
      </c>
      <c r="Q160" s="229">
        <v>0</v>
      </c>
      <c r="R160" s="229">
        <f>Q160*H160</f>
        <v>0</v>
      </c>
      <c r="S160" s="229">
        <v>0</v>
      </c>
      <c r="T160" s="230">
        <f>S160*H160</f>
        <v>0</v>
      </c>
      <c r="AR160" s="23" t="s">
        <v>135</v>
      </c>
      <c r="AT160" s="23" t="s">
        <v>130</v>
      </c>
      <c r="AU160" s="23" t="s">
        <v>83</v>
      </c>
      <c r="AY160" s="23" t="s">
        <v>127</v>
      </c>
      <c r="BE160" s="231">
        <f>IF(N160="základní",J160,0)</f>
        <v>0</v>
      </c>
      <c r="BF160" s="231">
        <f>IF(N160="snížená",J160,0)</f>
        <v>0</v>
      </c>
      <c r="BG160" s="231">
        <f>IF(N160="zákl. přenesená",J160,0)</f>
        <v>0</v>
      </c>
      <c r="BH160" s="231">
        <f>IF(N160="sníž. přenesená",J160,0)</f>
        <v>0</v>
      </c>
      <c r="BI160" s="231">
        <f>IF(N160="nulová",J160,0)</f>
        <v>0</v>
      </c>
      <c r="BJ160" s="23" t="s">
        <v>81</v>
      </c>
      <c r="BK160" s="231">
        <f>ROUND(I160*H160,2)</f>
        <v>0</v>
      </c>
      <c r="BL160" s="23" t="s">
        <v>135</v>
      </c>
      <c r="BM160" s="23" t="s">
        <v>347</v>
      </c>
    </row>
    <row r="161" s="1" customFormat="1">
      <c r="B161" s="45"/>
      <c r="C161" s="73"/>
      <c r="D161" s="234" t="s">
        <v>152</v>
      </c>
      <c r="E161" s="73"/>
      <c r="F161" s="281" t="s">
        <v>348</v>
      </c>
      <c r="G161" s="73"/>
      <c r="H161" s="73"/>
      <c r="I161" s="190"/>
      <c r="J161" s="73"/>
      <c r="K161" s="73"/>
      <c r="L161" s="71"/>
      <c r="M161" s="256"/>
      <c r="N161" s="46"/>
      <c r="O161" s="46"/>
      <c r="P161" s="46"/>
      <c r="Q161" s="46"/>
      <c r="R161" s="46"/>
      <c r="S161" s="46"/>
      <c r="T161" s="94"/>
      <c r="AT161" s="23" t="s">
        <v>152</v>
      </c>
      <c r="AU161" s="23" t="s">
        <v>83</v>
      </c>
    </row>
    <row r="162" s="13" customFormat="1">
      <c r="B162" s="257"/>
      <c r="C162" s="258"/>
      <c r="D162" s="234" t="s">
        <v>137</v>
      </c>
      <c r="E162" s="259" t="s">
        <v>21</v>
      </c>
      <c r="F162" s="260" t="s">
        <v>349</v>
      </c>
      <c r="G162" s="258"/>
      <c r="H162" s="259" t="s">
        <v>21</v>
      </c>
      <c r="I162" s="261"/>
      <c r="J162" s="258"/>
      <c r="K162" s="258"/>
      <c r="L162" s="262"/>
      <c r="M162" s="263"/>
      <c r="N162" s="264"/>
      <c r="O162" s="264"/>
      <c r="P162" s="264"/>
      <c r="Q162" s="264"/>
      <c r="R162" s="264"/>
      <c r="S162" s="264"/>
      <c r="T162" s="265"/>
      <c r="AT162" s="266" t="s">
        <v>137</v>
      </c>
      <c r="AU162" s="266" t="s">
        <v>83</v>
      </c>
      <c r="AV162" s="13" t="s">
        <v>81</v>
      </c>
      <c r="AW162" s="13" t="s">
        <v>36</v>
      </c>
      <c r="AX162" s="13" t="s">
        <v>73</v>
      </c>
      <c r="AY162" s="266" t="s">
        <v>127</v>
      </c>
    </row>
    <row r="163" s="11" customFormat="1">
      <c r="B163" s="232"/>
      <c r="C163" s="233"/>
      <c r="D163" s="234" t="s">
        <v>137</v>
      </c>
      <c r="E163" s="235" t="s">
        <v>21</v>
      </c>
      <c r="F163" s="236" t="s">
        <v>350</v>
      </c>
      <c r="G163" s="233"/>
      <c r="H163" s="237">
        <v>1.8720000000000001</v>
      </c>
      <c r="I163" s="238"/>
      <c r="J163" s="233"/>
      <c r="K163" s="233"/>
      <c r="L163" s="239"/>
      <c r="M163" s="240"/>
      <c r="N163" s="241"/>
      <c r="O163" s="241"/>
      <c r="P163" s="241"/>
      <c r="Q163" s="241"/>
      <c r="R163" s="241"/>
      <c r="S163" s="241"/>
      <c r="T163" s="242"/>
      <c r="AT163" s="243" t="s">
        <v>137</v>
      </c>
      <c r="AU163" s="243" t="s">
        <v>83</v>
      </c>
      <c r="AV163" s="11" t="s">
        <v>83</v>
      </c>
      <c r="AW163" s="11" t="s">
        <v>36</v>
      </c>
      <c r="AX163" s="11" t="s">
        <v>73</v>
      </c>
      <c r="AY163" s="243" t="s">
        <v>127</v>
      </c>
    </row>
    <row r="164" s="11" customFormat="1">
      <c r="B164" s="232"/>
      <c r="C164" s="233"/>
      <c r="D164" s="234" t="s">
        <v>137</v>
      </c>
      <c r="E164" s="235" t="s">
        <v>21</v>
      </c>
      <c r="F164" s="236" t="s">
        <v>351</v>
      </c>
      <c r="G164" s="233"/>
      <c r="H164" s="237">
        <v>1.44</v>
      </c>
      <c r="I164" s="238"/>
      <c r="J164" s="233"/>
      <c r="K164" s="233"/>
      <c r="L164" s="239"/>
      <c r="M164" s="240"/>
      <c r="N164" s="241"/>
      <c r="O164" s="241"/>
      <c r="P164" s="241"/>
      <c r="Q164" s="241"/>
      <c r="R164" s="241"/>
      <c r="S164" s="241"/>
      <c r="T164" s="242"/>
      <c r="AT164" s="243" t="s">
        <v>137</v>
      </c>
      <c r="AU164" s="243" t="s">
        <v>83</v>
      </c>
      <c r="AV164" s="11" t="s">
        <v>83</v>
      </c>
      <c r="AW164" s="11" t="s">
        <v>36</v>
      </c>
      <c r="AX164" s="11" t="s">
        <v>73</v>
      </c>
      <c r="AY164" s="243" t="s">
        <v>127</v>
      </c>
    </row>
    <row r="165" s="12" customFormat="1">
      <c r="B165" s="244"/>
      <c r="C165" s="245"/>
      <c r="D165" s="234" t="s">
        <v>137</v>
      </c>
      <c r="E165" s="246" t="s">
        <v>21</v>
      </c>
      <c r="F165" s="247" t="s">
        <v>139</v>
      </c>
      <c r="G165" s="245"/>
      <c r="H165" s="248">
        <v>3.3119999999999998</v>
      </c>
      <c r="I165" s="249"/>
      <c r="J165" s="245"/>
      <c r="K165" s="245"/>
      <c r="L165" s="250"/>
      <c r="M165" s="251"/>
      <c r="N165" s="252"/>
      <c r="O165" s="252"/>
      <c r="P165" s="252"/>
      <c r="Q165" s="252"/>
      <c r="R165" s="252"/>
      <c r="S165" s="252"/>
      <c r="T165" s="253"/>
      <c r="AT165" s="254" t="s">
        <v>137</v>
      </c>
      <c r="AU165" s="254" t="s">
        <v>83</v>
      </c>
      <c r="AV165" s="12" t="s">
        <v>135</v>
      </c>
      <c r="AW165" s="12" t="s">
        <v>36</v>
      </c>
      <c r="AX165" s="12" t="s">
        <v>81</v>
      </c>
      <c r="AY165" s="254" t="s">
        <v>127</v>
      </c>
    </row>
    <row r="166" s="1" customFormat="1" ht="38.25" customHeight="1">
      <c r="B166" s="45"/>
      <c r="C166" s="220" t="s">
        <v>352</v>
      </c>
      <c r="D166" s="220" t="s">
        <v>130</v>
      </c>
      <c r="E166" s="221" t="s">
        <v>353</v>
      </c>
      <c r="F166" s="222" t="s">
        <v>354</v>
      </c>
      <c r="G166" s="223" t="s">
        <v>150</v>
      </c>
      <c r="H166" s="224">
        <v>7.3920000000000003</v>
      </c>
      <c r="I166" s="225"/>
      <c r="J166" s="226">
        <f>ROUND(I166*H166,2)</f>
        <v>0</v>
      </c>
      <c r="K166" s="222" t="s">
        <v>134</v>
      </c>
      <c r="L166" s="71"/>
      <c r="M166" s="227" t="s">
        <v>21</v>
      </c>
      <c r="N166" s="228" t="s">
        <v>44</v>
      </c>
      <c r="O166" s="46"/>
      <c r="P166" s="229">
        <f>O166*H166</f>
        <v>0</v>
      </c>
      <c r="Q166" s="229">
        <v>0</v>
      </c>
      <c r="R166" s="229">
        <f>Q166*H166</f>
        <v>0</v>
      </c>
      <c r="S166" s="229">
        <v>0</v>
      </c>
      <c r="T166" s="230">
        <f>S166*H166</f>
        <v>0</v>
      </c>
      <c r="AR166" s="23" t="s">
        <v>135</v>
      </c>
      <c r="AT166" s="23" t="s">
        <v>130</v>
      </c>
      <c r="AU166" s="23" t="s">
        <v>83</v>
      </c>
      <c r="AY166" s="23" t="s">
        <v>127</v>
      </c>
      <c r="BE166" s="231">
        <f>IF(N166="základní",J166,0)</f>
        <v>0</v>
      </c>
      <c r="BF166" s="231">
        <f>IF(N166="snížená",J166,0)</f>
        <v>0</v>
      </c>
      <c r="BG166" s="231">
        <f>IF(N166="zákl. přenesená",J166,0)</f>
        <v>0</v>
      </c>
      <c r="BH166" s="231">
        <f>IF(N166="sníž. přenesená",J166,0)</f>
        <v>0</v>
      </c>
      <c r="BI166" s="231">
        <f>IF(N166="nulová",J166,0)</f>
        <v>0</v>
      </c>
      <c r="BJ166" s="23" t="s">
        <v>81</v>
      </c>
      <c r="BK166" s="231">
        <f>ROUND(I166*H166,2)</f>
        <v>0</v>
      </c>
      <c r="BL166" s="23" t="s">
        <v>135</v>
      </c>
      <c r="BM166" s="23" t="s">
        <v>355</v>
      </c>
    </row>
    <row r="167" s="1" customFormat="1">
      <c r="B167" s="45"/>
      <c r="C167" s="73"/>
      <c r="D167" s="234" t="s">
        <v>152</v>
      </c>
      <c r="E167" s="73"/>
      <c r="F167" s="255" t="s">
        <v>356</v>
      </c>
      <c r="G167" s="73"/>
      <c r="H167" s="73"/>
      <c r="I167" s="190"/>
      <c r="J167" s="73"/>
      <c r="K167" s="73"/>
      <c r="L167" s="71"/>
      <c r="M167" s="256"/>
      <c r="N167" s="46"/>
      <c r="O167" s="46"/>
      <c r="P167" s="46"/>
      <c r="Q167" s="46"/>
      <c r="R167" s="46"/>
      <c r="S167" s="46"/>
      <c r="T167" s="94"/>
      <c r="AT167" s="23" t="s">
        <v>152</v>
      </c>
      <c r="AU167" s="23" t="s">
        <v>83</v>
      </c>
    </row>
    <row r="168" s="11" customFormat="1">
      <c r="B168" s="232"/>
      <c r="C168" s="233"/>
      <c r="D168" s="234" t="s">
        <v>137</v>
      </c>
      <c r="E168" s="235" t="s">
        <v>21</v>
      </c>
      <c r="F168" s="236" t="s">
        <v>357</v>
      </c>
      <c r="G168" s="233"/>
      <c r="H168" s="237">
        <v>3.1680000000000001</v>
      </c>
      <c r="I168" s="238"/>
      <c r="J168" s="233"/>
      <c r="K168" s="233"/>
      <c r="L168" s="239"/>
      <c r="M168" s="240"/>
      <c r="N168" s="241"/>
      <c r="O168" s="241"/>
      <c r="P168" s="241"/>
      <c r="Q168" s="241"/>
      <c r="R168" s="241"/>
      <c r="S168" s="241"/>
      <c r="T168" s="242"/>
      <c r="AT168" s="243" t="s">
        <v>137</v>
      </c>
      <c r="AU168" s="243" t="s">
        <v>83</v>
      </c>
      <c r="AV168" s="11" t="s">
        <v>83</v>
      </c>
      <c r="AW168" s="11" t="s">
        <v>36</v>
      </c>
      <c r="AX168" s="11" t="s">
        <v>73</v>
      </c>
      <c r="AY168" s="243" t="s">
        <v>127</v>
      </c>
    </row>
    <row r="169" s="11" customFormat="1">
      <c r="B169" s="232"/>
      <c r="C169" s="233"/>
      <c r="D169" s="234" t="s">
        <v>137</v>
      </c>
      <c r="E169" s="235" t="s">
        <v>21</v>
      </c>
      <c r="F169" s="236" t="s">
        <v>358</v>
      </c>
      <c r="G169" s="233"/>
      <c r="H169" s="237">
        <v>4.2240000000000002</v>
      </c>
      <c r="I169" s="238"/>
      <c r="J169" s="233"/>
      <c r="K169" s="233"/>
      <c r="L169" s="239"/>
      <c r="M169" s="240"/>
      <c r="N169" s="241"/>
      <c r="O169" s="241"/>
      <c r="P169" s="241"/>
      <c r="Q169" s="241"/>
      <c r="R169" s="241"/>
      <c r="S169" s="241"/>
      <c r="T169" s="242"/>
      <c r="AT169" s="243" t="s">
        <v>137</v>
      </c>
      <c r="AU169" s="243" t="s">
        <v>83</v>
      </c>
      <c r="AV169" s="11" t="s">
        <v>83</v>
      </c>
      <c r="AW169" s="11" t="s">
        <v>36</v>
      </c>
      <c r="AX169" s="11" t="s">
        <v>73</v>
      </c>
      <c r="AY169" s="243" t="s">
        <v>127</v>
      </c>
    </row>
    <row r="170" s="12" customFormat="1">
      <c r="B170" s="244"/>
      <c r="C170" s="245"/>
      <c r="D170" s="234" t="s">
        <v>137</v>
      </c>
      <c r="E170" s="246" t="s">
        <v>21</v>
      </c>
      <c r="F170" s="247" t="s">
        <v>139</v>
      </c>
      <c r="G170" s="245"/>
      <c r="H170" s="248">
        <v>7.3920000000000003</v>
      </c>
      <c r="I170" s="249"/>
      <c r="J170" s="245"/>
      <c r="K170" s="245"/>
      <c r="L170" s="250"/>
      <c r="M170" s="251"/>
      <c r="N170" s="252"/>
      <c r="O170" s="252"/>
      <c r="P170" s="252"/>
      <c r="Q170" s="252"/>
      <c r="R170" s="252"/>
      <c r="S170" s="252"/>
      <c r="T170" s="253"/>
      <c r="AT170" s="254" t="s">
        <v>137</v>
      </c>
      <c r="AU170" s="254" t="s">
        <v>83</v>
      </c>
      <c r="AV170" s="12" t="s">
        <v>135</v>
      </c>
      <c r="AW170" s="12" t="s">
        <v>36</v>
      </c>
      <c r="AX170" s="12" t="s">
        <v>81</v>
      </c>
      <c r="AY170" s="254" t="s">
        <v>127</v>
      </c>
    </row>
    <row r="171" s="1" customFormat="1" ht="16.5" customHeight="1">
      <c r="B171" s="45"/>
      <c r="C171" s="267" t="s">
        <v>359</v>
      </c>
      <c r="D171" s="267" t="s">
        <v>210</v>
      </c>
      <c r="E171" s="268" t="s">
        <v>360</v>
      </c>
      <c r="F171" s="269" t="s">
        <v>361</v>
      </c>
      <c r="G171" s="270" t="s">
        <v>157</v>
      </c>
      <c r="H171" s="271">
        <v>14.784000000000001</v>
      </c>
      <c r="I171" s="272"/>
      <c r="J171" s="273">
        <f>ROUND(I171*H171,2)</f>
        <v>0</v>
      </c>
      <c r="K171" s="269" t="s">
        <v>134</v>
      </c>
      <c r="L171" s="274"/>
      <c r="M171" s="275" t="s">
        <v>21</v>
      </c>
      <c r="N171" s="276" t="s">
        <v>44</v>
      </c>
      <c r="O171" s="46"/>
      <c r="P171" s="229">
        <f>O171*H171</f>
        <v>0</v>
      </c>
      <c r="Q171" s="229">
        <v>1</v>
      </c>
      <c r="R171" s="229">
        <f>Q171*H171</f>
        <v>14.784000000000001</v>
      </c>
      <c r="S171" s="229">
        <v>0</v>
      </c>
      <c r="T171" s="230">
        <f>S171*H171</f>
        <v>0</v>
      </c>
      <c r="AR171" s="23" t="s">
        <v>182</v>
      </c>
      <c r="AT171" s="23" t="s">
        <v>210</v>
      </c>
      <c r="AU171" s="23" t="s">
        <v>83</v>
      </c>
      <c r="AY171" s="23" t="s">
        <v>127</v>
      </c>
      <c r="BE171" s="231">
        <f>IF(N171="základní",J171,0)</f>
        <v>0</v>
      </c>
      <c r="BF171" s="231">
        <f>IF(N171="snížená",J171,0)</f>
        <v>0</v>
      </c>
      <c r="BG171" s="231">
        <f>IF(N171="zákl. přenesená",J171,0)</f>
        <v>0</v>
      </c>
      <c r="BH171" s="231">
        <f>IF(N171="sníž. přenesená",J171,0)</f>
        <v>0</v>
      </c>
      <c r="BI171" s="231">
        <f>IF(N171="nulová",J171,0)</f>
        <v>0</v>
      </c>
      <c r="BJ171" s="23" t="s">
        <v>81</v>
      </c>
      <c r="BK171" s="231">
        <f>ROUND(I171*H171,2)</f>
        <v>0</v>
      </c>
      <c r="BL171" s="23" t="s">
        <v>135</v>
      </c>
      <c r="BM171" s="23" t="s">
        <v>362</v>
      </c>
    </row>
    <row r="172" s="11" customFormat="1">
      <c r="B172" s="232"/>
      <c r="C172" s="233"/>
      <c r="D172" s="234" t="s">
        <v>137</v>
      </c>
      <c r="E172" s="233"/>
      <c r="F172" s="236" t="s">
        <v>363</v>
      </c>
      <c r="G172" s="233"/>
      <c r="H172" s="237">
        <v>14.784000000000001</v>
      </c>
      <c r="I172" s="238"/>
      <c r="J172" s="233"/>
      <c r="K172" s="233"/>
      <c r="L172" s="239"/>
      <c r="M172" s="240"/>
      <c r="N172" s="241"/>
      <c r="O172" s="241"/>
      <c r="P172" s="241"/>
      <c r="Q172" s="241"/>
      <c r="R172" s="241"/>
      <c r="S172" s="241"/>
      <c r="T172" s="242"/>
      <c r="AT172" s="243" t="s">
        <v>137</v>
      </c>
      <c r="AU172" s="243" t="s">
        <v>83</v>
      </c>
      <c r="AV172" s="11" t="s">
        <v>83</v>
      </c>
      <c r="AW172" s="11" t="s">
        <v>6</v>
      </c>
      <c r="AX172" s="11" t="s">
        <v>81</v>
      </c>
      <c r="AY172" s="243" t="s">
        <v>127</v>
      </c>
    </row>
    <row r="173" s="10" customFormat="1" ht="29.88" customHeight="1">
      <c r="B173" s="204"/>
      <c r="C173" s="205"/>
      <c r="D173" s="206" t="s">
        <v>72</v>
      </c>
      <c r="E173" s="218" t="s">
        <v>83</v>
      </c>
      <c r="F173" s="218" t="s">
        <v>364</v>
      </c>
      <c r="G173" s="205"/>
      <c r="H173" s="205"/>
      <c r="I173" s="208"/>
      <c r="J173" s="219">
        <f>BK173</f>
        <v>0</v>
      </c>
      <c r="K173" s="205"/>
      <c r="L173" s="210"/>
      <c r="M173" s="211"/>
      <c r="N173" s="212"/>
      <c r="O173" s="212"/>
      <c r="P173" s="213">
        <f>SUM(P174:P270)</f>
        <v>0</v>
      </c>
      <c r="Q173" s="212"/>
      <c r="R173" s="213">
        <f>SUM(R174:R270)</f>
        <v>31.695694079999999</v>
      </c>
      <c r="S173" s="212"/>
      <c r="T173" s="214">
        <f>SUM(T174:T270)</f>
        <v>0</v>
      </c>
      <c r="AR173" s="215" t="s">
        <v>81</v>
      </c>
      <c r="AT173" s="216" t="s">
        <v>72</v>
      </c>
      <c r="AU173" s="216" t="s">
        <v>81</v>
      </c>
      <c r="AY173" s="215" t="s">
        <v>127</v>
      </c>
      <c r="BK173" s="217">
        <f>SUM(BK174:BK270)</f>
        <v>0</v>
      </c>
    </row>
    <row r="174" s="1" customFormat="1" ht="38.25" customHeight="1">
      <c r="B174" s="45"/>
      <c r="C174" s="220" t="s">
        <v>365</v>
      </c>
      <c r="D174" s="220" t="s">
        <v>130</v>
      </c>
      <c r="E174" s="221" t="s">
        <v>366</v>
      </c>
      <c r="F174" s="222" t="s">
        <v>367</v>
      </c>
      <c r="G174" s="223" t="s">
        <v>133</v>
      </c>
      <c r="H174" s="224">
        <v>49.299999999999997</v>
      </c>
      <c r="I174" s="225"/>
      <c r="J174" s="226">
        <f>ROUND(I174*H174,2)</f>
        <v>0</v>
      </c>
      <c r="K174" s="222" t="s">
        <v>134</v>
      </c>
      <c r="L174" s="71"/>
      <c r="M174" s="227" t="s">
        <v>21</v>
      </c>
      <c r="N174" s="228" t="s">
        <v>44</v>
      </c>
      <c r="O174" s="46"/>
      <c r="P174" s="229">
        <f>O174*H174</f>
        <v>0</v>
      </c>
      <c r="Q174" s="229">
        <v>0.00031</v>
      </c>
      <c r="R174" s="229">
        <f>Q174*H174</f>
        <v>0.015283</v>
      </c>
      <c r="S174" s="229">
        <v>0</v>
      </c>
      <c r="T174" s="230">
        <f>S174*H174</f>
        <v>0</v>
      </c>
      <c r="AR174" s="23" t="s">
        <v>135</v>
      </c>
      <c r="AT174" s="23" t="s">
        <v>130</v>
      </c>
      <c r="AU174" s="23" t="s">
        <v>83</v>
      </c>
      <c r="AY174" s="23" t="s">
        <v>127</v>
      </c>
      <c r="BE174" s="231">
        <f>IF(N174="základní",J174,0)</f>
        <v>0</v>
      </c>
      <c r="BF174" s="231">
        <f>IF(N174="snížená",J174,0)</f>
        <v>0</v>
      </c>
      <c r="BG174" s="231">
        <f>IF(N174="zákl. přenesená",J174,0)</f>
        <v>0</v>
      </c>
      <c r="BH174" s="231">
        <f>IF(N174="sníž. přenesená",J174,0)</f>
        <v>0</v>
      </c>
      <c r="BI174" s="231">
        <f>IF(N174="nulová",J174,0)</f>
        <v>0</v>
      </c>
      <c r="BJ174" s="23" t="s">
        <v>81</v>
      </c>
      <c r="BK174" s="231">
        <f>ROUND(I174*H174,2)</f>
        <v>0</v>
      </c>
      <c r="BL174" s="23" t="s">
        <v>135</v>
      </c>
      <c r="BM174" s="23" t="s">
        <v>368</v>
      </c>
    </row>
    <row r="175" s="1" customFormat="1">
      <c r="B175" s="45"/>
      <c r="C175" s="73"/>
      <c r="D175" s="234" t="s">
        <v>152</v>
      </c>
      <c r="E175" s="73"/>
      <c r="F175" s="255" t="s">
        <v>369</v>
      </c>
      <c r="G175" s="73"/>
      <c r="H175" s="73"/>
      <c r="I175" s="190"/>
      <c r="J175" s="73"/>
      <c r="K175" s="73"/>
      <c r="L175" s="71"/>
      <c r="M175" s="256"/>
      <c r="N175" s="46"/>
      <c r="O175" s="46"/>
      <c r="P175" s="46"/>
      <c r="Q175" s="46"/>
      <c r="R175" s="46"/>
      <c r="S175" s="46"/>
      <c r="T175" s="94"/>
      <c r="AT175" s="23" t="s">
        <v>152</v>
      </c>
      <c r="AU175" s="23" t="s">
        <v>83</v>
      </c>
    </row>
    <row r="176" s="11" customFormat="1">
      <c r="B176" s="232"/>
      <c r="C176" s="233"/>
      <c r="D176" s="234" t="s">
        <v>137</v>
      </c>
      <c r="E176" s="235" t="s">
        <v>21</v>
      </c>
      <c r="F176" s="236" t="s">
        <v>370</v>
      </c>
      <c r="G176" s="233"/>
      <c r="H176" s="237">
        <v>28.800000000000001</v>
      </c>
      <c r="I176" s="238"/>
      <c r="J176" s="233"/>
      <c r="K176" s="233"/>
      <c r="L176" s="239"/>
      <c r="M176" s="240"/>
      <c r="N176" s="241"/>
      <c r="O176" s="241"/>
      <c r="P176" s="241"/>
      <c r="Q176" s="241"/>
      <c r="R176" s="241"/>
      <c r="S176" s="241"/>
      <c r="T176" s="242"/>
      <c r="AT176" s="243" t="s">
        <v>137</v>
      </c>
      <c r="AU176" s="243" t="s">
        <v>83</v>
      </c>
      <c r="AV176" s="11" t="s">
        <v>83</v>
      </c>
      <c r="AW176" s="11" t="s">
        <v>36</v>
      </c>
      <c r="AX176" s="11" t="s">
        <v>73</v>
      </c>
      <c r="AY176" s="243" t="s">
        <v>127</v>
      </c>
    </row>
    <row r="177" s="11" customFormat="1">
      <c r="B177" s="232"/>
      <c r="C177" s="233"/>
      <c r="D177" s="234" t="s">
        <v>137</v>
      </c>
      <c r="E177" s="235" t="s">
        <v>21</v>
      </c>
      <c r="F177" s="236" t="s">
        <v>371</v>
      </c>
      <c r="G177" s="233"/>
      <c r="H177" s="237">
        <v>20.5</v>
      </c>
      <c r="I177" s="238"/>
      <c r="J177" s="233"/>
      <c r="K177" s="233"/>
      <c r="L177" s="239"/>
      <c r="M177" s="240"/>
      <c r="N177" s="241"/>
      <c r="O177" s="241"/>
      <c r="P177" s="241"/>
      <c r="Q177" s="241"/>
      <c r="R177" s="241"/>
      <c r="S177" s="241"/>
      <c r="T177" s="242"/>
      <c r="AT177" s="243" t="s">
        <v>137</v>
      </c>
      <c r="AU177" s="243" t="s">
        <v>83</v>
      </c>
      <c r="AV177" s="11" t="s">
        <v>83</v>
      </c>
      <c r="AW177" s="11" t="s">
        <v>36</v>
      </c>
      <c r="AX177" s="11" t="s">
        <v>73</v>
      </c>
      <c r="AY177" s="243" t="s">
        <v>127</v>
      </c>
    </row>
    <row r="178" s="12" customFormat="1">
      <c r="B178" s="244"/>
      <c r="C178" s="245"/>
      <c r="D178" s="234" t="s">
        <v>137</v>
      </c>
      <c r="E178" s="246" t="s">
        <v>21</v>
      </c>
      <c r="F178" s="247" t="s">
        <v>139</v>
      </c>
      <c r="G178" s="245"/>
      <c r="H178" s="248">
        <v>49.299999999999997</v>
      </c>
      <c r="I178" s="249"/>
      <c r="J178" s="245"/>
      <c r="K178" s="245"/>
      <c r="L178" s="250"/>
      <c r="M178" s="251"/>
      <c r="N178" s="252"/>
      <c r="O178" s="252"/>
      <c r="P178" s="252"/>
      <c r="Q178" s="252"/>
      <c r="R178" s="252"/>
      <c r="S178" s="252"/>
      <c r="T178" s="253"/>
      <c r="AT178" s="254" t="s">
        <v>137</v>
      </c>
      <c r="AU178" s="254" t="s">
        <v>83</v>
      </c>
      <c r="AV178" s="12" t="s">
        <v>135</v>
      </c>
      <c r="AW178" s="12" t="s">
        <v>36</v>
      </c>
      <c r="AX178" s="12" t="s">
        <v>81</v>
      </c>
      <c r="AY178" s="254" t="s">
        <v>127</v>
      </c>
    </row>
    <row r="179" s="1" customFormat="1" ht="16.5" customHeight="1">
      <c r="B179" s="45"/>
      <c r="C179" s="267" t="s">
        <v>372</v>
      </c>
      <c r="D179" s="267" t="s">
        <v>210</v>
      </c>
      <c r="E179" s="268" t="s">
        <v>373</v>
      </c>
      <c r="F179" s="269" t="s">
        <v>374</v>
      </c>
      <c r="G179" s="270" t="s">
        <v>133</v>
      </c>
      <c r="H179" s="271">
        <v>54.229999999999997</v>
      </c>
      <c r="I179" s="272"/>
      <c r="J179" s="273">
        <f>ROUND(I179*H179,2)</f>
        <v>0</v>
      </c>
      <c r="K179" s="269" t="s">
        <v>134</v>
      </c>
      <c r="L179" s="274"/>
      <c r="M179" s="275" t="s">
        <v>21</v>
      </c>
      <c r="N179" s="276" t="s">
        <v>44</v>
      </c>
      <c r="O179" s="46"/>
      <c r="P179" s="229">
        <f>O179*H179</f>
        <v>0</v>
      </c>
      <c r="Q179" s="229">
        <v>0.00040000000000000002</v>
      </c>
      <c r="R179" s="229">
        <f>Q179*H179</f>
        <v>0.021691999999999999</v>
      </c>
      <c r="S179" s="229">
        <v>0</v>
      </c>
      <c r="T179" s="230">
        <f>S179*H179</f>
        <v>0</v>
      </c>
      <c r="AR179" s="23" t="s">
        <v>182</v>
      </c>
      <c r="AT179" s="23" t="s">
        <v>210</v>
      </c>
      <c r="AU179" s="23" t="s">
        <v>83</v>
      </c>
      <c r="AY179" s="23" t="s">
        <v>127</v>
      </c>
      <c r="BE179" s="231">
        <f>IF(N179="základní",J179,0)</f>
        <v>0</v>
      </c>
      <c r="BF179" s="231">
        <f>IF(N179="snížená",J179,0)</f>
        <v>0</v>
      </c>
      <c r="BG179" s="231">
        <f>IF(N179="zákl. přenesená",J179,0)</f>
        <v>0</v>
      </c>
      <c r="BH179" s="231">
        <f>IF(N179="sníž. přenesená",J179,0)</f>
        <v>0</v>
      </c>
      <c r="BI179" s="231">
        <f>IF(N179="nulová",J179,0)</f>
        <v>0</v>
      </c>
      <c r="BJ179" s="23" t="s">
        <v>81</v>
      </c>
      <c r="BK179" s="231">
        <f>ROUND(I179*H179,2)</f>
        <v>0</v>
      </c>
      <c r="BL179" s="23" t="s">
        <v>135</v>
      </c>
      <c r="BM179" s="23" t="s">
        <v>375</v>
      </c>
    </row>
    <row r="180" s="11" customFormat="1">
      <c r="B180" s="232"/>
      <c r="C180" s="233"/>
      <c r="D180" s="234" t="s">
        <v>137</v>
      </c>
      <c r="E180" s="233"/>
      <c r="F180" s="236" t="s">
        <v>376</v>
      </c>
      <c r="G180" s="233"/>
      <c r="H180" s="237">
        <v>54.229999999999997</v>
      </c>
      <c r="I180" s="238"/>
      <c r="J180" s="233"/>
      <c r="K180" s="233"/>
      <c r="L180" s="239"/>
      <c r="M180" s="240"/>
      <c r="N180" s="241"/>
      <c r="O180" s="241"/>
      <c r="P180" s="241"/>
      <c r="Q180" s="241"/>
      <c r="R180" s="241"/>
      <c r="S180" s="241"/>
      <c r="T180" s="242"/>
      <c r="AT180" s="243" t="s">
        <v>137</v>
      </c>
      <c r="AU180" s="243" t="s">
        <v>83</v>
      </c>
      <c r="AV180" s="11" t="s">
        <v>83</v>
      </c>
      <c r="AW180" s="11" t="s">
        <v>6</v>
      </c>
      <c r="AX180" s="11" t="s">
        <v>81</v>
      </c>
      <c r="AY180" s="243" t="s">
        <v>127</v>
      </c>
    </row>
    <row r="181" s="1" customFormat="1" ht="16.5" customHeight="1">
      <c r="B181" s="45"/>
      <c r="C181" s="220" t="s">
        <v>377</v>
      </c>
      <c r="D181" s="220" t="s">
        <v>130</v>
      </c>
      <c r="E181" s="221" t="s">
        <v>378</v>
      </c>
      <c r="F181" s="222" t="s">
        <v>379</v>
      </c>
      <c r="G181" s="223" t="s">
        <v>200</v>
      </c>
      <c r="H181" s="224">
        <v>57.600000000000001</v>
      </c>
      <c r="I181" s="225"/>
      <c r="J181" s="226">
        <f>ROUND(I181*H181,2)</f>
        <v>0</v>
      </c>
      <c r="K181" s="222" t="s">
        <v>21</v>
      </c>
      <c r="L181" s="71"/>
      <c r="M181" s="227" t="s">
        <v>21</v>
      </c>
      <c r="N181" s="228" t="s">
        <v>44</v>
      </c>
      <c r="O181" s="46"/>
      <c r="P181" s="229">
        <f>O181*H181</f>
        <v>0</v>
      </c>
      <c r="Q181" s="229">
        <v>0.00063639999999999996</v>
      </c>
      <c r="R181" s="229">
        <f>Q181*H181</f>
        <v>0.036656639999999997</v>
      </c>
      <c r="S181" s="229">
        <v>0</v>
      </c>
      <c r="T181" s="230">
        <f>S181*H181</f>
        <v>0</v>
      </c>
      <c r="AR181" s="23" t="s">
        <v>135</v>
      </c>
      <c r="AT181" s="23" t="s">
        <v>130</v>
      </c>
      <c r="AU181" s="23" t="s">
        <v>83</v>
      </c>
      <c r="AY181" s="23" t="s">
        <v>127</v>
      </c>
      <c r="BE181" s="231">
        <f>IF(N181="základní",J181,0)</f>
        <v>0</v>
      </c>
      <c r="BF181" s="231">
        <f>IF(N181="snížená",J181,0)</f>
        <v>0</v>
      </c>
      <c r="BG181" s="231">
        <f>IF(N181="zákl. přenesená",J181,0)</f>
        <v>0</v>
      </c>
      <c r="BH181" s="231">
        <f>IF(N181="sníž. přenesená",J181,0)</f>
        <v>0</v>
      </c>
      <c r="BI181" s="231">
        <f>IF(N181="nulová",J181,0)</f>
        <v>0</v>
      </c>
      <c r="BJ181" s="23" t="s">
        <v>81</v>
      </c>
      <c r="BK181" s="231">
        <f>ROUND(I181*H181,2)</f>
        <v>0</v>
      </c>
      <c r="BL181" s="23" t="s">
        <v>135</v>
      </c>
      <c r="BM181" s="23" t="s">
        <v>380</v>
      </c>
    </row>
    <row r="182" s="1" customFormat="1">
      <c r="B182" s="45"/>
      <c r="C182" s="73"/>
      <c r="D182" s="234" t="s">
        <v>152</v>
      </c>
      <c r="E182" s="73"/>
      <c r="F182" s="255" t="s">
        <v>381</v>
      </c>
      <c r="G182" s="73"/>
      <c r="H182" s="73"/>
      <c r="I182" s="190"/>
      <c r="J182" s="73"/>
      <c r="K182" s="73"/>
      <c r="L182" s="71"/>
      <c r="M182" s="256"/>
      <c r="N182" s="46"/>
      <c r="O182" s="46"/>
      <c r="P182" s="46"/>
      <c r="Q182" s="46"/>
      <c r="R182" s="46"/>
      <c r="S182" s="46"/>
      <c r="T182" s="94"/>
      <c r="AT182" s="23" t="s">
        <v>152</v>
      </c>
      <c r="AU182" s="23" t="s">
        <v>83</v>
      </c>
    </row>
    <row r="183" s="13" customFormat="1">
      <c r="B183" s="257"/>
      <c r="C183" s="258"/>
      <c r="D183" s="234" t="s">
        <v>137</v>
      </c>
      <c r="E183" s="259" t="s">
        <v>21</v>
      </c>
      <c r="F183" s="260" t="s">
        <v>382</v>
      </c>
      <c r="G183" s="258"/>
      <c r="H183" s="259" t="s">
        <v>21</v>
      </c>
      <c r="I183" s="261"/>
      <c r="J183" s="258"/>
      <c r="K183" s="258"/>
      <c r="L183" s="262"/>
      <c r="M183" s="263"/>
      <c r="N183" s="264"/>
      <c r="O183" s="264"/>
      <c r="P183" s="264"/>
      <c r="Q183" s="264"/>
      <c r="R183" s="264"/>
      <c r="S183" s="264"/>
      <c r="T183" s="265"/>
      <c r="AT183" s="266" t="s">
        <v>137</v>
      </c>
      <c r="AU183" s="266" t="s">
        <v>83</v>
      </c>
      <c r="AV183" s="13" t="s">
        <v>81</v>
      </c>
      <c r="AW183" s="13" t="s">
        <v>36</v>
      </c>
      <c r="AX183" s="13" t="s">
        <v>73</v>
      </c>
      <c r="AY183" s="266" t="s">
        <v>127</v>
      </c>
    </row>
    <row r="184" s="11" customFormat="1">
      <c r="B184" s="232"/>
      <c r="C184" s="233"/>
      <c r="D184" s="234" t="s">
        <v>137</v>
      </c>
      <c r="E184" s="235" t="s">
        <v>21</v>
      </c>
      <c r="F184" s="236" t="s">
        <v>383</v>
      </c>
      <c r="G184" s="233"/>
      <c r="H184" s="237">
        <v>57.600000000000001</v>
      </c>
      <c r="I184" s="238"/>
      <c r="J184" s="233"/>
      <c r="K184" s="233"/>
      <c r="L184" s="239"/>
      <c r="M184" s="240"/>
      <c r="N184" s="241"/>
      <c r="O184" s="241"/>
      <c r="P184" s="241"/>
      <c r="Q184" s="241"/>
      <c r="R184" s="241"/>
      <c r="S184" s="241"/>
      <c r="T184" s="242"/>
      <c r="AT184" s="243" t="s">
        <v>137</v>
      </c>
      <c r="AU184" s="243" t="s">
        <v>83</v>
      </c>
      <c r="AV184" s="11" t="s">
        <v>83</v>
      </c>
      <c r="AW184" s="11" t="s">
        <v>36</v>
      </c>
      <c r="AX184" s="11" t="s">
        <v>81</v>
      </c>
      <c r="AY184" s="243" t="s">
        <v>127</v>
      </c>
    </row>
    <row r="185" s="1" customFormat="1" ht="16.5" customHeight="1">
      <c r="B185" s="45"/>
      <c r="C185" s="220" t="s">
        <v>384</v>
      </c>
      <c r="D185" s="220" t="s">
        <v>130</v>
      </c>
      <c r="E185" s="221" t="s">
        <v>385</v>
      </c>
      <c r="F185" s="222" t="s">
        <v>386</v>
      </c>
      <c r="G185" s="223" t="s">
        <v>200</v>
      </c>
      <c r="H185" s="224">
        <v>41</v>
      </c>
      <c r="I185" s="225"/>
      <c r="J185" s="226">
        <f>ROUND(I185*H185,2)</f>
        <v>0</v>
      </c>
      <c r="K185" s="222" t="s">
        <v>21</v>
      </c>
      <c r="L185" s="71"/>
      <c r="M185" s="227" t="s">
        <v>21</v>
      </c>
      <c r="N185" s="228" t="s">
        <v>44</v>
      </c>
      <c r="O185" s="46"/>
      <c r="P185" s="229">
        <f>O185*H185</f>
        <v>0</v>
      </c>
      <c r="Q185" s="229">
        <v>0.001024</v>
      </c>
      <c r="R185" s="229">
        <f>Q185*H185</f>
        <v>0.041984</v>
      </c>
      <c r="S185" s="229">
        <v>0</v>
      </c>
      <c r="T185" s="230">
        <f>S185*H185</f>
        <v>0</v>
      </c>
      <c r="AR185" s="23" t="s">
        <v>135</v>
      </c>
      <c r="AT185" s="23" t="s">
        <v>130</v>
      </c>
      <c r="AU185" s="23" t="s">
        <v>83</v>
      </c>
      <c r="AY185" s="23" t="s">
        <v>127</v>
      </c>
      <c r="BE185" s="231">
        <f>IF(N185="základní",J185,0)</f>
        <v>0</v>
      </c>
      <c r="BF185" s="231">
        <f>IF(N185="snížená",J185,0)</f>
        <v>0</v>
      </c>
      <c r="BG185" s="231">
        <f>IF(N185="zákl. přenesená",J185,0)</f>
        <v>0</v>
      </c>
      <c r="BH185" s="231">
        <f>IF(N185="sníž. přenesená",J185,0)</f>
        <v>0</v>
      </c>
      <c r="BI185" s="231">
        <f>IF(N185="nulová",J185,0)</f>
        <v>0</v>
      </c>
      <c r="BJ185" s="23" t="s">
        <v>81</v>
      </c>
      <c r="BK185" s="231">
        <f>ROUND(I185*H185,2)</f>
        <v>0</v>
      </c>
      <c r="BL185" s="23" t="s">
        <v>135</v>
      </c>
      <c r="BM185" s="23" t="s">
        <v>387</v>
      </c>
    </row>
    <row r="186" s="1" customFormat="1">
      <c r="B186" s="45"/>
      <c r="C186" s="73"/>
      <c r="D186" s="234" t="s">
        <v>152</v>
      </c>
      <c r="E186" s="73"/>
      <c r="F186" s="255" t="s">
        <v>381</v>
      </c>
      <c r="G186" s="73"/>
      <c r="H186" s="73"/>
      <c r="I186" s="190"/>
      <c r="J186" s="73"/>
      <c r="K186" s="73"/>
      <c r="L186" s="71"/>
      <c r="M186" s="256"/>
      <c r="N186" s="46"/>
      <c r="O186" s="46"/>
      <c r="P186" s="46"/>
      <c r="Q186" s="46"/>
      <c r="R186" s="46"/>
      <c r="S186" s="46"/>
      <c r="T186" s="94"/>
      <c r="AT186" s="23" t="s">
        <v>152</v>
      </c>
      <c r="AU186" s="23" t="s">
        <v>83</v>
      </c>
    </row>
    <row r="187" s="13" customFormat="1">
      <c r="B187" s="257"/>
      <c r="C187" s="258"/>
      <c r="D187" s="234" t="s">
        <v>137</v>
      </c>
      <c r="E187" s="259" t="s">
        <v>21</v>
      </c>
      <c r="F187" s="260" t="s">
        <v>388</v>
      </c>
      <c r="G187" s="258"/>
      <c r="H187" s="259" t="s">
        <v>21</v>
      </c>
      <c r="I187" s="261"/>
      <c r="J187" s="258"/>
      <c r="K187" s="258"/>
      <c r="L187" s="262"/>
      <c r="M187" s="263"/>
      <c r="N187" s="264"/>
      <c r="O187" s="264"/>
      <c r="P187" s="264"/>
      <c r="Q187" s="264"/>
      <c r="R187" s="264"/>
      <c r="S187" s="264"/>
      <c r="T187" s="265"/>
      <c r="AT187" s="266" t="s">
        <v>137</v>
      </c>
      <c r="AU187" s="266" t="s">
        <v>83</v>
      </c>
      <c r="AV187" s="13" t="s">
        <v>81</v>
      </c>
      <c r="AW187" s="13" t="s">
        <v>36</v>
      </c>
      <c r="AX187" s="13" t="s">
        <v>73</v>
      </c>
      <c r="AY187" s="266" t="s">
        <v>127</v>
      </c>
    </row>
    <row r="188" s="11" customFormat="1">
      <c r="B188" s="232"/>
      <c r="C188" s="233"/>
      <c r="D188" s="234" t="s">
        <v>137</v>
      </c>
      <c r="E188" s="235" t="s">
        <v>21</v>
      </c>
      <c r="F188" s="236" t="s">
        <v>389</v>
      </c>
      <c r="G188" s="233"/>
      <c r="H188" s="237">
        <v>41</v>
      </c>
      <c r="I188" s="238"/>
      <c r="J188" s="233"/>
      <c r="K188" s="233"/>
      <c r="L188" s="239"/>
      <c r="M188" s="240"/>
      <c r="N188" s="241"/>
      <c r="O188" s="241"/>
      <c r="P188" s="241"/>
      <c r="Q188" s="241"/>
      <c r="R188" s="241"/>
      <c r="S188" s="241"/>
      <c r="T188" s="242"/>
      <c r="AT188" s="243" t="s">
        <v>137</v>
      </c>
      <c r="AU188" s="243" t="s">
        <v>83</v>
      </c>
      <c r="AV188" s="11" t="s">
        <v>83</v>
      </c>
      <c r="AW188" s="11" t="s">
        <v>36</v>
      </c>
      <c r="AX188" s="11" t="s">
        <v>81</v>
      </c>
      <c r="AY188" s="243" t="s">
        <v>127</v>
      </c>
    </row>
    <row r="189" s="1" customFormat="1" ht="25.5" customHeight="1">
      <c r="B189" s="45"/>
      <c r="C189" s="220" t="s">
        <v>390</v>
      </c>
      <c r="D189" s="220" t="s">
        <v>130</v>
      </c>
      <c r="E189" s="221" t="s">
        <v>391</v>
      </c>
      <c r="F189" s="222" t="s">
        <v>392</v>
      </c>
      <c r="G189" s="223" t="s">
        <v>200</v>
      </c>
      <c r="H189" s="224">
        <v>305</v>
      </c>
      <c r="I189" s="225"/>
      <c r="J189" s="226">
        <f>ROUND(I189*H189,2)</f>
        <v>0</v>
      </c>
      <c r="K189" s="222" t="s">
        <v>134</v>
      </c>
      <c r="L189" s="71"/>
      <c r="M189" s="227" t="s">
        <v>21</v>
      </c>
      <c r="N189" s="228" t="s">
        <v>44</v>
      </c>
      <c r="O189" s="46"/>
      <c r="P189" s="229">
        <f>O189*H189</f>
        <v>0</v>
      </c>
      <c r="Q189" s="229">
        <v>0.00032000000000000003</v>
      </c>
      <c r="R189" s="229">
        <f>Q189*H189</f>
        <v>0.097600000000000006</v>
      </c>
      <c r="S189" s="229">
        <v>0</v>
      </c>
      <c r="T189" s="230">
        <f>S189*H189</f>
        <v>0</v>
      </c>
      <c r="AR189" s="23" t="s">
        <v>135</v>
      </c>
      <c r="AT189" s="23" t="s">
        <v>130</v>
      </c>
      <c r="AU189" s="23" t="s">
        <v>83</v>
      </c>
      <c r="AY189" s="23" t="s">
        <v>127</v>
      </c>
      <c r="BE189" s="231">
        <f>IF(N189="základní",J189,0)</f>
        <v>0</v>
      </c>
      <c r="BF189" s="231">
        <f>IF(N189="snížená",J189,0)</f>
        <v>0</v>
      </c>
      <c r="BG189" s="231">
        <f>IF(N189="zákl. přenesená",J189,0)</f>
        <v>0</v>
      </c>
      <c r="BH189" s="231">
        <f>IF(N189="sníž. přenesená",J189,0)</f>
        <v>0</v>
      </c>
      <c r="BI189" s="231">
        <f>IF(N189="nulová",J189,0)</f>
        <v>0</v>
      </c>
      <c r="BJ189" s="23" t="s">
        <v>81</v>
      </c>
      <c r="BK189" s="231">
        <f>ROUND(I189*H189,2)</f>
        <v>0</v>
      </c>
      <c r="BL189" s="23" t="s">
        <v>135</v>
      </c>
      <c r="BM189" s="23" t="s">
        <v>393</v>
      </c>
    </row>
    <row r="190" s="13" customFormat="1">
      <c r="B190" s="257"/>
      <c r="C190" s="258"/>
      <c r="D190" s="234" t="s">
        <v>137</v>
      </c>
      <c r="E190" s="259" t="s">
        <v>21</v>
      </c>
      <c r="F190" s="260" t="s">
        <v>394</v>
      </c>
      <c r="G190" s="258"/>
      <c r="H190" s="259" t="s">
        <v>21</v>
      </c>
      <c r="I190" s="261"/>
      <c r="J190" s="258"/>
      <c r="K190" s="258"/>
      <c r="L190" s="262"/>
      <c r="M190" s="263"/>
      <c r="N190" s="264"/>
      <c r="O190" s="264"/>
      <c r="P190" s="264"/>
      <c r="Q190" s="264"/>
      <c r="R190" s="264"/>
      <c r="S190" s="264"/>
      <c r="T190" s="265"/>
      <c r="AT190" s="266" t="s">
        <v>137</v>
      </c>
      <c r="AU190" s="266" t="s">
        <v>83</v>
      </c>
      <c r="AV190" s="13" t="s">
        <v>81</v>
      </c>
      <c r="AW190" s="13" t="s">
        <v>36</v>
      </c>
      <c r="AX190" s="13" t="s">
        <v>73</v>
      </c>
      <c r="AY190" s="266" t="s">
        <v>127</v>
      </c>
    </row>
    <row r="191" s="11" customFormat="1">
      <c r="B191" s="232"/>
      <c r="C191" s="233"/>
      <c r="D191" s="234" t="s">
        <v>137</v>
      </c>
      <c r="E191" s="235" t="s">
        <v>21</v>
      </c>
      <c r="F191" s="236" t="s">
        <v>395</v>
      </c>
      <c r="G191" s="233"/>
      <c r="H191" s="237">
        <v>32</v>
      </c>
      <c r="I191" s="238"/>
      <c r="J191" s="233"/>
      <c r="K191" s="233"/>
      <c r="L191" s="239"/>
      <c r="M191" s="240"/>
      <c r="N191" s="241"/>
      <c r="O191" s="241"/>
      <c r="P191" s="241"/>
      <c r="Q191" s="241"/>
      <c r="R191" s="241"/>
      <c r="S191" s="241"/>
      <c r="T191" s="242"/>
      <c r="AT191" s="243" t="s">
        <v>137</v>
      </c>
      <c r="AU191" s="243" t="s">
        <v>83</v>
      </c>
      <c r="AV191" s="11" t="s">
        <v>83</v>
      </c>
      <c r="AW191" s="11" t="s">
        <v>36</v>
      </c>
      <c r="AX191" s="11" t="s">
        <v>73</v>
      </c>
      <c r="AY191" s="243" t="s">
        <v>127</v>
      </c>
    </row>
    <row r="192" s="11" customFormat="1">
      <c r="B192" s="232"/>
      <c r="C192" s="233"/>
      <c r="D192" s="234" t="s">
        <v>137</v>
      </c>
      <c r="E192" s="235" t="s">
        <v>21</v>
      </c>
      <c r="F192" s="236" t="s">
        <v>396</v>
      </c>
      <c r="G192" s="233"/>
      <c r="H192" s="237">
        <v>207</v>
      </c>
      <c r="I192" s="238"/>
      <c r="J192" s="233"/>
      <c r="K192" s="233"/>
      <c r="L192" s="239"/>
      <c r="M192" s="240"/>
      <c r="N192" s="241"/>
      <c r="O192" s="241"/>
      <c r="P192" s="241"/>
      <c r="Q192" s="241"/>
      <c r="R192" s="241"/>
      <c r="S192" s="241"/>
      <c r="T192" s="242"/>
      <c r="AT192" s="243" t="s">
        <v>137</v>
      </c>
      <c r="AU192" s="243" t="s">
        <v>83</v>
      </c>
      <c r="AV192" s="11" t="s">
        <v>83</v>
      </c>
      <c r="AW192" s="11" t="s">
        <v>36</v>
      </c>
      <c r="AX192" s="11" t="s">
        <v>73</v>
      </c>
      <c r="AY192" s="243" t="s">
        <v>127</v>
      </c>
    </row>
    <row r="193" s="11" customFormat="1">
      <c r="B193" s="232"/>
      <c r="C193" s="233"/>
      <c r="D193" s="234" t="s">
        <v>137</v>
      </c>
      <c r="E193" s="235" t="s">
        <v>21</v>
      </c>
      <c r="F193" s="236" t="s">
        <v>397</v>
      </c>
      <c r="G193" s="233"/>
      <c r="H193" s="237">
        <v>33</v>
      </c>
      <c r="I193" s="238"/>
      <c r="J193" s="233"/>
      <c r="K193" s="233"/>
      <c r="L193" s="239"/>
      <c r="M193" s="240"/>
      <c r="N193" s="241"/>
      <c r="O193" s="241"/>
      <c r="P193" s="241"/>
      <c r="Q193" s="241"/>
      <c r="R193" s="241"/>
      <c r="S193" s="241"/>
      <c r="T193" s="242"/>
      <c r="AT193" s="243" t="s">
        <v>137</v>
      </c>
      <c r="AU193" s="243" t="s">
        <v>83</v>
      </c>
      <c r="AV193" s="11" t="s">
        <v>83</v>
      </c>
      <c r="AW193" s="11" t="s">
        <v>36</v>
      </c>
      <c r="AX193" s="11" t="s">
        <v>73</v>
      </c>
      <c r="AY193" s="243" t="s">
        <v>127</v>
      </c>
    </row>
    <row r="194" s="11" customFormat="1">
      <c r="B194" s="232"/>
      <c r="C194" s="233"/>
      <c r="D194" s="234" t="s">
        <v>137</v>
      </c>
      <c r="E194" s="235" t="s">
        <v>21</v>
      </c>
      <c r="F194" s="236" t="s">
        <v>398</v>
      </c>
      <c r="G194" s="233"/>
      <c r="H194" s="237">
        <v>33</v>
      </c>
      <c r="I194" s="238"/>
      <c r="J194" s="233"/>
      <c r="K194" s="233"/>
      <c r="L194" s="239"/>
      <c r="M194" s="240"/>
      <c r="N194" s="241"/>
      <c r="O194" s="241"/>
      <c r="P194" s="241"/>
      <c r="Q194" s="241"/>
      <c r="R194" s="241"/>
      <c r="S194" s="241"/>
      <c r="T194" s="242"/>
      <c r="AT194" s="243" t="s">
        <v>137</v>
      </c>
      <c r="AU194" s="243" t="s">
        <v>83</v>
      </c>
      <c r="AV194" s="11" t="s">
        <v>83</v>
      </c>
      <c r="AW194" s="11" t="s">
        <v>36</v>
      </c>
      <c r="AX194" s="11" t="s">
        <v>73</v>
      </c>
      <c r="AY194" s="243" t="s">
        <v>127</v>
      </c>
    </row>
    <row r="195" s="12" customFormat="1">
      <c r="B195" s="244"/>
      <c r="C195" s="245"/>
      <c r="D195" s="234" t="s">
        <v>137</v>
      </c>
      <c r="E195" s="246" t="s">
        <v>21</v>
      </c>
      <c r="F195" s="247" t="s">
        <v>139</v>
      </c>
      <c r="G195" s="245"/>
      <c r="H195" s="248">
        <v>305</v>
      </c>
      <c r="I195" s="249"/>
      <c r="J195" s="245"/>
      <c r="K195" s="245"/>
      <c r="L195" s="250"/>
      <c r="M195" s="251"/>
      <c r="N195" s="252"/>
      <c r="O195" s="252"/>
      <c r="P195" s="252"/>
      <c r="Q195" s="252"/>
      <c r="R195" s="252"/>
      <c r="S195" s="252"/>
      <c r="T195" s="253"/>
      <c r="AT195" s="254" t="s">
        <v>137</v>
      </c>
      <c r="AU195" s="254" t="s">
        <v>83</v>
      </c>
      <c r="AV195" s="12" t="s">
        <v>135</v>
      </c>
      <c r="AW195" s="12" t="s">
        <v>36</v>
      </c>
      <c r="AX195" s="12" t="s">
        <v>81</v>
      </c>
      <c r="AY195" s="254" t="s">
        <v>127</v>
      </c>
    </row>
    <row r="196" s="1" customFormat="1" ht="25.5" customHeight="1">
      <c r="B196" s="45"/>
      <c r="C196" s="220" t="s">
        <v>399</v>
      </c>
      <c r="D196" s="220" t="s">
        <v>130</v>
      </c>
      <c r="E196" s="221" t="s">
        <v>400</v>
      </c>
      <c r="F196" s="222" t="s">
        <v>401</v>
      </c>
      <c r="G196" s="223" t="s">
        <v>200</v>
      </c>
      <c r="H196" s="224">
        <v>305</v>
      </c>
      <c r="I196" s="225"/>
      <c r="J196" s="226">
        <f>ROUND(I196*H196,2)</f>
        <v>0</v>
      </c>
      <c r="K196" s="222" t="s">
        <v>134</v>
      </c>
      <c r="L196" s="71"/>
      <c r="M196" s="227" t="s">
        <v>21</v>
      </c>
      <c r="N196" s="228" t="s">
        <v>44</v>
      </c>
      <c r="O196" s="46"/>
      <c r="P196" s="229">
        <f>O196*H196</f>
        <v>0</v>
      </c>
      <c r="Q196" s="229">
        <v>0.00036999999999999999</v>
      </c>
      <c r="R196" s="229">
        <f>Q196*H196</f>
        <v>0.11284999999999999</v>
      </c>
      <c r="S196" s="229">
        <v>0</v>
      </c>
      <c r="T196" s="230">
        <f>S196*H196</f>
        <v>0</v>
      </c>
      <c r="AR196" s="23" t="s">
        <v>135</v>
      </c>
      <c r="AT196" s="23" t="s">
        <v>130</v>
      </c>
      <c r="AU196" s="23" t="s">
        <v>83</v>
      </c>
      <c r="AY196" s="23" t="s">
        <v>127</v>
      </c>
      <c r="BE196" s="231">
        <f>IF(N196="základní",J196,0)</f>
        <v>0</v>
      </c>
      <c r="BF196" s="231">
        <f>IF(N196="snížená",J196,0)</f>
        <v>0</v>
      </c>
      <c r="BG196" s="231">
        <f>IF(N196="zákl. přenesená",J196,0)</f>
        <v>0</v>
      </c>
      <c r="BH196" s="231">
        <f>IF(N196="sníž. přenesená",J196,0)</f>
        <v>0</v>
      </c>
      <c r="BI196" s="231">
        <f>IF(N196="nulová",J196,0)</f>
        <v>0</v>
      </c>
      <c r="BJ196" s="23" t="s">
        <v>81</v>
      </c>
      <c r="BK196" s="231">
        <f>ROUND(I196*H196,2)</f>
        <v>0</v>
      </c>
      <c r="BL196" s="23" t="s">
        <v>135</v>
      </c>
      <c r="BM196" s="23" t="s">
        <v>402</v>
      </c>
    </row>
    <row r="197" s="13" customFormat="1">
      <c r="B197" s="257"/>
      <c r="C197" s="258"/>
      <c r="D197" s="234" t="s">
        <v>137</v>
      </c>
      <c r="E197" s="259" t="s">
        <v>21</v>
      </c>
      <c r="F197" s="260" t="s">
        <v>403</v>
      </c>
      <c r="G197" s="258"/>
      <c r="H197" s="259" t="s">
        <v>21</v>
      </c>
      <c r="I197" s="261"/>
      <c r="J197" s="258"/>
      <c r="K197" s="258"/>
      <c r="L197" s="262"/>
      <c r="M197" s="263"/>
      <c r="N197" s="264"/>
      <c r="O197" s="264"/>
      <c r="P197" s="264"/>
      <c r="Q197" s="264"/>
      <c r="R197" s="264"/>
      <c r="S197" s="264"/>
      <c r="T197" s="265"/>
      <c r="AT197" s="266" t="s">
        <v>137</v>
      </c>
      <c r="AU197" s="266" t="s">
        <v>83</v>
      </c>
      <c r="AV197" s="13" t="s">
        <v>81</v>
      </c>
      <c r="AW197" s="13" t="s">
        <v>36</v>
      </c>
      <c r="AX197" s="13" t="s">
        <v>73</v>
      </c>
      <c r="AY197" s="266" t="s">
        <v>127</v>
      </c>
    </row>
    <row r="198" s="11" customFormat="1">
      <c r="B198" s="232"/>
      <c r="C198" s="233"/>
      <c r="D198" s="234" t="s">
        <v>137</v>
      </c>
      <c r="E198" s="235" t="s">
        <v>21</v>
      </c>
      <c r="F198" s="236" t="s">
        <v>395</v>
      </c>
      <c r="G198" s="233"/>
      <c r="H198" s="237">
        <v>32</v>
      </c>
      <c r="I198" s="238"/>
      <c r="J198" s="233"/>
      <c r="K198" s="233"/>
      <c r="L198" s="239"/>
      <c r="M198" s="240"/>
      <c r="N198" s="241"/>
      <c r="O198" s="241"/>
      <c r="P198" s="241"/>
      <c r="Q198" s="241"/>
      <c r="R198" s="241"/>
      <c r="S198" s="241"/>
      <c r="T198" s="242"/>
      <c r="AT198" s="243" t="s">
        <v>137</v>
      </c>
      <c r="AU198" s="243" t="s">
        <v>83</v>
      </c>
      <c r="AV198" s="11" t="s">
        <v>83</v>
      </c>
      <c r="AW198" s="11" t="s">
        <v>36</v>
      </c>
      <c r="AX198" s="11" t="s">
        <v>73</v>
      </c>
      <c r="AY198" s="243" t="s">
        <v>127</v>
      </c>
    </row>
    <row r="199" s="11" customFormat="1">
      <c r="B199" s="232"/>
      <c r="C199" s="233"/>
      <c r="D199" s="234" t="s">
        <v>137</v>
      </c>
      <c r="E199" s="235" t="s">
        <v>21</v>
      </c>
      <c r="F199" s="236" t="s">
        <v>404</v>
      </c>
      <c r="G199" s="233"/>
      <c r="H199" s="237">
        <v>207</v>
      </c>
      <c r="I199" s="238"/>
      <c r="J199" s="233"/>
      <c r="K199" s="233"/>
      <c r="L199" s="239"/>
      <c r="M199" s="240"/>
      <c r="N199" s="241"/>
      <c r="O199" s="241"/>
      <c r="P199" s="241"/>
      <c r="Q199" s="241"/>
      <c r="R199" s="241"/>
      <c r="S199" s="241"/>
      <c r="T199" s="242"/>
      <c r="AT199" s="243" t="s">
        <v>137</v>
      </c>
      <c r="AU199" s="243" t="s">
        <v>83</v>
      </c>
      <c r="AV199" s="11" t="s">
        <v>83</v>
      </c>
      <c r="AW199" s="11" t="s">
        <v>36</v>
      </c>
      <c r="AX199" s="11" t="s">
        <v>73</v>
      </c>
      <c r="AY199" s="243" t="s">
        <v>127</v>
      </c>
    </row>
    <row r="200" s="11" customFormat="1">
      <c r="B200" s="232"/>
      <c r="C200" s="233"/>
      <c r="D200" s="234" t="s">
        <v>137</v>
      </c>
      <c r="E200" s="235" t="s">
        <v>21</v>
      </c>
      <c r="F200" s="236" t="s">
        <v>405</v>
      </c>
      <c r="G200" s="233"/>
      <c r="H200" s="237">
        <v>33</v>
      </c>
      <c r="I200" s="238"/>
      <c r="J200" s="233"/>
      <c r="K200" s="233"/>
      <c r="L200" s="239"/>
      <c r="M200" s="240"/>
      <c r="N200" s="241"/>
      <c r="O200" s="241"/>
      <c r="P200" s="241"/>
      <c r="Q200" s="241"/>
      <c r="R200" s="241"/>
      <c r="S200" s="241"/>
      <c r="T200" s="242"/>
      <c r="AT200" s="243" t="s">
        <v>137</v>
      </c>
      <c r="AU200" s="243" t="s">
        <v>83</v>
      </c>
      <c r="AV200" s="11" t="s">
        <v>83</v>
      </c>
      <c r="AW200" s="11" t="s">
        <v>36</v>
      </c>
      <c r="AX200" s="11" t="s">
        <v>73</v>
      </c>
      <c r="AY200" s="243" t="s">
        <v>127</v>
      </c>
    </row>
    <row r="201" s="11" customFormat="1">
      <c r="B201" s="232"/>
      <c r="C201" s="233"/>
      <c r="D201" s="234" t="s">
        <v>137</v>
      </c>
      <c r="E201" s="235" t="s">
        <v>21</v>
      </c>
      <c r="F201" s="236" t="s">
        <v>406</v>
      </c>
      <c r="G201" s="233"/>
      <c r="H201" s="237">
        <v>33</v>
      </c>
      <c r="I201" s="238"/>
      <c r="J201" s="233"/>
      <c r="K201" s="233"/>
      <c r="L201" s="239"/>
      <c r="M201" s="240"/>
      <c r="N201" s="241"/>
      <c r="O201" s="241"/>
      <c r="P201" s="241"/>
      <c r="Q201" s="241"/>
      <c r="R201" s="241"/>
      <c r="S201" s="241"/>
      <c r="T201" s="242"/>
      <c r="AT201" s="243" t="s">
        <v>137</v>
      </c>
      <c r="AU201" s="243" t="s">
        <v>83</v>
      </c>
      <c r="AV201" s="11" t="s">
        <v>83</v>
      </c>
      <c r="AW201" s="11" t="s">
        <v>36</v>
      </c>
      <c r="AX201" s="11" t="s">
        <v>73</v>
      </c>
      <c r="AY201" s="243" t="s">
        <v>127</v>
      </c>
    </row>
    <row r="202" s="12" customFormat="1">
      <c r="B202" s="244"/>
      <c r="C202" s="245"/>
      <c r="D202" s="234" t="s">
        <v>137</v>
      </c>
      <c r="E202" s="246" t="s">
        <v>21</v>
      </c>
      <c r="F202" s="247" t="s">
        <v>139</v>
      </c>
      <c r="G202" s="245"/>
      <c r="H202" s="248">
        <v>305</v>
      </c>
      <c r="I202" s="249"/>
      <c r="J202" s="245"/>
      <c r="K202" s="245"/>
      <c r="L202" s="250"/>
      <c r="M202" s="251"/>
      <c r="N202" s="252"/>
      <c r="O202" s="252"/>
      <c r="P202" s="252"/>
      <c r="Q202" s="252"/>
      <c r="R202" s="252"/>
      <c r="S202" s="252"/>
      <c r="T202" s="253"/>
      <c r="AT202" s="254" t="s">
        <v>137</v>
      </c>
      <c r="AU202" s="254" t="s">
        <v>83</v>
      </c>
      <c r="AV202" s="12" t="s">
        <v>135</v>
      </c>
      <c r="AW202" s="12" t="s">
        <v>36</v>
      </c>
      <c r="AX202" s="12" t="s">
        <v>81</v>
      </c>
      <c r="AY202" s="254" t="s">
        <v>127</v>
      </c>
    </row>
    <row r="203" s="1" customFormat="1" ht="16.5" customHeight="1">
      <c r="B203" s="45"/>
      <c r="C203" s="220" t="s">
        <v>407</v>
      </c>
      <c r="D203" s="220" t="s">
        <v>130</v>
      </c>
      <c r="E203" s="221" t="s">
        <v>408</v>
      </c>
      <c r="F203" s="222" t="s">
        <v>409</v>
      </c>
      <c r="G203" s="223" t="s">
        <v>200</v>
      </c>
      <c r="H203" s="224">
        <v>610</v>
      </c>
      <c r="I203" s="225"/>
      <c r="J203" s="226">
        <f>ROUND(I203*H203,2)</f>
        <v>0</v>
      </c>
      <c r="K203" s="222" t="s">
        <v>134</v>
      </c>
      <c r="L203" s="71"/>
      <c r="M203" s="227" t="s">
        <v>21</v>
      </c>
      <c r="N203" s="228" t="s">
        <v>44</v>
      </c>
      <c r="O203" s="46"/>
      <c r="P203" s="229">
        <f>O203*H203</f>
        <v>0</v>
      </c>
      <c r="Q203" s="229">
        <v>0</v>
      </c>
      <c r="R203" s="229">
        <f>Q203*H203</f>
        <v>0</v>
      </c>
      <c r="S203" s="229">
        <v>0</v>
      </c>
      <c r="T203" s="230">
        <f>S203*H203</f>
        <v>0</v>
      </c>
      <c r="AR203" s="23" t="s">
        <v>135</v>
      </c>
      <c r="AT203" s="23" t="s">
        <v>130</v>
      </c>
      <c r="AU203" s="23" t="s">
        <v>83</v>
      </c>
      <c r="AY203" s="23" t="s">
        <v>127</v>
      </c>
      <c r="BE203" s="231">
        <f>IF(N203="základní",J203,0)</f>
        <v>0</v>
      </c>
      <c r="BF203" s="231">
        <f>IF(N203="snížená",J203,0)</f>
        <v>0</v>
      </c>
      <c r="BG203" s="231">
        <f>IF(N203="zákl. přenesená",J203,0)</f>
        <v>0</v>
      </c>
      <c r="BH203" s="231">
        <f>IF(N203="sníž. přenesená",J203,0)</f>
        <v>0</v>
      </c>
      <c r="BI203" s="231">
        <f>IF(N203="nulová",J203,0)</f>
        <v>0</v>
      </c>
      <c r="BJ203" s="23" t="s">
        <v>81</v>
      </c>
      <c r="BK203" s="231">
        <f>ROUND(I203*H203,2)</f>
        <v>0</v>
      </c>
      <c r="BL203" s="23" t="s">
        <v>135</v>
      </c>
      <c r="BM203" s="23" t="s">
        <v>410</v>
      </c>
    </row>
    <row r="204" s="11" customFormat="1">
      <c r="B204" s="232"/>
      <c r="C204" s="233"/>
      <c r="D204" s="234" t="s">
        <v>137</v>
      </c>
      <c r="E204" s="235" t="s">
        <v>21</v>
      </c>
      <c r="F204" s="236" t="s">
        <v>411</v>
      </c>
      <c r="G204" s="233"/>
      <c r="H204" s="237">
        <v>64</v>
      </c>
      <c r="I204" s="238"/>
      <c r="J204" s="233"/>
      <c r="K204" s="233"/>
      <c r="L204" s="239"/>
      <c r="M204" s="240"/>
      <c r="N204" s="241"/>
      <c r="O204" s="241"/>
      <c r="P204" s="241"/>
      <c r="Q204" s="241"/>
      <c r="R204" s="241"/>
      <c r="S204" s="241"/>
      <c r="T204" s="242"/>
      <c r="AT204" s="243" t="s">
        <v>137</v>
      </c>
      <c r="AU204" s="243" t="s">
        <v>83</v>
      </c>
      <c r="AV204" s="11" t="s">
        <v>83</v>
      </c>
      <c r="AW204" s="11" t="s">
        <v>36</v>
      </c>
      <c r="AX204" s="11" t="s">
        <v>73</v>
      </c>
      <c r="AY204" s="243" t="s">
        <v>127</v>
      </c>
    </row>
    <row r="205" s="11" customFormat="1">
      <c r="B205" s="232"/>
      <c r="C205" s="233"/>
      <c r="D205" s="234" t="s">
        <v>137</v>
      </c>
      <c r="E205" s="235" t="s">
        <v>21</v>
      </c>
      <c r="F205" s="236" t="s">
        <v>412</v>
      </c>
      <c r="G205" s="233"/>
      <c r="H205" s="237">
        <v>414</v>
      </c>
      <c r="I205" s="238"/>
      <c r="J205" s="233"/>
      <c r="K205" s="233"/>
      <c r="L205" s="239"/>
      <c r="M205" s="240"/>
      <c r="N205" s="241"/>
      <c r="O205" s="241"/>
      <c r="P205" s="241"/>
      <c r="Q205" s="241"/>
      <c r="R205" s="241"/>
      <c r="S205" s="241"/>
      <c r="T205" s="242"/>
      <c r="AT205" s="243" t="s">
        <v>137</v>
      </c>
      <c r="AU205" s="243" t="s">
        <v>83</v>
      </c>
      <c r="AV205" s="11" t="s">
        <v>83</v>
      </c>
      <c r="AW205" s="11" t="s">
        <v>36</v>
      </c>
      <c r="AX205" s="11" t="s">
        <v>73</v>
      </c>
      <c r="AY205" s="243" t="s">
        <v>127</v>
      </c>
    </row>
    <row r="206" s="11" customFormat="1">
      <c r="B206" s="232"/>
      <c r="C206" s="233"/>
      <c r="D206" s="234" t="s">
        <v>137</v>
      </c>
      <c r="E206" s="235" t="s">
        <v>21</v>
      </c>
      <c r="F206" s="236" t="s">
        <v>413</v>
      </c>
      <c r="G206" s="233"/>
      <c r="H206" s="237">
        <v>66</v>
      </c>
      <c r="I206" s="238"/>
      <c r="J206" s="233"/>
      <c r="K206" s="233"/>
      <c r="L206" s="239"/>
      <c r="M206" s="240"/>
      <c r="N206" s="241"/>
      <c r="O206" s="241"/>
      <c r="P206" s="241"/>
      <c r="Q206" s="241"/>
      <c r="R206" s="241"/>
      <c r="S206" s="241"/>
      <c r="T206" s="242"/>
      <c r="AT206" s="243" t="s">
        <v>137</v>
      </c>
      <c r="AU206" s="243" t="s">
        <v>83</v>
      </c>
      <c r="AV206" s="11" t="s">
        <v>83</v>
      </c>
      <c r="AW206" s="11" t="s">
        <v>36</v>
      </c>
      <c r="AX206" s="11" t="s">
        <v>73</v>
      </c>
      <c r="AY206" s="243" t="s">
        <v>127</v>
      </c>
    </row>
    <row r="207" s="11" customFormat="1">
      <c r="B207" s="232"/>
      <c r="C207" s="233"/>
      <c r="D207" s="234" t="s">
        <v>137</v>
      </c>
      <c r="E207" s="235" t="s">
        <v>21</v>
      </c>
      <c r="F207" s="236" t="s">
        <v>414</v>
      </c>
      <c r="G207" s="233"/>
      <c r="H207" s="237">
        <v>66</v>
      </c>
      <c r="I207" s="238"/>
      <c r="J207" s="233"/>
      <c r="K207" s="233"/>
      <c r="L207" s="239"/>
      <c r="M207" s="240"/>
      <c r="N207" s="241"/>
      <c r="O207" s="241"/>
      <c r="P207" s="241"/>
      <c r="Q207" s="241"/>
      <c r="R207" s="241"/>
      <c r="S207" s="241"/>
      <c r="T207" s="242"/>
      <c r="AT207" s="243" t="s">
        <v>137</v>
      </c>
      <c r="AU207" s="243" t="s">
        <v>83</v>
      </c>
      <c r="AV207" s="11" t="s">
        <v>83</v>
      </c>
      <c r="AW207" s="11" t="s">
        <v>36</v>
      </c>
      <c r="AX207" s="11" t="s">
        <v>73</v>
      </c>
      <c r="AY207" s="243" t="s">
        <v>127</v>
      </c>
    </row>
    <row r="208" s="12" customFormat="1">
      <c r="B208" s="244"/>
      <c r="C208" s="245"/>
      <c r="D208" s="234" t="s">
        <v>137</v>
      </c>
      <c r="E208" s="246" t="s">
        <v>21</v>
      </c>
      <c r="F208" s="247" t="s">
        <v>139</v>
      </c>
      <c r="G208" s="245"/>
      <c r="H208" s="248">
        <v>610</v>
      </c>
      <c r="I208" s="249"/>
      <c r="J208" s="245"/>
      <c r="K208" s="245"/>
      <c r="L208" s="250"/>
      <c r="M208" s="251"/>
      <c r="N208" s="252"/>
      <c r="O208" s="252"/>
      <c r="P208" s="252"/>
      <c r="Q208" s="252"/>
      <c r="R208" s="252"/>
      <c r="S208" s="252"/>
      <c r="T208" s="253"/>
      <c r="AT208" s="254" t="s">
        <v>137</v>
      </c>
      <c r="AU208" s="254" t="s">
        <v>83</v>
      </c>
      <c r="AV208" s="12" t="s">
        <v>135</v>
      </c>
      <c r="AW208" s="12" t="s">
        <v>36</v>
      </c>
      <c r="AX208" s="12" t="s">
        <v>81</v>
      </c>
      <c r="AY208" s="254" t="s">
        <v>127</v>
      </c>
    </row>
    <row r="209" s="1" customFormat="1" ht="25.5" customHeight="1">
      <c r="B209" s="45"/>
      <c r="C209" s="220" t="s">
        <v>415</v>
      </c>
      <c r="D209" s="220" t="s">
        <v>130</v>
      </c>
      <c r="E209" s="221" t="s">
        <v>416</v>
      </c>
      <c r="F209" s="222" t="s">
        <v>417</v>
      </c>
      <c r="G209" s="223" t="s">
        <v>150</v>
      </c>
      <c r="H209" s="224">
        <v>12.398</v>
      </c>
      <c r="I209" s="225"/>
      <c r="J209" s="226">
        <f>ROUND(I209*H209,2)</f>
        <v>0</v>
      </c>
      <c r="K209" s="222" t="s">
        <v>134</v>
      </c>
      <c r="L209" s="71"/>
      <c r="M209" s="227" t="s">
        <v>21</v>
      </c>
      <c r="N209" s="228" t="s">
        <v>44</v>
      </c>
      <c r="O209" s="46"/>
      <c r="P209" s="229">
        <f>O209*H209</f>
        <v>0</v>
      </c>
      <c r="Q209" s="229">
        <v>0</v>
      </c>
      <c r="R209" s="229">
        <f>Q209*H209</f>
        <v>0</v>
      </c>
      <c r="S209" s="229">
        <v>0</v>
      </c>
      <c r="T209" s="230">
        <f>S209*H209</f>
        <v>0</v>
      </c>
      <c r="AR209" s="23" t="s">
        <v>135</v>
      </c>
      <c r="AT209" s="23" t="s">
        <v>130</v>
      </c>
      <c r="AU209" s="23" t="s">
        <v>83</v>
      </c>
      <c r="AY209" s="23" t="s">
        <v>127</v>
      </c>
      <c r="BE209" s="231">
        <f>IF(N209="základní",J209,0)</f>
        <v>0</v>
      </c>
      <c r="BF209" s="231">
        <f>IF(N209="snížená",J209,0)</f>
        <v>0</v>
      </c>
      <c r="BG209" s="231">
        <f>IF(N209="zákl. přenesená",J209,0)</f>
        <v>0</v>
      </c>
      <c r="BH209" s="231">
        <f>IF(N209="sníž. přenesená",J209,0)</f>
        <v>0</v>
      </c>
      <c r="BI209" s="231">
        <f>IF(N209="nulová",J209,0)</f>
        <v>0</v>
      </c>
      <c r="BJ209" s="23" t="s">
        <v>81</v>
      </c>
      <c r="BK209" s="231">
        <f>ROUND(I209*H209,2)</f>
        <v>0</v>
      </c>
      <c r="BL209" s="23" t="s">
        <v>135</v>
      </c>
      <c r="BM209" s="23" t="s">
        <v>418</v>
      </c>
    </row>
    <row r="210" s="1" customFormat="1">
      <c r="B210" s="45"/>
      <c r="C210" s="73"/>
      <c r="D210" s="234" t="s">
        <v>152</v>
      </c>
      <c r="E210" s="73"/>
      <c r="F210" s="255" t="s">
        <v>419</v>
      </c>
      <c r="G210" s="73"/>
      <c r="H210" s="73"/>
      <c r="I210" s="190"/>
      <c r="J210" s="73"/>
      <c r="K210" s="73"/>
      <c r="L210" s="71"/>
      <c r="M210" s="256"/>
      <c r="N210" s="46"/>
      <c r="O210" s="46"/>
      <c r="P210" s="46"/>
      <c r="Q210" s="46"/>
      <c r="R210" s="46"/>
      <c r="S210" s="46"/>
      <c r="T210" s="94"/>
      <c r="AT210" s="23" t="s">
        <v>152</v>
      </c>
      <c r="AU210" s="23" t="s">
        <v>83</v>
      </c>
    </row>
    <row r="211" s="13" customFormat="1">
      <c r="B211" s="257"/>
      <c r="C211" s="258"/>
      <c r="D211" s="234" t="s">
        <v>137</v>
      </c>
      <c r="E211" s="259" t="s">
        <v>21</v>
      </c>
      <c r="F211" s="260" t="s">
        <v>420</v>
      </c>
      <c r="G211" s="258"/>
      <c r="H211" s="259" t="s">
        <v>21</v>
      </c>
      <c r="I211" s="261"/>
      <c r="J211" s="258"/>
      <c r="K211" s="258"/>
      <c r="L211" s="262"/>
      <c r="M211" s="263"/>
      <c r="N211" s="264"/>
      <c r="O211" s="264"/>
      <c r="P211" s="264"/>
      <c r="Q211" s="264"/>
      <c r="R211" s="264"/>
      <c r="S211" s="264"/>
      <c r="T211" s="265"/>
      <c r="AT211" s="266" t="s">
        <v>137</v>
      </c>
      <c r="AU211" s="266" t="s">
        <v>83</v>
      </c>
      <c r="AV211" s="13" t="s">
        <v>81</v>
      </c>
      <c r="AW211" s="13" t="s">
        <v>36</v>
      </c>
      <c r="AX211" s="13" t="s">
        <v>73</v>
      </c>
      <c r="AY211" s="266" t="s">
        <v>127</v>
      </c>
    </row>
    <row r="212" s="11" customFormat="1">
      <c r="B212" s="232"/>
      <c r="C212" s="233"/>
      <c r="D212" s="234" t="s">
        <v>137</v>
      </c>
      <c r="E212" s="235" t="s">
        <v>21</v>
      </c>
      <c r="F212" s="236" t="s">
        <v>421</v>
      </c>
      <c r="G212" s="233"/>
      <c r="H212" s="237">
        <v>2.75</v>
      </c>
      <c r="I212" s="238"/>
      <c r="J212" s="233"/>
      <c r="K212" s="233"/>
      <c r="L212" s="239"/>
      <c r="M212" s="240"/>
      <c r="N212" s="241"/>
      <c r="O212" s="241"/>
      <c r="P212" s="241"/>
      <c r="Q212" s="241"/>
      <c r="R212" s="241"/>
      <c r="S212" s="241"/>
      <c r="T212" s="242"/>
      <c r="AT212" s="243" t="s">
        <v>137</v>
      </c>
      <c r="AU212" s="243" t="s">
        <v>83</v>
      </c>
      <c r="AV212" s="11" t="s">
        <v>83</v>
      </c>
      <c r="AW212" s="11" t="s">
        <v>36</v>
      </c>
      <c r="AX212" s="11" t="s">
        <v>73</v>
      </c>
      <c r="AY212" s="243" t="s">
        <v>127</v>
      </c>
    </row>
    <row r="213" s="11" customFormat="1">
      <c r="B213" s="232"/>
      <c r="C213" s="233"/>
      <c r="D213" s="234" t="s">
        <v>137</v>
      </c>
      <c r="E213" s="235" t="s">
        <v>21</v>
      </c>
      <c r="F213" s="236" t="s">
        <v>422</v>
      </c>
      <c r="G213" s="233"/>
      <c r="H213" s="237">
        <v>2.613</v>
      </c>
      <c r="I213" s="238"/>
      <c r="J213" s="233"/>
      <c r="K213" s="233"/>
      <c r="L213" s="239"/>
      <c r="M213" s="240"/>
      <c r="N213" s="241"/>
      <c r="O213" s="241"/>
      <c r="P213" s="241"/>
      <c r="Q213" s="241"/>
      <c r="R213" s="241"/>
      <c r="S213" s="241"/>
      <c r="T213" s="242"/>
      <c r="AT213" s="243" t="s">
        <v>137</v>
      </c>
      <c r="AU213" s="243" t="s">
        <v>83</v>
      </c>
      <c r="AV213" s="11" t="s">
        <v>83</v>
      </c>
      <c r="AW213" s="11" t="s">
        <v>36</v>
      </c>
      <c r="AX213" s="11" t="s">
        <v>73</v>
      </c>
      <c r="AY213" s="243" t="s">
        <v>127</v>
      </c>
    </row>
    <row r="214" s="11" customFormat="1">
      <c r="B214" s="232"/>
      <c r="C214" s="233"/>
      <c r="D214" s="234" t="s">
        <v>137</v>
      </c>
      <c r="E214" s="235" t="s">
        <v>21</v>
      </c>
      <c r="F214" s="236" t="s">
        <v>423</v>
      </c>
      <c r="G214" s="233"/>
      <c r="H214" s="237">
        <v>7.0350000000000001</v>
      </c>
      <c r="I214" s="238"/>
      <c r="J214" s="233"/>
      <c r="K214" s="233"/>
      <c r="L214" s="239"/>
      <c r="M214" s="240"/>
      <c r="N214" s="241"/>
      <c r="O214" s="241"/>
      <c r="P214" s="241"/>
      <c r="Q214" s="241"/>
      <c r="R214" s="241"/>
      <c r="S214" s="241"/>
      <c r="T214" s="242"/>
      <c r="AT214" s="243" t="s">
        <v>137</v>
      </c>
      <c r="AU214" s="243" t="s">
        <v>83</v>
      </c>
      <c r="AV214" s="11" t="s">
        <v>83</v>
      </c>
      <c r="AW214" s="11" t="s">
        <v>36</v>
      </c>
      <c r="AX214" s="11" t="s">
        <v>73</v>
      </c>
      <c r="AY214" s="243" t="s">
        <v>127</v>
      </c>
    </row>
    <row r="215" s="12" customFormat="1">
      <c r="B215" s="244"/>
      <c r="C215" s="245"/>
      <c r="D215" s="234" t="s">
        <v>137</v>
      </c>
      <c r="E215" s="246" t="s">
        <v>21</v>
      </c>
      <c r="F215" s="247" t="s">
        <v>139</v>
      </c>
      <c r="G215" s="245"/>
      <c r="H215" s="248">
        <v>12.398</v>
      </c>
      <c r="I215" s="249"/>
      <c r="J215" s="245"/>
      <c r="K215" s="245"/>
      <c r="L215" s="250"/>
      <c r="M215" s="251"/>
      <c r="N215" s="252"/>
      <c r="O215" s="252"/>
      <c r="P215" s="252"/>
      <c r="Q215" s="252"/>
      <c r="R215" s="252"/>
      <c r="S215" s="252"/>
      <c r="T215" s="253"/>
      <c r="AT215" s="254" t="s">
        <v>137</v>
      </c>
      <c r="AU215" s="254" t="s">
        <v>83</v>
      </c>
      <c r="AV215" s="12" t="s">
        <v>135</v>
      </c>
      <c r="AW215" s="12" t="s">
        <v>36</v>
      </c>
      <c r="AX215" s="12" t="s">
        <v>81</v>
      </c>
      <c r="AY215" s="254" t="s">
        <v>127</v>
      </c>
    </row>
    <row r="216" s="1" customFormat="1" ht="16.5" customHeight="1">
      <c r="B216" s="45"/>
      <c r="C216" s="220" t="s">
        <v>213</v>
      </c>
      <c r="D216" s="220" t="s">
        <v>130</v>
      </c>
      <c r="E216" s="221" t="s">
        <v>424</v>
      </c>
      <c r="F216" s="222" t="s">
        <v>425</v>
      </c>
      <c r="G216" s="223" t="s">
        <v>133</v>
      </c>
      <c r="H216" s="224">
        <v>20.774999999999999</v>
      </c>
      <c r="I216" s="225"/>
      <c r="J216" s="226">
        <f>ROUND(I216*H216,2)</f>
        <v>0</v>
      </c>
      <c r="K216" s="222" t="s">
        <v>134</v>
      </c>
      <c r="L216" s="71"/>
      <c r="M216" s="227" t="s">
        <v>21</v>
      </c>
      <c r="N216" s="228" t="s">
        <v>44</v>
      </c>
      <c r="O216" s="46"/>
      <c r="P216" s="229">
        <f>O216*H216</f>
        <v>0</v>
      </c>
      <c r="Q216" s="229">
        <v>0.0014400000000000001</v>
      </c>
      <c r="R216" s="229">
        <f>Q216*H216</f>
        <v>0.029915999999999998</v>
      </c>
      <c r="S216" s="229">
        <v>0</v>
      </c>
      <c r="T216" s="230">
        <f>S216*H216</f>
        <v>0</v>
      </c>
      <c r="AR216" s="23" t="s">
        <v>135</v>
      </c>
      <c r="AT216" s="23" t="s">
        <v>130</v>
      </c>
      <c r="AU216" s="23" t="s">
        <v>83</v>
      </c>
      <c r="AY216" s="23" t="s">
        <v>127</v>
      </c>
      <c r="BE216" s="231">
        <f>IF(N216="základní",J216,0)</f>
        <v>0</v>
      </c>
      <c r="BF216" s="231">
        <f>IF(N216="snížená",J216,0)</f>
        <v>0</v>
      </c>
      <c r="BG216" s="231">
        <f>IF(N216="zákl. přenesená",J216,0)</f>
        <v>0</v>
      </c>
      <c r="BH216" s="231">
        <f>IF(N216="sníž. přenesená",J216,0)</f>
        <v>0</v>
      </c>
      <c r="BI216" s="231">
        <f>IF(N216="nulová",J216,0)</f>
        <v>0</v>
      </c>
      <c r="BJ216" s="23" t="s">
        <v>81</v>
      </c>
      <c r="BK216" s="231">
        <f>ROUND(I216*H216,2)</f>
        <v>0</v>
      </c>
      <c r="BL216" s="23" t="s">
        <v>135</v>
      </c>
      <c r="BM216" s="23" t="s">
        <v>426</v>
      </c>
    </row>
    <row r="217" s="1" customFormat="1">
      <c r="B217" s="45"/>
      <c r="C217" s="73"/>
      <c r="D217" s="234" t="s">
        <v>152</v>
      </c>
      <c r="E217" s="73"/>
      <c r="F217" s="255" t="s">
        <v>427</v>
      </c>
      <c r="G217" s="73"/>
      <c r="H217" s="73"/>
      <c r="I217" s="190"/>
      <c r="J217" s="73"/>
      <c r="K217" s="73"/>
      <c r="L217" s="71"/>
      <c r="M217" s="256"/>
      <c r="N217" s="46"/>
      <c r="O217" s="46"/>
      <c r="P217" s="46"/>
      <c r="Q217" s="46"/>
      <c r="R217" s="46"/>
      <c r="S217" s="46"/>
      <c r="T217" s="94"/>
      <c r="AT217" s="23" t="s">
        <v>152</v>
      </c>
      <c r="AU217" s="23" t="s">
        <v>83</v>
      </c>
    </row>
    <row r="218" s="11" customFormat="1">
      <c r="B218" s="232"/>
      <c r="C218" s="233"/>
      <c r="D218" s="234" t="s">
        <v>137</v>
      </c>
      <c r="E218" s="235" t="s">
        <v>21</v>
      </c>
      <c r="F218" s="236" t="s">
        <v>428</v>
      </c>
      <c r="G218" s="233"/>
      <c r="H218" s="237">
        <v>5.5</v>
      </c>
      <c r="I218" s="238"/>
      <c r="J218" s="233"/>
      <c r="K218" s="233"/>
      <c r="L218" s="239"/>
      <c r="M218" s="240"/>
      <c r="N218" s="241"/>
      <c r="O218" s="241"/>
      <c r="P218" s="241"/>
      <c r="Q218" s="241"/>
      <c r="R218" s="241"/>
      <c r="S218" s="241"/>
      <c r="T218" s="242"/>
      <c r="AT218" s="243" t="s">
        <v>137</v>
      </c>
      <c r="AU218" s="243" t="s">
        <v>83</v>
      </c>
      <c r="AV218" s="11" t="s">
        <v>83</v>
      </c>
      <c r="AW218" s="11" t="s">
        <v>36</v>
      </c>
      <c r="AX218" s="11" t="s">
        <v>73</v>
      </c>
      <c r="AY218" s="243" t="s">
        <v>127</v>
      </c>
    </row>
    <row r="219" s="11" customFormat="1">
      <c r="B219" s="232"/>
      <c r="C219" s="233"/>
      <c r="D219" s="234" t="s">
        <v>137</v>
      </c>
      <c r="E219" s="235" t="s">
        <v>21</v>
      </c>
      <c r="F219" s="236" t="s">
        <v>429</v>
      </c>
      <c r="G219" s="233"/>
      <c r="H219" s="237">
        <v>5.2249999999999996</v>
      </c>
      <c r="I219" s="238"/>
      <c r="J219" s="233"/>
      <c r="K219" s="233"/>
      <c r="L219" s="239"/>
      <c r="M219" s="240"/>
      <c r="N219" s="241"/>
      <c r="O219" s="241"/>
      <c r="P219" s="241"/>
      <c r="Q219" s="241"/>
      <c r="R219" s="241"/>
      <c r="S219" s="241"/>
      <c r="T219" s="242"/>
      <c r="AT219" s="243" t="s">
        <v>137</v>
      </c>
      <c r="AU219" s="243" t="s">
        <v>83</v>
      </c>
      <c r="AV219" s="11" t="s">
        <v>83</v>
      </c>
      <c r="AW219" s="11" t="s">
        <v>36</v>
      </c>
      <c r="AX219" s="11" t="s">
        <v>73</v>
      </c>
      <c r="AY219" s="243" t="s">
        <v>127</v>
      </c>
    </row>
    <row r="220" s="11" customFormat="1">
      <c r="B220" s="232"/>
      <c r="C220" s="233"/>
      <c r="D220" s="234" t="s">
        <v>137</v>
      </c>
      <c r="E220" s="235" t="s">
        <v>21</v>
      </c>
      <c r="F220" s="236" t="s">
        <v>430</v>
      </c>
      <c r="G220" s="233"/>
      <c r="H220" s="237">
        <v>10.050000000000001</v>
      </c>
      <c r="I220" s="238"/>
      <c r="J220" s="233"/>
      <c r="K220" s="233"/>
      <c r="L220" s="239"/>
      <c r="M220" s="240"/>
      <c r="N220" s="241"/>
      <c r="O220" s="241"/>
      <c r="P220" s="241"/>
      <c r="Q220" s="241"/>
      <c r="R220" s="241"/>
      <c r="S220" s="241"/>
      <c r="T220" s="242"/>
      <c r="AT220" s="243" t="s">
        <v>137</v>
      </c>
      <c r="AU220" s="243" t="s">
        <v>83</v>
      </c>
      <c r="AV220" s="11" t="s">
        <v>83</v>
      </c>
      <c r="AW220" s="11" t="s">
        <v>36</v>
      </c>
      <c r="AX220" s="11" t="s">
        <v>73</v>
      </c>
      <c r="AY220" s="243" t="s">
        <v>127</v>
      </c>
    </row>
    <row r="221" s="12" customFormat="1">
      <c r="B221" s="244"/>
      <c r="C221" s="245"/>
      <c r="D221" s="234" t="s">
        <v>137</v>
      </c>
      <c r="E221" s="246" t="s">
        <v>21</v>
      </c>
      <c r="F221" s="247" t="s">
        <v>139</v>
      </c>
      <c r="G221" s="245"/>
      <c r="H221" s="248">
        <v>20.774999999999999</v>
      </c>
      <c r="I221" s="249"/>
      <c r="J221" s="245"/>
      <c r="K221" s="245"/>
      <c r="L221" s="250"/>
      <c r="M221" s="251"/>
      <c r="N221" s="252"/>
      <c r="O221" s="252"/>
      <c r="P221" s="252"/>
      <c r="Q221" s="252"/>
      <c r="R221" s="252"/>
      <c r="S221" s="252"/>
      <c r="T221" s="253"/>
      <c r="AT221" s="254" t="s">
        <v>137</v>
      </c>
      <c r="AU221" s="254" t="s">
        <v>83</v>
      </c>
      <c r="AV221" s="12" t="s">
        <v>135</v>
      </c>
      <c r="AW221" s="12" t="s">
        <v>36</v>
      </c>
      <c r="AX221" s="12" t="s">
        <v>81</v>
      </c>
      <c r="AY221" s="254" t="s">
        <v>127</v>
      </c>
    </row>
    <row r="222" s="1" customFormat="1" ht="25.5" customHeight="1">
      <c r="B222" s="45"/>
      <c r="C222" s="220" t="s">
        <v>431</v>
      </c>
      <c r="D222" s="220" t="s">
        <v>130</v>
      </c>
      <c r="E222" s="221" t="s">
        <v>432</v>
      </c>
      <c r="F222" s="222" t="s">
        <v>433</v>
      </c>
      <c r="G222" s="223" t="s">
        <v>133</v>
      </c>
      <c r="H222" s="224">
        <v>20.774999999999999</v>
      </c>
      <c r="I222" s="225"/>
      <c r="J222" s="226">
        <f>ROUND(I222*H222,2)</f>
        <v>0</v>
      </c>
      <c r="K222" s="222" t="s">
        <v>134</v>
      </c>
      <c r="L222" s="71"/>
      <c r="M222" s="227" t="s">
        <v>21</v>
      </c>
      <c r="N222" s="228" t="s">
        <v>44</v>
      </c>
      <c r="O222" s="46"/>
      <c r="P222" s="229">
        <f>O222*H222</f>
        <v>0</v>
      </c>
      <c r="Q222" s="229">
        <v>4.0000000000000003E-05</v>
      </c>
      <c r="R222" s="229">
        <f>Q222*H222</f>
        <v>0.00083100000000000003</v>
      </c>
      <c r="S222" s="229">
        <v>0</v>
      </c>
      <c r="T222" s="230">
        <f>S222*H222</f>
        <v>0</v>
      </c>
      <c r="AR222" s="23" t="s">
        <v>135</v>
      </c>
      <c r="AT222" s="23" t="s">
        <v>130</v>
      </c>
      <c r="AU222" s="23" t="s">
        <v>83</v>
      </c>
      <c r="AY222" s="23" t="s">
        <v>127</v>
      </c>
      <c r="BE222" s="231">
        <f>IF(N222="základní",J222,0)</f>
        <v>0</v>
      </c>
      <c r="BF222" s="231">
        <f>IF(N222="snížená",J222,0)</f>
        <v>0</v>
      </c>
      <c r="BG222" s="231">
        <f>IF(N222="zákl. přenesená",J222,0)</f>
        <v>0</v>
      </c>
      <c r="BH222" s="231">
        <f>IF(N222="sníž. přenesená",J222,0)</f>
        <v>0</v>
      </c>
      <c r="BI222" s="231">
        <f>IF(N222="nulová",J222,0)</f>
        <v>0</v>
      </c>
      <c r="BJ222" s="23" t="s">
        <v>81</v>
      </c>
      <c r="BK222" s="231">
        <f>ROUND(I222*H222,2)</f>
        <v>0</v>
      </c>
      <c r="BL222" s="23" t="s">
        <v>135</v>
      </c>
      <c r="BM222" s="23" t="s">
        <v>434</v>
      </c>
    </row>
    <row r="223" s="1" customFormat="1">
      <c r="B223" s="45"/>
      <c r="C223" s="73"/>
      <c r="D223" s="234" t="s">
        <v>152</v>
      </c>
      <c r="E223" s="73"/>
      <c r="F223" s="255" t="s">
        <v>427</v>
      </c>
      <c r="G223" s="73"/>
      <c r="H223" s="73"/>
      <c r="I223" s="190"/>
      <c r="J223" s="73"/>
      <c r="K223" s="73"/>
      <c r="L223" s="71"/>
      <c r="M223" s="256"/>
      <c r="N223" s="46"/>
      <c r="O223" s="46"/>
      <c r="P223" s="46"/>
      <c r="Q223" s="46"/>
      <c r="R223" s="46"/>
      <c r="S223" s="46"/>
      <c r="T223" s="94"/>
      <c r="AT223" s="23" t="s">
        <v>152</v>
      </c>
      <c r="AU223" s="23" t="s">
        <v>83</v>
      </c>
    </row>
    <row r="224" s="1" customFormat="1" ht="25.5" customHeight="1">
      <c r="B224" s="45"/>
      <c r="C224" s="220" t="s">
        <v>435</v>
      </c>
      <c r="D224" s="220" t="s">
        <v>130</v>
      </c>
      <c r="E224" s="221" t="s">
        <v>436</v>
      </c>
      <c r="F224" s="222" t="s">
        <v>437</v>
      </c>
      <c r="G224" s="223" t="s">
        <v>157</v>
      </c>
      <c r="H224" s="224">
        <v>1.0520000000000001</v>
      </c>
      <c r="I224" s="225"/>
      <c r="J224" s="226">
        <f>ROUND(I224*H224,2)</f>
        <v>0</v>
      </c>
      <c r="K224" s="222" t="s">
        <v>134</v>
      </c>
      <c r="L224" s="71"/>
      <c r="M224" s="227" t="s">
        <v>21</v>
      </c>
      <c r="N224" s="228" t="s">
        <v>44</v>
      </c>
      <c r="O224" s="46"/>
      <c r="P224" s="229">
        <f>O224*H224</f>
        <v>0</v>
      </c>
      <c r="Q224" s="229">
        <v>1.0382199999999999</v>
      </c>
      <c r="R224" s="229">
        <f>Q224*H224</f>
        <v>1.0922074399999999</v>
      </c>
      <c r="S224" s="229">
        <v>0</v>
      </c>
      <c r="T224" s="230">
        <f>S224*H224</f>
        <v>0</v>
      </c>
      <c r="AR224" s="23" t="s">
        <v>135</v>
      </c>
      <c r="AT224" s="23" t="s">
        <v>130</v>
      </c>
      <c r="AU224" s="23" t="s">
        <v>83</v>
      </c>
      <c r="AY224" s="23" t="s">
        <v>127</v>
      </c>
      <c r="BE224" s="231">
        <f>IF(N224="základní",J224,0)</f>
        <v>0</v>
      </c>
      <c r="BF224" s="231">
        <f>IF(N224="snížená",J224,0)</f>
        <v>0</v>
      </c>
      <c r="BG224" s="231">
        <f>IF(N224="zákl. přenesená",J224,0)</f>
        <v>0</v>
      </c>
      <c r="BH224" s="231">
        <f>IF(N224="sníž. přenesená",J224,0)</f>
        <v>0</v>
      </c>
      <c r="BI224" s="231">
        <f>IF(N224="nulová",J224,0)</f>
        <v>0</v>
      </c>
      <c r="BJ224" s="23" t="s">
        <v>81</v>
      </c>
      <c r="BK224" s="231">
        <f>ROUND(I224*H224,2)</f>
        <v>0</v>
      </c>
      <c r="BL224" s="23" t="s">
        <v>135</v>
      </c>
      <c r="BM224" s="23" t="s">
        <v>438</v>
      </c>
    </row>
    <row r="225" s="1" customFormat="1">
      <c r="B225" s="45"/>
      <c r="C225" s="73"/>
      <c r="D225" s="234" t="s">
        <v>152</v>
      </c>
      <c r="E225" s="73"/>
      <c r="F225" s="255" t="s">
        <v>439</v>
      </c>
      <c r="G225" s="73"/>
      <c r="H225" s="73"/>
      <c r="I225" s="190"/>
      <c r="J225" s="73"/>
      <c r="K225" s="73"/>
      <c r="L225" s="71"/>
      <c r="M225" s="256"/>
      <c r="N225" s="46"/>
      <c r="O225" s="46"/>
      <c r="P225" s="46"/>
      <c r="Q225" s="46"/>
      <c r="R225" s="46"/>
      <c r="S225" s="46"/>
      <c r="T225" s="94"/>
      <c r="AT225" s="23" t="s">
        <v>152</v>
      </c>
      <c r="AU225" s="23" t="s">
        <v>83</v>
      </c>
    </row>
    <row r="226" s="11" customFormat="1">
      <c r="B226" s="232"/>
      <c r="C226" s="233"/>
      <c r="D226" s="234" t="s">
        <v>137</v>
      </c>
      <c r="E226" s="235" t="s">
        <v>21</v>
      </c>
      <c r="F226" s="236" t="s">
        <v>440</v>
      </c>
      <c r="G226" s="233"/>
      <c r="H226" s="237">
        <v>1.0520000000000001</v>
      </c>
      <c r="I226" s="238"/>
      <c r="J226" s="233"/>
      <c r="K226" s="233"/>
      <c r="L226" s="239"/>
      <c r="M226" s="240"/>
      <c r="N226" s="241"/>
      <c r="O226" s="241"/>
      <c r="P226" s="241"/>
      <c r="Q226" s="241"/>
      <c r="R226" s="241"/>
      <c r="S226" s="241"/>
      <c r="T226" s="242"/>
      <c r="AT226" s="243" t="s">
        <v>137</v>
      </c>
      <c r="AU226" s="243" t="s">
        <v>83</v>
      </c>
      <c r="AV226" s="11" t="s">
        <v>83</v>
      </c>
      <c r="AW226" s="11" t="s">
        <v>36</v>
      </c>
      <c r="AX226" s="11" t="s">
        <v>81</v>
      </c>
      <c r="AY226" s="243" t="s">
        <v>127</v>
      </c>
    </row>
    <row r="227" s="1" customFormat="1" ht="25.5" customHeight="1">
      <c r="B227" s="45"/>
      <c r="C227" s="220" t="s">
        <v>441</v>
      </c>
      <c r="D227" s="220" t="s">
        <v>130</v>
      </c>
      <c r="E227" s="221" t="s">
        <v>442</v>
      </c>
      <c r="F227" s="222" t="s">
        <v>443</v>
      </c>
      <c r="G227" s="223" t="s">
        <v>444</v>
      </c>
      <c r="H227" s="224">
        <v>45</v>
      </c>
      <c r="I227" s="225"/>
      <c r="J227" s="226">
        <f>ROUND(I227*H227,2)</f>
        <v>0</v>
      </c>
      <c r="K227" s="222" t="s">
        <v>134</v>
      </c>
      <c r="L227" s="71"/>
      <c r="M227" s="227" t="s">
        <v>21</v>
      </c>
      <c r="N227" s="228" t="s">
        <v>44</v>
      </c>
      <c r="O227" s="46"/>
      <c r="P227" s="229">
        <f>O227*H227</f>
        <v>0</v>
      </c>
      <c r="Q227" s="229">
        <v>0.00013999999999999999</v>
      </c>
      <c r="R227" s="229">
        <f>Q227*H227</f>
        <v>0.0062999999999999992</v>
      </c>
      <c r="S227" s="229">
        <v>0</v>
      </c>
      <c r="T227" s="230">
        <f>S227*H227</f>
        <v>0</v>
      </c>
      <c r="AR227" s="23" t="s">
        <v>135</v>
      </c>
      <c r="AT227" s="23" t="s">
        <v>130</v>
      </c>
      <c r="AU227" s="23" t="s">
        <v>83</v>
      </c>
      <c r="AY227" s="23" t="s">
        <v>127</v>
      </c>
      <c r="BE227" s="231">
        <f>IF(N227="základní",J227,0)</f>
        <v>0</v>
      </c>
      <c r="BF227" s="231">
        <f>IF(N227="snížená",J227,0)</f>
        <v>0</v>
      </c>
      <c r="BG227" s="231">
        <f>IF(N227="zákl. přenesená",J227,0)</f>
        <v>0</v>
      </c>
      <c r="BH227" s="231">
        <f>IF(N227="sníž. přenesená",J227,0)</f>
        <v>0</v>
      </c>
      <c r="BI227" s="231">
        <f>IF(N227="nulová",J227,0)</f>
        <v>0</v>
      </c>
      <c r="BJ227" s="23" t="s">
        <v>81</v>
      </c>
      <c r="BK227" s="231">
        <f>ROUND(I227*H227,2)</f>
        <v>0</v>
      </c>
      <c r="BL227" s="23" t="s">
        <v>135</v>
      </c>
      <c r="BM227" s="23" t="s">
        <v>445</v>
      </c>
    </row>
    <row r="228" s="1" customFormat="1">
      <c r="B228" s="45"/>
      <c r="C228" s="73"/>
      <c r="D228" s="234" t="s">
        <v>152</v>
      </c>
      <c r="E228" s="73"/>
      <c r="F228" s="255" t="s">
        <v>446</v>
      </c>
      <c r="G228" s="73"/>
      <c r="H228" s="73"/>
      <c r="I228" s="190"/>
      <c r="J228" s="73"/>
      <c r="K228" s="73"/>
      <c r="L228" s="71"/>
      <c r="M228" s="256"/>
      <c r="N228" s="46"/>
      <c r="O228" s="46"/>
      <c r="P228" s="46"/>
      <c r="Q228" s="46"/>
      <c r="R228" s="46"/>
      <c r="S228" s="46"/>
      <c r="T228" s="94"/>
      <c r="AT228" s="23" t="s">
        <v>152</v>
      </c>
      <c r="AU228" s="23" t="s">
        <v>83</v>
      </c>
    </row>
    <row r="229" s="13" customFormat="1">
      <c r="B229" s="257"/>
      <c r="C229" s="258"/>
      <c r="D229" s="234" t="s">
        <v>137</v>
      </c>
      <c r="E229" s="259" t="s">
        <v>21</v>
      </c>
      <c r="F229" s="260" t="s">
        <v>447</v>
      </c>
      <c r="G229" s="258"/>
      <c r="H229" s="259" t="s">
        <v>21</v>
      </c>
      <c r="I229" s="261"/>
      <c r="J229" s="258"/>
      <c r="K229" s="258"/>
      <c r="L229" s="262"/>
      <c r="M229" s="263"/>
      <c r="N229" s="264"/>
      <c r="O229" s="264"/>
      <c r="P229" s="264"/>
      <c r="Q229" s="264"/>
      <c r="R229" s="264"/>
      <c r="S229" s="264"/>
      <c r="T229" s="265"/>
      <c r="AT229" s="266" t="s">
        <v>137</v>
      </c>
      <c r="AU229" s="266" t="s">
        <v>83</v>
      </c>
      <c r="AV229" s="13" t="s">
        <v>81</v>
      </c>
      <c r="AW229" s="13" t="s">
        <v>36</v>
      </c>
      <c r="AX229" s="13" t="s">
        <v>73</v>
      </c>
      <c r="AY229" s="266" t="s">
        <v>127</v>
      </c>
    </row>
    <row r="230" s="11" customFormat="1">
      <c r="B230" s="232"/>
      <c r="C230" s="233"/>
      <c r="D230" s="234" t="s">
        <v>137</v>
      </c>
      <c r="E230" s="235" t="s">
        <v>21</v>
      </c>
      <c r="F230" s="236" t="s">
        <v>448</v>
      </c>
      <c r="G230" s="233"/>
      <c r="H230" s="237">
        <v>12</v>
      </c>
      <c r="I230" s="238"/>
      <c r="J230" s="233"/>
      <c r="K230" s="233"/>
      <c r="L230" s="239"/>
      <c r="M230" s="240"/>
      <c r="N230" s="241"/>
      <c r="O230" s="241"/>
      <c r="P230" s="241"/>
      <c r="Q230" s="241"/>
      <c r="R230" s="241"/>
      <c r="S230" s="241"/>
      <c r="T230" s="242"/>
      <c r="AT230" s="243" t="s">
        <v>137</v>
      </c>
      <c r="AU230" s="243" t="s">
        <v>83</v>
      </c>
      <c r="AV230" s="11" t="s">
        <v>83</v>
      </c>
      <c r="AW230" s="11" t="s">
        <v>36</v>
      </c>
      <c r="AX230" s="11" t="s">
        <v>73</v>
      </c>
      <c r="AY230" s="243" t="s">
        <v>127</v>
      </c>
    </row>
    <row r="231" s="13" customFormat="1">
      <c r="B231" s="257"/>
      <c r="C231" s="258"/>
      <c r="D231" s="234" t="s">
        <v>137</v>
      </c>
      <c r="E231" s="259" t="s">
        <v>21</v>
      </c>
      <c r="F231" s="260" t="s">
        <v>449</v>
      </c>
      <c r="G231" s="258"/>
      <c r="H231" s="259" t="s">
        <v>21</v>
      </c>
      <c r="I231" s="261"/>
      <c r="J231" s="258"/>
      <c r="K231" s="258"/>
      <c r="L231" s="262"/>
      <c r="M231" s="263"/>
      <c r="N231" s="264"/>
      <c r="O231" s="264"/>
      <c r="P231" s="264"/>
      <c r="Q231" s="264"/>
      <c r="R231" s="264"/>
      <c r="S231" s="264"/>
      <c r="T231" s="265"/>
      <c r="AT231" s="266" t="s">
        <v>137</v>
      </c>
      <c r="AU231" s="266" t="s">
        <v>83</v>
      </c>
      <c r="AV231" s="13" t="s">
        <v>81</v>
      </c>
      <c r="AW231" s="13" t="s">
        <v>36</v>
      </c>
      <c r="AX231" s="13" t="s">
        <v>73</v>
      </c>
      <c r="AY231" s="266" t="s">
        <v>127</v>
      </c>
    </row>
    <row r="232" s="11" customFormat="1">
      <c r="B232" s="232"/>
      <c r="C232" s="233"/>
      <c r="D232" s="234" t="s">
        <v>137</v>
      </c>
      <c r="E232" s="235" t="s">
        <v>21</v>
      </c>
      <c r="F232" s="236" t="s">
        <v>450</v>
      </c>
      <c r="G232" s="233"/>
      <c r="H232" s="237">
        <v>33</v>
      </c>
      <c r="I232" s="238"/>
      <c r="J232" s="233"/>
      <c r="K232" s="233"/>
      <c r="L232" s="239"/>
      <c r="M232" s="240"/>
      <c r="N232" s="241"/>
      <c r="O232" s="241"/>
      <c r="P232" s="241"/>
      <c r="Q232" s="241"/>
      <c r="R232" s="241"/>
      <c r="S232" s="241"/>
      <c r="T232" s="242"/>
      <c r="AT232" s="243" t="s">
        <v>137</v>
      </c>
      <c r="AU232" s="243" t="s">
        <v>83</v>
      </c>
      <c r="AV232" s="11" t="s">
        <v>83</v>
      </c>
      <c r="AW232" s="11" t="s">
        <v>36</v>
      </c>
      <c r="AX232" s="11" t="s">
        <v>73</v>
      </c>
      <c r="AY232" s="243" t="s">
        <v>127</v>
      </c>
    </row>
    <row r="233" s="12" customFormat="1">
      <c r="B233" s="244"/>
      <c r="C233" s="245"/>
      <c r="D233" s="234" t="s">
        <v>137</v>
      </c>
      <c r="E233" s="246" t="s">
        <v>21</v>
      </c>
      <c r="F233" s="247" t="s">
        <v>139</v>
      </c>
      <c r="G233" s="245"/>
      <c r="H233" s="248">
        <v>45</v>
      </c>
      <c r="I233" s="249"/>
      <c r="J233" s="245"/>
      <c r="K233" s="245"/>
      <c r="L233" s="250"/>
      <c r="M233" s="251"/>
      <c r="N233" s="252"/>
      <c r="O233" s="252"/>
      <c r="P233" s="252"/>
      <c r="Q233" s="252"/>
      <c r="R233" s="252"/>
      <c r="S233" s="252"/>
      <c r="T233" s="253"/>
      <c r="AT233" s="254" t="s">
        <v>137</v>
      </c>
      <c r="AU233" s="254" t="s">
        <v>83</v>
      </c>
      <c r="AV233" s="12" t="s">
        <v>135</v>
      </c>
      <c r="AW233" s="12" t="s">
        <v>36</v>
      </c>
      <c r="AX233" s="12" t="s">
        <v>81</v>
      </c>
      <c r="AY233" s="254" t="s">
        <v>127</v>
      </c>
    </row>
    <row r="234" s="1" customFormat="1" ht="25.5" customHeight="1">
      <c r="B234" s="45"/>
      <c r="C234" s="220" t="s">
        <v>451</v>
      </c>
      <c r="D234" s="220" t="s">
        <v>130</v>
      </c>
      <c r="E234" s="221" t="s">
        <v>452</v>
      </c>
      <c r="F234" s="222" t="s">
        <v>453</v>
      </c>
      <c r="G234" s="223" t="s">
        <v>444</v>
      </c>
      <c r="H234" s="224">
        <v>60</v>
      </c>
      <c r="I234" s="225"/>
      <c r="J234" s="226">
        <f>ROUND(I234*H234,2)</f>
        <v>0</v>
      </c>
      <c r="K234" s="222" t="s">
        <v>134</v>
      </c>
      <c r="L234" s="71"/>
      <c r="M234" s="227" t="s">
        <v>21</v>
      </c>
      <c r="N234" s="228" t="s">
        <v>44</v>
      </c>
      <c r="O234" s="46"/>
      <c r="P234" s="229">
        <f>O234*H234</f>
        <v>0</v>
      </c>
      <c r="Q234" s="229">
        <v>0.00014999999999999999</v>
      </c>
      <c r="R234" s="229">
        <f>Q234*H234</f>
        <v>0.0089999999999999993</v>
      </c>
      <c r="S234" s="229">
        <v>0</v>
      </c>
      <c r="T234" s="230">
        <f>S234*H234</f>
        <v>0</v>
      </c>
      <c r="AR234" s="23" t="s">
        <v>135</v>
      </c>
      <c r="AT234" s="23" t="s">
        <v>130</v>
      </c>
      <c r="AU234" s="23" t="s">
        <v>83</v>
      </c>
      <c r="AY234" s="23" t="s">
        <v>127</v>
      </c>
      <c r="BE234" s="231">
        <f>IF(N234="základní",J234,0)</f>
        <v>0</v>
      </c>
      <c r="BF234" s="231">
        <f>IF(N234="snížená",J234,0)</f>
        <v>0</v>
      </c>
      <c r="BG234" s="231">
        <f>IF(N234="zákl. přenesená",J234,0)</f>
        <v>0</v>
      </c>
      <c r="BH234" s="231">
        <f>IF(N234="sníž. přenesená",J234,0)</f>
        <v>0</v>
      </c>
      <c r="BI234" s="231">
        <f>IF(N234="nulová",J234,0)</f>
        <v>0</v>
      </c>
      <c r="BJ234" s="23" t="s">
        <v>81</v>
      </c>
      <c r="BK234" s="231">
        <f>ROUND(I234*H234,2)</f>
        <v>0</v>
      </c>
      <c r="BL234" s="23" t="s">
        <v>135</v>
      </c>
      <c r="BM234" s="23" t="s">
        <v>454</v>
      </c>
    </row>
    <row r="235" s="1" customFormat="1">
      <c r="B235" s="45"/>
      <c r="C235" s="73"/>
      <c r="D235" s="234" t="s">
        <v>152</v>
      </c>
      <c r="E235" s="73"/>
      <c r="F235" s="255" t="s">
        <v>446</v>
      </c>
      <c r="G235" s="73"/>
      <c r="H235" s="73"/>
      <c r="I235" s="190"/>
      <c r="J235" s="73"/>
      <c r="K235" s="73"/>
      <c r="L235" s="71"/>
      <c r="M235" s="256"/>
      <c r="N235" s="46"/>
      <c r="O235" s="46"/>
      <c r="P235" s="46"/>
      <c r="Q235" s="46"/>
      <c r="R235" s="46"/>
      <c r="S235" s="46"/>
      <c r="T235" s="94"/>
      <c r="AT235" s="23" t="s">
        <v>152</v>
      </c>
      <c r="AU235" s="23" t="s">
        <v>83</v>
      </c>
    </row>
    <row r="236" s="13" customFormat="1">
      <c r="B236" s="257"/>
      <c r="C236" s="258"/>
      <c r="D236" s="234" t="s">
        <v>137</v>
      </c>
      <c r="E236" s="259" t="s">
        <v>21</v>
      </c>
      <c r="F236" s="260" t="s">
        <v>455</v>
      </c>
      <c r="G236" s="258"/>
      <c r="H236" s="259" t="s">
        <v>21</v>
      </c>
      <c r="I236" s="261"/>
      <c r="J236" s="258"/>
      <c r="K236" s="258"/>
      <c r="L236" s="262"/>
      <c r="M236" s="263"/>
      <c r="N236" s="264"/>
      <c r="O236" s="264"/>
      <c r="P236" s="264"/>
      <c r="Q236" s="264"/>
      <c r="R236" s="264"/>
      <c r="S236" s="264"/>
      <c r="T236" s="265"/>
      <c r="AT236" s="266" t="s">
        <v>137</v>
      </c>
      <c r="AU236" s="266" t="s">
        <v>83</v>
      </c>
      <c r="AV236" s="13" t="s">
        <v>81</v>
      </c>
      <c r="AW236" s="13" t="s">
        <v>36</v>
      </c>
      <c r="AX236" s="13" t="s">
        <v>73</v>
      </c>
      <c r="AY236" s="266" t="s">
        <v>127</v>
      </c>
    </row>
    <row r="237" s="11" customFormat="1">
      <c r="B237" s="232"/>
      <c r="C237" s="233"/>
      <c r="D237" s="234" t="s">
        <v>137</v>
      </c>
      <c r="E237" s="235" t="s">
        <v>21</v>
      </c>
      <c r="F237" s="236" t="s">
        <v>456</v>
      </c>
      <c r="G237" s="233"/>
      <c r="H237" s="237">
        <v>16</v>
      </c>
      <c r="I237" s="238"/>
      <c r="J237" s="233"/>
      <c r="K237" s="233"/>
      <c r="L237" s="239"/>
      <c r="M237" s="240"/>
      <c r="N237" s="241"/>
      <c r="O237" s="241"/>
      <c r="P237" s="241"/>
      <c r="Q237" s="241"/>
      <c r="R237" s="241"/>
      <c r="S237" s="241"/>
      <c r="T237" s="242"/>
      <c r="AT237" s="243" t="s">
        <v>137</v>
      </c>
      <c r="AU237" s="243" t="s">
        <v>83</v>
      </c>
      <c r="AV237" s="11" t="s">
        <v>83</v>
      </c>
      <c r="AW237" s="11" t="s">
        <v>36</v>
      </c>
      <c r="AX237" s="11" t="s">
        <v>73</v>
      </c>
      <c r="AY237" s="243" t="s">
        <v>127</v>
      </c>
    </row>
    <row r="238" s="13" customFormat="1">
      <c r="B238" s="257"/>
      <c r="C238" s="258"/>
      <c r="D238" s="234" t="s">
        <v>137</v>
      </c>
      <c r="E238" s="259" t="s">
        <v>21</v>
      </c>
      <c r="F238" s="260" t="s">
        <v>457</v>
      </c>
      <c r="G238" s="258"/>
      <c r="H238" s="259" t="s">
        <v>21</v>
      </c>
      <c r="I238" s="261"/>
      <c r="J238" s="258"/>
      <c r="K238" s="258"/>
      <c r="L238" s="262"/>
      <c r="M238" s="263"/>
      <c r="N238" s="264"/>
      <c r="O238" s="264"/>
      <c r="P238" s="264"/>
      <c r="Q238" s="264"/>
      <c r="R238" s="264"/>
      <c r="S238" s="264"/>
      <c r="T238" s="265"/>
      <c r="AT238" s="266" t="s">
        <v>137</v>
      </c>
      <c r="AU238" s="266" t="s">
        <v>83</v>
      </c>
      <c r="AV238" s="13" t="s">
        <v>81</v>
      </c>
      <c r="AW238" s="13" t="s">
        <v>36</v>
      </c>
      <c r="AX238" s="13" t="s">
        <v>73</v>
      </c>
      <c r="AY238" s="266" t="s">
        <v>127</v>
      </c>
    </row>
    <row r="239" s="11" customFormat="1">
      <c r="B239" s="232"/>
      <c r="C239" s="233"/>
      <c r="D239" s="234" t="s">
        <v>137</v>
      </c>
      <c r="E239" s="235" t="s">
        <v>21</v>
      </c>
      <c r="F239" s="236" t="s">
        <v>458</v>
      </c>
      <c r="G239" s="233"/>
      <c r="H239" s="237">
        <v>44</v>
      </c>
      <c r="I239" s="238"/>
      <c r="J239" s="233"/>
      <c r="K239" s="233"/>
      <c r="L239" s="239"/>
      <c r="M239" s="240"/>
      <c r="N239" s="241"/>
      <c r="O239" s="241"/>
      <c r="P239" s="241"/>
      <c r="Q239" s="241"/>
      <c r="R239" s="241"/>
      <c r="S239" s="241"/>
      <c r="T239" s="242"/>
      <c r="AT239" s="243" t="s">
        <v>137</v>
      </c>
      <c r="AU239" s="243" t="s">
        <v>83</v>
      </c>
      <c r="AV239" s="11" t="s">
        <v>83</v>
      </c>
      <c r="AW239" s="11" t="s">
        <v>36</v>
      </c>
      <c r="AX239" s="11" t="s">
        <v>73</v>
      </c>
      <c r="AY239" s="243" t="s">
        <v>127</v>
      </c>
    </row>
    <row r="240" s="12" customFormat="1">
      <c r="B240" s="244"/>
      <c r="C240" s="245"/>
      <c r="D240" s="234" t="s">
        <v>137</v>
      </c>
      <c r="E240" s="246" t="s">
        <v>21</v>
      </c>
      <c r="F240" s="247" t="s">
        <v>139</v>
      </c>
      <c r="G240" s="245"/>
      <c r="H240" s="248">
        <v>60</v>
      </c>
      <c r="I240" s="249"/>
      <c r="J240" s="245"/>
      <c r="K240" s="245"/>
      <c r="L240" s="250"/>
      <c r="M240" s="251"/>
      <c r="N240" s="252"/>
      <c r="O240" s="252"/>
      <c r="P240" s="252"/>
      <c r="Q240" s="252"/>
      <c r="R240" s="252"/>
      <c r="S240" s="252"/>
      <c r="T240" s="253"/>
      <c r="AT240" s="254" t="s">
        <v>137</v>
      </c>
      <c r="AU240" s="254" t="s">
        <v>83</v>
      </c>
      <c r="AV240" s="12" t="s">
        <v>135</v>
      </c>
      <c r="AW240" s="12" t="s">
        <v>36</v>
      </c>
      <c r="AX240" s="12" t="s">
        <v>81</v>
      </c>
      <c r="AY240" s="254" t="s">
        <v>127</v>
      </c>
    </row>
    <row r="241" s="1" customFormat="1" ht="16.5" customHeight="1">
      <c r="B241" s="45"/>
      <c r="C241" s="267" t="s">
        <v>459</v>
      </c>
      <c r="D241" s="267" t="s">
        <v>210</v>
      </c>
      <c r="E241" s="268" t="s">
        <v>460</v>
      </c>
      <c r="F241" s="269" t="s">
        <v>461</v>
      </c>
      <c r="G241" s="270" t="s">
        <v>157</v>
      </c>
      <c r="H241" s="271">
        <v>22.602</v>
      </c>
      <c r="I241" s="272"/>
      <c r="J241" s="273">
        <f>ROUND(I241*H241,2)</f>
        <v>0</v>
      </c>
      <c r="K241" s="269" t="s">
        <v>134</v>
      </c>
      <c r="L241" s="274"/>
      <c r="M241" s="275" t="s">
        <v>21</v>
      </c>
      <c r="N241" s="276" t="s">
        <v>44</v>
      </c>
      <c r="O241" s="46"/>
      <c r="P241" s="229">
        <f>O241*H241</f>
        <v>0</v>
      </c>
      <c r="Q241" s="229">
        <v>1</v>
      </c>
      <c r="R241" s="229">
        <f>Q241*H241</f>
        <v>22.602</v>
      </c>
      <c r="S241" s="229">
        <v>0</v>
      </c>
      <c r="T241" s="230">
        <f>S241*H241</f>
        <v>0</v>
      </c>
      <c r="AR241" s="23" t="s">
        <v>182</v>
      </c>
      <c r="AT241" s="23" t="s">
        <v>210</v>
      </c>
      <c r="AU241" s="23" t="s">
        <v>83</v>
      </c>
      <c r="AY241" s="23" t="s">
        <v>127</v>
      </c>
      <c r="BE241" s="231">
        <f>IF(N241="základní",J241,0)</f>
        <v>0</v>
      </c>
      <c r="BF241" s="231">
        <f>IF(N241="snížená",J241,0)</f>
        <v>0</v>
      </c>
      <c r="BG241" s="231">
        <f>IF(N241="zákl. přenesená",J241,0)</f>
        <v>0</v>
      </c>
      <c r="BH241" s="231">
        <f>IF(N241="sníž. přenesená",J241,0)</f>
        <v>0</v>
      </c>
      <c r="BI241" s="231">
        <f>IF(N241="nulová",J241,0)</f>
        <v>0</v>
      </c>
      <c r="BJ241" s="23" t="s">
        <v>81</v>
      </c>
      <c r="BK241" s="231">
        <f>ROUND(I241*H241,2)</f>
        <v>0</v>
      </c>
      <c r="BL241" s="23" t="s">
        <v>135</v>
      </c>
      <c r="BM241" s="23" t="s">
        <v>462</v>
      </c>
    </row>
    <row r="242" s="13" customFormat="1">
      <c r="B242" s="257"/>
      <c r="C242" s="258"/>
      <c r="D242" s="234" t="s">
        <v>137</v>
      </c>
      <c r="E242" s="259" t="s">
        <v>21</v>
      </c>
      <c r="F242" s="260" t="s">
        <v>447</v>
      </c>
      <c r="G242" s="258"/>
      <c r="H242" s="259" t="s">
        <v>21</v>
      </c>
      <c r="I242" s="261"/>
      <c r="J242" s="258"/>
      <c r="K242" s="258"/>
      <c r="L242" s="262"/>
      <c r="M242" s="263"/>
      <c r="N242" s="264"/>
      <c r="O242" s="264"/>
      <c r="P242" s="264"/>
      <c r="Q242" s="264"/>
      <c r="R242" s="264"/>
      <c r="S242" s="264"/>
      <c r="T242" s="265"/>
      <c r="AT242" s="266" t="s">
        <v>137</v>
      </c>
      <c r="AU242" s="266" t="s">
        <v>83</v>
      </c>
      <c r="AV242" s="13" t="s">
        <v>81</v>
      </c>
      <c r="AW242" s="13" t="s">
        <v>36</v>
      </c>
      <c r="AX242" s="13" t="s">
        <v>73</v>
      </c>
      <c r="AY242" s="266" t="s">
        <v>127</v>
      </c>
    </row>
    <row r="243" s="11" customFormat="1">
      <c r="B243" s="232"/>
      <c r="C243" s="233"/>
      <c r="D243" s="234" t="s">
        <v>137</v>
      </c>
      <c r="E243" s="235" t="s">
        <v>21</v>
      </c>
      <c r="F243" s="236" t="s">
        <v>463</v>
      </c>
      <c r="G243" s="233"/>
      <c r="H243" s="237">
        <v>0.90700000000000003</v>
      </c>
      <c r="I243" s="238"/>
      <c r="J243" s="233"/>
      <c r="K243" s="233"/>
      <c r="L243" s="239"/>
      <c r="M243" s="240"/>
      <c r="N243" s="241"/>
      <c r="O243" s="241"/>
      <c r="P243" s="241"/>
      <c r="Q243" s="241"/>
      <c r="R243" s="241"/>
      <c r="S243" s="241"/>
      <c r="T243" s="242"/>
      <c r="AT243" s="243" t="s">
        <v>137</v>
      </c>
      <c r="AU243" s="243" t="s">
        <v>83</v>
      </c>
      <c r="AV243" s="11" t="s">
        <v>83</v>
      </c>
      <c r="AW243" s="11" t="s">
        <v>36</v>
      </c>
      <c r="AX243" s="11" t="s">
        <v>73</v>
      </c>
      <c r="AY243" s="243" t="s">
        <v>127</v>
      </c>
    </row>
    <row r="244" s="13" customFormat="1">
      <c r="B244" s="257"/>
      <c r="C244" s="258"/>
      <c r="D244" s="234" t="s">
        <v>137</v>
      </c>
      <c r="E244" s="259" t="s">
        <v>21</v>
      </c>
      <c r="F244" s="260" t="s">
        <v>449</v>
      </c>
      <c r="G244" s="258"/>
      <c r="H244" s="259" t="s">
        <v>21</v>
      </c>
      <c r="I244" s="261"/>
      <c r="J244" s="258"/>
      <c r="K244" s="258"/>
      <c r="L244" s="262"/>
      <c r="M244" s="263"/>
      <c r="N244" s="264"/>
      <c r="O244" s="264"/>
      <c r="P244" s="264"/>
      <c r="Q244" s="264"/>
      <c r="R244" s="264"/>
      <c r="S244" s="264"/>
      <c r="T244" s="265"/>
      <c r="AT244" s="266" t="s">
        <v>137</v>
      </c>
      <c r="AU244" s="266" t="s">
        <v>83</v>
      </c>
      <c r="AV244" s="13" t="s">
        <v>81</v>
      </c>
      <c r="AW244" s="13" t="s">
        <v>36</v>
      </c>
      <c r="AX244" s="13" t="s">
        <v>73</v>
      </c>
      <c r="AY244" s="266" t="s">
        <v>127</v>
      </c>
    </row>
    <row r="245" s="11" customFormat="1">
      <c r="B245" s="232"/>
      <c r="C245" s="233"/>
      <c r="D245" s="234" t="s">
        <v>137</v>
      </c>
      <c r="E245" s="235" t="s">
        <v>21</v>
      </c>
      <c r="F245" s="236" t="s">
        <v>464</v>
      </c>
      <c r="G245" s="233"/>
      <c r="H245" s="237">
        <v>2.4950000000000001</v>
      </c>
      <c r="I245" s="238"/>
      <c r="J245" s="233"/>
      <c r="K245" s="233"/>
      <c r="L245" s="239"/>
      <c r="M245" s="240"/>
      <c r="N245" s="241"/>
      <c r="O245" s="241"/>
      <c r="P245" s="241"/>
      <c r="Q245" s="241"/>
      <c r="R245" s="241"/>
      <c r="S245" s="241"/>
      <c r="T245" s="242"/>
      <c r="AT245" s="243" t="s">
        <v>137</v>
      </c>
      <c r="AU245" s="243" t="s">
        <v>83</v>
      </c>
      <c r="AV245" s="11" t="s">
        <v>83</v>
      </c>
      <c r="AW245" s="11" t="s">
        <v>36</v>
      </c>
      <c r="AX245" s="11" t="s">
        <v>73</v>
      </c>
      <c r="AY245" s="243" t="s">
        <v>127</v>
      </c>
    </row>
    <row r="246" s="13" customFormat="1">
      <c r="B246" s="257"/>
      <c r="C246" s="258"/>
      <c r="D246" s="234" t="s">
        <v>137</v>
      </c>
      <c r="E246" s="259" t="s">
        <v>21</v>
      </c>
      <c r="F246" s="260" t="s">
        <v>455</v>
      </c>
      <c r="G246" s="258"/>
      <c r="H246" s="259" t="s">
        <v>21</v>
      </c>
      <c r="I246" s="261"/>
      <c r="J246" s="258"/>
      <c r="K246" s="258"/>
      <c r="L246" s="262"/>
      <c r="M246" s="263"/>
      <c r="N246" s="264"/>
      <c r="O246" s="264"/>
      <c r="P246" s="264"/>
      <c r="Q246" s="264"/>
      <c r="R246" s="264"/>
      <c r="S246" s="264"/>
      <c r="T246" s="265"/>
      <c r="AT246" s="266" t="s">
        <v>137</v>
      </c>
      <c r="AU246" s="266" t="s">
        <v>83</v>
      </c>
      <c r="AV246" s="13" t="s">
        <v>81</v>
      </c>
      <c r="AW246" s="13" t="s">
        <v>36</v>
      </c>
      <c r="AX246" s="13" t="s">
        <v>73</v>
      </c>
      <c r="AY246" s="266" t="s">
        <v>127</v>
      </c>
    </row>
    <row r="247" s="11" customFormat="1">
      <c r="B247" s="232"/>
      <c r="C247" s="233"/>
      <c r="D247" s="234" t="s">
        <v>137</v>
      </c>
      <c r="E247" s="235" t="s">
        <v>21</v>
      </c>
      <c r="F247" s="236" t="s">
        <v>465</v>
      </c>
      <c r="G247" s="233"/>
      <c r="H247" s="237">
        <v>5.1200000000000001</v>
      </c>
      <c r="I247" s="238"/>
      <c r="J247" s="233"/>
      <c r="K247" s="233"/>
      <c r="L247" s="239"/>
      <c r="M247" s="240"/>
      <c r="N247" s="241"/>
      <c r="O247" s="241"/>
      <c r="P247" s="241"/>
      <c r="Q247" s="241"/>
      <c r="R247" s="241"/>
      <c r="S247" s="241"/>
      <c r="T247" s="242"/>
      <c r="AT247" s="243" t="s">
        <v>137</v>
      </c>
      <c r="AU247" s="243" t="s">
        <v>83</v>
      </c>
      <c r="AV247" s="11" t="s">
        <v>83</v>
      </c>
      <c r="AW247" s="11" t="s">
        <v>36</v>
      </c>
      <c r="AX247" s="11" t="s">
        <v>73</v>
      </c>
      <c r="AY247" s="243" t="s">
        <v>127</v>
      </c>
    </row>
    <row r="248" s="13" customFormat="1">
      <c r="B248" s="257"/>
      <c r="C248" s="258"/>
      <c r="D248" s="234" t="s">
        <v>137</v>
      </c>
      <c r="E248" s="259" t="s">
        <v>21</v>
      </c>
      <c r="F248" s="260" t="s">
        <v>457</v>
      </c>
      <c r="G248" s="258"/>
      <c r="H248" s="259" t="s">
        <v>21</v>
      </c>
      <c r="I248" s="261"/>
      <c r="J248" s="258"/>
      <c r="K248" s="258"/>
      <c r="L248" s="262"/>
      <c r="M248" s="263"/>
      <c r="N248" s="264"/>
      <c r="O248" s="264"/>
      <c r="P248" s="264"/>
      <c r="Q248" s="264"/>
      <c r="R248" s="264"/>
      <c r="S248" s="264"/>
      <c r="T248" s="265"/>
      <c r="AT248" s="266" t="s">
        <v>137</v>
      </c>
      <c r="AU248" s="266" t="s">
        <v>83</v>
      </c>
      <c r="AV248" s="13" t="s">
        <v>81</v>
      </c>
      <c r="AW248" s="13" t="s">
        <v>36</v>
      </c>
      <c r="AX248" s="13" t="s">
        <v>73</v>
      </c>
      <c r="AY248" s="266" t="s">
        <v>127</v>
      </c>
    </row>
    <row r="249" s="11" customFormat="1">
      <c r="B249" s="232"/>
      <c r="C249" s="233"/>
      <c r="D249" s="234" t="s">
        <v>137</v>
      </c>
      <c r="E249" s="235" t="s">
        <v>21</v>
      </c>
      <c r="F249" s="236" t="s">
        <v>466</v>
      </c>
      <c r="G249" s="233"/>
      <c r="H249" s="237">
        <v>14.08</v>
      </c>
      <c r="I249" s="238"/>
      <c r="J249" s="233"/>
      <c r="K249" s="233"/>
      <c r="L249" s="239"/>
      <c r="M249" s="240"/>
      <c r="N249" s="241"/>
      <c r="O249" s="241"/>
      <c r="P249" s="241"/>
      <c r="Q249" s="241"/>
      <c r="R249" s="241"/>
      <c r="S249" s="241"/>
      <c r="T249" s="242"/>
      <c r="AT249" s="243" t="s">
        <v>137</v>
      </c>
      <c r="AU249" s="243" t="s">
        <v>83</v>
      </c>
      <c r="AV249" s="11" t="s">
        <v>83</v>
      </c>
      <c r="AW249" s="11" t="s">
        <v>36</v>
      </c>
      <c r="AX249" s="11" t="s">
        <v>73</v>
      </c>
      <c r="AY249" s="243" t="s">
        <v>127</v>
      </c>
    </row>
    <row r="250" s="12" customFormat="1">
      <c r="B250" s="244"/>
      <c r="C250" s="245"/>
      <c r="D250" s="234" t="s">
        <v>137</v>
      </c>
      <c r="E250" s="246" t="s">
        <v>21</v>
      </c>
      <c r="F250" s="247" t="s">
        <v>139</v>
      </c>
      <c r="G250" s="245"/>
      <c r="H250" s="248">
        <v>22.602</v>
      </c>
      <c r="I250" s="249"/>
      <c r="J250" s="245"/>
      <c r="K250" s="245"/>
      <c r="L250" s="250"/>
      <c r="M250" s="251"/>
      <c r="N250" s="252"/>
      <c r="O250" s="252"/>
      <c r="P250" s="252"/>
      <c r="Q250" s="252"/>
      <c r="R250" s="252"/>
      <c r="S250" s="252"/>
      <c r="T250" s="253"/>
      <c r="AT250" s="254" t="s">
        <v>137</v>
      </c>
      <c r="AU250" s="254" t="s">
        <v>83</v>
      </c>
      <c r="AV250" s="12" t="s">
        <v>135</v>
      </c>
      <c r="AW250" s="12" t="s">
        <v>36</v>
      </c>
      <c r="AX250" s="12" t="s">
        <v>81</v>
      </c>
      <c r="AY250" s="254" t="s">
        <v>127</v>
      </c>
    </row>
    <row r="251" s="1" customFormat="1" ht="25.5" customHeight="1">
      <c r="B251" s="45"/>
      <c r="C251" s="220" t="s">
        <v>467</v>
      </c>
      <c r="D251" s="220" t="s">
        <v>130</v>
      </c>
      <c r="E251" s="221" t="s">
        <v>468</v>
      </c>
      <c r="F251" s="222" t="s">
        <v>469</v>
      </c>
      <c r="G251" s="223" t="s">
        <v>200</v>
      </c>
      <c r="H251" s="224">
        <v>44</v>
      </c>
      <c r="I251" s="225"/>
      <c r="J251" s="226">
        <f>ROUND(I251*H251,2)</f>
        <v>0</v>
      </c>
      <c r="K251" s="222" t="s">
        <v>134</v>
      </c>
      <c r="L251" s="71"/>
      <c r="M251" s="227" t="s">
        <v>21</v>
      </c>
      <c r="N251" s="228" t="s">
        <v>44</v>
      </c>
      <c r="O251" s="46"/>
      <c r="P251" s="229">
        <f>O251*H251</f>
        <v>0</v>
      </c>
      <c r="Q251" s="229">
        <v>0.037010000000000001</v>
      </c>
      <c r="R251" s="229">
        <f>Q251*H251</f>
        <v>1.6284400000000001</v>
      </c>
      <c r="S251" s="229">
        <v>0</v>
      </c>
      <c r="T251" s="230">
        <f>S251*H251</f>
        <v>0</v>
      </c>
      <c r="AR251" s="23" t="s">
        <v>135</v>
      </c>
      <c r="AT251" s="23" t="s">
        <v>130</v>
      </c>
      <c r="AU251" s="23" t="s">
        <v>83</v>
      </c>
      <c r="AY251" s="23" t="s">
        <v>127</v>
      </c>
      <c r="BE251" s="231">
        <f>IF(N251="základní",J251,0)</f>
        <v>0</v>
      </c>
      <c r="BF251" s="231">
        <f>IF(N251="snížená",J251,0)</f>
        <v>0</v>
      </c>
      <c r="BG251" s="231">
        <f>IF(N251="zákl. přenesená",J251,0)</f>
        <v>0</v>
      </c>
      <c r="BH251" s="231">
        <f>IF(N251="sníž. přenesená",J251,0)</f>
        <v>0</v>
      </c>
      <c r="BI251" s="231">
        <f>IF(N251="nulová",J251,0)</f>
        <v>0</v>
      </c>
      <c r="BJ251" s="23" t="s">
        <v>81</v>
      </c>
      <c r="BK251" s="231">
        <f>ROUND(I251*H251,2)</f>
        <v>0</v>
      </c>
      <c r="BL251" s="23" t="s">
        <v>135</v>
      </c>
      <c r="BM251" s="23" t="s">
        <v>470</v>
      </c>
    </row>
    <row r="252" s="1" customFormat="1">
      <c r="B252" s="45"/>
      <c r="C252" s="73"/>
      <c r="D252" s="234" t="s">
        <v>152</v>
      </c>
      <c r="E252" s="73"/>
      <c r="F252" s="255" t="s">
        <v>471</v>
      </c>
      <c r="G252" s="73"/>
      <c r="H252" s="73"/>
      <c r="I252" s="190"/>
      <c r="J252" s="73"/>
      <c r="K252" s="73"/>
      <c r="L252" s="71"/>
      <c r="M252" s="256"/>
      <c r="N252" s="46"/>
      <c r="O252" s="46"/>
      <c r="P252" s="46"/>
      <c r="Q252" s="46"/>
      <c r="R252" s="46"/>
      <c r="S252" s="46"/>
      <c r="T252" s="94"/>
      <c r="AT252" s="23" t="s">
        <v>152</v>
      </c>
      <c r="AU252" s="23" t="s">
        <v>83</v>
      </c>
    </row>
    <row r="253" s="11" customFormat="1">
      <c r="B253" s="232"/>
      <c r="C253" s="233"/>
      <c r="D253" s="234" t="s">
        <v>137</v>
      </c>
      <c r="E253" s="235" t="s">
        <v>21</v>
      </c>
      <c r="F253" s="236" t="s">
        <v>472</v>
      </c>
      <c r="G253" s="233"/>
      <c r="H253" s="237">
        <v>22</v>
      </c>
      <c r="I253" s="238"/>
      <c r="J253" s="233"/>
      <c r="K253" s="233"/>
      <c r="L253" s="239"/>
      <c r="M253" s="240"/>
      <c r="N253" s="241"/>
      <c r="O253" s="241"/>
      <c r="P253" s="241"/>
      <c r="Q253" s="241"/>
      <c r="R253" s="241"/>
      <c r="S253" s="241"/>
      <c r="T253" s="242"/>
      <c r="AT253" s="243" t="s">
        <v>137</v>
      </c>
      <c r="AU253" s="243" t="s">
        <v>83</v>
      </c>
      <c r="AV253" s="11" t="s">
        <v>83</v>
      </c>
      <c r="AW253" s="11" t="s">
        <v>36</v>
      </c>
      <c r="AX253" s="11" t="s">
        <v>73</v>
      </c>
      <c r="AY253" s="243" t="s">
        <v>127</v>
      </c>
    </row>
    <row r="254" s="11" customFormat="1">
      <c r="B254" s="232"/>
      <c r="C254" s="233"/>
      <c r="D254" s="234" t="s">
        <v>137</v>
      </c>
      <c r="E254" s="235" t="s">
        <v>21</v>
      </c>
      <c r="F254" s="236" t="s">
        <v>473</v>
      </c>
      <c r="G254" s="233"/>
      <c r="H254" s="237">
        <v>22</v>
      </c>
      <c r="I254" s="238"/>
      <c r="J254" s="233"/>
      <c r="K254" s="233"/>
      <c r="L254" s="239"/>
      <c r="M254" s="240"/>
      <c r="N254" s="241"/>
      <c r="O254" s="241"/>
      <c r="P254" s="241"/>
      <c r="Q254" s="241"/>
      <c r="R254" s="241"/>
      <c r="S254" s="241"/>
      <c r="T254" s="242"/>
      <c r="AT254" s="243" t="s">
        <v>137</v>
      </c>
      <c r="AU254" s="243" t="s">
        <v>83</v>
      </c>
      <c r="AV254" s="11" t="s">
        <v>83</v>
      </c>
      <c r="AW254" s="11" t="s">
        <v>36</v>
      </c>
      <c r="AX254" s="11" t="s">
        <v>73</v>
      </c>
      <c r="AY254" s="243" t="s">
        <v>127</v>
      </c>
    </row>
    <row r="255" s="12" customFormat="1">
      <c r="B255" s="244"/>
      <c r="C255" s="245"/>
      <c r="D255" s="234" t="s">
        <v>137</v>
      </c>
      <c r="E255" s="246" t="s">
        <v>21</v>
      </c>
      <c r="F255" s="247" t="s">
        <v>139</v>
      </c>
      <c r="G255" s="245"/>
      <c r="H255" s="248">
        <v>44</v>
      </c>
      <c r="I255" s="249"/>
      <c r="J255" s="245"/>
      <c r="K255" s="245"/>
      <c r="L255" s="250"/>
      <c r="M255" s="251"/>
      <c r="N255" s="252"/>
      <c r="O255" s="252"/>
      <c r="P255" s="252"/>
      <c r="Q255" s="252"/>
      <c r="R255" s="252"/>
      <c r="S255" s="252"/>
      <c r="T255" s="253"/>
      <c r="AT255" s="254" t="s">
        <v>137</v>
      </c>
      <c r="AU255" s="254" t="s">
        <v>83</v>
      </c>
      <c r="AV255" s="12" t="s">
        <v>135</v>
      </c>
      <c r="AW255" s="12" t="s">
        <v>36</v>
      </c>
      <c r="AX255" s="12" t="s">
        <v>81</v>
      </c>
      <c r="AY255" s="254" t="s">
        <v>127</v>
      </c>
    </row>
    <row r="256" s="1" customFormat="1" ht="16.5" customHeight="1">
      <c r="B256" s="45"/>
      <c r="C256" s="267" t="s">
        <v>474</v>
      </c>
      <c r="D256" s="267" t="s">
        <v>210</v>
      </c>
      <c r="E256" s="268" t="s">
        <v>475</v>
      </c>
      <c r="F256" s="269" t="s">
        <v>476</v>
      </c>
      <c r="G256" s="270" t="s">
        <v>200</v>
      </c>
      <c r="H256" s="271">
        <v>44</v>
      </c>
      <c r="I256" s="272"/>
      <c r="J256" s="273">
        <f>ROUND(I256*H256,2)</f>
        <v>0</v>
      </c>
      <c r="K256" s="269" t="s">
        <v>134</v>
      </c>
      <c r="L256" s="274"/>
      <c r="M256" s="275" t="s">
        <v>21</v>
      </c>
      <c r="N256" s="276" t="s">
        <v>44</v>
      </c>
      <c r="O256" s="46"/>
      <c r="P256" s="229">
        <f>O256*H256</f>
        <v>0</v>
      </c>
      <c r="Q256" s="229">
        <v>0.019480000000000001</v>
      </c>
      <c r="R256" s="229">
        <f>Q256*H256</f>
        <v>0.85711999999999999</v>
      </c>
      <c r="S256" s="229">
        <v>0</v>
      </c>
      <c r="T256" s="230">
        <f>S256*H256</f>
        <v>0</v>
      </c>
      <c r="AR256" s="23" t="s">
        <v>182</v>
      </c>
      <c r="AT256" s="23" t="s">
        <v>210</v>
      </c>
      <c r="AU256" s="23" t="s">
        <v>83</v>
      </c>
      <c r="AY256" s="23" t="s">
        <v>127</v>
      </c>
      <c r="BE256" s="231">
        <f>IF(N256="základní",J256,0)</f>
        <v>0</v>
      </c>
      <c r="BF256" s="231">
        <f>IF(N256="snížená",J256,0)</f>
        <v>0</v>
      </c>
      <c r="BG256" s="231">
        <f>IF(N256="zákl. přenesená",J256,0)</f>
        <v>0</v>
      </c>
      <c r="BH256" s="231">
        <f>IF(N256="sníž. přenesená",J256,0)</f>
        <v>0</v>
      </c>
      <c r="BI256" s="231">
        <f>IF(N256="nulová",J256,0)</f>
        <v>0</v>
      </c>
      <c r="BJ256" s="23" t="s">
        <v>81</v>
      </c>
      <c r="BK256" s="231">
        <f>ROUND(I256*H256,2)</f>
        <v>0</v>
      </c>
      <c r="BL256" s="23" t="s">
        <v>135</v>
      </c>
      <c r="BM256" s="23" t="s">
        <v>477</v>
      </c>
    </row>
    <row r="257" s="1" customFormat="1" ht="25.5" customHeight="1">
      <c r="B257" s="45"/>
      <c r="C257" s="220" t="s">
        <v>478</v>
      </c>
      <c r="D257" s="220" t="s">
        <v>130</v>
      </c>
      <c r="E257" s="221" t="s">
        <v>479</v>
      </c>
      <c r="F257" s="222" t="s">
        <v>480</v>
      </c>
      <c r="G257" s="223" t="s">
        <v>200</v>
      </c>
      <c r="H257" s="224">
        <v>88</v>
      </c>
      <c r="I257" s="225"/>
      <c r="J257" s="226">
        <f>ROUND(I257*H257,2)</f>
        <v>0</v>
      </c>
      <c r="K257" s="222" t="s">
        <v>134</v>
      </c>
      <c r="L257" s="71"/>
      <c r="M257" s="227" t="s">
        <v>21</v>
      </c>
      <c r="N257" s="228" t="s">
        <v>44</v>
      </c>
      <c r="O257" s="46"/>
      <c r="P257" s="229">
        <f>O257*H257</f>
        <v>0</v>
      </c>
      <c r="Q257" s="229">
        <v>0.037010000000000001</v>
      </c>
      <c r="R257" s="229">
        <f>Q257*H257</f>
        <v>3.2568800000000002</v>
      </c>
      <c r="S257" s="229">
        <v>0</v>
      </c>
      <c r="T257" s="230">
        <f>S257*H257</f>
        <v>0</v>
      </c>
      <c r="AR257" s="23" t="s">
        <v>135</v>
      </c>
      <c r="AT257" s="23" t="s">
        <v>130</v>
      </c>
      <c r="AU257" s="23" t="s">
        <v>83</v>
      </c>
      <c r="AY257" s="23" t="s">
        <v>127</v>
      </c>
      <c r="BE257" s="231">
        <f>IF(N257="základní",J257,0)</f>
        <v>0</v>
      </c>
      <c r="BF257" s="231">
        <f>IF(N257="snížená",J257,0)</f>
        <v>0</v>
      </c>
      <c r="BG257" s="231">
        <f>IF(N257="zákl. přenesená",J257,0)</f>
        <v>0</v>
      </c>
      <c r="BH257" s="231">
        <f>IF(N257="sníž. přenesená",J257,0)</f>
        <v>0</v>
      </c>
      <c r="BI257" s="231">
        <f>IF(N257="nulová",J257,0)</f>
        <v>0</v>
      </c>
      <c r="BJ257" s="23" t="s">
        <v>81</v>
      </c>
      <c r="BK257" s="231">
        <f>ROUND(I257*H257,2)</f>
        <v>0</v>
      </c>
      <c r="BL257" s="23" t="s">
        <v>135</v>
      </c>
      <c r="BM257" s="23" t="s">
        <v>481</v>
      </c>
    </row>
    <row r="258" s="1" customFormat="1">
      <c r="B258" s="45"/>
      <c r="C258" s="73"/>
      <c r="D258" s="234" t="s">
        <v>152</v>
      </c>
      <c r="E258" s="73"/>
      <c r="F258" s="255" t="s">
        <v>471</v>
      </c>
      <c r="G258" s="73"/>
      <c r="H258" s="73"/>
      <c r="I258" s="190"/>
      <c r="J258" s="73"/>
      <c r="K258" s="73"/>
      <c r="L258" s="71"/>
      <c r="M258" s="256"/>
      <c r="N258" s="46"/>
      <c r="O258" s="46"/>
      <c r="P258" s="46"/>
      <c r="Q258" s="46"/>
      <c r="R258" s="46"/>
      <c r="S258" s="46"/>
      <c r="T258" s="94"/>
      <c r="AT258" s="23" t="s">
        <v>152</v>
      </c>
      <c r="AU258" s="23" t="s">
        <v>83</v>
      </c>
    </row>
    <row r="259" s="13" customFormat="1">
      <c r="B259" s="257"/>
      <c r="C259" s="258"/>
      <c r="D259" s="234" t="s">
        <v>137</v>
      </c>
      <c r="E259" s="259" t="s">
        <v>21</v>
      </c>
      <c r="F259" s="260" t="s">
        <v>482</v>
      </c>
      <c r="G259" s="258"/>
      <c r="H259" s="259" t="s">
        <v>21</v>
      </c>
      <c r="I259" s="261"/>
      <c r="J259" s="258"/>
      <c r="K259" s="258"/>
      <c r="L259" s="262"/>
      <c r="M259" s="263"/>
      <c r="N259" s="264"/>
      <c r="O259" s="264"/>
      <c r="P259" s="264"/>
      <c r="Q259" s="264"/>
      <c r="R259" s="264"/>
      <c r="S259" s="264"/>
      <c r="T259" s="265"/>
      <c r="AT259" s="266" t="s">
        <v>137</v>
      </c>
      <c r="AU259" s="266" t="s">
        <v>83</v>
      </c>
      <c r="AV259" s="13" t="s">
        <v>81</v>
      </c>
      <c r="AW259" s="13" t="s">
        <v>36</v>
      </c>
      <c r="AX259" s="13" t="s">
        <v>73</v>
      </c>
      <c r="AY259" s="266" t="s">
        <v>127</v>
      </c>
    </row>
    <row r="260" s="11" customFormat="1">
      <c r="B260" s="232"/>
      <c r="C260" s="233"/>
      <c r="D260" s="234" t="s">
        <v>137</v>
      </c>
      <c r="E260" s="235" t="s">
        <v>21</v>
      </c>
      <c r="F260" s="236" t="s">
        <v>483</v>
      </c>
      <c r="G260" s="233"/>
      <c r="H260" s="237">
        <v>44</v>
      </c>
      <c r="I260" s="238"/>
      <c r="J260" s="233"/>
      <c r="K260" s="233"/>
      <c r="L260" s="239"/>
      <c r="M260" s="240"/>
      <c r="N260" s="241"/>
      <c r="O260" s="241"/>
      <c r="P260" s="241"/>
      <c r="Q260" s="241"/>
      <c r="R260" s="241"/>
      <c r="S260" s="241"/>
      <c r="T260" s="242"/>
      <c r="AT260" s="243" t="s">
        <v>137</v>
      </c>
      <c r="AU260" s="243" t="s">
        <v>83</v>
      </c>
      <c r="AV260" s="11" t="s">
        <v>83</v>
      </c>
      <c r="AW260" s="11" t="s">
        <v>36</v>
      </c>
      <c r="AX260" s="11" t="s">
        <v>73</v>
      </c>
      <c r="AY260" s="243" t="s">
        <v>127</v>
      </c>
    </row>
    <row r="261" s="11" customFormat="1">
      <c r="B261" s="232"/>
      <c r="C261" s="233"/>
      <c r="D261" s="234" t="s">
        <v>137</v>
      </c>
      <c r="E261" s="235" t="s">
        <v>21</v>
      </c>
      <c r="F261" s="236" t="s">
        <v>484</v>
      </c>
      <c r="G261" s="233"/>
      <c r="H261" s="237">
        <v>44</v>
      </c>
      <c r="I261" s="238"/>
      <c r="J261" s="233"/>
      <c r="K261" s="233"/>
      <c r="L261" s="239"/>
      <c r="M261" s="240"/>
      <c r="N261" s="241"/>
      <c r="O261" s="241"/>
      <c r="P261" s="241"/>
      <c r="Q261" s="241"/>
      <c r="R261" s="241"/>
      <c r="S261" s="241"/>
      <c r="T261" s="242"/>
      <c r="AT261" s="243" t="s">
        <v>137</v>
      </c>
      <c r="AU261" s="243" t="s">
        <v>83</v>
      </c>
      <c r="AV261" s="11" t="s">
        <v>83</v>
      </c>
      <c r="AW261" s="11" t="s">
        <v>36</v>
      </c>
      <c r="AX261" s="11" t="s">
        <v>73</v>
      </c>
      <c r="AY261" s="243" t="s">
        <v>127</v>
      </c>
    </row>
    <row r="262" s="12" customFormat="1">
      <c r="B262" s="244"/>
      <c r="C262" s="245"/>
      <c r="D262" s="234" t="s">
        <v>137</v>
      </c>
      <c r="E262" s="246" t="s">
        <v>21</v>
      </c>
      <c r="F262" s="247" t="s">
        <v>139</v>
      </c>
      <c r="G262" s="245"/>
      <c r="H262" s="248">
        <v>88</v>
      </c>
      <c r="I262" s="249"/>
      <c r="J262" s="245"/>
      <c r="K262" s="245"/>
      <c r="L262" s="250"/>
      <c r="M262" s="251"/>
      <c r="N262" s="252"/>
      <c r="O262" s="252"/>
      <c r="P262" s="252"/>
      <c r="Q262" s="252"/>
      <c r="R262" s="252"/>
      <c r="S262" s="252"/>
      <c r="T262" s="253"/>
      <c r="AT262" s="254" t="s">
        <v>137</v>
      </c>
      <c r="AU262" s="254" t="s">
        <v>83</v>
      </c>
      <c r="AV262" s="12" t="s">
        <v>135</v>
      </c>
      <c r="AW262" s="12" t="s">
        <v>36</v>
      </c>
      <c r="AX262" s="12" t="s">
        <v>81</v>
      </c>
      <c r="AY262" s="254" t="s">
        <v>127</v>
      </c>
    </row>
    <row r="263" s="1" customFormat="1" ht="25.5" customHeight="1">
      <c r="B263" s="45"/>
      <c r="C263" s="267" t="s">
        <v>485</v>
      </c>
      <c r="D263" s="267" t="s">
        <v>210</v>
      </c>
      <c r="E263" s="268" t="s">
        <v>486</v>
      </c>
      <c r="F263" s="269" t="s">
        <v>487</v>
      </c>
      <c r="G263" s="270" t="s">
        <v>200</v>
      </c>
      <c r="H263" s="271">
        <v>88</v>
      </c>
      <c r="I263" s="272"/>
      <c r="J263" s="273">
        <f>ROUND(I263*H263,2)</f>
        <v>0</v>
      </c>
      <c r="K263" s="269" t="s">
        <v>21</v>
      </c>
      <c r="L263" s="274"/>
      <c r="M263" s="275" t="s">
        <v>21</v>
      </c>
      <c r="N263" s="276" t="s">
        <v>44</v>
      </c>
      <c r="O263" s="46"/>
      <c r="P263" s="229">
        <f>O263*H263</f>
        <v>0</v>
      </c>
      <c r="Q263" s="229">
        <v>0.019480000000000001</v>
      </c>
      <c r="R263" s="229">
        <f>Q263*H263</f>
        <v>1.71424</v>
      </c>
      <c r="S263" s="229">
        <v>0</v>
      </c>
      <c r="T263" s="230">
        <f>S263*H263</f>
        <v>0</v>
      </c>
      <c r="AR263" s="23" t="s">
        <v>182</v>
      </c>
      <c r="AT263" s="23" t="s">
        <v>210</v>
      </c>
      <c r="AU263" s="23" t="s">
        <v>83</v>
      </c>
      <c r="AY263" s="23" t="s">
        <v>127</v>
      </c>
      <c r="BE263" s="231">
        <f>IF(N263="základní",J263,0)</f>
        <v>0</v>
      </c>
      <c r="BF263" s="231">
        <f>IF(N263="snížená",J263,0)</f>
        <v>0</v>
      </c>
      <c r="BG263" s="231">
        <f>IF(N263="zákl. přenesená",J263,0)</f>
        <v>0</v>
      </c>
      <c r="BH263" s="231">
        <f>IF(N263="sníž. přenesená",J263,0)</f>
        <v>0</v>
      </c>
      <c r="BI263" s="231">
        <f>IF(N263="nulová",J263,0)</f>
        <v>0</v>
      </c>
      <c r="BJ263" s="23" t="s">
        <v>81</v>
      </c>
      <c r="BK263" s="231">
        <f>ROUND(I263*H263,2)</f>
        <v>0</v>
      </c>
      <c r="BL263" s="23" t="s">
        <v>135</v>
      </c>
      <c r="BM263" s="23" t="s">
        <v>488</v>
      </c>
    </row>
    <row r="264" s="1" customFormat="1" ht="25.5" customHeight="1">
      <c r="B264" s="45"/>
      <c r="C264" s="220" t="s">
        <v>489</v>
      </c>
      <c r="D264" s="220" t="s">
        <v>130</v>
      </c>
      <c r="E264" s="221" t="s">
        <v>490</v>
      </c>
      <c r="F264" s="222" t="s">
        <v>491</v>
      </c>
      <c r="G264" s="223" t="s">
        <v>275</v>
      </c>
      <c r="H264" s="224">
        <v>22</v>
      </c>
      <c r="I264" s="225"/>
      <c r="J264" s="226">
        <f>ROUND(I264*H264,2)</f>
        <v>0</v>
      </c>
      <c r="K264" s="222" t="s">
        <v>134</v>
      </c>
      <c r="L264" s="71"/>
      <c r="M264" s="227" t="s">
        <v>21</v>
      </c>
      <c r="N264" s="228" t="s">
        <v>44</v>
      </c>
      <c r="O264" s="46"/>
      <c r="P264" s="229">
        <f>O264*H264</f>
        <v>0</v>
      </c>
      <c r="Q264" s="229">
        <v>0.00060999999999999997</v>
      </c>
      <c r="R264" s="229">
        <f>Q264*H264</f>
        <v>0.01342</v>
      </c>
      <c r="S264" s="229">
        <v>0</v>
      </c>
      <c r="T264" s="230">
        <f>S264*H264</f>
        <v>0</v>
      </c>
      <c r="AR264" s="23" t="s">
        <v>135</v>
      </c>
      <c r="AT264" s="23" t="s">
        <v>130</v>
      </c>
      <c r="AU264" s="23" t="s">
        <v>83</v>
      </c>
      <c r="AY264" s="23" t="s">
        <v>127</v>
      </c>
      <c r="BE264" s="231">
        <f>IF(N264="základní",J264,0)</f>
        <v>0</v>
      </c>
      <c r="BF264" s="231">
        <f>IF(N264="snížená",J264,0)</f>
        <v>0</v>
      </c>
      <c r="BG264" s="231">
        <f>IF(N264="zákl. přenesená",J264,0)</f>
        <v>0</v>
      </c>
      <c r="BH264" s="231">
        <f>IF(N264="sníž. přenesená",J264,0)</f>
        <v>0</v>
      </c>
      <c r="BI264" s="231">
        <f>IF(N264="nulová",J264,0)</f>
        <v>0</v>
      </c>
      <c r="BJ264" s="23" t="s">
        <v>81</v>
      </c>
      <c r="BK264" s="231">
        <f>ROUND(I264*H264,2)</f>
        <v>0</v>
      </c>
      <c r="BL264" s="23" t="s">
        <v>135</v>
      </c>
      <c r="BM264" s="23" t="s">
        <v>492</v>
      </c>
    </row>
    <row r="265" s="1" customFormat="1">
      <c r="B265" s="45"/>
      <c r="C265" s="73"/>
      <c r="D265" s="234" t="s">
        <v>152</v>
      </c>
      <c r="E265" s="73"/>
      <c r="F265" s="255" t="s">
        <v>493</v>
      </c>
      <c r="G265" s="73"/>
      <c r="H265" s="73"/>
      <c r="I265" s="190"/>
      <c r="J265" s="73"/>
      <c r="K265" s="73"/>
      <c r="L265" s="71"/>
      <c r="M265" s="256"/>
      <c r="N265" s="46"/>
      <c r="O265" s="46"/>
      <c r="P265" s="46"/>
      <c r="Q265" s="46"/>
      <c r="R265" s="46"/>
      <c r="S265" s="46"/>
      <c r="T265" s="94"/>
      <c r="AT265" s="23" t="s">
        <v>152</v>
      </c>
      <c r="AU265" s="23" t="s">
        <v>83</v>
      </c>
    </row>
    <row r="266" s="11" customFormat="1">
      <c r="B266" s="232"/>
      <c r="C266" s="233"/>
      <c r="D266" s="234" t="s">
        <v>137</v>
      </c>
      <c r="E266" s="235" t="s">
        <v>21</v>
      </c>
      <c r="F266" s="236" t="s">
        <v>494</v>
      </c>
      <c r="G266" s="233"/>
      <c r="H266" s="237">
        <v>22</v>
      </c>
      <c r="I266" s="238"/>
      <c r="J266" s="233"/>
      <c r="K266" s="233"/>
      <c r="L266" s="239"/>
      <c r="M266" s="240"/>
      <c r="N266" s="241"/>
      <c r="O266" s="241"/>
      <c r="P266" s="241"/>
      <c r="Q266" s="241"/>
      <c r="R266" s="241"/>
      <c r="S266" s="241"/>
      <c r="T266" s="242"/>
      <c r="AT266" s="243" t="s">
        <v>137</v>
      </c>
      <c r="AU266" s="243" t="s">
        <v>83</v>
      </c>
      <c r="AV266" s="11" t="s">
        <v>83</v>
      </c>
      <c r="AW266" s="11" t="s">
        <v>36</v>
      </c>
      <c r="AX266" s="11" t="s">
        <v>81</v>
      </c>
      <c r="AY266" s="243" t="s">
        <v>127</v>
      </c>
    </row>
    <row r="267" s="1" customFormat="1" ht="16.5" customHeight="1">
      <c r="B267" s="45"/>
      <c r="C267" s="267" t="s">
        <v>495</v>
      </c>
      <c r="D267" s="267" t="s">
        <v>210</v>
      </c>
      <c r="E267" s="268" t="s">
        <v>496</v>
      </c>
      <c r="F267" s="269" t="s">
        <v>497</v>
      </c>
      <c r="G267" s="270" t="s">
        <v>200</v>
      </c>
      <c r="H267" s="271">
        <v>2.2000000000000002</v>
      </c>
      <c r="I267" s="272"/>
      <c r="J267" s="273">
        <f>ROUND(I267*H267,2)</f>
        <v>0</v>
      </c>
      <c r="K267" s="269" t="s">
        <v>134</v>
      </c>
      <c r="L267" s="274"/>
      <c r="M267" s="275" t="s">
        <v>21</v>
      </c>
      <c r="N267" s="276" t="s">
        <v>44</v>
      </c>
      <c r="O267" s="46"/>
      <c r="P267" s="229">
        <f>O267*H267</f>
        <v>0</v>
      </c>
      <c r="Q267" s="229">
        <v>0.0096699999999999998</v>
      </c>
      <c r="R267" s="229">
        <f>Q267*H267</f>
        <v>0.021274000000000001</v>
      </c>
      <c r="S267" s="229">
        <v>0</v>
      </c>
      <c r="T267" s="230">
        <f>S267*H267</f>
        <v>0</v>
      </c>
      <c r="AR267" s="23" t="s">
        <v>182</v>
      </c>
      <c r="AT267" s="23" t="s">
        <v>210</v>
      </c>
      <c r="AU267" s="23" t="s">
        <v>83</v>
      </c>
      <c r="AY267" s="23" t="s">
        <v>127</v>
      </c>
      <c r="BE267" s="231">
        <f>IF(N267="základní",J267,0)</f>
        <v>0</v>
      </c>
      <c r="BF267" s="231">
        <f>IF(N267="snížená",J267,0)</f>
        <v>0</v>
      </c>
      <c r="BG267" s="231">
        <f>IF(N267="zákl. přenesená",J267,0)</f>
        <v>0</v>
      </c>
      <c r="BH267" s="231">
        <f>IF(N267="sníž. přenesená",J267,0)</f>
        <v>0</v>
      </c>
      <c r="BI267" s="231">
        <f>IF(N267="nulová",J267,0)</f>
        <v>0</v>
      </c>
      <c r="BJ267" s="23" t="s">
        <v>81</v>
      </c>
      <c r="BK267" s="231">
        <f>ROUND(I267*H267,2)</f>
        <v>0</v>
      </c>
      <c r="BL267" s="23" t="s">
        <v>135</v>
      </c>
      <c r="BM267" s="23" t="s">
        <v>498</v>
      </c>
    </row>
    <row r="268" s="11" customFormat="1">
      <c r="B268" s="232"/>
      <c r="C268" s="233"/>
      <c r="D268" s="234" t="s">
        <v>137</v>
      </c>
      <c r="E268" s="235" t="s">
        <v>21</v>
      </c>
      <c r="F268" s="236" t="s">
        <v>499</v>
      </c>
      <c r="G268" s="233"/>
      <c r="H268" s="237">
        <v>2.2000000000000002</v>
      </c>
      <c r="I268" s="238"/>
      <c r="J268" s="233"/>
      <c r="K268" s="233"/>
      <c r="L268" s="239"/>
      <c r="M268" s="240"/>
      <c r="N268" s="241"/>
      <c r="O268" s="241"/>
      <c r="P268" s="241"/>
      <c r="Q268" s="241"/>
      <c r="R268" s="241"/>
      <c r="S268" s="241"/>
      <c r="T268" s="242"/>
      <c r="AT268" s="243" t="s">
        <v>137</v>
      </c>
      <c r="AU268" s="243" t="s">
        <v>83</v>
      </c>
      <c r="AV268" s="11" t="s">
        <v>83</v>
      </c>
      <c r="AW268" s="11" t="s">
        <v>36</v>
      </c>
      <c r="AX268" s="11" t="s">
        <v>81</v>
      </c>
      <c r="AY268" s="243" t="s">
        <v>127</v>
      </c>
    </row>
    <row r="269" s="1" customFormat="1" ht="16.5" customHeight="1">
      <c r="B269" s="45"/>
      <c r="C269" s="267" t="s">
        <v>500</v>
      </c>
      <c r="D269" s="267" t="s">
        <v>210</v>
      </c>
      <c r="E269" s="268" t="s">
        <v>501</v>
      </c>
      <c r="F269" s="269" t="s">
        <v>502</v>
      </c>
      <c r="G269" s="270" t="s">
        <v>157</v>
      </c>
      <c r="H269" s="271">
        <v>0.13800000000000001</v>
      </c>
      <c r="I269" s="272"/>
      <c r="J269" s="273">
        <f>ROUND(I269*H269,2)</f>
        <v>0</v>
      </c>
      <c r="K269" s="269" t="s">
        <v>134</v>
      </c>
      <c r="L269" s="274"/>
      <c r="M269" s="275" t="s">
        <v>21</v>
      </c>
      <c r="N269" s="276" t="s">
        <v>44</v>
      </c>
      <c r="O269" s="46"/>
      <c r="P269" s="229">
        <f>O269*H269</f>
        <v>0</v>
      </c>
      <c r="Q269" s="229">
        <v>1</v>
      </c>
      <c r="R269" s="229">
        <f>Q269*H269</f>
        <v>0.13800000000000001</v>
      </c>
      <c r="S269" s="229">
        <v>0</v>
      </c>
      <c r="T269" s="230">
        <f>S269*H269</f>
        <v>0</v>
      </c>
      <c r="AR269" s="23" t="s">
        <v>182</v>
      </c>
      <c r="AT269" s="23" t="s">
        <v>210</v>
      </c>
      <c r="AU269" s="23" t="s">
        <v>83</v>
      </c>
      <c r="AY269" s="23" t="s">
        <v>127</v>
      </c>
      <c r="BE269" s="231">
        <f>IF(N269="základní",J269,0)</f>
        <v>0</v>
      </c>
      <c r="BF269" s="231">
        <f>IF(N269="snížená",J269,0)</f>
        <v>0</v>
      </c>
      <c r="BG269" s="231">
        <f>IF(N269="zákl. přenesená",J269,0)</f>
        <v>0</v>
      </c>
      <c r="BH269" s="231">
        <f>IF(N269="sníž. přenesená",J269,0)</f>
        <v>0</v>
      </c>
      <c r="BI269" s="231">
        <f>IF(N269="nulová",J269,0)</f>
        <v>0</v>
      </c>
      <c r="BJ269" s="23" t="s">
        <v>81</v>
      </c>
      <c r="BK269" s="231">
        <f>ROUND(I269*H269,2)</f>
        <v>0</v>
      </c>
      <c r="BL269" s="23" t="s">
        <v>135</v>
      </c>
      <c r="BM269" s="23" t="s">
        <v>503</v>
      </c>
    </row>
    <row r="270" s="11" customFormat="1">
      <c r="B270" s="232"/>
      <c r="C270" s="233"/>
      <c r="D270" s="234" t="s">
        <v>137</v>
      </c>
      <c r="E270" s="235" t="s">
        <v>21</v>
      </c>
      <c r="F270" s="236" t="s">
        <v>504</v>
      </c>
      <c r="G270" s="233"/>
      <c r="H270" s="237">
        <v>0.13800000000000001</v>
      </c>
      <c r="I270" s="238"/>
      <c r="J270" s="233"/>
      <c r="K270" s="233"/>
      <c r="L270" s="239"/>
      <c r="M270" s="240"/>
      <c r="N270" s="241"/>
      <c r="O270" s="241"/>
      <c r="P270" s="241"/>
      <c r="Q270" s="241"/>
      <c r="R270" s="241"/>
      <c r="S270" s="241"/>
      <c r="T270" s="242"/>
      <c r="AT270" s="243" t="s">
        <v>137</v>
      </c>
      <c r="AU270" s="243" t="s">
        <v>83</v>
      </c>
      <c r="AV270" s="11" t="s">
        <v>83</v>
      </c>
      <c r="AW270" s="11" t="s">
        <v>36</v>
      </c>
      <c r="AX270" s="11" t="s">
        <v>81</v>
      </c>
      <c r="AY270" s="243" t="s">
        <v>127</v>
      </c>
    </row>
    <row r="271" s="10" customFormat="1" ht="29.88" customHeight="1">
      <c r="B271" s="204"/>
      <c r="C271" s="205"/>
      <c r="D271" s="206" t="s">
        <v>72</v>
      </c>
      <c r="E271" s="218" t="s">
        <v>128</v>
      </c>
      <c r="F271" s="218" t="s">
        <v>129</v>
      </c>
      <c r="G271" s="205"/>
      <c r="H271" s="205"/>
      <c r="I271" s="208"/>
      <c r="J271" s="219">
        <f>BK271</f>
        <v>0</v>
      </c>
      <c r="K271" s="205"/>
      <c r="L271" s="210"/>
      <c r="M271" s="211"/>
      <c r="N271" s="212"/>
      <c r="O271" s="212"/>
      <c r="P271" s="213">
        <f>SUM(P272:P296)</f>
        <v>0</v>
      </c>
      <c r="Q271" s="212"/>
      <c r="R271" s="213">
        <f>SUM(R272:R296)</f>
        <v>196.51962750000001</v>
      </c>
      <c r="S271" s="212"/>
      <c r="T271" s="214">
        <f>SUM(T272:T296)</f>
        <v>0</v>
      </c>
      <c r="AR271" s="215" t="s">
        <v>81</v>
      </c>
      <c r="AT271" s="216" t="s">
        <v>72</v>
      </c>
      <c r="AU271" s="216" t="s">
        <v>81</v>
      </c>
      <c r="AY271" s="215" t="s">
        <v>127</v>
      </c>
      <c r="BK271" s="217">
        <f>SUM(BK272:BK296)</f>
        <v>0</v>
      </c>
    </row>
    <row r="272" s="1" customFormat="1" ht="38.25" customHeight="1">
      <c r="B272" s="45"/>
      <c r="C272" s="220" t="s">
        <v>505</v>
      </c>
      <c r="D272" s="220" t="s">
        <v>130</v>
      </c>
      <c r="E272" s="221" t="s">
        <v>506</v>
      </c>
      <c r="F272" s="222" t="s">
        <v>507</v>
      </c>
      <c r="G272" s="223" t="s">
        <v>150</v>
      </c>
      <c r="H272" s="224">
        <v>64.950000000000003</v>
      </c>
      <c r="I272" s="225"/>
      <c r="J272" s="226">
        <f>ROUND(I272*H272,2)</f>
        <v>0</v>
      </c>
      <c r="K272" s="222" t="s">
        <v>21</v>
      </c>
      <c r="L272" s="71"/>
      <c r="M272" s="227" t="s">
        <v>21</v>
      </c>
      <c r="N272" s="228" t="s">
        <v>44</v>
      </c>
      <c r="O272" s="46"/>
      <c r="P272" s="229">
        <f>O272*H272</f>
        <v>0</v>
      </c>
      <c r="Q272" s="229">
        <v>2.8969299999999998</v>
      </c>
      <c r="R272" s="229">
        <f>Q272*H272</f>
        <v>188.15560349999998</v>
      </c>
      <c r="S272" s="229">
        <v>0</v>
      </c>
      <c r="T272" s="230">
        <f>S272*H272</f>
        <v>0</v>
      </c>
      <c r="AR272" s="23" t="s">
        <v>135</v>
      </c>
      <c r="AT272" s="23" t="s">
        <v>130</v>
      </c>
      <c r="AU272" s="23" t="s">
        <v>83</v>
      </c>
      <c r="AY272" s="23" t="s">
        <v>127</v>
      </c>
      <c r="BE272" s="231">
        <f>IF(N272="základní",J272,0)</f>
        <v>0</v>
      </c>
      <c r="BF272" s="231">
        <f>IF(N272="snížená",J272,0)</f>
        <v>0</v>
      </c>
      <c r="BG272" s="231">
        <f>IF(N272="zákl. přenesená",J272,0)</f>
        <v>0</v>
      </c>
      <c r="BH272" s="231">
        <f>IF(N272="sníž. přenesená",J272,0)</f>
        <v>0</v>
      </c>
      <c r="BI272" s="231">
        <f>IF(N272="nulová",J272,0)</f>
        <v>0</v>
      </c>
      <c r="BJ272" s="23" t="s">
        <v>81</v>
      </c>
      <c r="BK272" s="231">
        <f>ROUND(I272*H272,2)</f>
        <v>0</v>
      </c>
      <c r="BL272" s="23" t="s">
        <v>135</v>
      </c>
      <c r="BM272" s="23" t="s">
        <v>508</v>
      </c>
    </row>
    <row r="273" s="1" customFormat="1">
      <c r="B273" s="45"/>
      <c r="C273" s="73"/>
      <c r="D273" s="234" t="s">
        <v>152</v>
      </c>
      <c r="E273" s="73"/>
      <c r="F273" s="255" t="s">
        <v>509</v>
      </c>
      <c r="G273" s="73"/>
      <c r="H273" s="73"/>
      <c r="I273" s="190"/>
      <c r="J273" s="73"/>
      <c r="K273" s="73"/>
      <c r="L273" s="71"/>
      <c r="M273" s="256"/>
      <c r="N273" s="46"/>
      <c r="O273" s="46"/>
      <c r="P273" s="46"/>
      <c r="Q273" s="46"/>
      <c r="R273" s="46"/>
      <c r="S273" s="46"/>
      <c r="T273" s="94"/>
      <c r="AT273" s="23" t="s">
        <v>152</v>
      </c>
      <c r="AU273" s="23" t="s">
        <v>83</v>
      </c>
    </row>
    <row r="274" s="13" customFormat="1">
      <c r="B274" s="257"/>
      <c r="C274" s="258"/>
      <c r="D274" s="234" t="s">
        <v>137</v>
      </c>
      <c r="E274" s="259" t="s">
        <v>21</v>
      </c>
      <c r="F274" s="260" t="s">
        <v>510</v>
      </c>
      <c r="G274" s="258"/>
      <c r="H274" s="259" t="s">
        <v>21</v>
      </c>
      <c r="I274" s="261"/>
      <c r="J274" s="258"/>
      <c r="K274" s="258"/>
      <c r="L274" s="262"/>
      <c r="M274" s="263"/>
      <c r="N274" s="264"/>
      <c r="O274" s="264"/>
      <c r="P274" s="264"/>
      <c r="Q274" s="264"/>
      <c r="R274" s="264"/>
      <c r="S274" s="264"/>
      <c r="T274" s="265"/>
      <c r="AT274" s="266" t="s">
        <v>137</v>
      </c>
      <c r="AU274" s="266" t="s">
        <v>83</v>
      </c>
      <c r="AV274" s="13" t="s">
        <v>81</v>
      </c>
      <c r="AW274" s="13" t="s">
        <v>36</v>
      </c>
      <c r="AX274" s="13" t="s">
        <v>73</v>
      </c>
      <c r="AY274" s="266" t="s">
        <v>127</v>
      </c>
    </row>
    <row r="275" s="11" customFormat="1">
      <c r="B275" s="232"/>
      <c r="C275" s="233"/>
      <c r="D275" s="234" t="s">
        <v>137</v>
      </c>
      <c r="E275" s="235" t="s">
        <v>21</v>
      </c>
      <c r="F275" s="236" t="s">
        <v>511</v>
      </c>
      <c r="G275" s="233"/>
      <c r="H275" s="237">
        <v>5.9400000000000004</v>
      </c>
      <c r="I275" s="238"/>
      <c r="J275" s="233"/>
      <c r="K275" s="233"/>
      <c r="L275" s="239"/>
      <c r="M275" s="240"/>
      <c r="N275" s="241"/>
      <c r="O275" s="241"/>
      <c r="P275" s="241"/>
      <c r="Q275" s="241"/>
      <c r="R275" s="241"/>
      <c r="S275" s="241"/>
      <c r="T275" s="242"/>
      <c r="AT275" s="243" t="s">
        <v>137</v>
      </c>
      <c r="AU275" s="243" t="s">
        <v>83</v>
      </c>
      <c r="AV275" s="11" t="s">
        <v>83</v>
      </c>
      <c r="AW275" s="11" t="s">
        <v>36</v>
      </c>
      <c r="AX275" s="11" t="s">
        <v>73</v>
      </c>
      <c r="AY275" s="243" t="s">
        <v>127</v>
      </c>
    </row>
    <row r="276" s="11" customFormat="1">
      <c r="B276" s="232"/>
      <c r="C276" s="233"/>
      <c r="D276" s="234" t="s">
        <v>137</v>
      </c>
      <c r="E276" s="235" t="s">
        <v>21</v>
      </c>
      <c r="F276" s="236" t="s">
        <v>512</v>
      </c>
      <c r="G276" s="233"/>
      <c r="H276" s="237">
        <v>19.800000000000001</v>
      </c>
      <c r="I276" s="238"/>
      <c r="J276" s="233"/>
      <c r="K276" s="233"/>
      <c r="L276" s="239"/>
      <c r="M276" s="240"/>
      <c r="N276" s="241"/>
      <c r="O276" s="241"/>
      <c r="P276" s="241"/>
      <c r="Q276" s="241"/>
      <c r="R276" s="241"/>
      <c r="S276" s="241"/>
      <c r="T276" s="242"/>
      <c r="AT276" s="243" t="s">
        <v>137</v>
      </c>
      <c r="AU276" s="243" t="s">
        <v>83</v>
      </c>
      <c r="AV276" s="11" t="s">
        <v>83</v>
      </c>
      <c r="AW276" s="11" t="s">
        <v>36</v>
      </c>
      <c r="AX276" s="11" t="s">
        <v>73</v>
      </c>
      <c r="AY276" s="243" t="s">
        <v>127</v>
      </c>
    </row>
    <row r="277" s="11" customFormat="1">
      <c r="B277" s="232"/>
      <c r="C277" s="233"/>
      <c r="D277" s="234" t="s">
        <v>137</v>
      </c>
      <c r="E277" s="235" t="s">
        <v>21</v>
      </c>
      <c r="F277" s="236" t="s">
        <v>513</v>
      </c>
      <c r="G277" s="233"/>
      <c r="H277" s="237">
        <v>17.850000000000001</v>
      </c>
      <c r="I277" s="238"/>
      <c r="J277" s="233"/>
      <c r="K277" s="233"/>
      <c r="L277" s="239"/>
      <c r="M277" s="240"/>
      <c r="N277" s="241"/>
      <c r="O277" s="241"/>
      <c r="P277" s="241"/>
      <c r="Q277" s="241"/>
      <c r="R277" s="241"/>
      <c r="S277" s="241"/>
      <c r="T277" s="242"/>
      <c r="AT277" s="243" t="s">
        <v>137</v>
      </c>
      <c r="AU277" s="243" t="s">
        <v>83</v>
      </c>
      <c r="AV277" s="11" t="s">
        <v>83</v>
      </c>
      <c r="AW277" s="11" t="s">
        <v>36</v>
      </c>
      <c r="AX277" s="11" t="s">
        <v>73</v>
      </c>
      <c r="AY277" s="243" t="s">
        <v>127</v>
      </c>
    </row>
    <row r="278" s="11" customFormat="1">
      <c r="B278" s="232"/>
      <c r="C278" s="233"/>
      <c r="D278" s="234" t="s">
        <v>137</v>
      </c>
      <c r="E278" s="235" t="s">
        <v>21</v>
      </c>
      <c r="F278" s="236" t="s">
        <v>514</v>
      </c>
      <c r="G278" s="233"/>
      <c r="H278" s="237">
        <v>21.359999999999999</v>
      </c>
      <c r="I278" s="238"/>
      <c r="J278" s="233"/>
      <c r="K278" s="233"/>
      <c r="L278" s="239"/>
      <c r="M278" s="240"/>
      <c r="N278" s="241"/>
      <c r="O278" s="241"/>
      <c r="P278" s="241"/>
      <c r="Q278" s="241"/>
      <c r="R278" s="241"/>
      <c r="S278" s="241"/>
      <c r="T278" s="242"/>
      <c r="AT278" s="243" t="s">
        <v>137</v>
      </c>
      <c r="AU278" s="243" t="s">
        <v>83</v>
      </c>
      <c r="AV278" s="11" t="s">
        <v>83</v>
      </c>
      <c r="AW278" s="11" t="s">
        <v>36</v>
      </c>
      <c r="AX278" s="11" t="s">
        <v>73</v>
      </c>
      <c r="AY278" s="243" t="s">
        <v>127</v>
      </c>
    </row>
    <row r="279" s="12" customFormat="1">
      <c r="B279" s="244"/>
      <c r="C279" s="245"/>
      <c r="D279" s="234" t="s">
        <v>137</v>
      </c>
      <c r="E279" s="246" t="s">
        <v>21</v>
      </c>
      <c r="F279" s="247" t="s">
        <v>139</v>
      </c>
      <c r="G279" s="245"/>
      <c r="H279" s="248">
        <v>64.950000000000003</v>
      </c>
      <c r="I279" s="249"/>
      <c r="J279" s="245"/>
      <c r="K279" s="245"/>
      <c r="L279" s="250"/>
      <c r="M279" s="251"/>
      <c r="N279" s="252"/>
      <c r="O279" s="252"/>
      <c r="P279" s="252"/>
      <c r="Q279" s="252"/>
      <c r="R279" s="252"/>
      <c r="S279" s="252"/>
      <c r="T279" s="253"/>
      <c r="AT279" s="254" t="s">
        <v>137</v>
      </c>
      <c r="AU279" s="254" t="s">
        <v>83</v>
      </c>
      <c r="AV279" s="12" t="s">
        <v>135</v>
      </c>
      <c r="AW279" s="12" t="s">
        <v>36</v>
      </c>
      <c r="AX279" s="12" t="s">
        <v>81</v>
      </c>
      <c r="AY279" s="254" t="s">
        <v>127</v>
      </c>
    </row>
    <row r="280" s="1" customFormat="1" ht="25.5" customHeight="1">
      <c r="B280" s="45"/>
      <c r="C280" s="220" t="s">
        <v>515</v>
      </c>
      <c r="D280" s="220" t="s">
        <v>130</v>
      </c>
      <c r="E280" s="221" t="s">
        <v>516</v>
      </c>
      <c r="F280" s="222" t="s">
        <v>517</v>
      </c>
      <c r="G280" s="223" t="s">
        <v>150</v>
      </c>
      <c r="H280" s="224">
        <v>7.3920000000000003</v>
      </c>
      <c r="I280" s="225"/>
      <c r="J280" s="226">
        <f>ROUND(I280*H280,2)</f>
        <v>0</v>
      </c>
      <c r="K280" s="222" t="s">
        <v>134</v>
      </c>
      <c r="L280" s="71"/>
      <c r="M280" s="227" t="s">
        <v>21</v>
      </c>
      <c r="N280" s="228" t="s">
        <v>44</v>
      </c>
      <c r="O280" s="46"/>
      <c r="P280" s="229">
        <f>O280*H280</f>
        <v>0</v>
      </c>
      <c r="Q280" s="229">
        <v>0</v>
      </c>
      <c r="R280" s="229">
        <f>Q280*H280</f>
        <v>0</v>
      </c>
      <c r="S280" s="229">
        <v>0</v>
      </c>
      <c r="T280" s="230">
        <f>S280*H280</f>
        <v>0</v>
      </c>
      <c r="AR280" s="23" t="s">
        <v>135</v>
      </c>
      <c r="AT280" s="23" t="s">
        <v>130</v>
      </c>
      <c r="AU280" s="23" t="s">
        <v>83</v>
      </c>
      <c r="AY280" s="23" t="s">
        <v>127</v>
      </c>
      <c r="BE280" s="231">
        <f>IF(N280="základní",J280,0)</f>
        <v>0</v>
      </c>
      <c r="BF280" s="231">
        <f>IF(N280="snížená",J280,0)</f>
        <v>0</v>
      </c>
      <c r="BG280" s="231">
        <f>IF(N280="zákl. přenesená",J280,0)</f>
        <v>0</v>
      </c>
      <c r="BH280" s="231">
        <f>IF(N280="sníž. přenesená",J280,0)</f>
        <v>0</v>
      </c>
      <c r="BI280" s="231">
        <f>IF(N280="nulová",J280,0)</f>
        <v>0</v>
      </c>
      <c r="BJ280" s="23" t="s">
        <v>81</v>
      </c>
      <c r="BK280" s="231">
        <f>ROUND(I280*H280,2)</f>
        <v>0</v>
      </c>
      <c r="BL280" s="23" t="s">
        <v>135</v>
      </c>
      <c r="BM280" s="23" t="s">
        <v>518</v>
      </c>
    </row>
    <row r="281" s="13" customFormat="1">
      <c r="B281" s="257"/>
      <c r="C281" s="258"/>
      <c r="D281" s="234" t="s">
        <v>137</v>
      </c>
      <c r="E281" s="259" t="s">
        <v>21</v>
      </c>
      <c r="F281" s="260" t="s">
        <v>519</v>
      </c>
      <c r="G281" s="258"/>
      <c r="H281" s="259" t="s">
        <v>21</v>
      </c>
      <c r="I281" s="261"/>
      <c r="J281" s="258"/>
      <c r="K281" s="258"/>
      <c r="L281" s="262"/>
      <c r="M281" s="263"/>
      <c r="N281" s="264"/>
      <c r="O281" s="264"/>
      <c r="P281" s="264"/>
      <c r="Q281" s="264"/>
      <c r="R281" s="264"/>
      <c r="S281" s="264"/>
      <c r="T281" s="265"/>
      <c r="AT281" s="266" t="s">
        <v>137</v>
      </c>
      <c r="AU281" s="266" t="s">
        <v>83</v>
      </c>
      <c r="AV281" s="13" t="s">
        <v>81</v>
      </c>
      <c r="AW281" s="13" t="s">
        <v>36</v>
      </c>
      <c r="AX281" s="13" t="s">
        <v>73</v>
      </c>
      <c r="AY281" s="266" t="s">
        <v>127</v>
      </c>
    </row>
    <row r="282" s="11" customFormat="1">
      <c r="B282" s="232"/>
      <c r="C282" s="233"/>
      <c r="D282" s="234" t="s">
        <v>137</v>
      </c>
      <c r="E282" s="235" t="s">
        <v>21</v>
      </c>
      <c r="F282" s="236" t="s">
        <v>520</v>
      </c>
      <c r="G282" s="233"/>
      <c r="H282" s="237">
        <v>7.3920000000000003</v>
      </c>
      <c r="I282" s="238"/>
      <c r="J282" s="233"/>
      <c r="K282" s="233"/>
      <c r="L282" s="239"/>
      <c r="M282" s="240"/>
      <c r="N282" s="241"/>
      <c r="O282" s="241"/>
      <c r="P282" s="241"/>
      <c r="Q282" s="241"/>
      <c r="R282" s="241"/>
      <c r="S282" s="241"/>
      <c r="T282" s="242"/>
      <c r="AT282" s="243" t="s">
        <v>137</v>
      </c>
      <c r="AU282" s="243" t="s">
        <v>83</v>
      </c>
      <c r="AV282" s="11" t="s">
        <v>83</v>
      </c>
      <c r="AW282" s="11" t="s">
        <v>36</v>
      </c>
      <c r="AX282" s="11" t="s">
        <v>81</v>
      </c>
      <c r="AY282" s="243" t="s">
        <v>127</v>
      </c>
    </row>
    <row r="283" s="1" customFormat="1" ht="16.5" customHeight="1">
      <c r="B283" s="45"/>
      <c r="C283" s="220" t="s">
        <v>521</v>
      </c>
      <c r="D283" s="220" t="s">
        <v>130</v>
      </c>
      <c r="E283" s="221" t="s">
        <v>522</v>
      </c>
      <c r="F283" s="222" t="s">
        <v>523</v>
      </c>
      <c r="G283" s="223" t="s">
        <v>133</v>
      </c>
      <c r="H283" s="224">
        <v>46.200000000000003</v>
      </c>
      <c r="I283" s="225"/>
      <c r="J283" s="226">
        <f>ROUND(I283*H283,2)</f>
        <v>0</v>
      </c>
      <c r="K283" s="222" t="s">
        <v>134</v>
      </c>
      <c r="L283" s="71"/>
      <c r="M283" s="227" t="s">
        <v>21</v>
      </c>
      <c r="N283" s="228" t="s">
        <v>44</v>
      </c>
      <c r="O283" s="46"/>
      <c r="P283" s="229">
        <f>O283*H283</f>
        <v>0</v>
      </c>
      <c r="Q283" s="229">
        <v>0.0023700000000000001</v>
      </c>
      <c r="R283" s="229">
        <f>Q283*H283</f>
        <v>0.10949400000000001</v>
      </c>
      <c r="S283" s="229">
        <v>0</v>
      </c>
      <c r="T283" s="230">
        <f>S283*H283</f>
        <v>0</v>
      </c>
      <c r="AR283" s="23" t="s">
        <v>135</v>
      </c>
      <c r="AT283" s="23" t="s">
        <v>130</v>
      </c>
      <c r="AU283" s="23" t="s">
        <v>83</v>
      </c>
      <c r="AY283" s="23" t="s">
        <v>127</v>
      </c>
      <c r="BE283" s="231">
        <f>IF(N283="základní",J283,0)</f>
        <v>0</v>
      </c>
      <c r="BF283" s="231">
        <f>IF(N283="snížená",J283,0)</f>
        <v>0</v>
      </c>
      <c r="BG283" s="231">
        <f>IF(N283="zákl. přenesená",J283,0)</f>
        <v>0</v>
      </c>
      <c r="BH283" s="231">
        <f>IF(N283="sníž. přenesená",J283,0)</f>
        <v>0</v>
      </c>
      <c r="BI283" s="231">
        <f>IF(N283="nulová",J283,0)</f>
        <v>0</v>
      </c>
      <c r="BJ283" s="23" t="s">
        <v>81</v>
      </c>
      <c r="BK283" s="231">
        <f>ROUND(I283*H283,2)</f>
        <v>0</v>
      </c>
      <c r="BL283" s="23" t="s">
        <v>135</v>
      </c>
      <c r="BM283" s="23" t="s">
        <v>524</v>
      </c>
    </row>
    <row r="284" s="1" customFormat="1">
      <c r="B284" s="45"/>
      <c r="C284" s="73"/>
      <c r="D284" s="234" t="s">
        <v>152</v>
      </c>
      <c r="E284" s="73"/>
      <c r="F284" s="255" t="s">
        <v>525</v>
      </c>
      <c r="G284" s="73"/>
      <c r="H284" s="73"/>
      <c r="I284" s="190"/>
      <c r="J284" s="73"/>
      <c r="K284" s="73"/>
      <c r="L284" s="71"/>
      <c r="M284" s="256"/>
      <c r="N284" s="46"/>
      <c r="O284" s="46"/>
      <c r="P284" s="46"/>
      <c r="Q284" s="46"/>
      <c r="R284" s="46"/>
      <c r="S284" s="46"/>
      <c r="T284" s="94"/>
      <c r="AT284" s="23" t="s">
        <v>152</v>
      </c>
      <c r="AU284" s="23" t="s">
        <v>83</v>
      </c>
    </row>
    <row r="285" s="11" customFormat="1">
      <c r="B285" s="232"/>
      <c r="C285" s="233"/>
      <c r="D285" s="234" t="s">
        <v>137</v>
      </c>
      <c r="E285" s="235" t="s">
        <v>21</v>
      </c>
      <c r="F285" s="236" t="s">
        <v>526</v>
      </c>
      <c r="G285" s="233"/>
      <c r="H285" s="237">
        <v>46.200000000000003</v>
      </c>
      <c r="I285" s="238"/>
      <c r="J285" s="233"/>
      <c r="K285" s="233"/>
      <c r="L285" s="239"/>
      <c r="M285" s="240"/>
      <c r="N285" s="241"/>
      <c r="O285" s="241"/>
      <c r="P285" s="241"/>
      <c r="Q285" s="241"/>
      <c r="R285" s="241"/>
      <c r="S285" s="241"/>
      <c r="T285" s="242"/>
      <c r="AT285" s="243" t="s">
        <v>137</v>
      </c>
      <c r="AU285" s="243" t="s">
        <v>83</v>
      </c>
      <c r="AV285" s="11" t="s">
        <v>83</v>
      </c>
      <c r="AW285" s="11" t="s">
        <v>36</v>
      </c>
      <c r="AX285" s="11" t="s">
        <v>81</v>
      </c>
      <c r="AY285" s="243" t="s">
        <v>127</v>
      </c>
    </row>
    <row r="286" s="1" customFormat="1" ht="25.5" customHeight="1">
      <c r="B286" s="45"/>
      <c r="C286" s="220" t="s">
        <v>527</v>
      </c>
      <c r="D286" s="220" t="s">
        <v>130</v>
      </c>
      <c r="E286" s="221" t="s">
        <v>528</v>
      </c>
      <c r="F286" s="222" t="s">
        <v>529</v>
      </c>
      <c r="G286" s="223" t="s">
        <v>133</v>
      </c>
      <c r="H286" s="224">
        <v>46.200000000000003</v>
      </c>
      <c r="I286" s="225"/>
      <c r="J286" s="226">
        <f>ROUND(I286*H286,2)</f>
        <v>0</v>
      </c>
      <c r="K286" s="222" t="s">
        <v>134</v>
      </c>
      <c r="L286" s="71"/>
      <c r="M286" s="227" t="s">
        <v>21</v>
      </c>
      <c r="N286" s="228" t="s">
        <v>44</v>
      </c>
      <c r="O286" s="46"/>
      <c r="P286" s="229">
        <f>O286*H286</f>
        <v>0</v>
      </c>
      <c r="Q286" s="229">
        <v>0</v>
      </c>
      <c r="R286" s="229">
        <f>Q286*H286</f>
        <v>0</v>
      </c>
      <c r="S286" s="229">
        <v>0</v>
      </c>
      <c r="T286" s="230">
        <f>S286*H286</f>
        <v>0</v>
      </c>
      <c r="AR286" s="23" t="s">
        <v>135</v>
      </c>
      <c r="AT286" s="23" t="s">
        <v>130</v>
      </c>
      <c r="AU286" s="23" t="s">
        <v>83</v>
      </c>
      <c r="AY286" s="23" t="s">
        <v>127</v>
      </c>
      <c r="BE286" s="231">
        <f>IF(N286="základní",J286,0)</f>
        <v>0</v>
      </c>
      <c r="BF286" s="231">
        <f>IF(N286="snížená",J286,0)</f>
        <v>0</v>
      </c>
      <c r="BG286" s="231">
        <f>IF(N286="zákl. přenesená",J286,0)</f>
        <v>0</v>
      </c>
      <c r="BH286" s="231">
        <f>IF(N286="sníž. přenesená",J286,0)</f>
        <v>0</v>
      </c>
      <c r="BI286" s="231">
        <f>IF(N286="nulová",J286,0)</f>
        <v>0</v>
      </c>
      <c r="BJ286" s="23" t="s">
        <v>81</v>
      </c>
      <c r="BK286" s="231">
        <f>ROUND(I286*H286,2)</f>
        <v>0</v>
      </c>
      <c r="BL286" s="23" t="s">
        <v>135</v>
      </c>
      <c r="BM286" s="23" t="s">
        <v>530</v>
      </c>
    </row>
    <row r="287" s="1" customFormat="1">
      <c r="B287" s="45"/>
      <c r="C287" s="73"/>
      <c r="D287" s="234" t="s">
        <v>152</v>
      </c>
      <c r="E287" s="73"/>
      <c r="F287" s="255" t="s">
        <v>525</v>
      </c>
      <c r="G287" s="73"/>
      <c r="H287" s="73"/>
      <c r="I287" s="190"/>
      <c r="J287" s="73"/>
      <c r="K287" s="73"/>
      <c r="L287" s="71"/>
      <c r="M287" s="256"/>
      <c r="N287" s="46"/>
      <c r="O287" s="46"/>
      <c r="P287" s="46"/>
      <c r="Q287" s="46"/>
      <c r="R287" s="46"/>
      <c r="S287" s="46"/>
      <c r="T287" s="94"/>
      <c r="AT287" s="23" t="s">
        <v>152</v>
      </c>
      <c r="AU287" s="23" t="s">
        <v>83</v>
      </c>
    </row>
    <row r="288" s="1" customFormat="1" ht="16.5" customHeight="1">
      <c r="B288" s="45"/>
      <c r="C288" s="220" t="s">
        <v>531</v>
      </c>
      <c r="D288" s="220" t="s">
        <v>130</v>
      </c>
      <c r="E288" s="221" t="s">
        <v>532</v>
      </c>
      <c r="F288" s="222" t="s">
        <v>533</v>
      </c>
      <c r="G288" s="223" t="s">
        <v>200</v>
      </c>
      <c r="H288" s="224">
        <v>41</v>
      </c>
      <c r="I288" s="225"/>
      <c r="J288" s="226">
        <f>ROUND(I288*H288,2)</f>
        <v>0</v>
      </c>
      <c r="K288" s="222" t="s">
        <v>134</v>
      </c>
      <c r="L288" s="71"/>
      <c r="M288" s="227" t="s">
        <v>21</v>
      </c>
      <c r="N288" s="228" t="s">
        <v>44</v>
      </c>
      <c r="O288" s="46"/>
      <c r="P288" s="229">
        <f>O288*H288</f>
        <v>0</v>
      </c>
      <c r="Q288" s="229">
        <v>0.00033</v>
      </c>
      <c r="R288" s="229">
        <f>Q288*H288</f>
        <v>0.01353</v>
      </c>
      <c r="S288" s="229">
        <v>0</v>
      </c>
      <c r="T288" s="230">
        <f>S288*H288</f>
        <v>0</v>
      </c>
      <c r="AR288" s="23" t="s">
        <v>135</v>
      </c>
      <c r="AT288" s="23" t="s">
        <v>130</v>
      </c>
      <c r="AU288" s="23" t="s">
        <v>83</v>
      </c>
      <c r="AY288" s="23" t="s">
        <v>127</v>
      </c>
      <c r="BE288" s="231">
        <f>IF(N288="základní",J288,0)</f>
        <v>0</v>
      </c>
      <c r="BF288" s="231">
        <f>IF(N288="snížená",J288,0)</f>
        <v>0</v>
      </c>
      <c r="BG288" s="231">
        <f>IF(N288="zákl. přenesená",J288,0)</f>
        <v>0</v>
      </c>
      <c r="BH288" s="231">
        <f>IF(N288="sníž. přenesená",J288,0)</f>
        <v>0</v>
      </c>
      <c r="BI288" s="231">
        <f>IF(N288="nulová",J288,0)</f>
        <v>0</v>
      </c>
      <c r="BJ288" s="23" t="s">
        <v>81</v>
      </c>
      <c r="BK288" s="231">
        <f>ROUND(I288*H288,2)</f>
        <v>0</v>
      </c>
      <c r="BL288" s="23" t="s">
        <v>135</v>
      </c>
      <c r="BM288" s="23" t="s">
        <v>534</v>
      </c>
    </row>
    <row r="289" s="1" customFormat="1">
      <c r="B289" s="45"/>
      <c r="C289" s="73"/>
      <c r="D289" s="234" t="s">
        <v>152</v>
      </c>
      <c r="E289" s="73"/>
      <c r="F289" s="255" t="s">
        <v>535</v>
      </c>
      <c r="G289" s="73"/>
      <c r="H289" s="73"/>
      <c r="I289" s="190"/>
      <c r="J289" s="73"/>
      <c r="K289" s="73"/>
      <c r="L289" s="71"/>
      <c r="M289" s="256"/>
      <c r="N289" s="46"/>
      <c r="O289" s="46"/>
      <c r="P289" s="46"/>
      <c r="Q289" s="46"/>
      <c r="R289" s="46"/>
      <c r="S289" s="46"/>
      <c r="T289" s="94"/>
      <c r="AT289" s="23" t="s">
        <v>152</v>
      </c>
      <c r="AU289" s="23" t="s">
        <v>83</v>
      </c>
    </row>
    <row r="290" s="11" customFormat="1">
      <c r="B290" s="232"/>
      <c r="C290" s="233"/>
      <c r="D290" s="234" t="s">
        <v>137</v>
      </c>
      <c r="E290" s="235" t="s">
        <v>21</v>
      </c>
      <c r="F290" s="236" t="s">
        <v>536</v>
      </c>
      <c r="G290" s="233"/>
      <c r="H290" s="237">
        <v>41</v>
      </c>
      <c r="I290" s="238"/>
      <c r="J290" s="233"/>
      <c r="K290" s="233"/>
      <c r="L290" s="239"/>
      <c r="M290" s="240"/>
      <c r="N290" s="241"/>
      <c r="O290" s="241"/>
      <c r="P290" s="241"/>
      <c r="Q290" s="241"/>
      <c r="R290" s="241"/>
      <c r="S290" s="241"/>
      <c r="T290" s="242"/>
      <c r="AT290" s="243" t="s">
        <v>137</v>
      </c>
      <c r="AU290" s="243" t="s">
        <v>83</v>
      </c>
      <c r="AV290" s="11" t="s">
        <v>83</v>
      </c>
      <c r="AW290" s="11" t="s">
        <v>36</v>
      </c>
      <c r="AX290" s="11" t="s">
        <v>81</v>
      </c>
      <c r="AY290" s="243" t="s">
        <v>127</v>
      </c>
    </row>
    <row r="291" s="1" customFormat="1" ht="16.5" customHeight="1">
      <c r="B291" s="45"/>
      <c r="C291" s="267" t="s">
        <v>537</v>
      </c>
      <c r="D291" s="267" t="s">
        <v>210</v>
      </c>
      <c r="E291" s="268" t="s">
        <v>538</v>
      </c>
      <c r="F291" s="269" t="s">
        <v>539</v>
      </c>
      <c r="G291" s="270" t="s">
        <v>200</v>
      </c>
      <c r="H291" s="271">
        <v>41</v>
      </c>
      <c r="I291" s="272"/>
      <c r="J291" s="273">
        <f>ROUND(I291*H291,2)</f>
        <v>0</v>
      </c>
      <c r="K291" s="269" t="s">
        <v>21</v>
      </c>
      <c r="L291" s="274"/>
      <c r="M291" s="275" t="s">
        <v>21</v>
      </c>
      <c r="N291" s="276" t="s">
        <v>44</v>
      </c>
      <c r="O291" s="46"/>
      <c r="P291" s="229">
        <f>O291*H291</f>
        <v>0</v>
      </c>
      <c r="Q291" s="229">
        <v>0.20100000000000001</v>
      </c>
      <c r="R291" s="229">
        <f>Q291*H291</f>
        <v>8.2409999999999997</v>
      </c>
      <c r="S291" s="229">
        <v>0</v>
      </c>
      <c r="T291" s="230">
        <f>S291*H291</f>
        <v>0</v>
      </c>
      <c r="AR291" s="23" t="s">
        <v>182</v>
      </c>
      <c r="AT291" s="23" t="s">
        <v>210</v>
      </c>
      <c r="AU291" s="23" t="s">
        <v>83</v>
      </c>
      <c r="AY291" s="23" t="s">
        <v>127</v>
      </c>
      <c r="BE291" s="231">
        <f>IF(N291="základní",J291,0)</f>
        <v>0</v>
      </c>
      <c r="BF291" s="231">
        <f>IF(N291="snížená",J291,0)</f>
        <v>0</v>
      </c>
      <c r="BG291" s="231">
        <f>IF(N291="zákl. přenesená",J291,0)</f>
        <v>0</v>
      </c>
      <c r="BH291" s="231">
        <f>IF(N291="sníž. přenesená",J291,0)</f>
        <v>0</v>
      </c>
      <c r="BI291" s="231">
        <f>IF(N291="nulová",J291,0)</f>
        <v>0</v>
      </c>
      <c r="BJ291" s="23" t="s">
        <v>81</v>
      </c>
      <c r="BK291" s="231">
        <f>ROUND(I291*H291,2)</f>
        <v>0</v>
      </c>
      <c r="BL291" s="23" t="s">
        <v>135</v>
      </c>
      <c r="BM291" s="23" t="s">
        <v>540</v>
      </c>
    </row>
    <row r="292" s="1" customFormat="1" ht="16.5" customHeight="1">
      <c r="B292" s="45"/>
      <c r="C292" s="220" t="s">
        <v>541</v>
      </c>
      <c r="D292" s="220" t="s">
        <v>130</v>
      </c>
      <c r="E292" s="221" t="s">
        <v>542</v>
      </c>
      <c r="F292" s="222" t="s">
        <v>543</v>
      </c>
      <c r="G292" s="223" t="s">
        <v>200</v>
      </c>
      <c r="H292" s="224">
        <v>160</v>
      </c>
      <c r="I292" s="225"/>
      <c r="J292" s="226">
        <f>ROUND(I292*H292,2)</f>
        <v>0</v>
      </c>
      <c r="K292" s="222" t="s">
        <v>21</v>
      </c>
      <c r="L292" s="71"/>
      <c r="M292" s="227" t="s">
        <v>21</v>
      </c>
      <c r="N292" s="228" t="s">
        <v>44</v>
      </c>
      <c r="O292" s="46"/>
      <c r="P292" s="229">
        <f>O292*H292</f>
        <v>0</v>
      </c>
      <c r="Q292" s="229">
        <v>0</v>
      </c>
      <c r="R292" s="229">
        <f>Q292*H292</f>
        <v>0</v>
      </c>
      <c r="S292" s="229">
        <v>0</v>
      </c>
      <c r="T292" s="230">
        <f>S292*H292</f>
        <v>0</v>
      </c>
      <c r="AR292" s="23" t="s">
        <v>135</v>
      </c>
      <c r="AT292" s="23" t="s">
        <v>130</v>
      </c>
      <c r="AU292" s="23" t="s">
        <v>83</v>
      </c>
      <c r="AY292" s="23" t="s">
        <v>127</v>
      </c>
      <c r="BE292" s="231">
        <f>IF(N292="základní",J292,0)</f>
        <v>0</v>
      </c>
      <c r="BF292" s="231">
        <f>IF(N292="snížená",J292,0)</f>
        <v>0</v>
      </c>
      <c r="BG292" s="231">
        <f>IF(N292="zákl. přenesená",J292,0)</f>
        <v>0</v>
      </c>
      <c r="BH292" s="231">
        <f>IF(N292="sníž. přenesená",J292,0)</f>
        <v>0</v>
      </c>
      <c r="BI292" s="231">
        <f>IF(N292="nulová",J292,0)</f>
        <v>0</v>
      </c>
      <c r="BJ292" s="23" t="s">
        <v>81</v>
      </c>
      <c r="BK292" s="231">
        <f>ROUND(I292*H292,2)</f>
        <v>0</v>
      </c>
      <c r="BL292" s="23" t="s">
        <v>135</v>
      </c>
      <c r="BM292" s="23" t="s">
        <v>544</v>
      </c>
    </row>
    <row r="293" s="1" customFormat="1">
      <c r="B293" s="45"/>
      <c r="C293" s="73"/>
      <c r="D293" s="234" t="s">
        <v>152</v>
      </c>
      <c r="E293" s="73"/>
      <c r="F293" s="255" t="s">
        <v>545</v>
      </c>
      <c r="G293" s="73"/>
      <c r="H293" s="73"/>
      <c r="I293" s="190"/>
      <c r="J293" s="73"/>
      <c r="K293" s="73"/>
      <c r="L293" s="71"/>
      <c r="M293" s="256"/>
      <c r="N293" s="46"/>
      <c r="O293" s="46"/>
      <c r="P293" s="46"/>
      <c r="Q293" s="46"/>
      <c r="R293" s="46"/>
      <c r="S293" s="46"/>
      <c r="T293" s="94"/>
      <c r="AT293" s="23" t="s">
        <v>152</v>
      </c>
      <c r="AU293" s="23" t="s">
        <v>83</v>
      </c>
    </row>
    <row r="294" s="11" customFormat="1">
      <c r="B294" s="232"/>
      <c r="C294" s="233"/>
      <c r="D294" s="234" t="s">
        <v>137</v>
      </c>
      <c r="E294" s="235" t="s">
        <v>21</v>
      </c>
      <c r="F294" s="236" t="s">
        <v>546</v>
      </c>
      <c r="G294" s="233"/>
      <c r="H294" s="237">
        <v>80</v>
      </c>
      <c r="I294" s="238"/>
      <c r="J294" s="233"/>
      <c r="K294" s="233"/>
      <c r="L294" s="239"/>
      <c r="M294" s="240"/>
      <c r="N294" s="241"/>
      <c r="O294" s="241"/>
      <c r="P294" s="241"/>
      <c r="Q294" s="241"/>
      <c r="R294" s="241"/>
      <c r="S294" s="241"/>
      <c r="T294" s="242"/>
      <c r="AT294" s="243" t="s">
        <v>137</v>
      </c>
      <c r="AU294" s="243" t="s">
        <v>83</v>
      </c>
      <c r="AV294" s="11" t="s">
        <v>83</v>
      </c>
      <c r="AW294" s="11" t="s">
        <v>36</v>
      </c>
      <c r="AX294" s="11" t="s">
        <v>73</v>
      </c>
      <c r="AY294" s="243" t="s">
        <v>127</v>
      </c>
    </row>
    <row r="295" s="11" customFormat="1">
      <c r="B295" s="232"/>
      <c r="C295" s="233"/>
      <c r="D295" s="234" t="s">
        <v>137</v>
      </c>
      <c r="E295" s="235" t="s">
        <v>21</v>
      </c>
      <c r="F295" s="236" t="s">
        <v>547</v>
      </c>
      <c r="G295" s="233"/>
      <c r="H295" s="237">
        <v>80</v>
      </c>
      <c r="I295" s="238"/>
      <c r="J295" s="233"/>
      <c r="K295" s="233"/>
      <c r="L295" s="239"/>
      <c r="M295" s="240"/>
      <c r="N295" s="241"/>
      <c r="O295" s="241"/>
      <c r="P295" s="241"/>
      <c r="Q295" s="241"/>
      <c r="R295" s="241"/>
      <c r="S295" s="241"/>
      <c r="T295" s="242"/>
      <c r="AT295" s="243" t="s">
        <v>137</v>
      </c>
      <c r="AU295" s="243" t="s">
        <v>83</v>
      </c>
      <c r="AV295" s="11" t="s">
        <v>83</v>
      </c>
      <c r="AW295" s="11" t="s">
        <v>36</v>
      </c>
      <c r="AX295" s="11" t="s">
        <v>73</v>
      </c>
      <c r="AY295" s="243" t="s">
        <v>127</v>
      </c>
    </row>
    <row r="296" s="12" customFormat="1">
      <c r="B296" s="244"/>
      <c r="C296" s="245"/>
      <c r="D296" s="234" t="s">
        <v>137</v>
      </c>
      <c r="E296" s="246" t="s">
        <v>21</v>
      </c>
      <c r="F296" s="247" t="s">
        <v>139</v>
      </c>
      <c r="G296" s="245"/>
      <c r="H296" s="248">
        <v>160</v>
      </c>
      <c r="I296" s="249"/>
      <c r="J296" s="245"/>
      <c r="K296" s="245"/>
      <c r="L296" s="250"/>
      <c r="M296" s="251"/>
      <c r="N296" s="252"/>
      <c r="O296" s="252"/>
      <c r="P296" s="252"/>
      <c r="Q296" s="252"/>
      <c r="R296" s="252"/>
      <c r="S296" s="252"/>
      <c r="T296" s="253"/>
      <c r="AT296" s="254" t="s">
        <v>137</v>
      </c>
      <c r="AU296" s="254" t="s">
        <v>83</v>
      </c>
      <c r="AV296" s="12" t="s">
        <v>135</v>
      </c>
      <c r="AW296" s="12" t="s">
        <v>6</v>
      </c>
      <c r="AX296" s="12" t="s">
        <v>81</v>
      </c>
      <c r="AY296" s="254" t="s">
        <v>127</v>
      </c>
    </row>
    <row r="297" s="10" customFormat="1" ht="29.88" customHeight="1">
      <c r="B297" s="204"/>
      <c r="C297" s="205"/>
      <c r="D297" s="206" t="s">
        <v>72</v>
      </c>
      <c r="E297" s="218" t="s">
        <v>135</v>
      </c>
      <c r="F297" s="218" t="s">
        <v>548</v>
      </c>
      <c r="G297" s="205"/>
      <c r="H297" s="205"/>
      <c r="I297" s="208"/>
      <c r="J297" s="219">
        <f>BK297</f>
        <v>0</v>
      </c>
      <c r="K297" s="205"/>
      <c r="L297" s="210"/>
      <c r="M297" s="211"/>
      <c r="N297" s="212"/>
      <c r="O297" s="212"/>
      <c r="P297" s="213">
        <f>SUM(P298:P302)</f>
        <v>0</v>
      </c>
      <c r="Q297" s="212"/>
      <c r="R297" s="213">
        <f>SUM(R298:R302)</f>
        <v>0</v>
      </c>
      <c r="S297" s="212"/>
      <c r="T297" s="214">
        <f>SUM(T298:T302)</f>
        <v>0</v>
      </c>
      <c r="AR297" s="215" t="s">
        <v>81</v>
      </c>
      <c r="AT297" s="216" t="s">
        <v>72</v>
      </c>
      <c r="AU297" s="216" t="s">
        <v>81</v>
      </c>
      <c r="AY297" s="215" t="s">
        <v>127</v>
      </c>
      <c r="BK297" s="217">
        <f>SUM(BK298:BK302)</f>
        <v>0</v>
      </c>
    </row>
    <row r="298" s="1" customFormat="1" ht="25.5" customHeight="1">
      <c r="B298" s="45"/>
      <c r="C298" s="220" t="s">
        <v>549</v>
      </c>
      <c r="D298" s="220" t="s">
        <v>130</v>
      </c>
      <c r="E298" s="221" t="s">
        <v>550</v>
      </c>
      <c r="F298" s="222" t="s">
        <v>551</v>
      </c>
      <c r="G298" s="223" t="s">
        <v>150</v>
      </c>
      <c r="H298" s="224">
        <v>1.6799999999999999</v>
      </c>
      <c r="I298" s="225"/>
      <c r="J298" s="226">
        <f>ROUND(I298*H298,2)</f>
        <v>0</v>
      </c>
      <c r="K298" s="222" t="s">
        <v>134</v>
      </c>
      <c r="L298" s="71"/>
      <c r="M298" s="227" t="s">
        <v>21</v>
      </c>
      <c r="N298" s="228" t="s">
        <v>44</v>
      </c>
      <c r="O298" s="46"/>
      <c r="P298" s="229">
        <f>O298*H298</f>
        <v>0</v>
      </c>
      <c r="Q298" s="229">
        <v>0</v>
      </c>
      <c r="R298" s="229">
        <f>Q298*H298</f>
        <v>0</v>
      </c>
      <c r="S298" s="229">
        <v>0</v>
      </c>
      <c r="T298" s="230">
        <f>S298*H298</f>
        <v>0</v>
      </c>
      <c r="AR298" s="23" t="s">
        <v>135</v>
      </c>
      <c r="AT298" s="23" t="s">
        <v>130</v>
      </c>
      <c r="AU298" s="23" t="s">
        <v>83</v>
      </c>
      <c r="AY298" s="23" t="s">
        <v>127</v>
      </c>
      <c r="BE298" s="231">
        <f>IF(N298="základní",J298,0)</f>
        <v>0</v>
      </c>
      <c r="BF298" s="231">
        <f>IF(N298="snížená",J298,0)</f>
        <v>0</v>
      </c>
      <c r="BG298" s="231">
        <f>IF(N298="zákl. přenesená",J298,0)</f>
        <v>0</v>
      </c>
      <c r="BH298" s="231">
        <f>IF(N298="sníž. přenesená",J298,0)</f>
        <v>0</v>
      </c>
      <c r="BI298" s="231">
        <f>IF(N298="nulová",J298,0)</f>
        <v>0</v>
      </c>
      <c r="BJ298" s="23" t="s">
        <v>81</v>
      </c>
      <c r="BK298" s="231">
        <f>ROUND(I298*H298,2)</f>
        <v>0</v>
      </c>
      <c r="BL298" s="23" t="s">
        <v>135</v>
      </c>
      <c r="BM298" s="23" t="s">
        <v>552</v>
      </c>
    </row>
    <row r="299" s="1" customFormat="1">
      <c r="B299" s="45"/>
      <c r="C299" s="73"/>
      <c r="D299" s="234" t="s">
        <v>152</v>
      </c>
      <c r="E299" s="73"/>
      <c r="F299" s="255" t="s">
        <v>553</v>
      </c>
      <c r="G299" s="73"/>
      <c r="H299" s="73"/>
      <c r="I299" s="190"/>
      <c r="J299" s="73"/>
      <c r="K299" s="73"/>
      <c r="L299" s="71"/>
      <c r="M299" s="256"/>
      <c r="N299" s="46"/>
      <c r="O299" s="46"/>
      <c r="P299" s="46"/>
      <c r="Q299" s="46"/>
      <c r="R299" s="46"/>
      <c r="S299" s="46"/>
      <c r="T299" s="94"/>
      <c r="AT299" s="23" t="s">
        <v>152</v>
      </c>
      <c r="AU299" s="23" t="s">
        <v>83</v>
      </c>
    </row>
    <row r="300" s="11" customFormat="1">
      <c r="B300" s="232"/>
      <c r="C300" s="233"/>
      <c r="D300" s="234" t="s">
        <v>137</v>
      </c>
      <c r="E300" s="235" t="s">
        <v>21</v>
      </c>
      <c r="F300" s="236" t="s">
        <v>554</v>
      </c>
      <c r="G300" s="233"/>
      <c r="H300" s="237">
        <v>0.71999999999999997</v>
      </c>
      <c r="I300" s="238"/>
      <c r="J300" s="233"/>
      <c r="K300" s="233"/>
      <c r="L300" s="239"/>
      <c r="M300" s="240"/>
      <c r="N300" s="241"/>
      <c r="O300" s="241"/>
      <c r="P300" s="241"/>
      <c r="Q300" s="241"/>
      <c r="R300" s="241"/>
      <c r="S300" s="241"/>
      <c r="T300" s="242"/>
      <c r="AT300" s="243" t="s">
        <v>137</v>
      </c>
      <c r="AU300" s="243" t="s">
        <v>83</v>
      </c>
      <c r="AV300" s="11" t="s">
        <v>83</v>
      </c>
      <c r="AW300" s="11" t="s">
        <v>36</v>
      </c>
      <c r="AX300" s="11" t="s">
        <v>73</v>
      </c>
      <c r="AY300" s="243" t="s">
        <v>127</v>
      </c>
    </row>
    <row r="301" s="11" customFormat="1">
      <c r="B301" s="232"/>
      <c r="C301" s="233"/>
      <c r="D301" s="234" t="s">
        <v>137</v>
      </c>
      <c r="E301" s="235" t="s">
        <v>21</v>
      </c>
      <c r="F301" s="236" t="s">
        <v>555</v>
      </c>
      <c r="G301" s="233"/>
      <c r="H301" s="237">
        <v>0.95999999999999996</v>
      </c>
      <c r="I301" s="238"/>
      <c r="J301" s="233"/>
      <c r="K301" s="233"/>
      <c r="L301" s="239"/>
      <c r="M301" s="240"/>
      <c r="N301" s="241"/>
      <c r="O301" s="241"/>
      <c r="P301" s="241"/>
      <c r="Q301" s="241"/>
      <c r="R301" s="241"/>
      <c r="S301" s="241"/>
      <c r="T301" s="242"/>
      <c r="AT301" s="243" t="s">
        <v>137</v>
      </c>
      <c r="AU301" s="243" t="s">
        <v>83</v>
      </c>
      <c r="AV301" s="11" t="s">
        <v>83</v>
      </c>
      <c r="AW301" s="11" t="s">
        <v>36</v>
      </c>
      <c r="AX301" s="11" t="s">
        <v>73</v>
      </c>
      <c r="AY301" s="243" t="s">
        <v>127</v>
      </c>
    </row>
    <row r="302" s="12" customFormat="1">
      <c r="B302" s="244"/>
      <c r="C302" s="245"/>
      <c r="D302" s="234" t="s">
        <v>137</v>
      </c>
      <c r="E302" s="246" t="s">
        <v>21</v>
      </c>
      <c r="F302" s="247" t="s">
        <v>139</v>
      </c>
      <c r="G302" s="245"/>
      <c r="H302" s="248">
        <v>1.6799999999999999</v>
      </c>
      <c r="I302" s="249"/>
      <c r="J302" s="245"/>
      <c r="K302" s="245"/>
      <c r="L302" s="250"/>
      <c r="M302" s="251"/>
      <c r="N302" s="252"/>
      <c r="O302" s="252"/>
      <c r="P302" s="252"/>
      <c r="Q302" s="252"/>
      <c r="R302" s="252"/>
      <c r="S302" s="252"/>
      <c r="T302" s="253"/>
      <c r="AT302" s="254" t="s">
        <v>137</v>
      </c>
      <c r="AU302" s="254" t="s">
        <v>83</v>
      </c>
      <c r="AV302" s="12" t="s">
        <v>135</v>
      </c>
      <c r="AW302" s="12" t="s">
        <v>36</v>
      </c>
      <c r="AX302" s="12" t="s">
        <v>81</v>
      </c>
      <c r="AY302" s="254" t="s">
        <v>127</v>
      </c>
    </row>
    <row r="303" s="10" customFormat="1" ht="29.88" customHeight="1">
      <c r="B303" s="204"/>
      <c r="C303" s="205"/>
      <c r="D303" s="206" t="s">
        <v>72</v>
      </c>
      <c r="E303" s="218" t="s">
        <v>182</v>
      </c>
      <c r="F303" s="218" t="s">
        <v>556</v>
      </c>
      <c r="G303" s="205"/>
      <c r="H303" s="205"/>
      <c r="I303" s="208"/>
      <c r="J303" s="219">
        <f>BK303</f>
        <v>0</v>
      </c>
      <c r="K303" s="205"/>
      <c r="L303" s="210"/>
      <c r="M303" s="211"/>
      <c r="N303" s="212"/>
      <c r="O303" s="212"/>
      <c r="P303" s="213">
        <f>SUM(P304:P322)</f>
        <v>0</v>
      </c>
      <c r="Q303" s="212"/>
      <c r="R303" s="213">
        <f>SUM(R304:R322)</f>
        <v>2.09632</v>
      </c>
      <c r="S303" s="212"/>
      <c r="T303" s="214">
        <f>SUM(T304:T322)</f>
        <v>0</v>
      </c>
      <c r="AR303" s="215" t="s">
        <v>81</v>
      </c>
      <c r="AT303" s="216" t="s">
        <v>72</v>
      </c>
      <c r="AU303" s="216" t="s">
        <v>81</v>
      </c>
      <c r="AY303" s="215" t="s">
        <v>127</v>
      </c>
      <c r="BK303" s="217">
        <f>SUM(BK304:BK322)</f>
        <v>0</v>
      </c>
    </row>
    <row r="304" s="1" customFormat="1" ht="25.5" customHeight="1">
      <c r="B304" s="45"/>
      <c r="C304" s="220" t="s">
        <v>557</v>
      </c>
      <c r="D304" s="220" t="s">
        <v>130</v>
      </c>
      <c r="E304" s="221" t="s">
        <v>558</v>
      </c>
      <c r="F304" s="222" t="s">
        <v>559</v>
      </c>
      <c r="G304" s="223" t="s">
        <v>200</v>
      </c>
      <c r="H304" s="224">
        <v>28</v>
      </c>
      <c r="I304" s="225"/>
      <c r="J304" s="226">
        <f>ROUND(I304*H304,2)</f>
        <v>0</v>
      </c>
      <c r="K304" s="222" t="s">
        <v>134</v>
      </c>
      <c r="L304" s="71"/>
      <c r="M304" s="227" t="s">
        <v>21</v>
      </c>
      <c r="N304" s="228" t="s">
        <v>44</v>
      </c>
      <c r="O304" s="46"/>
      <c r="P304" s="229">
        <f>O304*H304</f>
        <v>0</v>
      </c>
      <c r="Q304" s="229">
        <v>1.0000000000000001E-05</v>
      </c>
      <c r="R304" s="229">
        <f>Q304*H304</f>
        <v>0.00028000000000000003</v>
      </c>
      <c r="S304" s="229">
        <v>0</v>
      </c>
      <c r="T304" s="230">
        <f>S304*H304</f>
        <v>0</v>
      </c>
      <c r="AR304" s="23" t="s">
        <v>135</v>
      </c>
      <c r="AT304" s="23" t="s">
        <v>130</v>
      </c>
      <c r="AU304" s="23" t="s">
        <v>83</v>
      </c>
      <c r="AY304" s="23" t="s">
        <v>127</v>
      </c>
      <c r="BE304" s="231">
        <f>IF(N304="základní",J304,0)</f>
        <v>0</v>
      </c>
      <c r="BF304" s="231">
        <f>IF(N304="snížená",J304,0)</f>
        <v>0</v>
      </c>
      <c r="BG304" s="231">
        <f>IF(N304="zákl. přenesená",J304,0)</f>
        <v>0</v>
      </c>
      <c r="BH304" s="231">
        <f>IF(N304="sníž. přenesená",J304,0)</f>
        <v>0</v>
      </c>
      <c r="BI304" s="231">
        <f>IF(N304="nulová",J304,0)</f>
        <v>0</v>
      </c>
      <c r="BJ304" s="23" t="s">
        <v>81</v>
      </c>
      <c r="BK304" s="231">
        <f>ROUND(I304*H304,2)</f>
        <v>0</v>
      </c>
      <c r="BL304" s="23" t="s">
        <v>135</v>
      </c>
      <c r="BM304" s="23" t="s">
        <v>560</v>
      </c>
    </row>
    <row r="305" s="1" customFormat="1">
      <c r="B305" s="45"/>
      <c r="C305" s="73"/>
      <c r="D305" s="234" t="s">
        <v>152</v>
      </c>
      <c r="E305" s="73"/>
      <c r="F305" s="255" t="s">
        <v>561</v>
      </c>
      <c r="G305" s="73"/>
      <c r="H305" s="73"/>
      <c r="I305" s="190"/>
      <c r="J305" s="73"/>
      <c r="K305" s="73"/>
      <c r="L305" s="71"/>
      <c r="M305" s="256"/>
      <c r="N305" s="46"/>
      <c r="O305" s="46"/>
      <c r="P305" s="46"/>
      <c r="Q305" s="46"/>
      <c r="R305" s="46"/>
      <c r="S305" s="46"/>
      <c r="T305" s="94"/>
      <c r="AT305" s="23" t="s">
        <v>152</v>
      </c>
      <c r="AU305" s="23" t="s">
        <v>83</v>
      </c>
    </row>
    <row r="306" s="11" customFormat="1">
      <c r="B306" s="232"/>
      <c r="C306" s="233"/>
      <c r="D306" s="234" t="s">
        <v>137</v>
      </c>
      <c r="E306" s="235" t="s">
        <v>21</v>
      </c>
      <c r="F306" s="236" t="s">
        <v>562</v>
      </c>
      <c r="G306" s="233"/>
      <c r="H306" s="237">
        <v>12</v>
      </c>
      <c r="I306" s="238"/>
      <c r="J306" s="233"/>
      <c r="K306" s="233"/>
      <c r="L306" s="239"/>
      <c r="M306" s="240"/>
      <c r="N306" s="241"/>
      <c r="O306" s="241"/>
      <c r="P306" s="241"/>
      <c r="Q306" s="241"/>
      <c r="R306" s="241"/>
      <c r="S306" s="241"/>
      <c r="T306" s="242"/>
      <c r="AT306" s="243" t="s">
        <v>137</v>
      </c>
      <c r="AU306" s="243" t="s">
        <v>83</v>
      </c>
      <c r="AV306" s="11" t="s">
        <v>83</v>
      </c>
      <c r="AW306" s="11" t="s">
        <v>36</v>
      </c>
      <c r="AX306" s="11" t="s">
        <v>73</v>
      </c>
      <c r="AY306" s="243" t="s">
        <v>127</v>
      </c>
    </row>
    <row r="307" s="11" customFormat="1">
      <c r="B307" s="232"/>
      <c r="C307" s="233"/>
      <c r="D307" s="234" t="s">
        <v>137</v>
      </c>
      <c r="E307" s="235" t="s">
        <v>21</v>
      </c>
      <c r="F307" s="236" t="s">
        <v>563</v>
      </c>
      <c r="G307" s="233"/>
      <c r="H307" s="237">
        <v>16</v>
      </c>
      <c r="I307" s="238"/>
      <c r="J307" s="233"/>
      <c r="K307" s="233"/>
      <c r="L307" s="239"/>
      <c r="M307" s="240"/>
      <c r="N307" s="241"/>
      <c r="O307" s="241"/>
      <c r="P307" s="241"/>
      <c r="Q307" s="241"/>
      <c r="R307" s="241"/>
      <c r="S307" s="241"/>
      <c r="T307" s="242"/>
      <c r="AT307" s="243" t="s">
        <v>137</v>
      </c>
      <c r="AU307" s="243" t="s">
        <v>83</v>
      </c>
      <c r="AV307" s="11" t="s">
        <v>83</v>
      </c>
      <c r="AW307" s="11" t="s">
        <v>36</v>
      </c>
      <c r="AX307" s="11" t="s">
        <v>73</v>
      </c>
      <c r="AY307" s="243" t="s">
        <v>127</v>
      </c>
    </row>
    <row r="308" s="12" customFormat="1">
      <c r="B308" s="244"/>
      <c r="C308" s="245"/>
      <c r="D308" s="234" t="s">
        <v>137</v>
      </c>
      <c r="E308" s="246" t="s">
        <v>21</v>
      </c>
      <c r="F308" s="247" t="s">
        <v>139</v>
      </c>
      <c r="G308" s="245"/>
      <c r="H308" s="248">
        <v>28</v>
      </c>
      <c r="I308" s="249"/>
      <c r="J308" s="245"/>
      <c r="K308" s="245"/>
      <c r="L308" s="250"/>
      <c r="M308" s="251"/>
      <c r="N308" s="252"/>
      <c r="O308" s="252"/>
      <c r="P308" s="252"/>
      <c r="Q308" s="252"/>
      <c r="R308" s="252"/>
      <c r="S308" s="252"/>
      <c r="T308" s="253"/>
      <c r="AT308" s="254" t="s">
        <v>137</v>
      </c>
      <c r="AU308" s="254" t="s">
        <v>83</v>
      </c>
      <c r="AV308" s="12" t="s">
        <v>135</v>
      </c>
      <c r="AW308" s="12" t="s">
        <v>36</v>
      </c>
      <c r="AX308" s="12" t="s">
        <v>81</v>
      </c>
      <c r="AY308" s="254" t="s">
        <v>127</v>
      </c>
    </row>
    <row r="309" s="1" customFormat="1" ht="16.5" customHeight="1">
      <c r="B309" s="45"/>
      <c r="C309" s="267" t="s">
        <v>564</v>
      </c>
      <c r="D309" s="267" t="s">
        <v>210</v>
      </c>
      <c r="E309" s="268" t="s">
        <v>565</v>
      </c>
      <c r="F309" s="269" t="s">
        <v>566</v>
      </c>
      <c r="G309" s="270" t="s">
        <v>200</v>
      </c>
      <c r="H309" s="271">
        <v>28</v>
      </c>
      <c r="I309" s="272"/>
      <c r="J309" s="273">
        <f>ROUND(I309*H309,2)</f>
        <v>0</v>
      </c>
      <c r="K309" s="269" t="s">
        <v>134</v>
      </c>
      <c r="L309" s="274"/>
      <c r="M309" s="275" t="s">
        <v>21</v>
      </c>
      <c r="N309" s="276" t="s">
        <v>44</v>
      </c>
      <c r="O309" s="46"/>
      <c r="P309" s="229">
        <f>O309*H309</f>
        <v>0</v>
      </c>
      <c r="Q309" s="229">
        <v>0.00281</v>
      </c>
      <c r="R309" s="229">
        <f>Q309*H309</f>
        <v>0.07868</v>
      </c>
      <c r="S309" s="229">
        <v>0</v>
      </c>
      <c r="T309" s="230">
        <f>S309*H309</f>
        <v>0</v>
      </c>
      <c r="AR309" s="23" t="s">
        <v>182</v>
      </c>
      <c r="AT309" s="23" t="s">
        <v>210</v>
      </c>
      <c r="AU309" s="23" t="s">
        <v>83</v>
      </c>
      <c r="AY309" s="23" t="s">
        <v>127</v>
      </c>
      <c r="BE309" s="231">
        <f>IF(N309="základní",J309,0)</f>
        <v>0</v>
      </c>
      <c r="BF309" s="231">
        <f>IF(N309="snížená",J309,0)</f>
        <v>0</v>
      </c>
      <c r="BG309" s="231">
        <f>IF(N309="zákl. přenesená",J309,0)</f>
        <v>0</v>
      </c>
      <c r="BH309" s="231">
        <f>IF(N309="sníž. přenesená",J309,0)</f>
        <v>0</v>
      </c>
      <c r="BI309" s="231">
        <f>IF(N309="nulová",J309,0)</f>
        <v>0</v>
      </c>
      <c r="BJ309" s="23" t="s">
        <v>81</v>
      </c>
      <c r="BK309" s="231">
        <f>ROUND(I309*H309,2)</f>
        <v>0</v>
      </c>
      <c r="BL309" s="23" t="s">
        <v>135</v>
      </c>
      <c r="BM309" s="23" t="s">
        <v>567</v>
      </c>
    </row>
    <row r="310" s="1" customFormat="1" ht="16.5" customHeight="1">
      <c r="B310" s="45"/>
      <c r="C310" s="220" t="s">
        <v>568</v>
      </c>
      <c r="D310" s="220" t="s">
        <v>130</v>
      </c>
      <c r="E310" s="221" t="s">
        <v>569</v>
      </c>
      <c r="F310" s="222" t="s">
        <v>570</v>
      </c>
      <c r="G310" s="223" t="s">
        <v>200</v>
      </c>
      <c r="H310" s="224">
        <v>160</v>
      </c>
      <c r="I310" s="225"/>
      <c r="J310" s="226">
        <f>ROUND(I310*H310,2)</f>
        <v>0</v>
      </c>
      <c r="K310" s="222" t="s">
        <v>21</v>
      </c>
      <c r="L310" s="71"/>
      <c r="M310" s="227" t="s">
        <v>21</v>
      </c>
      <c r="N310" s="228" t="s">
        <v>44</v>
      </c>
      <c r="O310" s="46"/>
      <c r="P310" s="229">
        <f>O310*H310</f>
        <v>0</v>
      </c>
      <c r="Q310" s="229">
        <v>0</v>
      </c>
      <c r="R310" s="229">
        <f>Q310*H310</f>
        <v>0</v>
      </c>
      <c r="S310" s="229">
        <v>0</v>
      </c>
      <c r="T310" s="230">
        <f>S310*H310</f>
        <v>0</v>
      </c>
      <c r="AR310" s="23" t="s">
        <v>135</v>
      </c>
      <c r="AT310" s="23" t="s">
        <v>130</v>
      </c>
      <c r="AU310" s="23" t="s">
        <v>83</v>
      </c>
      <c r="AY310" s="23" t="s">
        <v>127</v>
      </c>
      <c r="BE310" s="231">
        <f>IF(N310="základní",J310,0)</f>
        <v>0</v>
      </c>
      <c r="BF310" s="231">
        <f>IF(N310="snížená",J310,0)</f>
        <v>0</v>
      </c>
      <c r="BG310" s="231">
        <f>IF(N310="zákl. přenesená",J310,0)</f>
        <v>0</v>
      </c>
      <c r="BH310" s="231">
        <f>IF(N310="sníž. přenesená",J310,0)</f>
        <v>0</v>
      </c>
      <c r="BI310" s="231">
        <f>IF(N310="nulová",J310,0)</f>
        <v>0</v>
      </c>
      <c r="BJ310" s="23" t="s">
        <v>81</v>
      </c>
      <c r="BK310" s="231">
        <f>ROUND(I310*H310,2)</f>
        <v>0</v>
      </c>
      <c r="BL310" s="23" t="s">
        <v>135</v>
      </c>
      <c r="BM310" s="23" t="s">
        <v>571</v>
      </c>
    </row>
    <row r="311" s="1" customFormat="1">
      <c r="B311" s="45"/>
      <c r="C311" s="73"/>
      <c r="D311" s="234" t="s">
        <v>152</v>
      </c>
      <c r="E311" s="73"/>
      <c r="F311" s="255" t="s">
        <v>572</v>
      </c>
      <c r="G311" s="73"/>
      <c r="H311" s="73"/>
      <c r="I311" s="190"/>
      <c r="J311" s="73"/>
      <c r="K311" s="73"/>
      <c r="L311" s="71"/>
      <c r="M311" s="256"/>
      <c r="N311" s="46"/>
      <c r="O311" s="46"/>
      <c r="P311" s="46"/>
      <c r="Q311" s="46"/>
      <c r="R311" s="46"/>
      <c r="S311" s="46"/>
      <c r="T311" s="94"/>
      <c r="AT311" s="23" t="s">
        <v>152</v>
      </c>
      <c r="AU311" s="23" t="s">
        <v>83</v>
      </c>
    </row>
    <row r="312" s="11" customFormat="1">
      <c r="B312" s="232"/>
      <c r="C312" s="233"/>
      <c r="D312" s="234" t="s">
        <v>137</v>
      </c>
      <c r="E312" s="235" t="s">
        <v>21</v>
      </c>
      <c r="F312" s="236" t="s">
        <v>546</v>
      </c>
      <c r="G312" s="233"/>
      <c r="H312" s="237">
        <v>80</v>
      </c>
      <c r="I312" s="238"/>
      <c r="J312" s="233"/>
      <c r="K312" s="233"/>
      <c r="L312" s="239"/>
      <c r="M312" s="240"/>
      <c r="N312" s="241"/>
      <c r="O312" s="241"/>
      <c r="P312" s="241"/>
      <c r="Q312" s="241"/>
      <c r="R312" s="241"/>
      <c r="S312" s="241"/>
      <c r="T312" s="242"/>
      <c r="AT312" s="243" t="s">
        <v>137</v>
      </c>
      <c r="AU312" s="243" t="s">
        <v>83</v>
      </c>
      <c r="AV312" s="11" t="s">
        <v>83</v>
      </c>
      <c r="AW312" s="11" t="s">
        <v>36</v>
      </c>
      <c r="AX312" s="11" t="s">
        <v>73</v>
      </c>
      <c r="AY312" s="243" t="s">
        <v>127</v>
      </c>
    </row>
    <row r="313" s="11" customFormat="1">
      <c r="B313" s="232"/>
      <c r="C313" s="233"/>
      <c r="D313" s="234" t="s">
        <v>137</v>
      </c>
      <c r="E313" s="235" t="s">
        <v>21</v>
      </c>
      <c r="F313" s="236" t="s">
        <v>547</v>
      </c>
      <c r="G313" s="233"/>
      <c r="H313" s="237">
        <v>80</v>
      </c>
      <c r="I313" s="238"/>
      <c r="J313" s="233"/>
      <c r="K313" s="233"/>
      <c r="L313" s="239"/>
      <c r="M313" s="240"/>
      <c r="N313" s="241"/>
      <c r="O313" s="241"/>
      <c r="P313" s="241"/>
      <c r="Q313" s="241"/>
      <c r="R313" s="241"/>
      <c r="S313" s="241"/>
      <c r="T313" s="242"/>
      <c r="AT313" s="243" t="s">
        <v>137</v>
      </c>
      <c r="AU313" s="243" t="s">
        <v>83</v>
      </c>
      <c r="AV313" s="11" t="s">
        <v>83</v>
      </c>
      <c r="AW313" s="11" t="s">
        <v>36</v>
      </c>
      <c r="AX313" s="11" t="s">
        <v>73</v>
      </c>
      <c r="AY313" s="243" t="s">
        <v>127</v>
      </c>
    </row>
    <row r="314" s="12" customFormat="1">
      <c r="B314" s="244"/>
      <c r="C314" s="245"/>
      <c r="D314" s="234" t="s">
        <v>137</v>
      </c>
      <c r="E314" s="246" t="s">
        <v>21</v>
      </c>
      <c r="F314" s="247" t="s">
        <v>139</v>
      </c>
      <c r="G314" s="245"/>
      <c r="H314" s="248">
        <v>160</v>
      </c>
      <c r="I314" s="249"/>
      <c r="J314" s="245"/>
      <c r="K314" s="245"/>
      <c r="L314" s="250"/>
      <c r="M314" s="251"/>
      <c r="N314" s="252"/>
      <c r="O314" s="252"/>
      <c r="P314" s="252"/>
      <c r="Q314" s="252"/>
      <c r="R314" s="252"/>
      <c r="S314" s="252"/>
      <c r="T314" s="253"/>
      <c r="AT314" s="254" t="s">
        <v>137</v>
      </c>
      <c r="AU314" s="254" t="s">
        <v>83</v>
      </c>
      <c r="AV314" s="12" t="s">
        <v>135</v>
      </c>
      <c r="AW314" s="12" t="s">
        <v>6</v>
      </c>
      <c r="AX314" s="12" t="s">
        <v>81</v>
      </c>
      <c r="AY314" s="254" t="s">
        <v>127</v>
      </c>
    </row>
    <row r="315" s="1" customFormat="1" ht="25.5" customHeight="1">
      <c r="B315" s="45"/>
      <c r="C315" s="220" t="s">
        <v>573</v>
      </c>
      <c r="D315" s="220" t="s">
        <v>130</v>
      </c>
      <c r="E315" s="221" t="s">
        <v>574</v>
      </c>
      <c r="F315" s="222" t="s">
        <v>575</v>
      </c>
      <c r="G315" s="223" t="s">
        <v>275</v>
      </c>
      <c r="H315" s="224">
        <v>4</v>
      </c>
      <c r="I315" s="225"/>
      <c r="J315" s="226">
        <f>ROUND(I315*H315,2)</f>
        <v>0</v>
      </c>
      <c r="K315" s="222" t="s">
        <v>21</v>
      </c>
      <c r="L315" s="71"/>
      <c r="M315" s="227" t="s">
        <v>21</v>
      </c>
      <c r="N315" s="228" t="s">
        <v>44</v>
      </c>
      <c r="O315" s="46"/>
      <c r="P315" s="229">
        <f>O315*H315</f>
        <v>0</v>
      </c>
      <c r="Q315" s="229">
        <v>0.46009</v>
      </c>
      <c r="R315" s="229">
        <f>Q315*H315</f>
        <v>1.84036</v>
      </c>
      <c r="S315" s="229">
        <v>0</v>
      </c>
      <c r="T315" s="230">
        <f>S315*H315</f>
        <v>0</v>
      </c>
      <c r="AR315" s="23" t="s">
        <v>135</v>
      </c>
      <c r="AT315" s="23" t="s">
        <v>130</v>
      </c>
      <c r="AU315" s="23" t="s">
        <v>83</v>
      </c>
      <c r="AY315" s="23" t="s">
        <v>127</v>
      </c>
      <c r="BE315" s="231">
        <f>IF(N315="základní",J315,0)</f>
        <v>0</v>
      </c>
      <c r="BF315" s="231">
        <f>IF(N315="snížená",J315,0)</f>
        <v>0</v>
      </c>
      <c r="BG315" s="231">
        <f>IF(N315="zákl. přenesená",J315,0)</f>
        <v>0</v>
      </c>
      <c r="BH315" s="231">
        <f>IF(N315="sníž. přenesená",J315,0)</f>
        <v>0</v>
      </c>
      <c r="BI315" s="231">
        <f>IF(N315="nulová",J315,0)</f>
        <v>0</v>
      </c>
      <c r="BJ315" s="23" t="s">
        <v>81</v>
      </c>
      <c r="BK315" s="231">
        <f>ROUND(I315*H315,2)</f>
        <v>0</v>
      </c>
      <c r="BL315" s="23" t="s">
        <v>135</v>
      </c>
      <c r="BM315" s="23" t="s">
        <v>576</v>
      </c>
    </row>
    <row r="316" s="1" customFormat="1">
      <c r="B316" s="45"/>
      <c r="C316" s="73"/>
      <c r="D316" s="234" t="s">
        <v>152</v>
      </c>
      <c r="E316" s="73"/>
      <c r="F316" s="255" t="s">
        <v>572</v>
      </c>
      <c r="G316" s="73"/>
      <c r="H316" s="73"/>
      <c r="I316" s="190"/>
      <c r="J316" s="73"/>
      <c r="K316" s="73"/>
      <c r="L316" s="71"/>
      <c r="M316" s="256"/>
      <c r="N316" s="46"/>
      <c r="O316" s="46"/>
      <c r="P316" s="46"/>
      <c r="Q316" s="46"/>
      <c r="R316" s="46"/>
      <c r="S316" s="46"/>
      <c r="T316" s="94"/>
      <c r="AT316" s="23" t="s">
        <v>152</v>
      </c>
      <c r="AU316" s="23" t="s">
        <v>83</v>
      </c>
    </row>
    <row r="317" s="1" customFormat="1" ht="38.25" customHeight="1">
      <c r="B317" s="45"/>
      <c r="C317" s="220" t="s">
        <v>577</v>
      </c>
      <c r="D317" s="220" t="s">
        <v>130</v>
      </c>
      <c r="E317" s="221" t="s">
        <v>578</v>
      </c>
      <c r="F317" s="222" t="s">
        <v>579</v>
      </c>
      <c r="G317" s="223" t="s">
        <v>275</v>
      </c>
      <c r="H317" s="224">
        <v>1</v>
      </c>
      <c r="I317" s="225"/>
      <c r="J317" s="226">
        <f>ROUND(I317*H317,2)</f>
        <v>0</v>
      </c>
      <c r="K317" s="222" t="s">
        <v>134</v>
      </c>
      <c r="L317" s="71"/>
      <c r="M317" s="227" t="s">
        <v>21</v>
      </c>
      <c r="N317" s="228" t="s">
        <v>44</v>
      </c>
      <c r="O317" s="46"/>
      <c r="P317" s="229">
        <f>O317*H317</f>
        <v>0</v>
      </c>
      <c r="Q317" s="229">
        <v>0.03406</v>
      </c>
      <c r="R317" s="229">
        <f>Q317*H317</f>
        <v>0.03406</v>
      </c>
      <c r="S317" s="229">
        <v>0</v>
      </c>
      <c r="T317" s="230">
        <f>S317*H317</f>
        <v>0</v>
      </c>
      <c r="AR317" s="23" t="s">
        <v>135</v>
      </c>
      <c r="AT317" s="23" t="s">
        <v>130</v>
      </c>
      <c r="AU317" s="23" t="s">
        <v>83</v>
      </c>
      <c r="AY317" s="23" t="s">
        <v>127</v>
      </c>
      <c r="BE317" s="231">
        <f>IF(N317="základní",J317,0)</f>
        <v>0</v>
      </c>
      <c r="BF317" s="231">
        <f>IF(N317="snížená",J317,0)</f>
        <v>0</v>
      </c>
      <c r="BG317" s="231">
        <f>IF(N317="zákl. přenesená",J317,0)</f>
        <v>0</v>
      </c>
      <c r="BH317" s="231">
        <f>IF(N317="sníž. přenesená",J317,0)</f>
        <v>0</v>
      </c>
      <c r="BI317" s="231">
        <f>IF(N317="nulová",J317,0)</f>
        <v>0</v>
      </c>
      <c r="BJ317" s="23" t="s">
        <v>81</v>
      </c>
      <c r="BK317" s="231">
        <f>ROUND(I317*H317,2)</f>
        <v>0</v>
      </c>
      <c r="BL317" s="23" t="s">
        <v>135</v>
      </c>
      <c r="BM317" s="23" t="s">
        <v>580</v>
      </c>
    </row>
    <row r="318" s="1" customFormat="1">
      <c r="B318" s="45"/>
      <c r="C318" s="73"/>
      <c r="D318" s="234" t="s">
        <v>152</v>
      </c>
      <c r="E318" s="73"/>
      <c r="F318" s="255" t="s">
        <v>581</v>
      </c>
      <c r="G318" s="73"/>
      <c r="H318" s="73"/>
      <c r="I318" s="190"/>
      <c r="J318" s="73"/>
      <c r="K318" s="73"/>
      <c r="L318" s="71"/>
      <c r="M318" s="256"/>
      <c r="N318" s="46"/>
      <c r="O318" s="46"/>
      <c r="P318" s="46"/>
      <c r="Q318" s="46"/>
      <c r="R318" s="46"/>
      <c r="S318" s="46"/>
      <c r="T318" s="94"/>
      <c r="AT318" s="23" t="s">
        <v>152</v>
      </c>
      <c r="AU318" s="23" t="s">
        <v>83</v>
      </c>
    </row>
    <row r="319" s="1" customFormat="1" ht="38.25" customHeight="1">
      <c r="B319" s="45"/>
      <c r="C319" s="220" t="s">
        <v>582</v>
      </c>
      <c r="D319" s="220" t="s">
        <v>130</v>
      </c>
      <c r="E319" s="221" t="s">
        <v>583</v>
      </c>
      <c r="F319" s="222" t="s">
        <v>584</v>
      </c>
      <c r="G319" s="223" t="s">
        <v>275</v>
      </c>
      <c r="H319" s="224">
        <v>1</v>
      </c>
      <c r="I319" s="225"/>
      <c r="J319" s="226">
        <f>ROUND(I319*H319,2)</f>
        <v>0</v>
      </c>
      <c r="K319" s="222" t="s">
        <v>134</v>
      </c>
      <c r="L319" s="71"/>
      <c r="M319" s="227" t="s">
        <v>21</v>
      </c>
      <c r="N319" s="228" t="s">
        <v>44</v>
      </c>
      <c r="O319" s="46"/>
      <c r="P319" s="229">
        <f>O319*H319</f>
        <v>0</v>
      </c>
      <c r="Q319" s="229">
        <v>0.045839999999999999</v>
      </c>
      <c r="R319" s="229">
        <f>Q319*H319</f>
        <v>0.045839999999999999</v>
      </c>
      <c r="S319" s="229">
        <v>0</v>
      </c>
      <c r="T319" s="230">
        <f>S319*H319</f>
        <v>0</v>
      </c>
      <c r="AR319" s="23" t="s">
        <v>135</v>
      </c>
      <c r="AT319" s="23" t="s">
        <v>130</v>
      </c>
      <c r="AU319" s="23" t="s">
        <v>83</v>
      </c>
      <c r="AY319" s="23" t="s">
        <v>127</v>
      </c>
      <c r="BE319" s="231">
        <f>IF(N319="základní",J319,0)</f>
        <v>0</v>
      </c>
      <c r="BF319" s="231">
        <f>IF(N319="snížená",J319,0)</f>
        <v>0</v>
      </c>
      <c r="BG319" s="231">
        <f>IF(N319="zákl. přenesená",J319,0)</f>
        <v>0</v>
      </c>
      <c r="BH319" s="231">
        <f>IF(N319="sníž. přenesená",J319,0)</f>
        <v>0</v>
      </c>
      <c r="BI319" s="231">
        <f>IF(N319="nulová",J319,0)</f>
        <v>0</v>
      </c>
      <c r="BJ319" s="23" t="s">
        <v>81</v>
      </c>
      <c r="BK319" s="231">
        <f>ROUND(I319*H319,2)</f>
        <v>0</v>
      </c>
      <c r="BL319" s="23" t="s">
        <v>135</v>
      </c>
      <c r="BM319" s="23" t="s">
        <v>585</v>
      </c>
    </row>
    <row r="320" s="1" customFormat="1">
      <c r="B320" s="45"/>
      <c r="C320" s="73"/>
      <c r="D320" s="234" t="s">
        <v>152</v>
      </c>
      <c r="E320" s="73"/>
      <c r="F320" s="255" t="s">
        <v>581</v>
      </c>
      <c r="G320" s="73"/>
      <c r="H320" s="73"/>
      <c r="I320" s="190"/>
      <c r="J320" s="73"/>
      <c r="K320" s="73"/>
      <c r="L320" s="71"/>
      <c r="M320" s="256"/>
      <c r="N320" s="46"/>
      <c r="O320" s="46"/>
      <c r="P320" s="46"/>
      <c r="Q320" s="46"/>
      <c r="R320" s="46"/>
      <c r="S320" s="46"/>
      <c r="T320" s="94"/>
      <c r="AT320" s="23" t="s">
        <v>152</v>
      </c>
      <c r="AU320" s="23" t="s">
        <v>83</v>
      </c>
    </row>
    <row r="321" s="1" customFormat="1" ht="38.25" customHeight="1">
      <c r="B321" s="45"/>
      <c r="C321" s="220" t="s">
        <v>586</v>
      </c>
      <c r="D321" s="220" t="s">
        <v>130</v>
      </c>
      <c r="E321" s="221" t="s">
        <v>587</v>
      </c>
      <c r="F321" s="222" t="s">
        <v>588</v>
      </c>
      <c r="G321" s="223" t="s">
        <v>589</v>
      </c>
      <c r="H321" s="224">
        <v>1</v>
      </c>
      <c r="I321" s="225"/>
      <c r="J321" s="226">
        <f>ROUND(I321*H321,2)</f>
        <v>0</v>
      </c>
      <c r="K321" s="222" t="s">
        <v>21</v>
      </c>
      <c r="L321" s="71"/>
      <c r="M321" s="227" t="s">
        <v>21</v>
      </c>
      <c r="N321" s="228" t="s">
        <v>44</v>
      </c>
      <c r="O321" s="46"/>
      <c r="P321" s="229">
        <f>O321*H321</f>
        <v>0</v>
      </c>
      <c r="Q321" s="229">
        <v>0.097100000000000006</v>
      </c>
      <c r="R321" s="229">
        <f>Q321*H321</f>
        <v>0.097100000000000006</v>
      </c>
      <c r="S321" s="229">
        <v>0</v>
      </c>
      <c r="T321" s="230">
        <f>S321*H321</f>
        <v>0</v>
      </c>
      <c r="AR321" s="23" t="s">
        <v>135</v>
      </c>
      <c r="AT321" s="23" t="s">
        <v>130</v>
      </c>
      <c r="AU321" s="23" t="s">
        <v>83</v>
      </c>
      <c r="AY321" s="23" t="s">
        <v>127</v>
      </c>
      <c r="BE321" s="231">
        <f>IF(N321="základní",J321,0)</f>
        <v>0</v>
      </c>
      <c r="BF321" s="231">
        <f>IF(N321="snížená",J321,0)</f>
        <v>0</v>
      </c>
      <c r="BG321" s="231">
        <f>IF(N321="zákl. přenesená",J321,0)</f>
        <v>0</v>
      </c>
      <c r="BH321" s="231">
        <f>IF(N321="sníž. přenesená",J321,0)</f>
        <v>0</v>
      </c>
      <c r="BI321" s="231">
        <f>IF(N321="nulová",J321,0)</f>
        <v>0</v>
      </c>
      <c r="BJ321" s="23" t="s">
        <v>81</v>
      </c>
      <c r="BK321" s="231">
        <f>ROUND(I321*H321,2)</f>
        <v>0</v>
      </c>
      <c r="BL321" s="23" t="s">
        <v>135</v>
      </c>
      <c r="BM321" s="23" t="s">
        <v>590</v>
      </c>
    </row>
    <row r="322" s="1" customFormat="1">
      <c r="B322" s="45"/>
      <c r="C322" s="73"/>
      <c r="D322" s="234" t="s">
        <v>152</v>
      </c>
      <c r="E322" s="73"/>
      <c r="F322" s="255" t="s">
        <v>591</v>
      </c>
      <c r="G322" s="73"/>
      <c r="H322" s="73"/>
      <c r="I322" s="190"/>
      <c r="J322" s="73"/>
      <c r="K322" s="73"/>
      <c r="L322" s="71"/>
      <c r="M322" s="256"/>
      <c r="N322" s="46"/>
      <c r="O322" s="46"/>
      <c r="P322" s="46"/>
      <c r="Q322" s="46"/>
      <c r="R322" s="46"/>
      <c r="S322" s="46"/>
      <c r="T322" s="94"/>
      <c r="AT322" s="23" t="s">
        <v>152</v>
      </c>
      <c r="AU322" s="23" t="s">
        <v>83</v>
      </c>
    </row>
    <row r="323" s="10" customFormat="1" ht="29.88" customHeight="1">
      <c r="B323" s="204"/>
      <c r="C323" s="205"/>
      <c r="D323" s="206" t="s">
        <v>72</v>
      </c>
      <c r="E323" s="218" t="s">
        <v>197</v>
      </c>
      <c r="F323" s="218" t="s">
        <v>592</v>
      </c>
      <c r="G323" s="205"/>
      <c r="H323" s="205"/>
      <c r="I323" s="208"/>
      <c r="J323" s="219">
        <f>BK323</f>
        <v>0</v>
      </c>
      <c r="K323" s="205"/>
      <c r="L323" s="210"/>
      <c r="M323" s="211"/>
      <c r="N323" s="212"/>
      <c r="O323" s="212"/>
      <c r="P323" s="213">
        <f>SUM(P324:P374)</f>
        <v>0</v>
      </c>
      <c r="Q323" s="212"/>
      <c r="R323" s="213">
        <f>SUM(R324:R374)</f>
        <v>20.940112999999997</v>
      </c>
      <c r="S323" s="212"/>
      <c r="T323" s="214">
        <f>SUM(T324:T374)</f>
        <v>20.117249999999999</v>
      </c>
      <c r="AR323" s="215" t="s">
        <v>81</v>
      </c>
      <c r="AT323" s="216" t="s">
        <v>72</v>
      </c>
      <c r="AU323" s="216" t="s">
        <v>81</v>
      </c>
      <c r="AY323" s="215" t="s">
        <v>127</v>
      </c>
      <c r="BK323" s="217">
        <f>SUM(BK324:BK374)</f>
        <v>0</v>
      </c>
    </row>
    <row r="324" s="1" customFormat="1" ht="38.25" customHeight="1">
      <c r="B324" s="45"/>
      <c r="C324" s="220" t="s">
        <v>593</v>
      </c>
      <c r="D324" s="220" t="s">
        <v>130</v>
      </c>
      <c r="E324" s="221" t="s">
        <v>594</v>
      </c>
      <c r="F324" s="222" t="s">
        <v>595</v>
      </c>
      <c r="G324" s="223" t="s">
        <v>150</v>
      </c>
      <c r="H324" s="224">
        <v>616</v>
      </c>
      <c r="I324" s="225"/>
      <c r="J324" s="226">
        <f>ROUND(I324*H324,2)</f>
        <v>0</v>
      </c>
      <c r="K324" s="222" t="s">
        <v>134</v>
      </c>
      <c r="L324" s="71"/>
      <c r="M324" s="227" t="s">
        <v>21</v>
      </c>
      <c r="N324" s="228" t="s">
        <v>44</v>
      </c>
      <c r="O324" s="46"/>
      <c r="P324" s="229">
        <f>O324*H324</f>
        <v>0</v>
      </c>
      <c r="Q324" s="229">
        <v>0</v>
      </c>
      <c r="R324" s="229">
        <f>Q324*H324</f>
        <v>0</v>
      </c>
      <c r="S324" s="229">
        <v>0</v>
      </c>
      <c r="T324" s="230">
        <f>S324*H324</f>
        <v>0</v>
      </c>
      <c r="AR324" s="23" t="s">
        <v>135</v>
      </c>
      <c r="AT324" s="23" t="s">
        <v>130</v>
      </c>
      <c r="AU324" s="23" t="s">
        <v>83</v>
      </c>
      <c r="AY324" s="23" t="s">
        <v>127</v>
      </c>
      <c r="BE324" s="231">
        <f>IF(N324="základní",J324,0)</f>
        <v>0</v>
      </c>
      <c r="BF324" s="231">
        <f>IF(N324="snížená",J324,0)</f>
        <v>0</v>
      </c>
      <c r="BG324" s="231">
        <f>IF(N324="zákl. přenesená",J324,0)</f>
        <v>0</v>
      </c>
      <c r="BH324" s="231">
        <f>IF(N324="sníž. přenesená",J324,0)</f>
        <v>0</v>
      </c>
      <c r="BI324" s="231">
        <f>IF(N324="nulová",J324,0)</f>
        <v>0</v>
      </c>
      <c r="BJ324" s="23" t="s">
        <v>81</v>
      </c>
      <c r="BK324" s="231">
        <f>ROUND(I324*H324,2)</f>
        <v>0</v>
      </c>
      <c r="BL324" s="23" t="s">
        <v>135</v>
      </c>
      <c r="BM324" s="23" t="s">
        <v>596</v>
      </c>
    </row>
    <row r="325" s="1" customFormat="1">
      <c r="B325" s="45"/>
      <c r="C325" s="73"/>
      <c r="D325" s="234" t="s">
        <v>152</v>
      </c>
      <c r="E325" s="73"/>
      <c r="F325" s="255" t="s">
        <v>597</v>
      </c>
      <c r="G325" s="73"/>
      <c r="H325" s="73"/>
      <c r="I325" s="190"/>
      <c r="J325" s="73"/>
      <c r="K325" s="73"/>
      <c r="L325" s="71"/>
      <c r="M325" s="256"/>
      <c r="N325" s="46"/>
      <c r="O325" s="46"/>
      <c r="P325" s="46"/>
      <c r="Q325" s="46"/>
      <c r="R325" s="46"/>
      <c r="S325" s="46"/>
      <c r="T325" s="94"/>
      <c r="AT325" s="23" t="s">
        <v>152</v>
      </c>
      <c r="AU325" s="23" t="s">
        <v>83</v>
      </c>
    </row>
    <row r="326" s="11" customFormat="1">
      <c r="B326" s="232"/>
      <c r="C326" s="233"/>
      <c r="D326" s="234" t="s">
        <v>137</v>
      </c>
      <c r="E326" s="235" t="s">
        <v>21</v>
      </c>
      <c r="F326" s="236" t="s">
        <v>598</v>
      </c>
      <c r="G326" s="233"/>
      <c r="H326" s="237">
        <v>616</v>
      </c>
      <c r="I326" s="238"/>
      <c r="J326" s="233"/>
      <c r="K326" s="233"/>
      <c r="L326" s="239"/>
      <c r="M326" s="240"/>
      <c r="N326" s="241"/>
      <c r="O326" s="241"/>
      <c r="P326" s="241"/>
      <c r="Q326" s="241"/>
      <c r="R326" s="241"/>
      <c r="S326" s="241"/>
      <c r="T326" s="242"/>
      <c r="AT326" s="243" t="s">
        <v>137</v>
      </c>
      <c r="AU326" s="243" t="s">
        <v>83</v>
      </c>
      <c r="AV326" s="11" t="s">
        <v>83</v>
      </c>
      <c r="AW326" s="11" t="s">
        <v>36</v>
      </c>
      <c r="AX326" s="11" t="s">
        <v>81</v>
      </c>
      <c r="AY326" s="243" t="s">
        <v>127</v>
      </c>
    </row>
    <row r="327" s="1" customFormat="1" ht="25.5" customHeight="1">
      <c r="B327" s="45"/>
      <c r="C327" s="220" t="s">
        <v>599</v>
      </c>
      <c r="D327" s="220" t="s">
        <v>130</v>
      </c>
      <c r="E327" s="221" t="s">
        <v>600</v>
      </c>
      <c r="F327" s="222" t="s">
        <v>601</v>
      </c>
      <c r="G327" s="223" t="s">
        <v>150</v>
      </c>
      <c r="H327" s="224">
        <v>616</v>
      </c>
      <c r="I327" s="225"/>
      <c r="J327" s="226">
        <f>ROUND(I327*H327,2)</f>
        <v>0</v>
      </c>
      <c r="K327" s="222" t="s">
        <v>134</v>
      </c>
      <c r="L327" s="71"/>
      <c r="M327" s="227" t="s">
        <v>21</v>
      </c>
      <c r="N327" s="228" t="s">
        <v>44</v>
      </c>
      <c r="O327" s="46"/>
      <c r="P327" s="229">
        <f>O327*H327</f>
        <v>0</v>
      </c>
      <c r="Q327" s="229">
        <v>0</v>
      </c>
      <c r="R327" s="229">
        <f>Q327*H327</f>
        <v>0</v>
      </c>
      <c r="S327" s="229">
        <v>0</v>
      </c>
      <c r="T327" s="230">
        <f>S327*H327</f>
        <v>0</v>
      </c>
      <c r="AR327" s="23" t="s">
        <v>135</v>
      </c>
      <c r="AT327" s="23" t="s">
        <v>130</v>
      </c>
      <c r="AU327" s="23" t="s">
        <v>83</v>
      </c>
      <c r="AY327" s="23" t="s">
        <v>127</v>
      </c>
      <c r="BE327" s="231">
        <f>IF(N327="základní",J327,0)</f>
        <v>0</v>
      </c>
      <c r="BF327" s="231">
        <f>IF(N327="snížená",J327,0)</f>
        <v>0</v>
      </c>
      <c r="BG327" s="231">
        <f>IF(N327="zákl. přenesená",J327,0)</f>
        <v>0</v>
      </c>
      <c r="BH327" s="231">
        <f>IF(N327="sníž. přenesená",J327,0)</f>
        <v>0</v>
      </c>
      <c r="BI327" s="231">
        <f>IF(N327="nulová",J327,0)</f>
        <v>0</v>
      </c>
      <c r="BJ327" s="23" t="s">
        <v>81</v>
      </c>
      <c r="BK327" s="231">
        <f>ROUND(I327*H327,2)</f>
        <v>0</v>
      </c>
      <c r="BL327" s="23" t="s">
        <v>135</v>
      </c>
      <c r="BM327" s="23" t="s">
        <v>602</v>
      </c>
    </row>
    <row r="328" s="1" customFormat="1">
      <c r="B328" s="45"/>
      <c r="C328" s="73"/>
      <c r="D328" s="234" t="s">
        <v>152</v>
      </c>
      <c r="E328" s="73"/>
      <c r="F328" s="255" t="s">
        <v>597</v>
      </c>
      <c r="G328" s="73"/>
      <c r="H328" s="73"/>
      <c r="I328" s="190"/>
      <c r="J328" s="73"/>
      <c r="K328" s="73"/>
      <c r="L328" s="71"/>
      <c r="M328" s="256"/>
      <c r="N328" s="46"/>
      <c r="O328" s="46"/>
      <c r="P328" s="46"/>
      <c r="Q328" s="46"/>
      <c r="R328" s="46"/>
      <c r="S328" s="46"/>
      <c r="T328" s="94"/>
      <c r="AT328" s="23" t="s">
        <v>152</v>
      </c>
      <c r="AU328" s="23" t="s">
        <v>83</v>
      </c>
    </row>
    <row r="329" s="1" customFormat="1" ht="38.25" customHeight="1">
      <c r="B329" s="45"/>
      <c r="C329" s="220" t="s">
        <v>603</v>
      </c>
      <c r="D329" s="220" t="s">
        <v>130</v>
      </c>
      <c r="E329" s="221" t="s">
        <v>604</v>
      </c>
      <c r="F329" s="222" t="s">
        <v>605</v>
      </c>
      <c r="G329" s="223" t="s">
        <v>150</v>
      </c>
      <c r="H329" s="224">
        <v>55440</v>
      </c>
      <c r="I329" s="225"/>
      <c r="J329" s="226">
        <f>ROUND(I329*H329,2)</f>
        <v>0</v>
      </c>
      <c r="K329" s="222" t="s">
        <v>134</v>
      </c>
      <c r="L329" s="71"/>
      <c r="M329" s="227" t="s">
        <v>21</v>
      </c>
      <c r="N329" s="228" t="s">
        <v>44</v>
      </c>
      <c r="O329" s="46"/>
      <c r="P329" s="229">
        <f>O329*H329</f>
        <v>0</v>
      </c>
      <c r="Q329" s="229">
        <v>0</v>
      </c>
      <c r="R329" s="229">
        <f>Q329*H329</f>
        <v>0</v>
      </c>
      <c r="S329" s="229">
        <v>0</v>
      </c>
      <c r="T329" s="230">
        <f>S329*H329</f>
        <v>0</v>
      </c>
      <c r="AR329" s="23" t="s">
        <v>135</v>
      </c>
      <c r="AT329" s="23" t="s">
        <v>130</v>
      </c>
      <c r="AU329" s="23" t="s">
        <v>83</v>
      </c>
      <c r="AY329" s="23" t="s">
        <v>127</v>
      </c>
      <c r="BE329" s="231">
        <f>IF(N329="základní",J329,0)</f>
        <v>0</v>
      </c>
      <c r="BF329" s="231">
        <f>IF(N329="snížená",J329,0)</f>
        <v>0</v>
      </c>
      <c r="BG329" s="231">
        <f>IF(N329="zákl. přenesená",J329,0)</f>
        <v>0</v>
      </c>
      <c r="BH329" s="231">
        <f>IF(N329="sníž. přenesená",J329,0)</f>
        <v>0</v>
      </c>
      <c r="BI329" s="231">
        <f>IF(N329="nulová",J329,0)</f>
        <v>0</v>
      </c>
      <c r="BJ329" s="23" t="s">
        <v>81</v>
      </c>
      <c r="BK329" s="231">
        <f>ROUND(I329*H329,2)</f>
        <v>0</v>
      </c>
      <c r="BL329" s="23" t="s">
        <v>135</v>
      </c>
      <c r="BM329" s="23" t="s">
        <v>606</v>
      </c>
    </row>
    <row r="330" s="1" customFormat="1">
      <c r="B330" s="45"/>
      <c r="C330" s="73"/>
      <c r="D330" s="234" t="s">
        <v>152</v>
      </c>
      <c r="E330" s="73"/>
      <c r="F330" s="255" t="s">
        <v>597</v>
      </c>
      <c r="G330" s="73"/>
      <c r="H330" s="73"/>
      <c r="I330" s="190"/>
      <c r="J330" s="73"/>
      <c r="K330" s="73"/>
      <c r="L330" s="71"/>
      <c r="M330" s="256"/>
      <c r="N330" s="46"/>
      <c r="O330" s="46"/>
      <c r="P330" s="46"/>
      <c r="Q330" s="46"/>
      <c r="R330" s="46"/>
      <c r="S330" s="46"/>
      <c r="T330" s="94"/>
      <c r="AT330" s="23" t="s">
        <v>152</v>
      </c>
      <c r="AU330" s="23" t="s">
        <v>83</v>
      </c>
    </row>
    <row r="331" s="11" customFormat="1">
      <c r="B331" s="232"/>
      <c r="C331" s="233"/>
      <c r="D331" s="234" t="s">
        <v>137</v>
      </c>
      <c r="E331" s="235" t="s">
        <v>21</v>
      </c>
      <c r="F331" s="236" t="s">
        <v>607</v>
      </c>
      <c r="G331" s="233"/>
      <c r="H331" s="237">
        <v>55440</v>
      </c>
      <c r="I331" s="238"/>
      <c r="J331" s="233"/>
      <c r="K331" s="233"/>
      <c r="L331" s="239"/>
      <c r="M331" s="240"/>
      <c r="N331" s="241"/>
      <c r="O331" s="241"/>
      <c r="P331" s="241"/>
      <c r="Q331" s="241"/>
      <c r="R331" s="241"/>
      <c r="S331" s="241"/>
      <c r="T331" s="242"/>
      <c r="AT331" s="243" t="s">
        <v>137</v>
      </c>
      <c r="AU331" s="243" t="s">
        <v>83</v>
      </c>
      <c r="AV331" s="11" t="s">
        <v>83</v>
      </c>
      <c r="AW331" s="11" t="s">
        <v>36</v>
      </c>
      <c r="AX331" s="11" t="s">
        <v>81</v>
      </c>
      <c r="AY331" s="243" t="s">
        <v>127</v>
      </c>
    </row>
    <row r="332" s="1" customFormat="1" ht="38.25" customHeight="1">
      <c r="B332" s="45"/>
      <c r="C332" s="220" t="s">
        <v>608</v>
      </c>
      <c r="D332" s="220" t="s">
        <v>130</v>
      </c>
      <c r="E332" s="221" t="s">
        <v>609</v>
      </c>
      <c r="F332" s="222" t="s">
        <v>610</v>
      </c>
      <c r="G332" s="223" t="s">
        <v>150</v>
      </c>
      <c r="H332" s="224">
        <v>616</v>
      </c>
      <c r="I332" s="225"/>
      <c r="J332" s="226">
        <f>ROUND(I332*H332,2)</f>
        <v>0</v>
      </c>
      <c r="K332" s="222" t="s">
        <v>134</v>
      </c>
      <c r="L332" s="71"/>
      <c r="M332" s="227" t="s">
        <v>21</v>
      </c>
      <c r="N332" s="228" t="s">
        <v>44</v>
      </c>
      <c r="O332" s="46"/>
      <c r="P332" s="229">
        <f>O332*H332</f>
        <v>0</v>
      </c>
      <c r="Q332" s="229">
        <v>0</v>
      </c>
      <c r="R332" s="229">
        <f>Q332*H332</f>
        <v>0</v>
      </c>
      <c r="S332" s="229">
        <v>0</v>
      </c>
      <c r="T332" s="230">
        <f>S332*H332</f>
        <v>0</v>
      </c>
      <c r="AR332" s="23" t="s">
        <v>135</v>
      </c>
      <c r="AT332" s="23" t="s">
        <v>130</v>
      </c>
      <c r="AU332" s="23" t="s">
        <v>83</v>
      </c>
      <c r="AY332" s="23" t="s">
        <v>127</v>
      </c>
      <c r="BE332" s="231">
        <f>IF(N332="základní",J332,0)</f>
        <v>0</v>
      </c>
      <c r="BF332" s="231">
        <f>IF(N332="snížená",J332,0)</f>
        <v>0</v>
      </c>
      <c r="BG332" s="231">
        <f>IF(N332="zákl. přenesená",J332,0)</f>
        <v>0</v>
      </c>
      <c r="BH332" s="231">
        <f>IF(N332="sníž. přenesená",J332,0)</f>
        <v>0</v>
      </c>
      <c r="BI332" s="231">
        <f>IF(N332="nulová",J332,0)</f>
        <v>0</v>
      </c>
      <c r="BJ332" s="23" t="s">
        <v>81</v>
      </c>
      <c r="BK332" s="231">
        <f>ROUND(I332*H332,2)</f>
        <v>0</v>
      </c>
      <c r="BL332" s="23" t="s">
        <v>135</v>
      </c>
      <c r="BM332" s="23" t="s">
        <v>611</v>
      </c>
    </row>
    <row r="333" s="1" customFormat="1">
      <c r="B333" s="45"/>
      <c r="C333" s="73"/>
      <c r="D333" s="234" t="s">
        <v>152</v>
      </c>
      <c r="E333" s="73"/>
      <c r="F333" s="255" t="s">
        <v>612</v>
      </c>
      <c r="G333" s="73"/>
      <c r="H333" s="73"/>
      <c r="I333" s="190"/>
      <c r="J333" s="73"/>
      <c r="K333" s="73"/>
      <c r="L333" s="71"/>
      <c r="M333" s="256"/>
      <c r="N333" s="46"/>
      <c r="O333" s="46"/>
      <c r="P333" s="46"/>
      <c r="Q333" s="46"/>
      <c r="R333" s="46"/>
      <c r="S333" s="46"/>
      <c r="T333" s="94"/>
      <c r="AT333" s="23" t="s">
        <v>152</v>
      </c>
      <c r="AU333" s="23" t="s">
        <v>83</v>
      </c>
    </row>
    <row r="334" s="1" customFormat="1" ht="38.25" customHeight="1">
      <c r="B334" s="45"/>
      <c r="C334" s="220" t="s">
        <v>613</v>
      </c>
      <c r="D334" s="220" t="s">
        <v>130</v>
      </c>
      <c r="E334" s="221" t="s">
        <v>614</v>
      </c>
      <c r="F334" s="222" t="s">
        <v>615</v>
      </c>
      <c r="G334" s="223" t="s">
        <v>200</v>
      </c>
      <c r="H334" s="224">
        <v>2</v>
      </c>
      <c r="I334" s="225"/>
      <c r="J334" s="226">
        <f>ROUND(I334*H334,2)</f>
        <v>0</v>
      </c>
      <c r="K334" s="222" t="s">
        <v>134</v>
      </c>
      <c r="L334" s="71"/>
      <c r="M334" s="227" t="s">
        <v>21</v>
      </c>
      <c r="N334" s="228" t="s">
        <v>44</v>
      </c>
      <c r="O334" s="46"/>
      <c r="P334" s="229">
        <f>O334*H334</f>
        <v>0</v>
      </c>
      <c r="Q334" s="229">
        <v>0.0066800000000000002</v>
      </c>
      <c r="R334" s="229">
        <f>Q334*H334</f>
        <v>0.01336</v>
      </c>
      <c r="S334" s="229">
        <v>0</v>
      </c>
      <c r="T334" s="230">
        <f>S334*H334</f>
        <v>0</v>
      </c>
      <c r="AR334" s="23" t="s">
        <v>135</v>
      </c>
      <c r="AT334" s="23" t="s">
        <v>130</v>
      </c>
      <c r="AU334" s="23" t="s">
        <v>83</v>
      </c>
      <c r="AY334" s="23" t="s">
        <v>127</v>
      </c>
      <c r="BE334" s="231">
        <f>IF(N334="základní",J334,0)</f>
        <v>0</v>
      </c>
      <c r="BF334" s="231">
        <f>IF(N334="snížená",J334,0)</f>
        <v>0</v>
      </c>
      <c r="BG334" s="231">
        <f>IF(N334="zákl. přenesená",J334,0)</f>
        <v>0</v>
      </c>
      <c r="BH334" s="231">
        <f>IF(N334="sníž. přenesená",J334,0)</f>
        <v>0</v>
      </c>
      <c r="BI334" s="231">
        <f>IF(N334="nulová",J334,0)</f>
        <v>0</v>
      </c>
      <c r="BJ334" s="23" t="s">
        <v>81</v>
      </c>
      <c r="BK334" s="231">
        <f>ROUND(I334*H334,2)</f>
        <v>0</v>
      </c>
      <c r="BL334" s="23" t="s">
        <v>135</v>
      </c>
      <c r="BM334" s="23" t="s">
        <v>616</v>
      </c>
    </row>
    <row r="335" s="1" customFormat="1">
      <c r="B335" s="45"/>
      <c r="C335" s="73"/>
      <c r="D335" s="234" t="s">
        <v>152</v>
      </c>
      <c r="E335" s="73"/>
      <c r="F335" s="255" t="s">
        <v>617</v>
      </c>
      <c r="G335" s="73"/>
      <c r="H335" s="73"/>
      <c r="I335" s="190"/>
      <c r="J335" s="73"/>
      <c r="K335" s="73"/>
      <c r="L335" s="71"/>
      <c r="M335" s="256"/>
      <c r="N335" s="46"/>
      <c r="O335" s="46"/>
      <c r="P335" s="46"/>
      <c r="Q335" s="46"/>
      <c r="R335" s="46"/>
      <c r="S335" s="46"/>
      <c r="T335" s="94"/>
      <c r="AT335" s="23" t="s">
        <v>152</v>
      </c>
      <c r="AU335" s="23" t="s">
        <v>83</v>
      </c>
    </row>
    <row r="336" s="1" customFormat="1" ht="16.5" customHeight="1">
      <c r="B336" s="45"/>
      <c r="C336" s="220" t="s">
        <v>618</v>
      </c>
      <c r="D336" s="220" t="s">
        <v>130</v>
      </c>
      <c r="E336" s="221" t="s">
        <v>619</v>
      </c>
      <c r="F336" s="222" t="s">
        <v>620</v>
      </c>
      <c r="G336" s="223" t="s">
        <v>150</v>
      </c>
      <c r="H336" s="224">
        <v>2.8500000000000001</v>
      </c>
      <c r="I336" s="225"/>
      <c r="J336" s="226">
        <f>ROUND(I336*H336,2)</f>
        <v>0</v>
      </c>
      <c r="K336" s="222" t="s">
        <v>134</v>
      </c>
      <c r="L336" s="71"/>
      <c r="M336" s="227" t="s">
        <v>21</v>
      </c>
      <c r="N336" s="228" t="s">
        <v>44</v>
      </c>
      <c r="O336" s="46"/>
      <c r="P336" s="229">
        <f>O336*H336</f>
        <v>0</v>
      </c>
      <c r="Q336" s="229">
        <v>0</v>
      </c>
      <c r="R336" s="229">
        <f>Q336*H336</f>
        <v>0</v>
      </c>
      <c r="S336" s="229">
        <v>2.3999999999999999</v>
      </c>
      <c r="T336" s="230">
        <f>S336*H336</f>
        <v>6.8399999999999999</v>
      </c>
      <c r="AR336" s="23" t="s">
        <v>135</v>
      </c>
      <c r="AT336" s="23" t="s">
        <v>130</v>
      </c>
      <c r="AU336" s="23" t="s">
        <v>83</v>
      </c>
      <c r="AY336" s="23" t="s">
        <v>127</v>
      </c>
      <c r="BE336" s="231">
        <f>IF(N336="základní",J336,0)</f>
        <v>0</v>
      </c>
      <c r="BF336" s="231">
        <f>IF(N336="snížená",J336,0)</f>
        <v>0</v>
      </c>
      <c r="BG336" s="231">
        <f>IF(N336="zákl. přenesená",J336,0)</f>
        <v>0</v>
      </c>
      <c r="BH336" s="231">
        <f>IF(N336="sníž. přenesená",J336,0)</f>
        <v>0</v>
      </c>
      <c r="BI336" s="231">
        <f>IF(N336="nulová",J336,0)</f>
        <v>0</v>
      </c>
      <c r="BJ336" s="23" t="s">
        <v>81</v>
      </c>
      <c r="BK336" s="231">
        <f>ROUND(I336*H336,2)</f>
        <v>0</v>
      </c>
      <c r="BL336" s="23" t="s">
        <v>135</v>
      </c>
      <c r="BM336" s="23" t="s">
        <v>621</v>
      </c>
    </row>
    <row r="337" s="11" customFormat="1">
      <c r="B337" s="232"/>
      <c r="C337" s="233"/>
      <c r="D337" s="234" t="s">
        <v>137</v>
      </c>
      <c r="E337" s="235" t="s">
        <v>21</v>
      </c>
      <c r="F337" s="236" t="s">
        <v>622</v>
      </c>
      <c r="G337" s="233"/>
      <c r="H337" s="237">
        <v>2.8500000000000001</v>
      </c>
      <c r="I337" s="238"/>
      <c r="J337" s="233"/>
      <c r="K337" s="233"/>
      <c r="L337" s="239"/>
      <c r="M337" s="240"/>
      <c r="N337" s="241"/>
      <c r="O337" s="241"/>
      <c r="P337" s="241"/>
      <c r="Q337" s="241"/>
      <c r="R337" s="241"/>
      <c r="S337" s="241"/>
      <c r="T337" s="242"/>
      <c r="AT337" s="243" t="s">
        <v>137</v>
      </c>
      <c r="AU337" s="243" t="s">
        <v>83</v>
      </c>
      <c r="AV337" s="11" t="s">
        <v>83</v>
      </c>
      <c r="AW337" s="11" t="s">
        <v>36</v>
      </c>
      <c r="AX337" s="11" t="s">
        <v>81</v>
      </c>
      <c r="AY337" s="243" t="s">
        <v>127</v>
      </c>
    </row>
    <row r="338" s="1" customFormat="1" ht="25.5" customHeight="1">
      <c r="B338" s="45"/>
      <c r="C338" s="220" t="s">
        <v>623</v>
      </c>
      <c r="D338" s="220" t="s">
        <v>130</v>
      </c>
      <c r="E338" s="221" t="s">
        <v>624</v>
      </c>
      <c r="F338" s="222" t="s">
        <v>625</v>
      </c>
      <c r="G338" s="223" t="s">
        <v>133</v>
      </c>
      <c r="H338" s="224">
        <v>216.5</v>
      </c>
      <c r="I338" s="225"/>
      <c r="J338" s="226">
        <f>ROUND(I338*H338,2)</f>
        <v>0</v>
      </c>
      <c r="K338" s="222" t="s">
        <v>134</v>
      </c>
      <c r="L338" s="71"/>
      <c r="M338" s="227" t="s">
        <v>21</v>
      </c>
      <c r="N338" s="228" t="s">
        <v>44</v>
      </c>
      <c r="O338" s="46"/>
      <c r="P338" s="229">
        <f>O338*H338</f>
        <v>0</v>
      </c>
      <c r="Q338" s="229">
        <v>0.078159999999999993</v>
      </c>
      <c r="R338" s="229">
        <f>Q338*H338</f>
        <v>16.92164</v>
      </c>
      <c r="S338" s="229">
        <v>0</v>
      </c>
      <c r="T338" s="230">
        <f>S338*H338</f>
        <v>0</v>
      </c>
      <c r="AR338" s="23" t="s">
        <v>135</v>
      </c>
      <c r="AT338" s="23" t="s">
        <v>130</v>
      </c>
      <c r="AU338" s="23" t="s">
        <v>83</v>
      </c>
      <c r="AY338" s="23" t="s">
        <v>127</v>
      </c>
      <c r="BE338" s="231">
        <f>IF(N338="základní",J338,0)</f>
        <v>0</v>
      </c>
      <c r="BF338" s="231">
        <f>IF(N338="snížená",J338,0)</f>
        <v>0</v>
      </c>
      <c r="BG338" s="231">
        <f>IF(N338="zákl. přenesená",J338,0)</f>
        <v>0</v>
      </c>
      <c r="BH338" s="231">
        <f>IF(N338="sníž. přenesená",J338,0)</f>
        <v>0</v>
      </c>
      <c r="BI338" s="231">
        <f>IF(N338="nulová",J338,0)</f>
        <v>0</v>
      </c>
      <c r="BJ338" s="23" t="s">
        <v>81</v>
      </c>
      <c r="BK338" s="231">
        <f>ROUND(I338*H338,2)</f>
        <v>0</v>
      </c>
      <c r="BL338" s="23" t="s">
        <v>135</v>
      </c>
      <c r="BM338" s="23" t="s">
        <v>626</v>
      </c>
    </row>
    <row r="339" s="1" customFormat="1">
      <c r="B339" s="45"/>
      <c r="C339" s="73"/>
      <c r="D339" s="234" t="s">
        <v>152</v>
      </c>
      <c r="E339" s="73"/>
      <c r="F339" s="255" t="s">
        <v>627</v>
      </c>
      <c r="G339" s="73"/>
      <c r="H339" s="73"/>
      <c r="I339" s="190"/>
      <c r="J339" s="73"/>
      <c r="K339" s="73"/>
      <c r="L339" s="71"/>
      <c r="M339" s="256"/>
      <c r="N339" s="46"/>
      <c r="O339" s="46"/>
      <c r="P339" s="46"/>
      <c r="Q339" s="46"/>
      <c r="R339" s="46"/>
      <c r="S339" s="46"/>
      <c r="T339" s="94"/>
      <c r="AT339" s="23" t="s">
        <v>152</v>
      </c>
      <c r="AU339" s="23" t="s">
        <v>83</v>
      </c>
    </row>
    <row r="340" s="11" customFormat="1">
      <c r="B340" s="232"/>
      <c r="C340" s="233"/>
      <c r="D340" s="234" t="s">
        <v>137</v>
      </c>
      <c r="E340" s="235" t="s">
        <v>21</v>
      </c>
      <c r="F340" s="236" t="s">
        <v>628</v>
      </c>
      <c r="G340" s="233"/>
      <c r="H340" s="237">
        <v>19.800000000000001</v>
      </c>
      <c r="I340" s="238"/>
      <c r="J340" s="233"/>
      <c r="K340" s="233"/>
      <c r="L340" s="239"/>
      <c r="M340" s="240"/>
      <c r="N340" s="241"/>
      <c r="O340" s="241"/>
      <c r="P340" s="241"/>
      <c r="Q340" s="241"/>
      <c r="R340" s="241"/>
      <c r="S340" s="241"/>
      <c r="T340" s="242"/>
      <c r="AT340" s="243" t="s">
        <v>137</v>
      </c>
      <c r="AU340" s="243" t="s">
        <v>83</v>
      </c>
      <c r="AV340" s="11" t="s">
        <v>83</v>
      </c>
      <c r="AW340" s="11" t="s">
        <v>36</v>
      </c>
      <c r="AX340" s="11" t="s">
        <v>73</v>
      </c>
      <c r="AY340" s="243" t="s">
        <v>127</v>
      </c>
    </row>
    <row r="341" s="11" customFormat="1">
      <c r="B341" s="232"/>
      <c r="C341" s="233"/>
      <c r="D341" s="234" t="s">
        <v>137</v>
      </c>
      <c r="E341" s="235" t="s">
        <v>21</v>
      </c>
      <c r="F341" s="236" t="s">
        <v>629</v>
      </c>
      <c r="G341" s="233"/>
      <c r="H341" s="237">
        <v>66</v>
      </c>
      <c r="I341" s="238"/>
      <c r="J341" s="233"/>
      <c r="K341" s="233"/>
      <c r="L341" s="239"/>
      <c r="M341" s="240"/>
      <c r="N341" s="241"/>
      <c r="O341" s="241"/>
      <c r="P341" s="241"/>
      <c r="Q341" s="241"/>
      <c r="R341" s="241"/>
      <c r="S341" s="241"/>
      <c r="T341" s="242"/>
      <c r="AT341" s="243" t="s">
        <v>137</v>
      </c>
      <c r="AU341" s="243" t="s">
        <v>83</v>
      </c>
      <c r="AV341" s="11" t="s">
        <v>83</v>
      </c>
      <c r="AW341" s="11" t="s">
        <v>36</v>
      </c>
      <c r="AX341" s="11" t="s">
        <v>73</v>
      </c>
      <c r="AY341" s="243" t="s">
        <v>127</v>
      </c>
    </row>
    <row r="342" s="11" customFormat="1">
      <c r="B342" s="232"/>
      <c r="C342" s="233"/>
      <c r="D342" s="234" t="s">
        <v>137</v>
      </c>
      <c r="E342" s="235" t="s">
        <v>21</v>
      </c>
      <c r="F342" s="236" t="s">
        <v>630</v>
      </c>
      <c r="G342" s="233"/>
      <c r="H342" s="237">
        <v>59.5</v>
      </c>
      <c r="I342" s="238"/>
      <c r="J342" s="233"/>
      <c r="K342" s="233"/>
      <c r="L342" s="239"/>
      <c r="M342" s="240"/>
      <c r="N342" s="241"/>
      <c r="O342" s="241"/>
      <c r="P342" s="241"/>
      <c r="Q342" s="241"/>
      <c r="R342" s="241"/>
      <c r="S342" s="241"/>
      <c r="T342" s="242"/>
      <c r="AT342" s="243" t="s">
        <v>137</v>
      </c>
      <c r="AU342" s="243" t="s">
        <v>83</v>
      </c>
      <c r="AV342" s="11" t="s">
        <v>83</v>
      </c>
      <c r="AW342" s="11" t="s">
        <v>36</v>
      </c>
      <c r="AX342" s="11" t="s">
        <v>73</v>
      </c>
      <c r="AY342" s="243" t="s">
        <v>127</v>
      </c>
    </row>
    <row r="343" s="11" customFormat="1">
      <c r="B343" s="232"/>
      <c r="C343" s="233"/>
      <c r="D343" s="234" t="s">
        <v>137</v>
      </c>
      <c r="E343" s="235" t="s">
        <v>21</v>
      </c>
      <c r="F343" s="236" t="s">
        <v>631</v>
      </c>
      <c r="G343" s="233"/>
      <c r="H343" s="237">
        <v>71.200000000000003</v>
      </c>
      <c r="I343" s="238"/>
      <c r="J343" s="233"/>
      <c r="K343" s="233"/>
      <c r="L343" s="239"/>
      <c r="M343" s="240"/>
      <c r="N343" s="241"/>
      <c r="O343" s="241"/>
      <c r="P343" s="241"/>
      <c r="Q343" s="241"/>
      <c r="R343" s="241"/>
      <c r="S343" s="241"/>
      <c r="T343" s="242"/>
      <c r="AT343" s="243" t="s">
        <v>137</v>
      </c>
      <c r="AU343" s="243" t="s">
        <v>83</v>
      </c>
      <c r="AV343" s="11" t="s">
        <v>83</v>
      </c>
      <c r="AW343" s="11" t="s">
        <v>36</v>
      </c>
      <c r="AX343" s="11" t="s">
        <v>73</v>
      </c>
      <c r="AY343" s="243" t="s">
        <v>127</v>
      </c>
    </row>
    <row r="344" s="12" customFormat="1">
      <c r="B344" s="244"/>
      <c r="C344" s="245"/>
      <c r="D344" s="234" t="s">
        <v>137</v>
      </c>
      <c r="E344" s="246" t="s">
        <v>21</v>
      </c>
      <c r="F344" s="247" t="s">
        <v>139</v>
      </c>
      <c r="G344" s="245"/>
      <c r="H344" s="248">
        <v>216.5</v>
      </c>
      <c r="I344" s="249"/>
      <c r="J344" s="245"/>
      <c r="K344" s="245"/>
      <c r="L344" s="250"/>
      <c r="M344" s="251"/>
      <c r="N344" s="252"/>
      <c r="O344" s="252"/>
      <c r="P344" s="252"/>
      <c r="Q344" s="252"/>
      <c r="R344" s="252"/>
      <c r="S344" s="252"/>
      <c r="T344" s="253"/>
      <c r="AT344" s="254" t="s">
        <v>137</v>
      </c>
      <c r="AU344" s="254" t="s">
        <v>83</v>
      </c>
      <c r="AV344" s="12" t="s">
        <v>135</v>
      </c>
      <c r="AW344" s="12" t="s">
        <v>36</v>
      </c>
      <c r="AX344" s="12" t="s">
        <v>81</v>
      </c>
      <c r="AY344" s="254" t="s">
        <v>127</v>
      </c>
    </row>
    <row r="345" s="1" customFormat="1" ht="25.5" customHeight="1">
      <c r="B345" s="45"/>
      <c r="C345" s="220" t="s">
        <v>632</v>
      </c>
      <c r="D345" s="220" t="s">
        <v>130</v>
      </c>
      <c r="E345" s="221" t="s">
        <v>633</v>
      </c>
      <c r="F345" s="222" t="s">
        <v>634</v>
      </c>
      <c r="G345" s="223" t="s">
        <v>133</v>
      </c>
      <c r="H345" s="224">
        <v>216.5</v>
      </c>
      <c r="I345" s="225"/>
      <c r="J345" s="226">
        <f>ROUND(I345*H345,2)</f>
        <v>0</v>
      </c>
      <c r="K345" s="222" t="s">
        <v>134</v>
      </c>
      <c r="L345" s="71"/>
      <c r="M345" s="227" t="s">
        <v>21</v>
      </c>
      <c r="N345" s="228" t="s">
        <v>44</v>
      </c>
      <c r="O345" s="46"/>
      <c r="P345" s="229">
        <f>O345*H345</f>
        <v>0</v>
      </c>
      <c r="Q345" s="229">
        <v>0</v>
      </c>
      <c r="R345" s="229">
        <f>Q345*H345</f>
        <v>0</v>
      </c>
      <c r="S345" s="229">
        <v>0</v>
      </c>
      <c r="T345" s="230">
        <f>S345*H345</f>
        <v>0</v>
      </c>
      <c r="AR345" s="23" t="s">
        <v>135</v>
      </c>
      <c r="AT345" s="23" t="s">
        <v>130</v>
      </c>
      <c r="AU345" s="23" t="s">
        <v>83</v>
      </c>
      <c r="AY345" s="23" t="s">
        <v>127</v>
      </c>
      <c r="BE345" s="231">
        <f>IF(N345="základní",J345,0)</f>
        <v>0</v>
      </c>
      <c r="BF345" s="231">
        <f>IF(N345="snížená",J345,0)</f>
        <v>0</v>
      </c>
      <c r="BG345" s="231">
        <f>IF(N345="zákl. přenesená",J345,0)</f>
        <v>0</v>
      </c>
      <c r="BH345" s="231">
        <f>IF(N345="sníž. přenesená",J345,0)</f>
        <v>0</v>
      </c>
      <c r="BI345" s="231">
        <f>IF(N345="nulová",J345,0)</f>
        <v>0</v>
      </c>
      <c r="BJ345" s="23" t="s">
        <v>81</v>
      </c>
      <c r="BK345" s="231">
        <f>ROUND(I345*H345,2)</f>
        <v>0</v>
      </c>
      <c r="BL345" s="23" t="s">
        <v>135</v>
      </c>
      <c r="BM345" s="23" t="s">
        <v>635</v>
      </c>
    </row>
    <row r="346" s="1" customFormat="1">
      <c r="B346" s="45"/>
      <c r="C346" s="73"/>
      <c r="D346" s="234" t="s">
        <v>152</v>
      </c>
      <c r="E346" s="73"/>
      <c r="F346" s="255" t="s">
        <v>636</v>
      </c>
      <c r="G346" s="73"/>
      <c r="H346" s="73"/>
      <c r="I346" s="190"/>
      <c r="J346" s="73"/>
      <c r="K346" s="73"/>
      <c r="L346" s="71"/>
      <c r="M346" s="256"/>
      <c r="N346" s="46"/>
      <c r="O346" s="46"/>
      <c r="P346" s="46"/>
      <c r="Q346" s="46"/>
      <c r="R346" s="46"/>
      <c r="S346" s="46"/>
      <c r="T346" s="94"/>
      <c r="AT346" s="23" t="s">
        <v>152</v>
      </c>
      <c r="AU346" s="23" t="s">
        <v>83</v>
      </c>
    </row>
    <row r="347" s="11" customFormat="1">
      <c r="B347" s="232"/>
      <c r="C347" s="233"/>
      <c r="D347" s="234" t="s">
        <v>137</v>
      </c>
      <c r="E347" s="235" t="s">
        <v>21</v>
      </c>
      <c r="F347" s="236" t="s">
        <v>628</v>
      </c>
      <c r="G347" s="233"/>
      <c r="H347" s="237">
        <v>19.800000000000001</v>
      </c>
      <c r="I347" s="238"/>
      <c r="J347" s="233"/>
      <c r="K347" s="233"/>
      <c r="L347" s="239"/>
      <c r="M347" s="240"/>
      <c r="N347" s="241"/>
      <c r="O347" s="241"/>
      <c r="P347" s="241"/>
      <c r="Q347" s="241"/>
      <c r="R347" s="241"/>
      <c r="S347" s="241"/>
      <c r="T347" s="242"/>
      <c r="AT347" s="243" t="s">
        <v>137</v>
      </c>
      <c r="AU347" s="243" t="s">
        <v>83</v>
      </c>
      <c r="AV347" s="11" t="s">
        <v>83</v>
      </c>
      <c r="AW347" s="11" t="s">
        <v>36</v>
      </c>
      <c r="AX347" s="11" t="s">
        <v>73</v>
      </c>
      <c r="AY347" s="243" t="s">
        <v>127</v>
      </c>
    </row>
    <row r="348" s="11" customFormat="1">
      <c r="B348" s="232"/>
      <c r="C348" s="233"/>
      <c r="D348" s="234" t="s">
        <v>137</v>
      </c>
      <c r="E348" s="235" t="s">
        <v>21</v>
      </c>
      <c r="F348" s="236" t="s">
        <v>629</v>
      </c>
      <c r="G348" s="233"/>
      <c r="H348" s="237">
        <v>66</v>
      </c>
      <c r="I348" s="238"/>
      <c r="J348" s="233"/>
      <c r="K348" s="233"/>
      <c r="L348" s="239"/>
      <c r="M348" s="240"/>
      <c r="N348" s="241"/>
      <c r="O348" s="241"/>
      <c r="P348" s="241"/>
      <c r="Q348" s="241"/>
      <c r="R348" s="241"/>
      <c r="S348" s="241"/>
      <c r="T348" s="242"/>
      <c r="AT348" s="243" t="s">
        <v>137</v>
      </c>
      <c r="AU348" s="243" t="s">
        <v>83</v>
      </c>
      <c r="AV348" s="11" t="s">
        <v>83</v>
      </c>
      <c r="AW348" s="11" t="s">
        <v>36</v>
      </c>
      <c r="AX348" s="11" t="s">
        <v>73</v>
      </c>
      <c r="AY348" s="243" t="s">
        <v>127</v>
      </c>
    </row>
    <row r="349" s="11" customFormat="1">
      <c r="B349" s="232"/>
      <c r="C349" s="233"/>
      <c r="D349" s="234" t="s">
        <v>137</v>
      </c>
      <c r="E349" s="235" t="s">
        <v>21</v>
      </c>
      <c r="F349" s="236" t="s">
        <v>630</v>
      </c>
      <c r="G349" s="233"/>
      <c r="H349" s="237">
        <v>59.5</v>
      </c>
      <c r="I349" s="238"/>
      <c r="J349" s="233"/>
      <c r="K349" s="233"/>
      <c r="L349" s="239"/>
      <c r="M349" s="240"/>
      <c r="N349" s="241"/>
      <c r="O349" s="241"/>
      <c r="P349" s="241"/>
      <c r="Q349" s="241"/>
      <c r="R349" s="241"/>
      <c r="S349" s="241"/>
      <c r="T349" s="242"/>
      <c r="AT349" s="243" t="s">
        <v>137</v>
      </c>
      <c r="AU349" s="243" t="s">
        <v>83</v>
      </c>
      <c r="AV349" s="11" t="s">
        <v>83</v>
      </c>
      <c r="AW349" s="11" t="s">
        <v>36</v>
      </c>
      <c r="AX349" s="11" t="s">
        <v>73</v>
      </c>
      <c r="AY349" s="243" t="s">
        <v>127</v>
      </c>
    </row>
    <row r="350" s="11" customFormat="1">
      <c r="B350" s="232"/>
      <c r="C350" s="233"/>
      <c r="D350" s="234" t="s">
        <v>137</v>
      </c>
      <c r="E350" s="235" t="s">
        <v>21</v>
      </c>
      <c r="F350" s="236" t="s">
        <v>631</v>
      </c>
      <c r="G350" s="233"/>
      <c r="H350" s="237">
        <v>71.200000000000003</v>
      </c>
      <c r="I350" s="238"/>
      <c r="J350" s="233"/>
      <c r="K350" s="233"/>
      <c r="L350" s="239"/>
      <c r="M350" s="240"/>
      <c r="N350" s="241"/>
      <c r="O350" s="241"/>
      <c r="P350" s="241"/>
      <c r="Q350" s="241"/>
      <c r="R350" s="241"/>
      <c r="S350" s="241"/>
      <c r="T350" s="242"/>
      <c r="AT350" s="243" t="s">
        <v>137</v>
      </c>
      <c r="AU350" s="243" t="s">
        <v>83</v>
      </c>
      <c r="AV350" s="11" t="s">
        <v>83</v>
      </c>
      <c r="AW350" s="11" t="s">
        <v>36</v>
      </c>
      <c r="AX350" s="11" t="s">
        <v>73</v>
      </c>
      <c r="AY350" s="243" t="s">
        <v>127</v>
      </c>
    </row>
    <row r="351" s="12" customFormat="1">
      <c r="B351" s="244"/>
      <c r="C351" s="245"/>
      <c r="D351" s="234" t="s">
        <v>137</v>
      </c>
      <c r="E351" s="246" t="s">
        <v>21</v>
      </c>
      <c r="F351" s="247" t="s">
        <v>139</v>
      </c>
      <c r="G351" s="245"/>
      <c r="H351" s="248">
        <v>216.5</v>
      </c>
      <c r="I351" s="249"/>
      <c r="J351" s="245"/>
      <c r="K351" s="245"/>
      <c r="L351" s="250"/>
      <c r="M351" s="251"/>
      <c r="N351" s="252"/>
      <c r="O351" s="252"/>
      <c r="P351" s="252"/>
      <c r="Q351" s="252"/>
      <c r="R351" s="252"/>
      <c r="S351" s="252"/>
      <c r="T351" s="253"/>
      <c r="AT351" s="254" t="s">
        <v>137</v>
      </c>
      <c r="AU351" s="254" t="s">
        <v>83</v>
      </c>
      <c r="AV351" s="12" t="s">
        <v>135</v>
      </c>
      <c r="AW351" s="12" t="s">
        <v>36</v>
      </c>
      <c r="AX351" s="12" t="s">
        <v>81</v>
      </c>
      <c r="AY351" s="254" t="s">
        <v>127</v>
      </c>
    </row>
    <row r="352" s="1" customFormat="1" ht="25.5" customHeight="1">
      <c r="B352" s="45"/>
      <c r="C352" s="220" t="s">
        <v>637</v>
      </c>
      <c r="D352" s="220" t="s">
        <v>130</v>
      </c>
      <c r="E352" s="221" t="s">
        <v>638</v>
      </c>
      <c r="F352" s="222" t="s">
        <v>639</v>
      </c>
      <c r="G352" s="223" t="s">
        <v>200</v>
      </c>
      <c r="H352" s="224">
        <v>129.90000000000001</v>
      </c>
      <c r="I352" s="225"/>
      <c r="J352" s="226">
        <f>ROUND(I352*H352,2)</f>
        <v>0</v>
      </c>
      <c r="K352" s="222" t="s">
        <v>134</v>
      </c>
      <c r="L352" s="71"/>
      <c r="M352" s="227" t="s">
        <v>21</v>
      </c>
      <c r="N352" s="228" t="s">
        <v>44</v>
      </c>
      <c r="O352" s="46"/>
      <c r="P352" s="229">
        <f>O352*H352</f>
        <v>0</v>
      </c>
      <c r="Q352" s="229">
        <v>0.00024000000000000001</v>
      </c>
      <c r="R352" s="229">
        <f>Q352*H352</f>
        <v>0.031176000000000002</v>
      </c>
      <c r="S352" s="229">
        <v>0</v>
      </c>
      <c r="T352" s="230">
        <f>S352*H352</f>
        <v>0</v>
      </c>
      <c r="AR352" s="23" t="s">
        <v>135</v>
      </c>
      <c r="AT352" s="23" t="s">
        <v>130</v>
      </c>
      <c r="AU352" s="23" t="s">
        <v>83</v>
      </c>
      <c r="AY352" s="23" t="s">
        <v>127</v>
      </c>
      <c r="BE352" s="231">
        <f>IF(N352="základní",J352,0)</f>
        <v>0</v>
      </c>
      <c r="BF352" s="231">
        <f>IF(N352="snížená",J352,0)</f>
        <v>0</v>
      </c>
      <c r="BG352" s="231">
        <f>IF(N352="zákl. přenesená",J352,0)</f>
        <v>0</v>
      </c>
      <c r="BH352" s="231">
        <f>IF(N352="sníž. přenesená",J352,0)</f>
        <v>0</v>
      </c>
      <c r="BI352" s="231">
        <f>IF(N352="nulová",J352,0)</f>
        <v>0</v>
      </c>
      <c r="BJ352" s="23" t="s">
        <v>81</v>
      </c>
      <c r="BK352" s="231">
        <f>ROUND(I352*H352,2)</f>
        <v>0</v>
      </c>
      <c r="BL352" s="23" t="s">
        <v>135</v>
      </c>
      <c r="BM352" s="23" t="s">
        <v>640</v>
      </c>
    </row>
    <row r="353" s="1" customFormat="1">
      <c r="B353" s="45"/>
      <c r="C353" s="73"/>
      <c r="D353" s="234" t="s">
        <v>152</v>
      </c>
      <c r="E353" s="73"/>
      <c r="F353" s="255" t="s">
        <v>641</v>
      </c>
      <c r="G353" s="73"/>
      <c r="H353" s="73"/>
      <c r="I353" s="190"/>
      <c r="J353" s="73"/>
      <c r="K353" s="73"/>
      <c r="L353" s="71"/>
      <c r="M353" s="256"/>
      <c r="N353" s="46"/>
      <c r="O353" s="46"/>
      <c r="P353" s="46"/>
      <c r="Q353" s="46"/>
      <c r="R353" s="46"/>
      <c r="S353" s="46"/>
      <c r="T353" s="94"/>
      <c r="AT353" s="23" t="s">
        <v>152</v>
      </c>
      <c r="AU353" s="23" t="s">
        <v>83</v>
      </c>
    </row>
    <row r="354" s="11" customFormat="1">
      <c r="B354" s="232"/>
      <c r="C354" s="233"/>
      <c r="D354" s="234" t="s">
        <v>137</v>
      </c>
      <c r="E354" s="235" t="s">
        <v>21</v>
      </c>
      <c r="F354" s="236" t="s">
        <v>642</v>
      </c>
      <c r="G354" s="233"/>
      <c r="H354" s="237">
        <v>129.90000000000001</v>
      </c>
      <c r="I354" s="238"/>
      <c r="J354" s="233"/>
      <c r="K354" s="233"/>
      <c r="L354" s="239"/>
      <c r="M354" s="240"/>
      <c r="N354" s="241"/>
      <c r="O354" s="241"/>
      <c r="P354" s="241"/>
      <c r="Q354" s="241"/>
      <c r="R354" s="241"/>
      <c r="S354" s="241"/>
      <c r="T354" s="242"/>
      <c r="AT354" s="243" t="s">
        <v>137</v>
      </c>
      <c r="AU354" s="243" t="s">
        <v>83</v>
      </c>
      <c r="AV354" s="11" t="s">
        <v>83</v>
      </c>
      <c r="AW354" s="11" t="s">
        <v>36</v>
      </c>
      <c r="AX354" s="11" t="s">
        <v>81</v>
      </c>
      <c r="AY354" s="243" t="s">
        <v>127</v>
      </c>
    </row>
    <row r="355" s="1" customFormat="1" ht="16.5" customHeight="1">
      <c r="B355" s="45"/>
      <c r="C355" s="267" t="s">
        <v>643</v>
      </c>
      <c r="D355" s="267" t="s">
        <v>210</v>
      </c>
      <c r="E355" s="268" t="s">
        <v>644</v>
      </c>
      <c r="F355" s="269" t="s">
        <v>645</v>
      </c>
      <c r="G355" s="270" t="s">
        <v>157</v>
      </c>
      <c r="H355" s="271">
        <v>0.215</v>
      </c>
      <c r="I355" s="272"/>
      <c r="J355" s="273">
        <f>ROUND(I355*H355,2)</f>
        <v>0</v>
      </c>
      <c r="K355" s="269" t="s">
        <v>134</v>
      </c>
      <c r="L355" s="274"/>
      <c r="M355" s="275" t="s">
        <v>21</v>
      </c>
      <c r="N355" s="276" t="s">
        <v>44</v>
      </c>
      <c r="O355" s="46"/>
      <c r="P355" s="229">
        <f>O355*H355</f>
        <v>0</v>
      </c>
      <c r="Q355" s="229">
        <v>1</v>
      </c>
      <c r="R355" s="229">
        <f>Q355*H355</f>
        <v>0.215</v>
      </c>
      <c r="S355" s="229">
        <v>0</v>
      </c>
      <c r="T355" s="230">
        <f>S355*H355</f>
        <v>0</v>
      </c>
      <c r="AR355" s="23" t="s">
        <v>182</v>
      </c>
      <c r="AT355" s="23" t="s">
        <v>210</v>
      </c>
      <c r="AU355" s="23" t="s">
        <v>83</v>
      </c>
      <c r="AY355" s="23" t="s">
        <v>127</v>
      </c>
      <c r="BE355" s="231">
        <f>IF(N355="základní",J355,0)</f>
        <v>0</v>
      </c>
      <c r="BF355" s="231">
        <f>IF(N355="snížená",J355,0)</f>
        <v>0</v>
      </c>
      <c r="BG355" s="231">
        <f>IF(N355="zákl. přenesená",J355,0)</f>
        <v>0</v>
      </c>
      <c r="BH355" s="231">
        <f>IF(N355="sníž. přenesená",J355,0)</f>
        <v>0</v>
      </c>
      <c r="BI355" s="231">
        <f>IF(N355="nulová",J355,0)</f>
        <v>0</v>
      </c>
      <c r="BJ355" s="23" t="s">
        <v>81</v>
      </c>
      <c r="BK355" s="231">
        <f>ROUND(I355*H355,2)</f>
        <v>0</v>
      </c>
      <c r="BL355" s="23" t="s">
        <v>135</v>
      </c>
      <c r="BM355" s="23" t="s">
        <v>646</v>
      </c>
    </row>
    <row r="356" s="13" customFormat="1">
      <c r="B356" s="257"/>
      <c r="C356" s="258"/>
      <c r="D356" s="234" t="s">
        <v>137</v>
      </c>
      <c r="E356" s="259" t="s">
        <v>21</v>
      </c>
      <c r="F356" s="260" t="s">
        <v>647</v>
      </c>
      <c r="G356" s="258"/>
      <c r="H356" s="259" t="s">
        <v>21</v>
      </c>
      <c r="I356" s="261"/>
      <c r="J356" s="258"/>
      <c r="K356" s="258"/>
      <c r="L356" s="262"/>
      <c r="M356" s="263"/>
      <c r="N356" s="264"/>
      <c r="O356" s="264"/>
      <c r="P356" s="264"/>
      <c r="Q356" s="264"/>
      <c r="R356" s="264"/>
      <c r="S356" s="264"/>
      <c r="T356" s="265"/>
      <c r="AT356" s="266" t="s">
        <v>137</v>
      </c>
      <c r="AU356" s="266" t="s">
        <v>83</v>
      </c>
      <c r="AV356" s="13" t="s">
        <v>81</v>
      </c>
      <c r="AW356" s="13" t="s">
        <v>36</v>
      </c>
      <c r="AX356" s="13" t="s">
        <v>73</v>
      </c>
      <c r="AY356" s="266" t="s">
        <v>127</v>
      </c>
    </row>
    <row r="357" s="11" customFormat="1">
      <c r="B357" s="232"/>
      <c r="C357" s="233"/>
      <c r="D357" s="234" t="s">
        <v>137</v>
      </c>
      <c r="E357" s="235" t="s">
        <v>21</v>
      </c>
      <c r="F357" s="236" t="s">
        <v>648</v>
      </c>
      <c r="G357" s="233"/>
      <c r="H357" s="237">
        <v>0.215</v>
      </c>
      <c r="I357" s="238"/>
      <c r="J357" s="233"/>
      <c r="K357" s="233"/>
      <c r="L357" s="239"/>
      <c r="M357" s="240"/>
      <c r="N357" s="241"/>
      <c r="O357" s="241"/>
      <c r="P357" s="241"/>
      <c r="Q357" s="241"/>
      <c r="R357" s="241"/>
      <c r="S357" s="241"/>
      <c r="T357" s="242"/>
      <c r="AT357" s="243" t="s">
        <v>137</v>
      </c>
      <c r="AU357" s="243" t="s">
        <v>83</v>
      </c>
      <c r="AV357" s="11" t="s">
        <v>83</v>
      </c>
      <c r="AW357" s="11" t="s">
        <v>36</v>
      </c>
      <c r="AX357" s="11" t="s">
        <v>81</v>
      </c>
      <c r="AY357" s="243" t="s">
        <v>127</v>
      </c>
    </row>
    <row r="358" s="1" customFormat="1" ht="25.5" customHeight="1">
      <c r="B358" s="45"/>
      <c r="C358" s="220" t="s">
        <v>649</v>
      </c>
      <c r="D358" s="220" t="s">
        <v>130</v>
      </c>
      <c r="E358" s="221" t="s">
        <v>650</v>
      </c>
      <c r="F358" s="222" t="s">
        <v>651</v>
      </c>
      <c r="G358" s="223" t="s">
        <v>133</v>
      </c>
      <c r="H358" s="224">
        <v>196.69999999999999</v>
      </c>
      <c r="I358" s="225"/>
      <c r="J358" s="226">
        <f>ROUND(I358*H358,2)</f>
        <v>0</v>
      </c>
      <c r="K358" s="222" t="s">
        <v>134</v>
      </c>
      <c r="L358" s="71"/>
      <c r="M358" s="227" t="s">
        <v>21</v>
      </c>
      <c r="N358" s="228" t="s">
        <v>44</v>
      </c>
      <c r="O358" s="46"/>
      <c r="P358" s="229">
        <f>O358*H358</f>
        <v>0</v>
      </c>
      <c r="Q358" s="229">
        <v>0</v>
      </c>
      <c r="R358" s="229">
        <f>Q358*H358</f>
        <v>0</v>
      </c>
      <c r="S358" s="229">
        <v>0.022499999999999999</v>
      </c>
      <c r="T358" s="230">
        <f>S358*H358</f>
        <v>4.4257499999999999</v>
      </c>
      <c r="AR358" s="23" t="s">
        <v>135</v>
      </c>
      <c r="AT358" s="23" t="s">
        <v>130</v>
      </c>
      <c r="AU358" s="23" t="s">
        <v>83</v>
      </c>
      <c r="AY358" s="23" t="s">
        <v>127</v>
      </c>
      <c r="BE358" s="231">
        <f>IF(N358="základní",J358,0)</f>
        <v>0</v>
      </c>
      <c r="BF358" s="231">
        <f>IF(N358="snížená",J358,0)</f>
        <v>0</v>
      </c>
      <c r="BG358" s="231">
        <f>IF(N358="zákl. přenesená",J358,0)</f>
        <v>0</v>
      </c>
      <c r="BH358" s="231">
        <f>IF(N358="sníž. přenesená",J358,0)</f>
        <v>0</v>
      </c>
      <c r="BI358" s="231">
        <f>IF(N358="nulová",J358,0)</f>
        <v>0</v>
      </c>
      <c r="BJ358" s="23" t="s">
        <v>81</v>
      </c>
      <c r="BK358" s="231">
        <f>ROUND(I358*H358,2)</f>
        <v>0</v>
      </c>
      <c r="BL358" s="23" t="s">
        <v>135</v>
      </c>
      <c r="BM358" s="23" t="s">
        <v>652</v>
      </c>
    </row>
    <row r="359" s="1" customFormat="1">
      <c r="B359" s="45"/>
      <c r="C359" s="73"/>
      <c r="D359" s="234" t="s">
        <v>152</v>
      </c>
      <c r="E359" s="73"/>
      <c r="F359" s="255" t="s">
        <v>653</v>
      </c>
      <c r="G359" s="73"/>
      <c r="H359" s="73"/>
      <c r="I359" s="190"/>
      <c r="J359" s="73"/>
      <c r="K359" s="73"/>
      <c r="L359" s="71"/>
      <c r="M359" s="256"/>
      <c r="N359" s="46"/>
      <c r="O359" s="46"/>
      <c r="P359" s="46"/>
      <c r="Q359" s="46"/>
      <c r="R359" s="46"/>
      <c r="S359" s="46"/>
      <c r="T359" s="94"/>
      <c r="AT359" s="23" t="s">
        <v>152</v>
      </c>
      <c r="AU359" s="23" t="s">
        <v>83</v>
      </c>
    </row>
    <row r="360" s="13" customFormat="1">
      <c r="B360" s="257"/>
      <c r="C360" s="258"/>
      <c r="D360" s="234" t="s">
        <v>137</v>
      </c>
      <c r="E360" s="259" t="s">
        <v>21</v>
      </c>
      <c r="F360" s="260" t="s">
        <v>654</v>
      </c>
      <c r="G360" s="258"/>
      <c r="H360" s="259" t="s">
        <v>21</v>
      </c>
      <c r="I360" s="261"/>
      <c r="J360" s="258"/>
      <c r="K360" s="258"/>
      <c r="L360" s="262"/>
      <c r="M360" s="263"/>
      <c r="N360" s="264"/>
      <c r="O360" s="264"/>
      <c r="P360" s="264"/>
      <c r="Q360" s="264"/>
      <c r="R360" s="264"/>
      <c r="S360" s="264"/>
      <c r="T360" s="265"/>
      <c r="AT360" s="266" t="s">
        <v>137</v>
      </c>
      <c r="AU360" s="266" t="s">
        <v>83</v>
      </c>
      <c r="AV360" s="13" t="s">
        <v>81</v>
      </c>
      <c r="AW360" s="13" t="s">
        <v>36</v>
      </c>
      <c r="AX360" s="13" t="s">
        <v>73</v>
      </c>
      <c r="AY360" s="266" t="s">
        <v>127</v>
      </c>
    </row>
    <row r="361" s="11" customFormat="1">
      <c r="B361" s="232"/>
      <c r="C361" s="233"/>
      <c r="D361" s="234" t="s">
        <v>137</v>
      </c>
      <c r="E361" s="235" t="s">
        <v>21</v>
      </c>
      <c r="F361" s="236" t="s">
        <v>655</v>
      </c>
      <c r="G361" s="233"/>
      <c r="H361" s="237">
        <v>66</v>
      </c>
      <c r="I361" s="238"/>
      <c r="J361" s="233"/>
      <c r="K361" s="233"/>
      <c r="L361" s="239"/>
      <c r="M361" s="240"/>
      <c r="N361" s="241"/>
      <c r="O361" s="241"/>
      <c r="P361" s="241"/>
      <c r="Q361" s="241"/>
      <c r="R361" s="241"/>
      <c r="S361" s="241"/>
      <c r="T361" s="242"/>
      <c r="AT361" s="243" t="s">
        <v>137</v>
      </c>
      <c r="AU361" s="243" t="s">
        <v>83</v>
      </c>
      <c r="AV361" s="11" t="s">
        <v>83</v>
      </c>
      <c r="AW361" s="11" t="s">
        <v>36</v>
      </c>
      <c r="AX361" s="11" t="s">
        <v>73</v>
      </c>
      <c r="AY361" s="243" t="s">
        <v>127</v>
      </c>
    </row>
    <row r="362" s="11" customFormat="1">
      <c r="B362" s="232"/>
      <c r="C362" s="233"/>
      <c r="D362" s="234" t="s">
        <v>137</v>
      </c>
      <c r="E362" s="235" t="s">
        <v>21</v>
      </c>
      <c r="F362" s="236" t="s">
        <v>656</v>
      </c>
      <c r="G362" s="233"/>
      <c r="H362" s="237">
        <v>59.5</v>
      </c>
      <c r="I362" s="238"/>
      <c r="J362" s="233"/>
      <c r="K362" s="233"/>
      <c r="L362" s="239"/>
      <c r="M362" s="240"/>
      <c r="N362" s="241"/>
      <c r="O362" s="241"/>
      <c r="P362" s="241"/>
      <c r="Q362" s="241"/>
      <c r="R362" s="241"/>
      <c r="S362" s="241"/>
      <c r="T362" s="242"/>
      <c r="AT362" s="243" t="s">
        <v>137</v>
      </c>
      <c r="AU362" s="243" t="s">
        <v>83</v>
      </c>
      <c r="AV362" s="11" t="s">
        <v>83</v>
      </c>
      <c r="AW362" s="11" t="s">
        <v>36</v>
      </c>
      <c r="AX362" s="11" t="s">
        <v>73</v>
      </c>
      <c r="AY362" s="243" t="s">
        <v>127</v>
      </c>
    </row>
    <row r="363" s="11" customFormat="1">
      <c r="B363" s="232"/>
      <c r="C363" s="233"/>
      <c r="D363" s="234" t="s">
        <v>137</v>
      </c>
      <c r="E363" s="235" t="s">
        <v>21</v>
      </c>
      <c r="F363" s="236" t="s">
        <v>657</v>
      </c>
      <c r="G363" s="233"/>
      <c r="H363" s="237">
        <v>71.200000000000003</v>
      </c>
      <c r="I363" s="238"/>
      <c r="J363" s="233"/>
      <c r="K363" s="233"/>
      <c r="L363" s="239"/>
      <c r="M363" s="240"/>
      <c r="N363" s="241"/>
      <c r="O363" s="241"/>
      <c r="P363" s="241"/>
      <c r="Q363" s="241"/>
      <c r="R363" s="241"/>
      <c r="S363" s="241"/>
      <c r="T363" s="242"/>
      <c r="AT363" s="243" t="s">
        <v>137</v>
      </c>
      <c r="AU363" s="243" t="s">
        <v>83</v>
      </c>
      <c r="AV363" s="11" t="s">
        <v>83</v>
      </c>
      <c r="AW363" s="11" t="s">
        <v>36</v>
      </c>
      <c r="AX363" s="11" t="s">
        <v>73</v>
      </c>
      <c r="AY363" s="243" t="s">
        <v>127</v>
      </c>
    </row>
    <row r="364" s="12" customFormat="1">
      <c r="B364" s="244"/>
      <c r="C364" s="245"/>
      <c r="D364" s="234" t="s">
        <v>137</v>
      </c>
      <c r="E364" s="246" t="s">
        <v>21</v>
      </c>
      <c r="F364" s="247" t="s">
        <v>139</v>
      </c>
      <c r="G364" s="245"/>
      <c r="H364" s="248">
        <v>196.69999999999999</v>
      </c>
      <c r="I364" s="249"/>
      <c r="J364" s="245"/>
      <c r="K364" s="245"/>
      <c r="L364" s="250"/>
      <c r="M364" s="251"/>
      <c r="N364" s="252"/>
      <c r="O364" s="252"/>
      <c r="P364" s="252"/>
      <c r="Q364" s="252"/>
      <c r="R364" s="252"/>
      <c r="S364" s="252"/>
      <c r="T364" s="253"/>
      <c r="AT364" s="254" t="s">
        <v>137</v>
      </c>
      <c r="AU364" s="254" t="s">
        <v>83</v>
      </c>
      <c r="AV364" s="12" t="s">
        <v>135</v>
      </c>
      <c r="AW364" s="12" t="s">
        <v>36</v>
      </c>
      <c r="AX364" s="12" t="s">
        <v>81</v>
      </c>
      <c r="AY364" s="254" t="s">
        <v>127</v>
      </c>
    </row>
    <row r="365" s="1" customFormat="1" ht="25.5" customHeight="1">
      <c r="B365" s="45"/>
      <c r="C365" s="220" t="s">
        <v>658</v>
      </c>
      <c r="D365" s="220" t="s">
        <v>130</v>
      </c>
      <c r="E365" s="221" t="s">
        <v>659</v>
      </c>
      <c r="F365" s="222" t="s">
        <v>660</v>
      </c>
      <c r="G365" s="223" t="s">
        <v>133</v>
      </c>
      <c r="H365" s="224">
        <v>1967</v>
      </c>
      <c r="I365" s="225"/>
      <c r="J365" s="226">
        <f>ROUND(I365*H365,2)</f>
        <v>0</v>
      </c>
      <c r="K365" s="222" t="s">
        <v>134</v>
      </c>
      <c r="L365" s="71"/>
      <c r="M365" s="227" t="s">
        <v>21</v>
      </c>
      <c r="N365" s="228" t="s">
        <v>44</v>
      </c>
      <c r="O365" s="46"/>
      <c r="P365" s="229">
        <f>O365*H365</f>
        <v>0</v>
      </c>
      <c r="Q365" s="229">
        <v>0</v>
      </c>
      <c r="R365" s="229">
        <f>Q365*H365</f>
        <v>0</v>
      </c>
      <c r="S365" s="229">
        <v>0.0044999999999999997</v>
      </c>
      <c r="T365" s="230">
        <f>S365*H365</f>
        <v>8.8514999999999997</v>
      </c>
      <c r="AR365" s="23" t="s">
        <v>135</v>
      </c>
      <c r="AT365" s="23" t="s">
        <v>130</v>
      </c>
      <c r="AU365" s="23" t="s">
        <v>83</v>
      </c>
      <c r="AY365" s="23" t="s">
        <v>127</v>
      </c>
      <c r="BE365" s="231">
        <f>IF(N365="základní",J365,0)</f>
        <v>0</v>
      </c>
      <c r="BF365" s="231">
        <f>IF(N365="snížená",J365,0)</f>
        <v>0</v>
      </c>
      <c r="BG365" s="231">
        <f>IF(N365="zákl. přenesená",J365,0)</f>
        <v>0</v>
      </c>
      <c r="BH365" s="231">
        <f>IF(N365="sníž. přenesená",J365,0)</f>
        <v>0</v>
      </c>
      <c r="BI365" s="231">
        <f>IF(N365="nulová",J365,0)</f>
        <v>0</v>
      </c>
      <c r="BJ365" s="23" t="s">
        <v>81</v>
      </c>
      <c r="BK365" s="231">
        <f>ROUND(I365*H365,2)</f>
        <v>0</v>
      </c>
      <c r="BL365" s="23" t="s">
        <v>135</v>
      </c>
      <c r="BM365" s="23" t="s">
        <v>661</v>
      </c>
    </row>
    <row r="366" s="1" customFormat="1">
      <c r="B366" s="45"/>
      <c r="C366" s="73"/>
      <c r="D366" s="234" t="s">
        <v>152</v>
      </c>
      <c r="E366" s="73"/>
      <c r="F366" s="255" t="s">
        <v>653</v>
      </c>
      <c r="G366" s="73"/>
      <c r="H366" s="73"/>
      <c r="I366" s="190"/>
      <c r="J366" s="73"/>
      <c r="K366" s="73"/>
      <c r="L366" s="71"/>
      <c r="M366" s="256"/>
      <c r="N366" s="46"/>
      <c r="O366" s="46"/>
      <c r="P366" s="46"/>
      <c r="Q366" s="46"/>
      <c r="R366" s="46"/>
      <c r="S366" s="46"/>
      <c r="T366" s="94"/>
      <c r="AT366" s="23" t="s">
        <v>152</v>
      </c>
      <c r="AU366" s="23" t="s">
        <v>83</v>
      </c>
    </row>
    <row r="367" s="11" customFormat="1">
      <c r="B367" s="232"/>
      <c r="C367" s="233"/>
      <c r="D367" s="234" t="s">
        <v>137</v>
      </c>
      <c r="E367" s="235" t="s">
        <v>21</v>
      </c>
      <c r="F367" s="236" t="s">
        <v>662</v>
      </c>
      <c r="G367" s="233"/>
      <c r="H367" s="237">
        <v>1967</v>
      </c>
      <c r="I367" s="238"/>
      <c r="J367" s="233"/>
      <c r="K367" s="233"/>
      <c r="L367" s="239"/>
      <c r="M367" s="240"/>
      <c r="N367" s="241"/>
      <c r="O367" s="241"/>
      <c r="P367" s="241"/>
      <c r="Q367" s="241"/>
      <c r="R367" s="241"/>
      <c r="S367" s="241"/>
      <c r="T367" s="242"/>
      <c r="AT367" s="243" t="s">
        <v>137</v>
      </c>
      <c r="AU367" s="243" t="s">
        <v>83</v>
      </c>
      <c r="AV367" s="11" t="s">
        <v>83</v>
      </c>
      <c r="AW367" s="11" t="s">
        <v>36</v>
      </c>
      <c r="AX367" s="11" t="s">
        <v>81</v>
      </c>
      <c r="AY367" s="243" t="s">
        <v>127</v>
      </c>
    </row>
    <row r="368" s="1" customFormat="1" ht="16.5" customHeight="1">
      <c r="B368" s="45"/>
      <c r="C368" s="220" t="s">
        <v>663</v>
      </c>
      <c r="D368" s="220" t="s">
        <v>130</v>
      </c>
      <c r="E368" s="221" t="s">
        <v>664</v>
      </c>
      <c r="F368" s="222" t="s">
        <v>665</v>
      </c>
      <c r="G368" s="223" t="s">
        <v>133</v>
      </c>
      <c r="H368" s="224">
        <v>196.69999999999999</v>
      </c>
      <c r="I368" s="225"/>
      <c r="J368" s="226">
        <f>ROUND(I368*H368,2)</f>
        <v>0</v>
      </c>
      <c r="K368" s="222" t="s">
        <v>134</v>
      </c>
      <c r="L368" s="71"/>
      <c r="M368" s="227" t="s">
        <v>21</v>
      </c>
      <c r="N368" s="228" t="s">
        <v>44</v>
      </c>
      <c r="O368" s="46"/>
      <c r="P368" s="229">
        <f>O368*H368</f>
        <v>0</v>
      </c>
      <c r="Q368" s="229">
        <v>0</v>
      </c>
      <c r="R368" s="229">
        <f>Q368*H368</f>
        <v>0</v>
      </c>
      <c r="S368" s="229">
        <v>0</v>
      </c>
      <c r="T368" s="230">
        <f>S368*H368</f>
        <v>0</v>
      </c>
      <c r="AR368" s="23" t="s">
        <v>135</v>
      </c>
      <c r="AT368" s="23" t="s">
        <v>130</v>
      </c>
      <c r="AU368" s="23" t="s">
        <v>83</v>
      </c>
      <c r="AY368" s="23" t="s">
        <v>127</v>
      </c>
      <c r="BE368" s="231">
        <f>IF(N368="základní",J368,0)</f>
        <v>0</v>
      </c>
      <c r="BF368" s="231">
        <f>IF(N368="snížená",J368,0)</f>
        <v>0</v>
      </c>
      <c r="BG368" s="231">
        <f>IF(N368="zákl. přenesená",J368,0)</f>
        <v>0</v>
      </c>
      <c r="BH368" s="231">
        <f>IF(N368="sníž. přenesená",J368,0)</f>
        <v>0</v>
      </c>
      <c r="BI368" s="231">
        <f>IF(N368="nulová",J368,0)</f>
        <v>0</v>
      </c>
      <c r="BJ368" s="23" t="s">
        <v>81</v>
      </c>
      <c r="BK368" s="231">
        <f>ROUND(I368*H368,2)</f>
        <v>0</v>
      </c>
      <c r="BL368" s="23" t="s">
        <v>135</v>
      </c>
      <c r="BM368" s="23" t="s">
        <v>666</v>
      </c>
    </row>
    <row r="369" s="1" customFormat="1" ht="25.5" customHeight="1">
      <c r="B369" s="45"/>
      <c r="C369" s="220" t="s">
        <v>667</v>
      </c>
      <c r="D369" s="220" t="s">
        <v>130</v>
      </c>
      <c r="E369" s="221" t="s">
        <v>668</v>
      </c>
      <c r="F369" s="222" t="s">
        <v>669</v>
      </c>
      <c r="G369" s="223" t="s">
        <v>133</v>
      </c>
      <c r="H369" s="224">
        <v>196.69999999999999</v>
      </c>
      <c r="I369" s="225"/>
      <c r="J369" s="226">
        <f>ROUND(I369*H369,2)</f>
        <v>0</v>
      </c>
      <c r="K369" s="222" t="s">
        <v>134</v>
      </c>
      <c r="L369" s="71"/>
      <c r="M369" s="227" t="s">
        <v>21</v>
      </c>
      <c r="N369" s="228" t="s">
        <v>44</v>
      </c>
      <c r="O369" s="46"/>
      <c r="P369" s="229">
        <f>O369*H369</f>
        <v>0</v>
      </c>
      <c r="Q369" s="229">
        <v>0.019109999999999999</v>
      </c>
      <c r="R369" s="229">
        <f>Q369*H369</f>
        <v>3.7589369999999995</v>
      </c>
      <c r="S369" s="229">
        <v>0</v>
      </c>
      <c r="T369" s="230">
        <f>S369*H369</f>
        <v>0</v>
      </c>
      <c r="AR369" s="23" t="s">
        <v>135</v>
      </c>
      <c r="AT369" s="23" t="s">
        <v>130</v>
      </c>
      <c r="AU369" s="23" t="s">
        <v>83</v>
      </c>
      <c r="AY369" s="23" t="s">
        <v>127</v>
      </c>
      <c r="BE369" s="231">
        <f>IF(N369="základní",J369,0)</f>
        <v>0</v>
      </c>
      <c r="BF369" s="231">
        <f>IF(N369="snížená",J369,0)</f>
        <v>0</v>
      </c>
      <c r="BG369" s="231">
        <f>IF(N369="zákl. přenesená",J369,0)</f>
        <v>0</v>
      </c>
      <c r="BH369" s="231">
        <f>IF(N369="sníž. přenesená",J369,0)</f>
        <v>0</v>
      </c>
      <c r="BI369" s="231">
        <f>IF(N369="nulová",J369,0)</f>
        <v>0</v>
      </c>
      <c r="BJ369" s="23" t="s">
        <v>81</v>
      </c>
      <c r="BK369" s="231">
        <f>ROUND(I369*H369,2)</f>
        <v>0</v>
      </c>
      <c r="BL369" s="23" t="s">
        <v>135</v>
      </c>
      <c r="BM369" s="23" t="s">
        <v>670</v>
      </c>
    </row>
    <row r="370" s="1" customFormat="1">
      <c r="B370" s="45"/>
      <c r="C370" s="73"/>
      <c r="D370" s="234" t="s">
        <v>152</v>
      </c>
      <c r="E370" s="73"/>
      <c r="F370" s="255" t="s">
        <v>671</v>
      </c>
      <c r="G370" s="73"/>
      <c r="H370" s="73"/>
      <c r="I370" s="190"/>
      <c r="J370" s="73"/>
      <c r="K370" s="73"/>
      <c r="L370" s="71"/>
      <c r="M370" s="256"/>
      <c r="N370" s="46"/>
      <c r="O370" s="46"/>
      <c r="P370" s="46"/>
      <c r="Q370" s="46"/>
      <c r="R370" s="46"/>
      <c r="S370" s="46"/>
      <c r="T370" s="94"/>
      <c r="AT370" s="23" t="s">
        <v>152</v>
      </c>
      <c r="AU370" s="23" t="s">
        <v>83</v>
      </c>
    </row>
    <row r="371" s="11" customFormat="1">
      <c r="B371" s="232"/>
      <c r="C371" s="233"/>
      <c r="D371" s="234" t="s">
        <v>137</v>
      </c>
      <c r="E371" s="235" t="s">
        <v>21</v>
      </c>
      <c r="F371" s="236" t="s">
        <v>672</v>
      </c>
      <c r="G371" s="233"/>
      <c r="H371" s="237">
        <v>196.69999999999999</v>
      </c>
      <c r="I371" s="238"/>
      <c r="J371" s="233"/>
      <c r="K371" s="233"/>
      <c r="L371" s="239"/>
      <c r="M371" s="240"/>
      <c r="N371" s="241"/>
      <c r="O371" s="241"/>
      <c r="P371" s="241"/>
      <c r="Q371" s="241"/>
      <c r="R371" s="241"/>
      <c r="S371" s="241"/>
      <c r="T371" s="242"/>
      <c r="AT371" s="243" t="s">
        <v>137</v>
      </c>
      <c r="AU371" s="243" t="s">
        <v>83</v>
      </c>
      <c r="AV371" s="11" t="s">
        <v>83</v>
      </c>
      <c r="AW371" s="11" t="s">
        <v>36</v>
      </c>
      <c r="AX371" s="11" t="s">
        <v>81</v>
      </c>
      <c r="AY371" s="243" t="s">
        <v>127</v>
      </c>
    </row>
    <row r="372" s="1" customFormat="1" ht="16.5" customHeight="1">
      <c r="B372" s="45"/>
      <c r="C372" s="220" t="s">
        <v>673</v>
      </c>
      <c r="D372" s="220" t="s">
        <v>130</v>
      </c>
      <c r="E372" s="221" t="s">
        <v>674</v>
      </c>
      <c r="F372" s="222" t="s">
        <v>675</v>
      </c>
      <c r="G372" s="223" t="s">
        <v>676</v>
      </c>
      <c r="H372" s="224">
        <v>40</v>
      </c>
      <c r="I372" s="225"/>
      <c r="J372" s="226">
        <f>ROUND(I372*H372,2)</f>
        <v>0</v>
      </c>
      <c r="K372" s="222" t="s">
        <v>21</v>
      </c>
      <c r="L372" s="71"/>
      <c r="M372" s="227" t="s">
        <v>21</v>
      </c>
      <c r="N372" s="228" t="s">
        <v>44</v>
      </c>
      <c r="O372" s="46"/>
      <c r="P372" s="229">
        <f>O372*H372</f>
        <v>0</v>
      </c>
      <c r="Q372" s="229">
        <v>0</v>
      </c>
      <c r="R372" s="229">
        <f>Q372*H372</f>
        <v>0</v>
      </c>
      <c r="S372" s="229">
        <v>0</v>
      </c>
      <c r="T372" s="230">
        <f>S372*H372</f>
        <v>0</v>
      </c>
      <c r="AR372" s="23" t="s">
        <v>135</v>
      </c>
      <c r="AT372" s="23" t="s">
        <v>130</v>
      </c>
      <c r="AU372" s="23" t="s">
        <v>83</v>
      </c>
      <c r="AY372" s="23" t="s">
        <v>127</v>
      </c>
      <c r="BE372" s="231">
        <f>IF(N372="základní",J372,0)</f>
        <v>0</v>
      </c>
      <c r="BF372" s="231">
        <f>IF(N372="snížená",J372,0)</f>
        <v>0</v>
      </c>
      <c r="BG372" s="231">
        <f>IF(N372="zákl. přenesená",J372,0)</f>
        <v>0</v>
      </c>
      <c r="BH372" s="231">
        <f>IF(N372="sníž. přenesená",J372,0)</f>
        <v>0</v>
      </c>
      <c r="BI372" s="231">
        <f>IF(N372="nulová",J372,0)</f>
        <v>0</v>
      </c>
      <c r="BJ372" s="23" t="s">
        <v>81</v>
      </c>
      <c r="BK372" s="231">
        <f>ROUND(I372*H372,2)</f>
        <v>0</v>
      </c>
      <c r="BL372" s="23" t="s">
        <v>135</v>
      </c>
      <c r="BM372" s="23" t="s">
        <v>677</v>
      </c>
    </row>
    <row r="373" s="11" customFormat="1">
      <c r="B373" s="232"/>
      <c r="C373" s="233"/>
      <c r="D373" s="234" t="s">
        <v>137</v>
      </c>
      <c r="E373" s="235" t="s">
        <v>21</v>
      </c>
      <c r="F373" s="236" t="s">
        <v>678</v>
      </c>
      <c r="G373" s="233"/>
      <c r="H373" s="237">
        <v>40</v>
      </c>
      <c r="I373" s="238"/>
      <c r="J373" s="233"/>
      <c r="K373" s="233"/>
      <c r="L373" s="239"/>
      <c r="M373" s="240"/>
      <c r="N373" s="241"/>
      <c r="O373" s="241"/>
      <c r="P373" s="241"/>
      <c r="Q373" s="241"/>
      <c r="R373" s="241"/>
      <c r="S373" s="241"/>
      <c r="T373" s="242"/>
      <c r="AT373" s="243" t="s">
        <v>137</v>
      </c>
      <c r="AU373" s="243" t="s">
        <v>83</v>
      </c>
      <c r="AV373" s="11" t="s">
        <v>83</v>
      </c>
      <c r="AW373" s="11" t="s">
        <v>36</v>
      </c>
      <c r="AX373" s="11" t="s">
        <v>73</v>
      </c>
      <c r="AY373" s="243" t="s">
        <v>127</v>
      </c>
    </row>
    <row r="374" s="12" customFormat="1">
      <c r="B374" s="244"/>
      <c r="C374" s="245"/>
      <c r="D374" s="234" t="s">
        <v>137</v>
      </c>
      <c r="E374" s="246" t="s">
        <v>21</v>
      </c>
      <c r="F374" s="247" t="s">
        <v>139</v>
      </c>
      <c r="G374" s="245"/>
      <c r="H374" s="248">
        <v>40</v>
      </c>
      <c r="I374" s="249"/>
      <c r="J374" s="245"/>
      <c r="K374" s="245"/>
      <c r="L374" s="250"/>
      <c r="M374" s="251"/>
      <c r="N374" s="252"/>
      <c r="O374" s="252"/>
      <c r="P374" s="252"/>
      <c r="Q374" s="252"/>
      <c r="R374" s="252"/>
      <c r="S374" s="252"/>
      <c r="T374" s="253"/>
      <c r="AT374" s="254" t="s">
        <v>137</v>
      </c>
      <c r="AU374" s="254" t="s">
        <v>83</v>
      </c>
      <c r="AV374" s="12" t="s">
        <v>135</v>
      </c>
      <c r="AW374" s="12" t="s">
        <v>6</v>
      </c>
      <c r="AX374" s="12" t="s">
        <v>81</v>
      </c>
      <c r="AY374" s="254" t="s">
        <v>127</v>
      </c>
    </row>
    <row r="375" s="10" customFormat="1" ht="29.88" customHeight="1">
      <c r="B375" s="204"/>
      <c r="C375" s="205"/>
      <c r="D375" s="206" t="s">
        <v>72</v>
      </c>
      <c r="E375" s="218" t="s">
        <v>146</v>
      </c>
      <c r="F375" s="218" t="s">
        <v>147</v>
      </c>
      <c r="G375" s="205"/>
      <c r="H375" s="205"/>
      <c r="I375" s="208"/>
      <c r="J375" s="219">
        <f>BK375</f>
        <v>0</v>
      </c>
      <c r="K375" s="205"/>
      <c r="L375" s="210"/>
      <c r="M375" s="211"/>
      <c r="N375" s="212"/>
      <c r="O375" s="212"/>
      <c r="P375" s="213">
        <f>SUM(P376:P381)</f>
        <v>0</v>
      </c>
      <c r="Q375" s="212"/>
      <c r="R375" s="213">
        <f>SUM(R376:R381)</f>
        <v>0</v>
      </c>
      <c r="S375" s="212"/>
      <c r="T375" s="214">
        <f>SUM(T376:T381)</f>
        <v>0</v>
      </c>
      <c r="AR375" s="215" t="s">
        <v>81</v>
      </c>
      <c r="AT375" s="216" t="s">
        <v>72</v>
      </c>
      <c r="AU375" s="216" t="s">
        <v>81</v>
      </c>
      <c r="AY375" s="215" t="s">
        <v>127</v>
      </c>
      <c r="BK375" s="217">
        <f>SUM(BK376:BK381)</f>
        <v>0</v>
      </c>
    </row>
    <row r="376" s="1" customFormat="1" ht="16.5" customHeight="1">
      <c r="B376" s="45"/>
      <c r="C376" s="220" t="s">
        <v>679</v>
      </c>
      <c r="D376" s="220" t="s">
        <v>130</v>
      </c>
      <c r="E376" s="221" t="s">
        <v>680</v>
      </c>
      <c r="F376" s="222" t="s">
        <v>681</v>
      </c>
      <c r="G376" s="223" t="s">
        <v>200</v>
      </c>
      <c r="H376" s="224">
        <v>20</v>
      </c>
      <c r="I376" s="225"/>
      <c r="J376" s="226">
        <f>ROUND(I376*H376,2)</f>
        <v>0</v>
      </c>
      <c r="K376" s="222" t="s">
        <v>134</v>
      </c>
      <c r="L376" s="71"/>
      <c r="M376" s="227" t="s">
        <v>21</v>
      </c>
      <c r="N376" s="228" t="s">
        <v>44</v>
      </c>
      <c r="O376" s="46"/>
      <c r="P376" s="229">
        <f>O376*H376</f>
        <v>0</v>
      </c>
      <c r="Q376" s="229">
        <v>0</v>
      </c>
      <c r="R376" s="229">
        <f>Q376*H376</f>
        <v>0</v>
      </c>
      <c r="S376" s="229">
        <v>0</v>
      </c>
      <c r="T376" s="230">
        <f>S376*H376</f>
        <v>0</v>
      </c>
      <c r="AR376" s="23" t="s">
        <v>135</v>
      </c>
      <c r="AT376" s="23" t="s">
        <v>130</v>
      </c>
      <c r="AU376" s="23" t="s">
        <v>83</v>
      </c>
      <c r="AY376" s="23" t="s">
        <v>127</v>
      </c>
      <c r="BE376" s="231">
        <f>IF(N376="základní",J376,0)</f>
        <v>0</v>
      </c>
      <c r="BF376" s="231">
        <f>IF(N376="snížená",J376,0)</f>
        <v>0</v>
      </c>
      <c r="BG376" s="231">
        <f>IF(N376="zákl. přenesená",J376,0)</f>
        <v>0</v>
      </c>
      <c r="BH376" s="231">
        <f>IF(N376="sníž. přenesená",J376,0)</f>
        <v>0</v>
      </c>
      <c r="BI376" s="231">
        <f>IF(N376="nulová",J376,0)</f>
        <v>0</v>
      </c>
      <c r="BJ376" s="23" t="s">
        <v>81</v>
      </c>
      <c r="BK376" s="231">
        <f>ROUND(I376*H376,2)</f>
        <v>0</v>
      </c>
      <c r="BL376" s="23" t="s">
        <v>135</v>
      </c>
      <c r="BM376" s="23" t="s">
        <v>682</v>
      </c>
    </row>
    <row r="377" s="1" customFormat="1">
      <c r="B377" s="45"/>
      <c r="C377" s="73"/>
      <c r="D377" s="234" t="s">
        <v>152</v>
      </c>
      <c r="E377" s="73"/>
      <c r="F377" s="255" t="s">
        <v>683</v>
      </c>
      <c r="G377" s="73"/>
      <c r="H377" s="73"/>
      <c r="I377" s="190"/>
      <c r="J377" s="73"/>
      <c r="K377" s="73"/>
      <c r="L377" s="71"/>
      <c r="M377" s="256"/>
      <c r="N377" s="46"/>
      <c r="O377" s="46"/>
      <c r="P377" s="46"/>
      <c r="Q377" s="46"/>
      <c r="R377" s="46"/>
      <c r="S377" s="46"/>
      <c r="T377" s="94"/>
      <c r="AT377" s="23" t="s">
        <v>152</v>
      </c>
      <c r="AU377" s="23" t="s">
        <v>83</v>
      </c>
    </row>
    <row r="378" s="11" customFormat="1">
      <c r="B378" s="232"/>
      <c r="C378" s="233"/>
      <c r="D378" s="234" t="s">
        <v>137</v>
      </c>
      <c r="E378" s="235" t="s">
        <v>21</v>
      </c>
      <c r="F378" s="236" t="s">
        <v>684</v>
      </c>
      <c r="G378" s="233"/>
      <c r="H378" s="237">
        <v>20</v>
      </c>
      <c r="I378" s="238"/>
      <c r="J378" s="233"/>
      <c r="K378" s="233"/>
      <c r="L378" s="239"/>
      <c r="M378" s="240"/>
      <c r="N378" s="241"/>
      <c r="O378" s="241"/>
      <c r="P378" s="241"/>
      <c r="Q378" s="241"/>
      <c r="R378" s="241"/>
      <c r="S378" s="241"/>
      <c r="T378" s="242"/>
      <c r="AT378" s="243" t="s">
        <v>137</v>
      </c>
      <c r="AU378" s="243" t="s">
        <v>83</v>
      </c>
      <c r="AV378" s="11" t="s">
        <v>83</v>
      </c>
      <c r="AW378" s="11" t="s">
        <v>36</v>
      </c>
      <c r="AX378" s="11" t="s">
        <v>81</v>
      </c>
      <c r="AY378" s="243" t="s">
        <v>127</v>
      </c>
    </row>
    <row r="379" s="1" customFormat="1" ht="25.5" customHeight="1">
      <c r="B379" s="45"/>
      <c r="C379" s="220" t="s">
        <v>685</v>
      </c>
      <c r="D379" s="220" t="s">
        <v>130</v>
      </c>
      <c r="E379" s="221" t="s">
        <v>686</v>
      </c>
      <c r="F379" s="222" t="s">
        <v>687</v>
      </c>
      <c r="G379" s="223" t="s">
        <v>200</v>
      </c>
      <c r="H379" s="224">
        <v>1800</v>
      </c>
      <c r="I379" s="225"/>
      <c r="J379" s="226">
        <f>ROUND(I379*H379,2)</f>
        <v>0</v>
      </c>
      <c r="K379" s="222" t="s">
        <v>134</v>
      </c>
      <c r="L379" s="71"/>
      <c r="M379" s="227" t="s">
        <v>21</v>
      </c>
      <c r="N379" s="228" t="s">
        <v>44</v>
      </c>
      <c r="O379" s="46"/>
      <c r="P379" s="229">
        <f>O379*H379</f>
        <v>0</v>
      </c>
      <c r="Q379" s="229">
        <v>0</v>
      </c>
      <c r="R379" s="229">
        <f>Q379*H379</f>
        <v>0</v>
      </c>
      <c r="S379" s="229">
        <v>0</v>
      </c>
      <c r="T379" s="230">
        <f>S379*H379</f>
        <v>0</v>
      </c>
      <c r="AR379" s="23" t="s">
        <v>135</v>
      </c>
      <c r="AT379" s="23" t="s">
        <v>130</v>
      </c>
      <c r="AU379" s="23" t="s">
        <v>83</v>
      </c>
      <c r="AY379" s="23" t="s">
        <v>127</v>
      </c>
      <c r="BE379" s="231">
        <f>IF(N379="základní",J379,0)</f>
        <v>0</v>
      </c>
      <c r="BF379" s="231">
        <f>IF(N379="snížená",J379,0)</f>
        <v>0</v>
      </c>
      <c r="BG379" s="231">
        <f>IF(N379="zákl. přenesená",J379,0)</f>
        <v>0</v>
      </c>
      <c r="BH379" s="231">
        <f>IF(N379="sníž. přenesená",J379,0)</f>
        <v>0</v>
      </c>
      <c r="BI379" s="231">
        <f>IF(N379="nulová",J379,0)</f>
        <v>0</v>
      </c>
      <c r="BJ379" s="23" t="s">
        <v>81</v>
      </c>
      <c r="BK379" s="231">
        <f>ROUND(I379*H379,2)</f>
        <v>0</v>
      </c>
      <c r="BL379" s="23" t="s">
        <v>135</v>
      </c>
      <c r="BM379" s="23" t="s">
        <v>688</v>
      </c>
    </row>
    <row r="380" s="1" customFormat="1">
      <c r="B380" s="45"/>
      <c r="C380" s="73"/>
      <c r="D380" s="234" t="s">
        <v>152</v>
      </c>
      <c r="E380" s="73"/>
      <c r="F380" s="255" t="s">
        <v>683</v>
      </c>
      <c r="G380" s="73"/>
      <c r="H380" s="73"/>
      <c r="I380" s="190"/>
      <c r="J380" s="73"/>
      <c r="K380" s="73"/>
      <c r="L380" s="71"/>
      <c r="M380" s="256"/>
      <c r="N380" s="46"/>
      <c r="O380" s="46"/>
      <c r="P380" s="46"/>
      <c r="Q380" s="46"/>
      <c r="R380" s="46"/>
      <c r="S380" s="46"/>
      <c r="T380" s="94"/>
      <c r="AT380" s="23" t="s">
        <v>152</v>
      </c>
      <c r="AU380" s="23" t="s">
        <v>83</v>
      </c>
    </row>
    <row r="381" s="11" customFormat="1">
      <c r="B381" s="232"/>
      <c r="C381" s="233"/>
      <c r="D381" s="234" t="s">
        <v>137</v>
      </c>
      <c r="E381" s="235" t="s">
        <v>21</v>
      </c>
      <c r="F381" s="236" t="s">
        <v>689</v>
      </c>
      <c r="G381" s="233"/>
      <c r="H381" s="237">
        <v>1800</v>
      </c>
      <c r="I381" s="238"/>
      <c r="J381" s="233"/>
      <c r="K381" s="233"/>
      <c r="L381" s="239"/>
      <c r="M381" s="240"/>
      <c r="N381" s="241"/>
      <c r="O381" s="241"/>
      <c r="P381" s="241"/>
      <c r="Q381" s="241"/>
      <c r="R381" s="241"/>
      <c r="S381" s="241"/>
      <c r="T381" s="242"/>
      <c r="AT381" s="243" t="s">
        <v>137</v>
      </c>
      <c r="AU381" s="243" t="s">
        <v>83</v>
      </c>
      <c r="AV381" s="11" t="s">
        <v>83</v>
      </c>
      <c r="AW381" s="11" t="s">
        <v>36</v>
      </c>
      <c r="AX381" s="11" t="s">
        <v>81</v>
      </c>
      <c r="AY381" s="243" t="s">
        <v>127</v>
      </c>
    </row>
    <row r="382" s="10" customFormat="1" ht="29.88" customHeight="1">
      <c r="B382" s="204"/>
      <c r="C382" s="205"/>
      <c r="D382" s="206" t="s">
        <v>72</v>
      </c>
      <c r="E382" s="218" t="s">
        <v>171</v>
      </c>
      <c r="F382" s="218" t="s">
        <v>172</v>
      </c>
      <c r="G382" s="205"/>
      <c r="H382" s="205"/>
      <c r="I382" s="208"/>
      <c r="J382" s="219">
        <f>BK382</f>
        <v>0</v>
      </c>
      <c r="K382" s="205"/>
      <c r="L382" s="210"/>
      <c r="M382" s="211"/>
      <c r="N382" s="212"/>
      <c r="O382" s="212"/>
      <c r="P382" s="213">
        <f>SUM(P383:P384)</f>
        <v>0</v>
      </c>
      <c r="Q382" s="212"/>
      <c r="R382" s="213">
        <f>SUM(R383:R384)</f>
        <v>0</v>
      </c>
      <c r="S382" s="212"/>
      <c r="T382" s="214">
        <f>SUM(T383:T384)</f>
        <v>0</v>
      </c>
      <c r="AR382" s="215" t="s">
        <v>81</v>
      </c>
      <c r="AT382" s="216" t="s">
        <v>72</v>
      </c>
      <c r="AU382" s="216" t="s">
        <v>81</v>
      </c>
      <c r="AY382" s="215" t="s">
        <v>127</v>
      </c>
      <c r="BK382" s="217">
        <f>SUM(BK383:BK384)</f>
        <v>0</v>
      </c>
    </row>
    <row r="383" s="1" customFormat="1" ht="16.5" customHeight="1">
      <c r="B383" s="45"/>
      <c r="C383" s="220" t="s">
        <v>690</v>
      </c>
      <c r="D383" s="220" t="s">
        <v>130</v>
      </c>
      <c r="E383" s="221" t="s">
        <v>691</v>
      </c>
      <c r="F383" s="222" t="s">
        <v>692</v>
      </c>
      <c r="G383" s="223" t="s">
        <v>157</v>
      </c>
      <c r="H383" s="224">
        <v>276.75099999999998</v>
      </c>
      <c r="I383" s="225"/>
      <c r="J383" s="226">
        <f>ROUND(I383*H383,2)</f>
        <v>0</v>
      </c>
      <c r="K383" s="222" t="s">
        <v>134</v>
      </c>
      <c r="L383" s="71"/>
      <c r="M383" s="227" t="s">
        <v>21</v>
      </c>
      <c r="N383" s="228" t="s">
        <v>44</v>
      </c>
      <c r="O383" s="46"/>
      <c r="P383" s="229">
        <f>O383*H383</f>
        <v>0</v>
      </c>
      <c r="Q383" s="229">
        <v>0</v>
      </c>
      <c r="R383" s="229">
        <f>Q383*H383</f>
        <v>0</v>
      </c>
      <c r="S383" s="229">
        <v>0</v>
      </c>
      <c r="T383" s="230">
        <f>S383*H383</f>
        <v>0</v>
      </c>
      <c r="AR383" s="23" t="s">
        <v>135</v>
      </c>
      <c r="AT383" s="23" t="s">
        <v>130</v>
      </c>
      <c r="AU383" s="23" t="s">
        <v>83</v>
      </c>
      <c r="AY383" s="23" t="s">
        <v>127</v>
      </c>
      <c r="BE383" s="231">
        <f>IF(N383="základní",J383,0)</f>
        <v>0</v>
      </c>
      <c r="BF383" s="231">
        <f>IF(N383="snížená",J383,0)</f>
        <v>0</v>
      </c>
      <c r="BG383" s="231">
        <f>IF(N383="zákl. přenesená",J383,0)</f>
        <v>0</v>
      </c>
      <c r="BH383" s="231">
        <f>IF(N383="sníž. přenesená",J383,0)</f>
        <v>0</v>
      </c>
      <c r="BI383" s="231">
        <f>IF(N383="nulová",J383,0)</f>
        <v>0</v>
      </c>
      <c r="BJ383" s="23" t="s">
        <v>81</v>
      </c>
      <c r="BK383" s="231">
        <f>ROUND(I383*H383,2)</f>
        <v>0</v>
      </c>
      <c r="BL383" s="23" t="s">
        <v>135</v>
      </c>
      <c r="BM383" s="23" t="s">
        <v>693</v>
      </c>
    </row>
    <row r="384" s="1" customFormat="1">
      <c r="B384" s="45"/>
      <c r="C384" s="73"/>
      <c r="D384" s="234" t="s">
        <v>152</v>
      </c>
      <c r="E384" s="73"/>
      <c r="F384" s="255" t="s">
        <v>694</v>
      </c>
      <c r="G384" s="73"/>
      <c r="H384" s="73"/>
      <c r="I384" s="190"/>
      <c r="J384" s="73"/>
      <c r="K384" s="73"/>
      <c r="L384" s="71"/>
      <c r="M384" s="256"/>
      <c r="N384" s="46"/>
      <c r="O384" s="46"/>
      <c r="P384" s="46"/>
      <c r="Q384" s="46"/>
      <c r="R384" s="46"/>
      <c r="S384" s="46"/>
      <c r="T384" s="94"/>
      <c r="AT384" s="23" t="s">
        <v>152</v>
      </c>
      <c r="AU384" s="23" t="s">
        <v>83</v>
      </c>
    </row>
    <row r="385" s="10" customFormat="1" ht="37.44001" customHeight="1">
      <c r="B385" s="204"/>
      <c r="C385" s="205"/>
      <c r="D385" s="206" t="s">
        <v>72</v>
      </c>
      <c r="E385" s="207" t="s">
        <v>210</v>
      </c>
      <c r="F385" s="207" t="s">
        <v>695</v>
      </c>
      <c r="G385" s="205"/>
      <c r="H385" s="205"/>
      <c r="I385" s="208"/>
      <c r="J385" s="209">
        <f>BK385</f>
        <v>0</v>
      </c>
      <c r="K385" s="205"/>
      <c r="L385" s="210"/>
      <c r="M385" s="211"/>
      <c r="N385" s="212"/>
      <c r="O385" s="212"/>
      <c r="P385" s="213">
        <f>P386+P388</f>
        <v>0</v>
      </c>
      <c r="Q385" s="212"/>
      <c r="R385" s="213">
        <f>R386+R388</f>
        <v>0.027060000000000004</v>
      </c>
      <c r="S385" s="212"/>
      <c r="T385" s="214">
        <f>T386+T388</f>
        <v>0</v>
      </c>
      <c r="AR385" s="215" t="s">
        <v>128</v>
      </c>
      <c r="AT385" s="216" t="s">
        <v>72</v>
      </c>
      <c r="AU385" s="216" t="s">
        <v>73</v>
      </c>
      <c r="AY385" s="215" t="s">
        <v>127</v>
      </c>
      <c r="BK385" s="217">
        <f>BK386+BK388</f>
        <v>0</v>
      </c>
    </row>
    <row r="386" s="10" customFormat="1" ht="19.92" customHeight="1">
      <c r="B386" s="204"/>
      <c r="C386" s="205"/>
      <c r="D386" s="206" t="s">
        <v>72</v>
      </c>
      <c r="E386" s="218" t="s">
        <v>696</v>
      </c>
      <c r="F386" s="218" t="s">
        <v>697</v>
      </c>
      <c r="G386" s="205"/>
      <c r="H386" s="205"/>
      <c r="I386" s="208"/>
      <c r="J386" s="219">
        <f>BK386</f>
        <v>0</v>
      </c>
      <c r="K386" s="205"/>
      <c r="L386" s="210"/>
      <c r="M386" s="211"/>
      <c r="N386" s="212"/>
      <c r="O386" s="212"/>
      <c r="P386" s="213">
        <f>P387</f>
        <v>0</v>
      </c>
      <c r="Q386" s="212"/>
      <c r="R386" s="213">
        <f>R387</f>
        <v>0</v>
      </c>
      <c r="S386" s="212"/>
      <c r="T386" s="214">
        <f>T387</f>
        <v>0</v>
      </c>
      <c r="AR386" s="215" t="s">
        <v>128</v>
      </c>
      <c r="AT386" s="216" t="s">
        <v>72</v>
      </c>
      <c r="AU386" s="216" t="s">
        <v>81</v>
      </c>
      <c r="AY386" s="215" t="s">
        <v>127</v>
      </c>
      <c r="BK386" s="217">
        <f>BK387</f>
        <v>0</v>
      </c>
    </row>
    <row r="387" s="1" customFormat="1" ht="16.5" customHeight="1">
      <c r="B387" s="45"/>
      <c r="C387" s="220" t="s">
        <v>698</v>
      </c>
      <c r="D387" s="220" t="s">
        <v>130</v>
      </c>
      <c r="E387" s="221" t="s">
        <v>699</v>
      </c>
      <c r="F387" s="222" t="s">
        <v>700</v>
      </c>
      <c r="G387" s="223" t="s">
        <v>701</v>
      </c>
      <c r="H387" s="224">
        <v>1</v>
      </c>
      <c r="I387" s="225"/>
      <c r="J387" s="226">
        <f>ROUND(I387*H387,2)</f>
        <v>0</v>
      </c>
      <c r="K387" s="222" t="s">
        <v>21</v>
      </c>
      <c r="L387" s="71"/>
      <c r="M387" s="227" t="s">
        <v>21</v>
      </c>
      <c r="N387" s="228" t="s">
        <v>44</v>
      </c>
      <c r="O387" s="46"/>
      <c r="P387" s="229">
        <f>O387*H387</f>
        <v>0</v>
      </c>
      <c r="Q387" s="229">
        <v>0</v>
      </c>
      <c r="R387" s="229">
        <f>Q387*H387</f>
        <v>0</v>
      </c>
      <c r="S387" s="229">
        <v>0</v>
      </c>
      <c r="T387" s="230">
        <f>S387*H387</f>
        <v>0</v>
      </c>
      <c r="AR387" s="23" t="s">
        <v>613</v>
      </c>
      <c r="AT387" s="23" t="s">
        <v>130</v>
      </c>
      <c r="AU387" s="23" t="s">
        <v>83</v>
      </c>
      <c r="AY387" s="23" t="s">
        <v>127</v>
      </c>
      <c r="BE387" s="231">
        <f>IF(N387="základní",J387,0)</f>
        <v>0</v>
      </c>
      <c r="BF387" s="231">
        <f>IF(N387="snížená",J387,0)</f>
        <v>0</v>
      </c>
      <c r="BG387" s="231">
        <f>IF(N387="zákl. přenesená",J387,0)</f>
        <v>0</v>
      </c>
      <c r="BH387" s="231">
        <f>IF(N387="sníž. přenesená",J387,0)</f>
        <v>0</v>
      </c>
      <c r="BI387" s="231">
        <f>IF(N387="nulová",J387,0)</f>
        <v>0</v>
      </c>
      <c r="BJ387" s="23" t="s">
        <v>81</v>
      </c>
      <c r="BK387" s="231">
        <f>ROUND(I387*H387,2)</f>
        <v>0</v>
      </c>
      <c r="BL387" s="23" t="s">
        <v>613</v>
      </c>
      <c r="BM387" s="23" t="s">
        <v>702</v>
      </c>
    </row>
    <row r="388" s="10" customFormat="1" ht="29.88" customHeight="1">
      <c r="B388" s="204"/>
      <c r="C388" s="205"/>
      <c r="D388" s="206" t="s">
        <v>72</v>
      </c>
      <c r="E388" s="218" t="s">
        <v>703</v>
      </c>
      <c r="F388" s="218" t="s">
        <v>704</v>
      </c>
      <c r="G388" s="205"/>
      <c r="H388" s="205"/>
      <c r="I388" s="208"/>
      <c r="J388" s="219">
        <f>BK388</f>
        <v>0</v>
      </c>
      <c r="K388" s="205"/>
      <c r="L388" s="210"/>
      <c r="M388" s="211"/>
      <c r="N388" s="212"/>
      <c r="O388" s="212"/>
      <c r="P388" s="213">
        <f>SUM(P389:P393)</f>
        <v>0</v>
      </c>
      <c r="Q388" s="212"/>
      <c r="R388" s="213">
        <f>SUM(R389:R393)</f>
        <v>0.027060000000000004</v>
      </c>
      <c r="S388" s="212"/>
      <c r="T388" s="214">
        <f>SUM(T389:T393)</f>
        <v>0</v>
      </c>
      <c r="AR388" s="215" t="s">
        <v>128</v>
      </c>
      <c r="AT388" s="216" t="s">
        <v>72</v>
      </c>
      <c r="AU388" s="216" t="s">
        <v>81</v>
      </c>
      <c r="AY388" s="215" t="s">
        <v>127</v>
      </c>
      <c r="BK388" s="217">
        <f>SUM(BK389:BK393)</f>
        <v>0</v>
      </c>
    </row>
    <row r="389" s="1" customFormat="1" ht="16.5" customHeight="1">
      <c r="B389" s="45"/>
      <c r="C389" s="220" t="s">
        <v>705</v>
      </c>
      <c r="D389" s="220" t="s">
        <v>130</v>
      </c>
      <c r="E389" s="221" t="s">
        <v>706</v>
      </c>
      <c r="F389" s="222" t="s">
        <v>707</v>
      </c>
      <c r="G389" s="223" t="s">
        <v>200</v>
      </c>
      <c r="H389" s="224">
        <v>6</v>
      </c>
      <c r="I389" s="225"/>
      <c r="J389" s="226">
        <f>ROUND(I389*H389,2)</f>
        <v>0</v>
      </c>
      <c r="K389" s="222" t="s">
        <v>134</v>
      </c>
      <c r="L389" s="71"/>
      <c r="M389" s="227" t="s">
        <v>21</v>
      </c>
      <c r="N389" s="228" t="s">
        <v>44</v>
      </c>
      <c r="O389" s="46"/>
      <c r="P389" s="229">
        <f>O389*H389</f>
        <v>0</v>
      </c>
      <c r="Q389" s="229">
        <v>0</v>
      </c>
      <c r="R389" s="229">
        <f>Q389*H389</f>
        <v>0</v>
      </c>
      <c r="S389" s="229">
        <v>0</v>
      </c>
      <c r="T389" s="230">
        <f>S389*H389</f>
        <v>0</v>
      </c>
      <c r="AR389" s="23" t="s">
        <v>613</v>
      </c>
      <c r="AT389" s="23" t="s">
        <v>130</v>
      </c>
      <c r="AU389" s="23" t="s">
        <v>83</v>
      </c>
      <c r="AY389" s="23" t="s">
        <v>127</v>
      </c>
      <c r="BE389" s="231">
        <f>IF(N389="základní",J389,0)</f>
        <v>0</v>
      </c>
      <c r="BF389" s="231">
        <f>IF(N389="snížená",J389,0)</f>
        <v>0</v>
      </c>
      <c r="BG389" s="231">
        <f>IF(N389="zákl. přenesená",J389,0)</f>
        <v>0</v>
      </c>
      <c r="BH389" s="231">
        <f>IF(N389="sníž. přenesená",J389,0)</f>
        <v>0</v>
      </c>
      <c r="BI389" s="231">
        <f>IF(N389="nulová",J389,0)</f>
        <v>0</v>
      </c>
      <c r="BJ389" s="23" t="s">
        <v>81</v>
      </c>
      <c r="BK389" s="231">
        <f>ROUND(I389*H389,2)</f>
        <v>0</v>
      </c>
      <c r="BL389" s="23" t="s">
        <v>613</v>
      </c>
      <c r="BM389" s="23" t="s">
        <v>708</v>
      </c>
    </row>
    <row r="390" s="11" customFormat="1">
      <c r="B390" s="232"/>
      <c r="C390" s="233"/>
      <c r="D390" s="234" t="s">
        <v>137</v>
      </c>
      <c r="E390" s="235" t="s">
        <v>21</v>
      </c>
      <c r="F390" s="236" t="s">
        <v>709</v>
      </c>
      <c r="G390" s="233"/>
      <c r="H390" s="237">
        <v>6</v>
      </c>
      <c r="I390" s="238"/>
      <c r="J390" s="233"/>
      <c r="K390" s="233"/>
      <c r="L390" s="239"/>
      <c r="M390" s="240"/>
      <c r="N390" s="241"/>
      <c r="O390" s="241"/>
      <c r="P390" s="241"/>
      <c r="Q390" s="241"/>
      <c r="R390" s="241"/>
      <c r="S390" s="241"/>
      <c r="T390" s="242"/>
      <c r="AT390" s="243" t="s">
        <v>137</v>
      </c>
      <c r="AU390" s="243" t="s">
        <v>83</v>
      </c>
      <c r="AV390" s="11" t="s">
        <v>83</v>
      </c>
      <c r="AW390" s="11" t="s">
        <v>36</v>
      </c>
      <c r="AX390" s="11" t="s">
        <v>81</v>
      </c>
      <c r="AY390" s="243" t="s">
        <v>127</v>
      </c>
    </row>
    <row r="391" s="1" customFormat="1" ht="16.5" customHeight="1">
      <c r="B391" s="45"/>
      <c r="C391" s="267" t="s">
        <v>710</v>
      </c>
      <c r="D391" s="267" t="s">
        <v>210</v>
      </c>
      <c r="E391" s="268" t="s">
        <v>711</v>
      </c>
      <c r="F391" s="269" t="s">
        <v>712</v>
      </c>
      <c r="G391" s="270" t="s">
        <v>200</v>
      </c>
      <c r="H391" s="271">
        <v>6</v>
      </c>
      <c r="I391" s="272"/>
      <c r="J391" s="273">
        <f>ROUND(I391*H391,2)</f>
        <v>0</v>
      </c>
      <c r="K391" s="269" t="s">
        <v>134</v>
      </c>
      <c r="L391" s="274"/>
      <c r="M391" s="275" t="s">
        <v>21</v>
      </c>
      <c r="N391" s="276" t="s">
        <v>44</v>
      </c>
      <c r="O391" s="46"/>
      <c r="P391" s="229">
        <f>O391*H391</f>
        <v>0</v>
      </c>
      <c r="Q391" s="229">
        <v>0.0041000000000000003</v>
      </c>
      <c r="R391" s="229">
        <f>Q391*H391</f>
        <v>0.024600000000000004</v>
      </c>
      <c r="S391" s="229">
        <v>0</v>
      </c>
      <c r="T391" s="230">
        <f>S391*H391</f>
        <v>0</v>
      </c>
      <c r="AR391" s="23" t="s">
        <v>182</v>
      </c>
      <c r="AT391" s="23" t="s">
        <v>210</v>
      </c>
      <c r="AU391" s="23" t="s">
        <v>83</v>
      </c>
      <c r="AY391" s="23" t="s">
        <v>127</v>
      </c>
      <c r="BE391" s="231">
        <f>IF(N391="základní",J391,0)</f>
        <v>0</v>
      </c>
      <c r="BF391" s="231">
        <f>IF(N391="snížená",J391,0)</f>
        <v>0</v>
      </c>
      <c r="BG391" s="231">
        <f>IF(N391="zákl. přenesená",J391,0)</f>
        <v>0</v>
      </c>
      <c r="BH391" s="231">
        <f>IF(N391="sníž. přenesená",J391,0)</f>
        <v>0</v>
      </c>
      <c r="BI391" s="231">
        <f>IF(N391="nulová",J391,0)</f>
        <v>0</v>
      </c>
      <c r="BJ391" s="23" t="s">
        <v>81</v>
      </c>
      <c r="BK391" s="231">
        <f>ROUND(I391*H391,2)</f>
        <v>0</v>
      </c>
      <c r="BL391" s="23" t="s">
        <v>135</v>
      </c>
      <c r="BM391" s="23" t="s">
        <v>713</v>
      </c>
    </row>
    <row r="392" s="11" customFormat="1">
      <c r="B392" s="232"/>
      <c r="C392" s="233"/>
      <c r="D392" s="234" t="s">
        <v>137</v>
      </c>
      <c r="E392" s="235" t="s">
        <v>21</v>
      </c>
      <c r="F392" s="236" t="s">
        <v>714</v>
      </c>
      <c r="G392" s="233"/>
      <c r="H392" s="237">
        <v>6</v>
      </c>
      <c r="I392" s="238"/>
      <c r="J392" s="233"/>
      <c r="K392" s="233"/>
      <c r="L392" s="239"/>
      <c r="M392" s="240"/>
      <c r="N392" s="241"/>
      <c r="O392" s="241"/>
      <c r="P392" s="241"/>
      <c r="Q392" s="241"/>
      <c r="R392" s="241"/>
      <c r="S392" s="241"/>
      <c r="T392" s="242"/>
      <c r="AT392" s="243" t="s">
        <v>137</v>
      </c>
      <c r="AU392" s="243" t="s">
        <v>83</v>
      </c>
      <c r="AV392" s="11" t="s">
        <v>83</v>
      </c>
      <c r="AW392" s="11" t="s">
        <v>36</v>
      </c>
      <c r="AX392" s="11" t="s">
        <v>81</v>
      </c>
      <c r="AY392" s="243" t="s">
        <v>127</v>
      </c>
    </row>
    <row r="393" s="1" customFormat="1" ht="25.5" customHeight="1">
      <c r="B393" s="45"/>
      <c r="C393" s="267" t="s">
        <v>715</v>
      </c>
      <c r="D393" s="267" t="s">
        <v>210</v>
      </c>
      <c r="E393" s="268" t="s">
        <v>716</v>
      </c>
      <c r="F393" s="269" t="s">
        <v>717</v>
      </c>
      <c r="G393" s="270" t="s">
        <v>275</v>
      </c>
      <c r="H393" s="271">
        <v>6</v>
      </c>
      <c r="I393" s="272"/>
      <c r="J393" s="273">
        <f>ROUND(I393*H393,2)</f>
        <v>0</v>
      </c>
      <c r="K393" s="269" t="s">
        <v>134</v>
      </c>
      <c r="L393" s="274"/>
      <c r="M393" s="275" t="s">
        <v>21</v>
      </c>
      <c r="N393" s="282" t="s">
        <v>44</v>
      </c>
      <c r="O393" s="278"/>
      <c r="P393" s="283">
        <f>O393*H393</f>
        <v>0</v>
      </c>
      <c r="Q393" s="283">
        <v>0.00040999999999999999</v>
      </c>
      <c r="R393" s="283">
        <f>Q393*H393</f>
        <v>0.0024599999999999999</v>
      </c>
      <c r="S393" s="283">
        <v>0</v>
      </c>
      <c r="T393" s="284">
        <f>S393*H393</f>
        <v>0</v>
      </c>
      <c r="AR393" s="23" t="s">
        <v>718</v>
      </c>
      <c r="AT393" s="23" t="s">
        <v>210</v>
      </c>
      <c r="AU393" s="23" t="s">
        <v>83</v>
      </c>
      <c r="AY393" s="23" t="s">
        <v>127</v>
      </c>
      <c r="BE393" s="231">
        <f>IF(N393="základní",J393,0)</f>
        <v>0</v>
      </c>
      <c r="BF393" s="231">
        <f>IF(N393="snížená",J393,0)</f>
        <v>0</v>
      </c>
      <c r="BG393" s="231">
        <f>IF(N393="zákl. přenesená",J393,0)</f>
        <v>0</v>
      </c>
      <c r="BH393" s="231">
        <f>IF(N393="sníž. přenesená",J393,0)</f>
        <v>0</v>
      </c>
      <c r="BI393" s="231">
        <f>IF(N393="nulová",J393,0)</f>
        <v>0</v>
      </c>
      <c r="BJ393" s="23" t="s">
        <v>81</v>
      </c>
      <c r="BK393" s="231">
        <f>ROUND(I393*H393,2)</f>
        <v>0</v>
      </c>
      <c r="BL393" s="23" t="s">
        <v>613</v>
      </c>
      <c r="BM393" s="23" t="s">
        <v>719</v>
      </c>
    </row>
    <row r="394" s="1" customFormat="1" ht="6.96" customHeight="1">
      <c r="B394" s="66"/>
      <c r="C394" s="67"/>
      <c r="D394" s="67"/>
      <c r="E394" s="67"/>
      <c r="F394" s="67"/>
      <c r="G394" s="67"/>
      <c r="H394" s="67"/>
      <c r="I394" s="165"/>
      <c r="J394" s="67"/>
      <c r="K394" s="67"/>
      <c r="L394" s="71"/>
    </row>
  </sheetData>
  <sheetProtection sheet="1" autoFilter="0" formatColumns="0" formatRows="0" objects="1" scenarios="1" spinCount="100000" saltValue="XEWL8Ro3zEzylAyS4PyvhI4EYiBbPaXQXY32ziPyNRp7E6uVol5vlszQ/rEQNsa16KYeO8gH0n6ua4giaQimiw==" hashValue="+Tv+PDOMsSJaOPEBbTqSy8+nCgShIhu9Re49bWaSkWAwwzoRD14aVd/AFe8WbNgStzss4AOhQG7V7p0GdUZLug==" algorithmName="SHA-512" password="CC35"/>
  <autoFilter ref="C87:K393"/>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83</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opěrné zdi stará mincovna Jáchymov</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720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4. 12. 2018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21</v>
      </c>
      <c r="K20" s="50"/>
    </row>
    <row r="21" s="1" customFormat="1" ht="18" customHeight="1">
      <c r="B21" s="45"/>
      <c r="C21" s="46"/>
      <c r="D21" s="46"/>
      <c r="E21" s="34" t="s">
        <v>35</v>
      </c>
      <c r="F21" s="46"/>
      <c r="G21" s="46"/>
      <c r="H21" s="46"/>
      <c r="I21" s="145" t="s">
        <v>31</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28.25" customHeight="1">
      <c r="B24" s="147"/>
      <c r="C24" s="148"/>
      <c r="D24" s="148"/>
      <c r="E24" s="43" t="s">
        <v>98</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ROUND(J81,2)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ROUND(SUM(BE81:BE100), 2)</f>
        <v>0</v>
      </c>
      <c r="G30" s="46"/>
      <c r="H30" s="46"/>
      <c r="I30" s="157">
        <v>0.20999999999999999</v>
      </c>
      <c r="J30" s="156">
        <f>ROUND(ROUND((SUM(BE81:BE100)), 2)*I30, 2)</f>
        <v>0</v>
      </c>
      <c r="K30" s="50"/>
    </row>
    <row r="31" s="1" customFormat="1" ht="14.4" customHeight="1">
      <c r="B31" s="45"/>
      <c r="C31" s="46"/>
      <c r="D31" s="46"/>
      <c r="E31" s="54" t="s">
        <v>45</v>
      </c>
      <c r="F31" s="156">
        <f>ROUND(SUM(BF81:BF100), 2)</f>
        <v>0</v>
      </c>
      <c r="G31" s="46"/>
      <c r="H31" s="46"/>
      <c r="I31" s="157">
        <v>0.14999999999999999</v>
      </c>
      <c r="J31" s="156">
        <f>ROUND(ROUND((SUM(BF81:BF100)), 2)*I31, 2)</f>
        <v>0</v>
      </c>
      <c r="K31" s="50"/>
    </row>
    <row r="32" hidden="1" s="1" customFormat="1" ht="14.4" customHeight="1">
      <c r="B32" s="45"/>
      <c r="C32" s="46"/>
      <c r="D32" s="46"/>
      <c r="E32" s="54" t="s">
        <v>46</v>
      </c>
      <c r="F32" s="156">
        <f>ROUND(SUM(BG81:BG100), 2)</f>
        <v>0</v>
      </c>
      <c r="G32" s="46"/>
      <c r="H32" s="46"/>
      <c r="I32" s="157">
        <v>0.20999999999999999</v>
      </c>
      <c r="J32" s="156">
        <v>0</v>
      </c>
      <c r="K32" s="50"/>
    </row>
    <row r="33" hidden="1" s="1" customFormat="1" ht="14.4" customHeight="1">
      <c r="B33" s="45"/>
      <c r="C33" s="46"/>
      <c r="D33" s="46"/>
      <c r="E33" s="54" t="s">
        <v>47</v>
      </c>
      <c r="F33" s="156">
        <f>ROUND(SUM(BH81:BH100), 2)</f>
        <v>0</v>
      </c>
      <c r="G33" s="46"/>
      <c r="H33" s="46"/>
      <c r="I33" s="157">
        <v>0.14999999999999999</v>
      </c>
      <c r="J33" s="156">
        <v>0</v>
      </c>
      <c r="K33" s="50"/>
    </row>
    <row r="34" hidden="1" s="1" customFormat="1" ht="14.4" customHeight="1">
      <c r="B34" s="45"/>
      <c r="C34" s="46"/>
      <c r="D34" s="46"/>
      <c r="E34" s="54" t="s">
        <v>48</v>
      </c>
      <c r="F34" s="156">
        <f>ROUND(SUM(BI81:BI100),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opěrné zdi stará mincovna Jáchymov</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VON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Jáchymov</v>
      </c>
      <c r="G49" s="46"/>
      <c r="H49" s="46"/>
      <c r="I49" s="145" t="s">
        <v>25</v>
      </c>
      <c r="J49" s="146" t="str">
        <f>IF(J12="","",J12)</f>
        <v>4. 12. 2018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Město Jáchymov</v>
      </c>
      <c r="G51" s="46"/>
      <c r="H51" s="46"/>
      <c r="I51" s="145" t="s">
        <v>34</v>
      </c>
      <c r="J51" s="43" t="str">
        <f>E21</f>
        <v>AZ Consult spol. s 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J81</f>
        <v>0</v>
      </c>
      <c r="K56" s="50"/>
      <c r="AU56" s="23" t="s">
        <v>103</v>
      </c>
    </row>
    <row r="57" s="7" customFormat="1" ht="24.96" customHeight="1">
      <c r="B57" s="176"/>
      <c r="C57" s="177"/>
      <c r="D57" s="178" t="s">
        <v>721</v>
      </c>
      <c r="E57" s="179"/>
      <c r="F57" s="179"/>
      <c r="G57" s="179"/>
      <c r="H57" s="179"/>
      <c r="I57" s="180"/>
      <c r="J57" s="181">
        <f>J82</f>
        <v>0</v>
      </c>
      <c r="K57" s="182"/>
    </row>
    <row r="58" s="8" customFormat="1" ht="19.92" customHeight="1">
      <c r="B58" s="183"/>
      <c r="C58" s="184"/>
      <c r="D58" s="185" t="s">
        <v>722</v>
      </c>
      <c r="E58" s="186"/>
      <c r="F58" s="186"/>
      <c r="G58" s="186"/>
      <c r="H58" s="186"/>
      <c r="I58" s="187"/>
      <c r="J58" s="188">
        <f>J83</f>
        <v>0</v>
      </c>
      <c r="K58" s="189"/>
    </row>
    <row r="59" s="8" customFormat="1" ht="19.92" customHeight="1">
      <c r="B59" s="183"/>
      <c r="C59" s="184"/>
      <c r="D59" s="185" t="s">
        <v>723</v>
      </c>
      <c r="E59" s="186"/>
      <c r="F59" s="186"/>
      <c r="G59" s="186"/>
      <c r="H59" s="186"/>
      <c r="I59" s="187"/>
      <c r="J59" s="188">
        <f>J90</f>
        <v>0</v>
      </c>
      <c r="K59" s="189"/>
    </row>
    <row r="60" s="8" customFormat="1" ht="19.92" customHeight="1">
      <c r="B60" s="183"/>
      <c r="C60" s="184"/>
      <c r="D60" s="185" t="s">
        <v>724</v>
      </c>
      <c r="E60" s="186"/>
      <c r="F60" s="186"/>
      <c r="G60" s="186"/>
      <c r="H60" s="186"/>
      <c r="I60" s="187"/>
      <c r="J60" s="188">
        <f>J93</f>
        <v>0</v>
      </c>
      <c r="K60" s="189"/>
    </row>
    <row r="61" s="8" customFormat="1" ht="19.92" customHeight="1">
      <c r="B61" s="183"/>
      <c r="C61" s="184"/>
      <c r="D61" s="185" t="s">
        <v>725</v>
      </c>
      <c r="E61" s="186"/>
      <c r="F61" s="186"/>
      <c r="G61" s="186"/>
      <c r="H61" s="186"/>
      <c r="I61" s="187"/>
      <c r="J61" s="188">
        <f>J97</f>
        <v>0</v>
      </c>
      <c r="K61" s="189"/>
    </row>
    <row r="62" s="1" customFormat="1" ht="21.84" customHeight="1">
      <c r="B62" s="45"/>
      <c r="C62" s="46"/>
      <c r="D62" s="46"/>
      <c r="E62" s="46"/>
      <c r="F62" s="46"/>
      <c r="G62" s="46"/>
      <c r="H62" s="46"/>
      <c r="I62" s="143"/>
      <c r="J62" s="46"/>
      <c r="K62" s="50"/>
    </row>
    <row r="63" s="1" customFormat="1" ht="6.96" customHeight="1">
      <c r="B63" s="66"/>
      <c r="C63" s="67"/>
      <c r="D63" s="67"/>
      <c r="E63" s="67"/>
      <c r="F63" s="67"/>
      <c r="G63" s="67"/>
      <c r="H63" s="67"/>
      <c r="I63" s="165"/>
      <c r="J63" s="67"/>
      <c r="K63" s="68"/>
    </row>
    <row r="67" s="1" customFormat="1" ht="6.96" customHeight="1">
      <c r="B67" s="69"/>
      <c r="C67" s="70"/>
      <c r="D67" s="70"/>
      <c r="E67" s="70"/>
      <c r="F67" s="70"/>
      <c r="G67" s="70"/>
      <c r="H67" s="70"/>
      <c r="I67" s="168"/>
      <c r="J67" s="70"/>
      <c r="K67" s="70"/>
      <c r="L67" s="71"/>
    </row>
    <row r="68" s="1" customFormat="1" ht="36.96" customHeight="1">
      <c r="B68" s="45"/>
      <c r="C68" s="72" t="s">
        <v>111</v>
      </c>
      <c r="D68" s="73"/>
      <c r="E68" s="73"/>
      <c r="F68" s="73"/>
      <c r="G68" s="73"/>
      <c r="H68" s="73"/>
      <c r="I68" s="190"/>
      <c r="J68" s="73"/>
      <c r="K68" s="73"/>
      <c r="L68" s="71"/>
    </row>
    <row r="69" s="1" customFormat="1" ht="6.96" customHeight="1">
      <c r="B69" s="45"/>
      <c r="C69" s="73"/>
      <c r="D69" s="73"/>
      <c r="E69" s="73"/>
      <c r="F69" s="73"/>
      <c r="G69" s="73"/>
      <c r="H69" s="73"/>
      <c r="I69" s="190"/>
      <c r="J69" s="73"/>
      <c r="K69" s="73"/>
      <c r="L69" s="71"/>
    </row>
    <row r="70" s="1" customFormat="1" ht="14.4" customHeight="1">
      <c r="B70" s="45"/>
      <c r="C70" s="75" t="s">
        <v>18</v>
      </c>
      <c r="D70" s="73"/>
      <c r="E70" s="73"/>
      <c r="F70" s="73"/>
      <c r="G70" s="73"/>
      <c r="H70" s="73"/>
      <c r="I70" s="190"/>
      <c r="J70" s="73"/>
      <c r="K70" s="73"/>
      <c r="L70" s="71"/>
    </row>
    <row r="71" s="1" customFormat="1" ht="16.5" customHeight="1">
      <c r="B71" s="45"/>
      <c r="C71" s="73"/>
      <c r="D71" s="73"/>
      <c r="E71" s="191" t="str">
        <f>E7</f>
        <v>Rekonstrukce opěrné zdi stará mincovna Jáchymov</v>
      </c>
      <c r="F71" s="75"/>
      <c r="G71" s="75"/>
      <c r="H71" s="75"/>
      <c r="I71" s="190"/>
      <c r="J71" s="73"/>
      <c r="K71" s="73"/>
      <c r="L71" s="71"/>
    </row>
    <row r="72" s="1" customFormat="1" ht="14.4" customHeight="1">
      <c r="B72" s="45"/>
      <c r="C72" s="75" t="s">
        <v>96</v>
      </c>
      <c r="D72" s="73"/>
      <c r="E72" s="73"/>
      <c r="F72" s="73"/>
      <c r="G72" s="73"/>
      <c r="H72" s="73"/>
      <c r="I72" s="190"/>
      <c r="J72" s="73"/>
      <c r="K72" s="73"/>
      <c r="L72" s="71"/>
    </row>
    <row r="73" s="1" customFormat="1" ht="17.25" customHeight="1">
      <c r="B73" s="45"/>
      <c r="C73" s="73"/>
      <c r="D73" s="73"/>
      <c r="E73" s="81" t="str">
        <f>E9</f>
        <v>VON - Vedlejší a ostatní náklady</v>
      </c>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8" customHeight="1">
      <c r="B75" s="45"/>
      <c r="C75" s="75" t="s">
        <v>23</v>
      </c>
      <c r="D75" s="73"/>
      <c r="E75" s="73"/>
      <c r="F75" s="192" t="str">
        <f>F12</f>
        <v>Jáchymov</v>
      </c>
      <c r="G75" s="73"/>
      <c r="H75" s="73"/>
      <c r="I75" s="193" t="s">
        <v>25</v>
      </c>
      <c r="J75" s="84" t="str">
        <f>IF(J12="","",J12)</f>
        <v>4. 12. 2018</v>
      </c>
      <c r="K75" s="73"/>
      <c r="L75" s="71"/>
    </row>
    <row r="76" s="1" customFormat="1" ht="6.96" customHeight="1">
      <c r="B76" s="45"/>
      <c r="C76" s="73"/>
      <c r="D76" s="73"/>
      <c r="E76" s="73"/>
      <c r="F76" s="73"/>
      <c r="G76" s="73"/>
      <c r="H76" s="73"/>
      <c r="I76" s="190"/>
      <c r="J76" s="73"/>
      <c r="K76" s="73"/>
      <c r="L76" s="71"/>
    </row>
    <row r="77" s="1" customFormat="1">
      <c r="B77" s="45"/>
      <c r="C77" s="75" t="s">
        <v>27</v>
      </c>
      <c r="D77" s="73"/>
      <c r="E77" s="73"/>
      <c r="F77" s="192" t="str">
        <f>E15</f>
        <v xml:space="preserve"> Město Jáchymov</v>
      </c>
      <c r="G77" s="73"/>
      <c r="H77" s="73"/>
      <c r="I77" s="193" t="s">
        <v>34</v>
      </c>
      <c r="J77" s="192" t="str">
        <f>E21</f>
        <v>AZ Consult spol. s r.o.</v>
      </c>
      <c r="K77" s="73"/>
      <c r="L77" s="71"/>
    </row>
    <row r="78" s="1" customFormat="1" ht="14.4" customHeight="1">
      <c r="B78" s="45"/>
      <c r="C78" s="75" t="s">
        <v>32</v>
      </c>
      <c r="D78" s="73"/>
      <c r="E78" s="73"/>
      <c r="F78" s="192" t="str">
        <f>IF(E18="","",E18)</f>
        <v/>
      </c>
      <c r="G78" s="73"/>
      <c r="H78" s="73"/>
      <c r="I78" s="190"/>
      <c r="J78" s="73"/>
      <c r="K78" s="73"/>
      <c r="L78" s="71"/>
    </row>
    <row r="79" s="1" customFormat="1" ht="10.32" customHeight="1">
      <c r="B79" s="45"/>
      <c r="C79" s="73"/>
      <c r="D79" s="73"/>
      <c r="E79" s="73"/>
      <c r="F79" s="73"/>
      <c r="G79" s="73"/>
      <c r="H79" s="73"/>
      <c r="I79" s="190"/>
      <c r="J79" s="73"/>
      <c r="K79" s="73"/>
      <c r="L79" s="71"/>
    </row>
    <row r="80" s="9" customFormat="1" ht="29.28" customHeight="1">
      <c r="B80" s="194"/>
      <c r="C80" s="195" t="s">
        <v>112</v>
      </c>
      <c r="D80" s="196" t="s">
        <v>58</v>
      </c>
      <c r="E80" s="196" t="s">
        <v>54</v>
      </c>
      <c r="F80" s="196" t="s">
        <v>113</v>
      </c>
      <c r="G80" s="196" t="s">
        <v>114</v>
      </c>
      <c r="H80" s="196" t="s">
        <v>115</v>
      </c>
      <c r="I80" s="197" t="s">
        <v>116</v>
      </c>
      <c r="J80" s="196" t="s">
        <v>101</v>
      </c>
      <c r="K80" s="198" t="s">
        <v>117</v>
      </c>
      <c r="L80" s="199"/>
      <c r="M80" s="101" t="s">
        <v>118</v>
      </c>
      <c r="N80" s="102" t="s">
        <v>43</v>
      </c>
      <c r="O80" s="102" t="s">
        <v>119</v>
      </c>
      <c r="P80" s="102" t="s">
        <v>120</v>
      </c>
      <c r="Q80" s="102" t="s">
        <v>121</v>
      </c>
      <c r="R80" s="102" t="s">
        <v>122</v>
      </c>
      <c r="S80" s="102" t="s">
        <v>123</v>
      </c>
      <c r="T80" s="103" t="s">
        <v>124</v>
      </c>
    </row>
    <row r="81" s="1" customFormat="1" ht="29.28" customHeight="1">
      <c r="B81" s="45"/>
      <c r="C81" s="107" t="s">
        <v>102</v>
      </c>
      <c r="D81" s="73"/>
      <c r="E81" s="73"/>
      <c r="F81" s="73"/>
      <c r="G81" s="73"/>
      <c r="H81" s="73"/>
      <c r="I81" s="190"/>
      <c r="J81" s="200">
        <f>BK81</f>
        <v>0</v>
      </c>
      <c r="K81" s="73"/>
      <c r="L81" s="71"/>
      <c r="M81" s="104"/>
      <c r="N81" s="105"/>
      <c r="O81" s="105"/>
      <c r="P81" s="201">
        <f>P82</f>
        <v>0</v>
      </c>
      <c r="Q81" s="105"/>
      <c r="R81" s="201">
        <f>R82</f>
        <v>0</v>
      </c>
      <c r="S81" s="105"/>
      <c r="T81" s="202">
        <f>T82</f>
        <v>0</v>
      </c>
      <c r="AT81" s="23" t="s">
        <v>72</v>
      </c>
      <c r="AU81" s="23" t="s">
        <v>103</v>
      </c>
      <c r="BK81" s="203">
        <f>BK82</f>
        <v>0</v>
      </c>
    </row>
    <row r="82" s="10" customFormat="1" ht="37.44001" customHeight="1">
      <c r="B82" s="204"/>
      <c r="C82" s="205"/>
      <c r="D82" s="206" t="s">
        <v>72</v>
      </c>
      <c r="E82" s="207" t="s">
        <v>726</v>
      </c>
      <c r="F82" s="207" t="s">
        <v>727</v>
      </c>
      <c r="G82" s="205"/>
      <c r="H82" s="205"/>
      <c r="I82" s="208"/>
      <c r="J82" s="209">
        <f>BK82</f>
        <v>0</v>
      </c>
      <c r="K82" s="205"/>
      <c r="L82" s="210"/>
      <c r="M82" s="211"/>
      <c r="N82" s="212"/>
      <c r="O82" s="212"/>
      <c r="P82" s="213">
        <f>P83+P90+P93+P97</f>
        <v>0</v>
      </c>
      <c r="Q82" s="212"/>
      <c r="R82" s="213">
        <f>R83+R90+R93+R97</f>
        <v>0</v>
      </c>
      <c r="S82" s="212"/>
      <c r="T82" s="214">
        <f>T83+T90+T93+T97</f>
        <v>0</v>
      </c>
      <c r="AR82" s="215" t="s">
        <v>160</v>
      </c>
      <c r="AT82" s="216" t="s">
        <v>72</v>
      </c>
      <c r="AU82" s="216" t="s">
        <v>73</v>
      </c>
      <c r="AY82" s="215" t="s">
        <v>127</v>
      </c>
      <c r="BK82" s="217">
        <f>BK83+BK90+BK93+BK97</f>
        <v>0</v>
      </c>
    </row>
    <row r="83" s="10" customFormat="1" ht="19.92" customHeight="1">
      <c r="B83" s="204"/>
      <c r="C83" s="205"/>
      <c r="D83" s="206" t="s">
        <v>72</v>
      </c>
      <c r="E83" s="218" t="s">
        <v>728</v>
      </c>
      <c r="F83" s="218" t="s">
        <v>729</v>
      </c>
      <c r="G83" s="205"/>
      <c r="H83" s="205"/>
      <c r="I83" s="208"/>
      <c r="J83" s="219">
        <f>BK83</f>
        <v>0</v>
      </c>
      <c r="K83" s="205"/>
      <c r="L83" s="210"/>
      <c r="M83" s="211"/>
      <c r="N83" s="212"/>
      <c r="O83" s="212"/>
      <c r="P83" s="213">
        <f>SUM(P84:P89)</f>
        <v>0</v>
      </c>
      <c r="Q83" s="212"/>
      <c r="R83" s="213">
        <f>SUM(R84:R89)</f>
        <v>0</v>
      </c>
      <c r="S83" s="212"/>
      <c r="T83" s="214">
        <f>SUM(T84:T89)</f>
        <v>0</v>
      </c>
      <c r="AR83" s="215" t="s">
        <v>160</v>
      </c>
      <c r="AT83" s="216" t="s">
        <v>72</v>
      </c>
      <c r="AU83" s="216" t="s">
        <v>81</v>
      </c>
      <c r="AY83" s="215" t="s">
        <v>127</v>
      </c>
      <c r="BK83" s="217">
        <f>SUM(BK84:BK89)</f>
        <v>0</v>
      </c>
    </row>
    <row r="84" s="1" customFormat="1" ht="16.5" customHeight="1">
      <c r="B84" s="45"/>
      <c r="C84" s="220" t="s">
        <v>81</v>
      </c>
      <c r="D84" s="220" t="s">
        <v>130</v>
      </c>
      <c r="E84" s="221" t="s">
        <v>730</v>
      </c>
      <c r="F84" s="222" t="s">
        <v>731</v>
      </c>
      <c r="G84" s="223" t="s">
        <v>701</v>
      </c>
      <c r="H84" s="224">
        <v>1</v>
      </c>
      <c r="I84" s="225"/>
      <c r="J84" s="226">
        <f>ROUND(I84*H84,2)</f>
        <v>0</v>
      </c>
      <c r="K84" s="222" t="s">
        <v>134</v>
      </c>
      <c r="L84" s="71"/>
      <c r="M84" s="227" t="s">
        <v>21</v>
      </c>
      <c r="N84" s="228" t="s">
        <v>44</v>
      </c>
      <c r="O84" s="46"/>
      <c r="P84" s="229">
        <f>O84*H84</f>
        <v>0</v>
      </c>
      <c r="Q84" s="229">
        <v>0</v>
      </c>
      <c r="R84" s="229">
        <f>Q84*H84</f>
        <v>0</v>
      </c>
      <c r="S84" s="229">
        <v>0</v>
      </c>
      <c r="T84" s="230">
        <f>S84*H84</f>
        <v>0</v>
      </c>
      <c r="AR84" s="23" t="s">
        <v>732</v>
      </c>
      <c r="AT84" s="23" t="s">
        <v>130</v>
      </c>
      <c r="AU84" s="23" t="s">
        <v>83</v>
      </c>
      <c r="AY84" s="23" t="s">
        <v>127</v>
      </c>
      <c r="BE84" s="231">
        <f>IF(N84="základní",J84,0)</f>
        <v>0</v>
      </c>
      <c r="BF84" s="231">
        <f>IF(N84="snížená",J84,0)</f>
        <v>0</v>
      </c>
      <c r="BG84" s="231">
        <f>IF(N84="zákl. přenesená",J84,0)</f>
        <v>0</v>
      </c>
      <c r="BH84" s="231">
        <f>IF(N84="sníž. přenesená",J84,0)</f>
        <v>0</v>
      </c>
      <c r="BI84" s="231">
        <f>IF(N84="nulová",J84,0)</f>
        <v>0</v>
      </c>
      <c r="BJ84" s="23" t="s">
        <v>81</v>
      </c>
      <c r="BK84" s="231">
        <f>ROUND(I84*H84,2)</f>
        <v>0</v>
      </c>
      <c r="BL84" s="23" t="s">
        <v>732</v>
      </c>
      <c r="BM84" s="23" t="s">
        <v>733</v>
      </c>
    </row>
    <row r="85" s="13" customFormat="1">
      <c r="B85" s="257"/>
      <c r="C85" s="258"/>
      <c r="D85" s="234" t="s">
        <v>137</v>
      </c>
      <c r="E85" s="259" t="s">
        <v>21</v>
      </c>
      <c r="F85" s="260" t="s">
        <v>734</v>
      </c>
      <c r="G85" s="258"/>
      <c r="H85" s="259" t="s">
        <v>21</v>
      </c>
      <c r="I85" s="261"/>
      <c r="J85" s="258"/>
      <c r="K85" s="258"/>
      <c r="L85" s="262"/>
      <c r="M85" s="263"/>
      <c r="N85" s="264"/>
      <c r="O85" s="264"/>
      <c r="P85" s="264"/>
      <c r="Q85" s="264"/>
      <c r="R85" s="264"/>
      <c r="S85" s="264"/>
      <c r="T85" s="265"/>
      <c r="AT85" s="266" t="s">
        <v>137</v>
      </c>
      <c r="AU85" s="266" t="s">
        <v>83</v>
      </c>
      <c r="AV85" s="13" t="s">
        <v>81</v>
      </c>
      <c r="AW85" s="13" t="s">
        <v>36</v>
      </c>
      <c r="AX85" s="13" t="s">
        <v>73</v>
      </c>
      <c r="AY85" s="266" t="s">
        <v>127</v>
      </c>
    </row>
    <row r="86" s="13" customFormat="1">
      <c r="B86" s="257"/>
      <c r="C86" s="258"/>
      <c r="D86" s="234" t="s">
        <v>137</v>
      </c>
      <c r="E86" s="259" t="s">
        <v>21</v>
      </c>
      <c r="F86" s="260" t="s">
        <v>735</v>
      </c>
      <c r="G86" s="258"/>
      <c r="H86" s="259" t="s">
        <v>21</v>
      </c>
      <c r="I86" s="261"/>
      <c r="J86" s="258"/>
      <c r="K86" s="258"/>
      <c r="L86" s="262"/>
      <c r="M86" s="263"/>
      <c r="N86" s="264"/>
      <c r="O86" s="264"/>
      <c r="P86" s="264"/>
      <c r="Q86" s="264"/>
      <c r="R86" s="264"/>
      <c r="S86" s="264"/>
      <c r="T86" s="265"/>
      <c r="AT86" s="266" t="s">
        <v>137</v>
      </c>
      <c r="AU86" s="266" t="s">
        <v>83</v>
      </c>
      <c r="AV86" s="13" t="s">
        <v>81</v>
      </c>
      <c r="AW86" s="13" t="s">
        <v>36</v>
      </c>
      <c r="AX86" s="13" t="s">
        <v>73</v>
      </c>
      <c r="AY86" s="266" t="s">
        <v>127</v>
      </c>
    </row>
    <row r="87" s="13" customFormat="1">
      <c r="B87" s="257"/>
      <c r="C87" s="258"/>
      <c r="D87" s="234" t="s">
        <v>137</v>
      </c>
      <c r="E87" s="259" t="s">
        <v>21</v>
      </c>
      <c r="F87" s="260" t="s">
        <v>736</v>
      </c>
      <c r="G87" s="258"/>
      <c r="H87" s="259" t="s">
        <v>21</v>
      </c>
      <c r="I87" s="261"/>
      <c r="J87" s="258"/>
      <c r="K87" s="258"/>
      <c r="L87" s="262"/>
      <c r="M87" s="263"/>
      <c r="N87" s="264"/>
      <c r="O87" s="264"/>
      <c r="P87" s="264"/>
      <c r="Q87" s="264"/>
      <c r="R87" s="264"/>
      <c r="S87" s="264"/>
      <c r="T87" s="265"/>
      <c r="AT87" s="266" t="s">
        <v>137</v>
      </c>
      <c r="AU87" s="266" t="s">
        <v>83</v>
      </c>
      <c r="AV87" s="13" t="s">
        <v>81</v>
      </c>
      <c r="AW87" s="13" t="s">
        <v>36</v>
      </c>
      <c r="AX87" s="13" t="s">
        <v>73</v>
      </c>
      <c r="AY87" s="266" t="s">
        <v>127</v>
      </c>
    </row>
    <row r="88" s="11" customFormat="1">
      <c r="B88" s="232"/>
      <c r="C88" s="233"/>
      <c r="D88" s="234" t="s">
        <v>137</v>
      </c>
      <c r="E88" s="235" t="s">
        <v>21</v>
      </c>
      <c r="F88" s="236" t="s">
        <v>81</v>
      </c>
      <c r="G88" s="233"/>
      <c r="H88" s="237">
        <v>1</v>
      </c>
      <c r="I88" s="238"/>
      <c r="J88" s="233"/>
      <c r="K88" s="233"/>
      <c r="L88" s="239"/>
      <c r="M88" s="240"/>
      <c r="N88" s="241"/>
      <c r="O88" s="241"/>
      <c r="P88" s="241"/>
      <c r="Q88" s="241"/>
      <c r="R88" s="241"/>
      <c r="S88" s="241"/>
      <c r="T88" s="242"/>
      <c r="AT88" s="243" t="s">
        <v>137</v>
      </c>
      <c r="AU88" s="243" t="s">
        <v>83</v>
      </c>
      <c r="AV88" s="11" t="s">
        <v>83</v>
      </c>
      <c r="AW88" s="11" t="s">
        <v>36</v>
      </c>
      <c r="AX88" s="11" t="s">
        <v>81</v>
      </c>
      <c r="AY88" s="243" t="s">
        <v>127</v>
      </c>
    </row>
    <row r="89" s="1" customFormat="1" ht="16.5" customHeight="1">
      <c r="B89" s="45"/>
      <c r="C89" s="220" t="s">
        <v>83</v>
      </c>
      <c r="D89" s="220" t="s">
        <v>130</v>
      </c>
      <c r="E89" s="221" t="s">
        <v>737</v>
      </c>
      <c r="F89" s="222" t="s">
        <v>738</v>
      </c>
      <c r="G89" s="223" t="s">
        <v>701</v>
      </c>
      <c r="H89" s="224">
        <v>1</v>
      </c>
      <c r="I89" s="225"/>
      <c r="J89" s="226">
        <f>ROUND(I89*H89,2)</f>
        <v>0</v>
      </c>
      <c r="K89" s="222" t="s">
        <v>134</v>
      </c>
      <c r="L89" s="71"/>
      <c r="M89" s="227" t="s">
        <v>21</v>
      </c>
      <c r="N89" s="228" t="s">
        <v>44</v>
      </c>
      <c r="O89" s="46"/>
      <c r="P89" s="229">
        <f>O89*H89</f>
        <v>0</v>
      </c>
      <c r="Q89" s="229">
        <v>0</v>
      </c>
      <c r="R89" s="229">
        <f>Q89*H89</f>
        <v>0</v>
      </c>
      <c r="S89" s="229">
        <v>0</v>
      </c>
      <c r="T89" s="230">
        <f>S89*H89</f>
        <v>0</v>
      </c>
      <c r="AR89" s="23" t="s">
        <v>732</v>
      </c>
      <c r="AT89" s="23" t="s">
        <v>130</v>
      </c>
      <c r="AU89" s="23" t="s">
        <v>83</v>
      </c>
      <c r="AY89" s="23" t="s">
        <v>127</v>
      </c>
      <c r="BE89" s="231">
        <f>IF(N89="základní",J89,0)</f>
        <v>0</v>
      </c>
      <c r="BF89" s="231">
        <f>IF(N89="snížená",J89,0)</f>
        <v>0</v>
      </c>
      <c r="BG89" s="231">
        <f>IF(N89="zákl. přenesená",J89,0)</f>
        <v>0</v>
      </c>
      <c r="BH89" s="231">
        <f>IF(N89="sníž. přenesená",J89,0)</f>
        <v>0</v>
      </c>
      <c r="BI89" s="231">
        <f>IF(N89="nulová",J89,0)</f>
        <v>0</v>
      </c>
      <c r="BJ89" s="23" t="s">
        <v>81</v>
      </c>
      <c r="BK89" s="231">
        <f>ROUND(I89*H89,2)</f>
        <v>0</v>
      </c>
      <c r="BL89" s="23" t="s">
        <v>732</v>
      </c>
      <c r="BM89" s="23" t="s">
        <v>739</v>
      </c>
    </row>
    <row r="90" s="10" customFormat="1" ht="29.88" customHeight="1">
      <c r="B90" s="204"/>
      <c r="C90" s="205"/>
      <c r="D90" s="206" t="s">
        <v>72</v>
      </c>
      <c r="E90" s="218" t="s">
        <v>740</v>
      </c>
      <c r="F90" s="218" t="s">
        <v>741</v>
      </c>
      <c r="G90" s="205"/>
      <c r="H90" s="205"/>
      <c r="I90" s="208"/>
      <c r="J90" s="219">
        <f>BK90</f>
        <v>0</v>
      </c>
      <c r="K90" s="205"/>
      <c r="L90" s="210"/>
      <c r="M90" s="211"/>
      <c r="N90" s="212"/>
      <c r="O90" s="212"/>
      <c r="P90" s="213">
        <f>SUM(P91:P92)</f>
        <v>0</v>
      </c>
      <c r="Q90" s="212"/>
      <c r="R90" s="213">
        <f>SUM(R91:R92)</f>
        <v>0</v>
      </c>
      <c r="S90" s="212"/>
      <c r="T90" s="214">
        <f>SUM(T91:T92)</f>
        <v>0</v>
      </c>
      <c r="AR90" s="215" t="s">
        <v>160</v>
      </c>
      <c r="AT90" s="216" t="s">
        <v>72</v>
      </c>
      <c r="AU90" s="216" t="s">
        <v>81</v>
      </c>
      <c r="AY90" s="215" t="s">
        <v>127</v>
      </c>
      <c r="BK90" s="217">
        <f>SUM(BK91:BK92)</f>
        <v>0</v>
      </c>
    </row>
    <row r="91" s="1" customFormat="1" ht="16.5" customHeight="1">
      <c r="B91" s="45"/>
      <c r="C91" s="220" t="s">
        <v>128</v>
      </c>
      <c r="D91" s="220" t="s">
        <v>130</v>
      </c>
      <c r="E91" s="221" t="s">
        <v>742</v>
      </c>
      <c r="F91" s="222" t="s">
        <v>741</v>
      </c>
      <c r="G91" s="223" t="s">
        <v>701</v>
      </c>
      <c r="H91" s="224">
        <v>1</v>
      </c>
      <c r="I91" s="225"/>
      <c r="J91" s="226">
        <f>ROUND(I91*H91,2)</f>
        <v>0</v>
      </c>
      <c r="K91" s="222" t="s">
        <v>134</v>
      </c>
      <c r="L91" s="71"/>
      <c r="M91" s="227" t="s">
        <v>21</v>
      </c>
      <c r="N91" s="228" t="s">
        <v>44</v>
      </c>
      <c r="O91" s="46"/>
      <c r="P91" s="229">
        <f>O91*H91</f>
        <v>0</v>
      </c>
      <c r="Q91" s="229">
        <v>0</v>
      </c>
      <c r="R91" s="229">
        <f>Q91*H91</f>
        <v>0</v>
      </c>
      <c r="S91" s="229">
        <v>0</v>
      </c>
      <c r="T91" s="230">
        <f>S91*H91</f>
        <v>0</v>
      </c>
      <c r="AR91" s="23" t="s">
        <v>732</v>
      </c>
      <c r="AT91" s="23" t="s">
        <v>130</v>
      </c>
      <c r="AU91" s="23" t="s">
        <v>83</v>
      </c>
      <c r="AY91" s="23" t="s">
        <v>127</v>
      </c>
      <c r="BE91" s="231">
        <f>IF(N91="základní",J91,0)</f>
        <v>0</v>
      </c>
      <c r="BF91" s="231">
        <f>IF(N91="snížená",J91,0)</f>
        <v>0</v>
      </c>
      <c r="BG91" s="231">
        <f>IF(N91="zákl. přenesená",J91,0)</f>
        <v>0</v>
      </c>
      <c r="BH91" s="231">
        <f>IF(N91="sníž. přenesená",J91,0)</f>
        <v>0</v>
      </c>
      <c r="BI91" s="231">
        <f>IF(N91="nulová",J91,0)</f>
        <v>0</v>
      </c>
      <c r="BJ91" s="23" t="s">
        <v>81</v>
      </c>
      <c r="BK91" s="231">
        <f>ROUND(I91*H91,2)</f>
        <v>0</v>
      </c>
      <c r="BL91" s="23" t="s">
        <v>732</v>
      </c>
      <c r="BM91" s="23" t="s">
        <v>743</v>
      </c>
    </row>
    <row r="92" s="1" customFormat="1">
      <c r="B92" s="45"/>
      <c r="C92" s="73"/>
      <c r="D92" s="234" t="s">
        <v>169</v>
      </c>
      <c r="E92" s="73"/>
      <c r="F92" s="255" t="s">
        <v>744</v>
      </c>
      <c r="G92" s="73"/>
      <c r="H92" s="73"/>
      <c r="I92" s="190"/>
      <c r="J92" s="73"/>
      <c r="K92" s="73"/>
      <c r="L92" s="71"/>
      <c r="M92" s="256"/>
      <c r="N92" s="46"/>
      <c r="O92" s="46"/>
      <c r="P92" s="46"/>
      <c r="Q92" s="46"/>
      <c r="R92" s="46"/>
      <c r="S92" s="46"/>
      <c r="T92" s="94"/>
      <c r="AT92" s="23" t="s">
        <v>169</v>
      </c>
      <c r="AU92" s="23" t="s">
        <v>83</v>
      </c>
    </row>
    <row r="93" s="10" customFormat="1" ht="29.88" customHeight="1">
      <c r="B93" s="204"/>
      <c r="C93" s="205"/>
      <c r="D93" s="206" t="s">
        <v>72</v>
      </c>
      <c r="E93" s="218" t="s">
        <v>745</v>
      </c>
      <c r="F93" s="218" t="s">
        <v>746</v>
      </c>
      <c r="G93" s="205"/>
      <c r="H93" s="205"/>
      <c r="I93" s="208"/>
      <c r="J93" s="219">
        <f>BK93</f>
        <v>0</v>
      </c>
      <c r="K93" s="205"/>
      <c r="L93" s="210"/>
      <c r="M93" s="211"/>
      <c r="N93" s="212"/>
      <c r="O93" s="212"/>
      <c r="P93" s="213">
        <f>SUM(P94:P96)</f>
        <v>0</v>
      </c>
      <c r="Q93" s="212"/>
      <c r="R93" s="213">
        <f>SUM(R94:R96)</f>
        <v>0</v>
      </c>
      <c r="S93" s="212"/>
      <c r="T93" s="214">
        <f>SUM(T94:T96)</f>
        <v>0</v>
      </c>
      <c r="AR93" s="215" t="s">
        <v>160</v>
      </c>
      <c r="AT93" s="216" t="s">
        <v>72</v>
      </c>
      <c r="AU93" s="216" t="s">
        <v>81</v>
      </c>
      <c r="AY93" s="215" t="s">
        <v>127</v>
      </c>
      <c r="BK93" s="217">
        <f>SUM(BK94:BK96)</f>
        <v>0</v>
      </c>
    </row>
    <row r="94" s="1" customFormat="1" ht="16.5" customHeight="1">
      <c r="B94" s="45"/>
      <c r="C94" s="220" t="s">
        <v>135</v>
      </c>
      <c r="D94" s="220" t="s">
        <v>130</v>
      </c>
      <c r="E94" s="221" t="s">
        <v>747</v>
      </c>
      <c r="F94" s="222" t="s">
        <v>748</v>
      </c>
      <c r="G94" s="223" t="s">
        <v>701</v>
      </c>
      <c r="H94" s="224">
        <v>1</v>
      </c>
      <c r="I94" s="225"/>
      <c r="J94" s="226">
        <f>ROUND(I94*H94,2)</f>
        <v>0</v>
      </c>
      <c r="K94" s="222" t="s">
        <v>134</v>
      </c>
      <c r="L94" s="71"/>
      <c r="M94" s="227" t="s">
        <v>21</v>
      </c>
      <c r="N94" s="228" t="s">
        <v>44</v>
      </c>
      <c r="O94" s="46"/>
      <c r="P94" s="229">
        <f>O94*H94</f>
        <v>0</v>
      </c>
      <c r="Q94" s="229">
        <v>0</v>
      </c>
      <c r="R94" s="229">
        <f>Q94*H94</f>
        <v>0</v>
      </c>
      <c r="S94" s="229">
        <v>0</v>
      </c>
      <c r="T94" s="230">
        <f>S94*H94</f>
        <v>0</v>
      </c>
      <c r="AR94" s="23" t="s">
        <v>732</v>
      </c>
      <c r="AT94" s="23" t="s">
        <v>130</v>
      </c>
      <c r="AU94" s="23" t="s">
        <v>83</v>
      </c>
      <c r="AY94" s="23" t="s">
        <v>127</v>
      </c>
      <c r="BE94" s="231">
        <f>IF(N94="základní",J94,0)</f>
        <v>0</v>
      </c>
      <c r="BF94" s="231">
        <f>IF(N94="snížená",J94,0)</f>
        <v>0</v>
      </c>
      <c r="BG94" s="231">
        <f>IF(N94="zákl. přenesená",J94,0)</f>
        <v>0</v>
      </c>
      <c r="BH94" s="231">
        <f>IF(N94="sníž. přenesená",J94,0)</f>
        <v>0</v>
      </c>
      <c r="BI94" s="231">
        <f>IF(N94="nulová",J94,0)</f>
        <v>0</v>
      </c>
      <c r="BJ94" s="23" t="s">
        <v>81</v>
      </c>
      <c r="BK94" s="231">
        <f>ROUND(I94*H94,2)</f>
        <v>0</v>
      </c>
      <c r="BL94" s="23" t="s">
        <v>732</v>
      </c>
      <c r="BM94" s="23" t="s">
        <v>749</v>
      </c>
    </row>
    <row r="95" s="1" customFormat="1">
      <c r="B95" s="45"/>
      <c r="C95" s="73"/>
      <c r="D95" s="234" t="s">
        <v>169</v>
      </c>
      <c r="E95" s="73"/>
      <c r="F95" s="255" t="s">
        <v>750</v>
      </c>
      <c r="G95" s="73"/>
      <c r="H95" s="73"/>
      <c r="I95" s="190"/>
      <c r="J95" s="73"/>
      <c r="K95" s="73"/>
      <c r="L95" s="71"/>
      <c r="M95" s="256"/>
      <c r="N95" s="46"/>
      <c r="O95" s="46"/>
      <c r="P95" s="46"/>
      <c r="Q95" s="46"/>
      <c r="R95" s="46"/>
      <c r="S95" s="46"/>
      <c r="T95" s="94"/>
      <c r="AT95" s="23" t="s">
        <v>169</v>
      </c>
      <c r="AU95" s="23" t="s">
        <v>83</v>
      </c>
    </row>
    <row r="96" s="1" customFormat="1" ht="16.5" customHeight="1">
      <c r="B96" s="45"/>
      <c r="C96" s="220" t="s">
        <v>160</v>
      </c>
      <c r="D96" s="220" t="s">
        <v>130</v>
      </c>
      <c r="E96" s="221" t="s">
        <v>751</v>
      </c>
      <c r="F96" s="222" t="s">
        <v>752</v>
      </c>
      <c r="G96" s="223" t="s">
        <v>701</v>
      </c>
      <c r="H96" s="224">
        <v>1</v>
      </c>
      <c r="I96" s="225"/>
      <c r="J96" s="226">
        <f>ROUND(I96*H96,2)</f>
        <v>0</v>
      </c>
      <c r="K96" s="222" t="s">
        <v>134</v>
      </c>
      <c r="L96" s="71"/>
      <c r="M96" s="227" t="s">
        <v>21</v>
      </c>
      <c r="N96" s="228" t="s">
        <v>44</v>
      </c>
      <c r="O96" s="46"/>
      <c r="P96" s="229">
        <f>O96*H96</f>
        <v>0</v>
      </c>
      <c r="Q96" s="229">
        <v>0</v>
      </c>
      <c r="R96" s="229">
        <f>Q96*H96</f>
        <v>0</v>
      </c>
      <c r="S96" s="229">
        <v>0</v>
      </c>
      <c r="T96" s="230">
        <f>S96*H96</f>
        <v>0</v>
      </c>
      <c r="AR96" s="23" t="s">
        <v>732</v>
      </c>
      <c r="AT96" s="23" t="s">
        <v>130</v>
      </c>
      <c r="AU96" s="23" t="s">
        <v>83</v>
      </c>
      <c r="AY96" s="23" t="s">
        <v>127</v>
      </c>
      <c r="BE96" s="231">
        <f>IF(N96="základní",J96,0)</f>
        <v>0</v>
      </c>
      <c r="BF96" s="231">
        <f>IF(N96="snížená",J96,0)</f>
        <v>0</v>
      </c>
      <c r="BG96" s="231">
        <f>IF(N96="zákl. přenesená",J96,0)</f>
        <v>0</v>
      </c>
      <c r="BH96" s="231">
        <f>IF(N96="sníž. přenesená",J96,0)</f>
        <v>0</v>
      </c>
      <c r="BI96" s="231">
        <f>IF(N96="nulová",J96,0)</f>
        <v>0</v>
      </c>
      <c r="BJ96" s="23" t="s">
        <v>81</v>
      </c>
      <c r="BK96" s="231">
        <f>ROUND(I96*H96,2)</f>
        <v>0</v>
      </c>
      <c r="BL96" s="23" t="s">
        <v>732</v>
      </c>
      <c r="BM96" s="23" t="s">
        <v>753</v>
      </c>
    </row>
    <row r="97" s="10" customFormat="1" ht="29.88" customHeight="1">
      <c r="B97" s="204"/>
      <c r="C97" s="205"/>
      <c r="D97" s="206" t="s">
        <v>72</v>
      </c>
      <c r="E97" s="218" t="s">
        <v>754</v>
      </c>
      <c r="F97" s="218" t="s">
        <v>755</v>
      </c>
      <c r="G97" s="205"/>
      <c r="H97" s="205"/>
      <c r="I97" s="208"/>
      <c r="J97" s="219">
        <f>BK97</f>
        <v>0</v>
      </c>
      <c r="K97" s="205"/>
      <c r="L97" s="210"/>
      <c r="M97" s="211"/>
      <c r="N97" s="212"/>
      <c r="O97" s="212"/>
      <c r="P97" s="213">
        <f>SUM(P98:P100)</f>
        <v>0</v>
      </c>
      <c r="Q97" s="212"/>
      <c r="R97" s="213">
        <f>SUM(R98:R100)</f>
        <v>0</v>
      </c>
      <c r="S97" s="212"/>
      <c r="T97" s="214">
        <f>SUM(T98:T100)</f>
        <v>0</v>
      </c>
      <c r="AR97" s="215" t="s">
        <v>160</v>
      </c>
      <c r="AT97" s="216" t="s">
        <v>72</v>
      </c>
      <c r="AU97" s="216" t="s">
        <v>81</v>
      </c>
      <c r="AY97" s="215" t="s">
        <v>127</v>
      </c>
      <c r="BK97" s="217">
        <f>SUM(BK98:BK100)</f>
        <v>0</v>
      </c>
    </row>
    <row r="98" s="1" customFormat="1" ht="16.5" customHeight="1">
      <c r="B98" s="45"/>
      <c r="C98" s="220" t="s">
        <v>140</v>
      </c>
      <c r="D98" s="220" t="s">
        <v>130</v>
      </c>
      <c r="E98" s="221" t="s">
        <v>756</v>
      </c>
      <c r="F98" s="222" t="s">
        <v>757</v>
      </c>
      <c r="G98" s="223" t="s">
        <v>701</v>
      </c>
      <c r="H98" s="224">
        <v>1</v>
      </c>
      <c r="I98" s="225"/>
      <c r="J98" s="226">
        <f>ROUND(I98*H98,2)</f>
        <v>0</v>
      </c>
      <c r="K98" s="222" t="s">
        <v>21</v>
      </c>
      <c r="L98" s="71"/>
      <c r="M98" s="227" t="s">
        <v>21</v>
      </c>
      <c r="N98" s="228" t="s">
        <v>44</v>
      </c>
      <c r="O98" s="46"/>
      <c r="P98" s="229">
        <f>O98*H98</f>
        <v>0</v>
      </c>
      <c r="Q98" s="229">
        <v>0</v>
      </c>
      <c r="R98" s="229">
        <f>Q98*H98</f>
        <v>0</v>
      </c>
      <c r="S98" s="229">
        <v>0</v>
      </c>
      <c r="T98" s="230">
        <f>S98*H98</f>
        <v>0</v>
      </c>
      <c r="AR98" s="23" t="s">
        <v>732</v>
      </c>
      <c r="AT98" s="23" t="s">
        <v>130</v>
      </c>
      <c r="AU98" s="23" t="s">
        <v>83</v>
      </c>
      <c r="AY98" s="23" t="s">
        <v>127</v>
      </c>
      <c r="BE98" s="231">
        <f>IF(N98="základní",J98,0)</f>
        <v>0</v>
      </c>
      <c r="BF98" s="231">
        <f>IF(N98="snížená",J98,0)</f>
        <v>0</v>
      </c>
      <c r="BG98" s="231">
        <f>IF(N98="zákl. přenesená",J98,0)</f>
        <v>0</v>
      </c>
      <c r="BH98" s="231">
        <f>IF(N98="sníž. přenesená",J98,0)</f>
        <v>0</v>
      </c>
      <c r="BI98" s="231">
        <f>IF(N98="nulová",J98,0)</f>
        <v>0</v>
      </c>
      <c r="BJ98" s="23" t="s">
        <v>81</v>
      </c>
      <c r="BK98" s="231">
        <f>ROUND(I98*H98,2)</f>
        <v>0</v>
      </c>
      <c r="BL98" s="23" t="s">
        <v>732</v>
      </c>
      <c r="BM98" s="23" t="s">
        <v>758</v>
      </c>
    </row>
    <row r="99" s="1" customFormat="1" ht="16.5" customHeight="1">
      <c r="B99" s="45"/>
      <c r="C99" s="220" t="s">
        <v>173</v>
      </c>
      <c r="D99" s="220" t="s">
        <v>130</v>
      </c>
      <c r="E99" s="221" t="s">
        <v>759</v>
      </c>
      <c r="F99" s="222" t="s">
        <v>760</v>
      </c>
      <c r="G99" s="223" t="s">
        <v>701</v>
      </c>
      <c r="H99" s="224">
        <v>1</v>
      </c>
      <c r="I99" s="225"/>
      <c r="J99" s="226">
        <f>ROUND(I99*H99,2)</f>
        <v>0</v>
      </c>
      <c r="K99" s="222" t="s">
        <v>134</v>
      </c>
      <c r="L99" s="71"/>
      <c r="M99" s="227" t="s">
        <v>21</v>
      </c>
      <c r="N99" s="228" t="s">
        <v>44</v>
      </c>
      <c r="O99" s="46"/>
      <c r="P99" s="229">
        <f>O99*H99</f>
        <v>0</v>
      </c>
      <c r="Q99" s="229">
        <v>0</v>
      </c>
      <c r="R99" s="229">
        <f>Q99*H99</f>
        <v>0</v>
      </c>
      <c r="S99" s="229">
        <v>0</v>
      </c>
      <c r="T99" s="230">
        <f>S99*H99</f>
        <v>0</v>
      </c>
      <c r="AR99" s="23" t="s">
        <v>732</v>
      </c>
      <c r="AT99" s="23" t="s">
        <v>130</v>
      </c>
      <c r="AU99" s="23" t="s">
        <v>83</v>
      </c>
      <c r="AY99" s="23" t="s">
        <v>127</v>
      </c>
      <c r="BE99" s="231">
        <f>IF(N99="základní",J99,0)</f>
        <v>0</v>
      </c>
      <c r="BF99" s="231">
        <f>IF(N99="snížená",J99,0)</f>
        <v>0</v>
      </c>
      <c r="BG99" s="231">
        <f>IF(N99="zákl. přenesená",J99,0)</f>
        <v>0</v>
      </c>
      <c r="BH99" s="231">
        <f>IF(N99="sníž. přenesená",J99,0)</f>
        <v>0</v>
      </c>
      <c r="BI99" s="231">
        <f>IF(N99="nulová",J99,0)</f>
        <v>0</v>
      </c>
      <c r="BJ99" s="23" t="s">
        <v>81</v>
      </c>
      <c r="BK99" s="231">
        <f>ROUND(I99*H99,2)</f>
        <v>0</v>
      </c>
      <c r="BL99" s="23" t="s">
        <v>732</v>
      </c>
      <c r="BM99" s="23" t="s">
        <v>761</v>
      </c>
    </row>
    <row r="100" s="1" customFormat="1">
      <c r="B100" s="45"/>
      <c r="C100" s="73"/>
      <c r="D100" s="234" t="s">
        <v>169</v>
      </c>
      <c r="E100" s="73"/>
      <c r="F100" s="255" t="s">
        <v>762</v>
      </c>
      <c r="G100" s="73"/>
      <c r="H100" s="73"/>
      <c r="I100" s="190"/>
      <c r="J100" s="73"/>
      <c r="K100" s="73"/>
      <c r="L100" s="71"/>
      <c r="M100" s="277"/>
      <c r="N100" s="278"/>
      <c r="O100" s="278"/>
      <c r="P100" s="278"/>
      <c r="Q100" s="278"/>
      <c r="R100" s="278"/>
      <c r="S100" s="278"/>
      <c r="T100" s="279"/>
      <c r="AT100" s="23" t="s">
        <v>169</v>
      </c>
      <c r="AU100" s="23" t="s">
        <v>83</v>
      </c>
    </row>
    <row r="101" s="1" customFormat="1" ht="6.96" customHeight="1">
      <c r="B101" s="66"/>
      <c r="C101" s="67"/>
      <c r="D101" s="67"/>
      <c r="E101" s="67"/>
      <c r="F101" s="67"/>
      <c r="G101" s="67"/>
      <c r="H101" s="67"/>
      <c r="I101" s="165"/>
      <c r="J101" s="67"/>
      <c r="K101" s="67"/>
      <c r="L101" s="71"/>
    </row>
  </sheetData>
  <sheetProtection sheet="1" autoFilter="0" formatColumns="0" formatRows="0" objects="1" scenarios="1" spinCount="100000" saltValue="TBCA2VmN98mR7r5dnqRQhKQrYZX4ARDWc5w7Hy/U8KNbLdvZ/4mdZ/JqaZtUzJ0QGfH3Tyd1PEjO09dcaJrQgA==" hashValue="i8qZxKtBlPUeM4HUgW9L1wPPgfAJDjmqYW7CBTzGaMuQ0TiuLPHM2L4sSGai0iNJQirVokxGHer9/5FmwrHN9A==" algorithmName="SHA-512" password="CC35"/>
  <autoFilter ref="C80:K100"/>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5" customWidth="1"/>
    <col min="2" max="2" width="1.664063" style="285" customWidth="1"/>
    <col min="3" max="4" width="5" style="285" customWidth="1"/>
    <col min="5" max="5" width="11.67" style="285" customWidth="1"/>
    <col min="6" max="6" width="9.17" style="285" customWidth="1"/>
    <col min="7" max="7" width="5" style="285" customWidth="1"/>
    <col min="8" max="8" width="77.83" style="285" customWidth="1"/>
    <col min="9" max="10" width="20" style="285" customWidth="1"/>
    <col min="11" max="11" width="1.664063" style="285" customWidth="1"/>
  </cols>
  <sheetData>
    <row r="1" ht="37.5" customHeight="1"/>
    <row r="2" ht="7.5" customHeight="1">
      <c r="B2" s="286"/>
      <c r="C2" s="287"/>
      <c r="D2" s="287"/>
      <c r="E2" s="287"/>
      <c r="F2" s="287"/>
      <c r="G2" s="287"/>
      <c r="H2" s="287"/>
      <c r="I2" s="287"/>
      <c r="J2" s="287"/>
      <c r="K2" s="288"/>
    </row>
    <row r="3" s="14" customFormat="1" ht="45" customHeight="1">
      <c r="B3" s="289"/>
      <c r="C3" s="290" t="s">
        <v>763</v>
      </c>
      <c r="D3" s="290"/>
      <c r="E3" s="290"/>
      <c r="F3" s="290"/>
      <c r="G3" s="290"/>
      <c r="H3" s="290"/>
      <c r="I3" s="290"/>
      <c r="J3" s="290"/>
      <c r="K3" s="291"/>
    </row>
    <row r="4" ht="25.5" customHeight="1">
      <c r="B4" s="292"/>
      <c r="C4" s="293" t="s">
        <v>764</v>
      </c>
      <c r="D4" s="293"/>
      <c r="E4" s="293"/>
      <c r="F4" s="293"/>
      <c r="G4" s="293"/>
      <c r="H4" s="293"/>
      <c r="I4" s="293"/>
      <c r="J4" s="293"/>
      <c r="K4" s="294"/>
    </row>
    <row r="5" ht="5.25" customHeight="1">
      <c r="B5" s="292"/>
      <c r="C5" s="295"/>
      <c r="D5" s="295"/>
      <c r="E5" s="295"/>
      <c r="F5" s="295"/>
      <c r="G5" s="295"/>
      <c r="H5" s="295"/>
      <c r="I5" s="295"/>
      <c r="J5" s="295"/>
      <c r="K5" s="294"/>
    </row>
    <row r="6" ht="15" customHeight="1">
      <c r="B6" s="292"/>
      <c r="C6" s="296" t="s">
        <v>765</v>
      </c>
      <c r="D6" s="296"/>
      <c r="E6" s="296"/>
      <c r="F6" s="296"/>
      <c r="G6" s="296"/>
      <c r="H6" s="296"/>
      <c r="I6" s="296"/>
      <c r="J6" s="296"/>
      <c r="K6" s="294"/>
    </row>
    <row r="7" ht="15" customHeight="1">
      <c r="B7" s="297"/>
      <c r="C7" s="296" t="s">
        <v>766</v>
      </c>
      <c r="D7" s="296"/>
      <c r="E7" s="296"/>
      <c r="F7" s="296"/>
      <c r="G7" s="296"/>
      <c r="H7" s="296"/>
      <c r="I7" s="296"/>
      <c r="J7" s="296"/>
      <c r="K7" s="294"/>
    </row>
    <row r="8" ht="12.75" customHeight="1">
      <c r="B8" s="297"/>
      <c r="C8" s="296"/>
      <c r="D8" s="296"/>
      <c r="E8" s="296"/>
      <c r="F8" s="296"/>
      <c r="G8" s="296"/>
      <c r="H8" s="296"/>
      <c r="I8" s="296"/>
      <c r="J8" s="296"/>
      <c r="K8" s="294"/>
    </row>
    <row r="9" ht="15" customHeight="1">
      <c r="B9" s="297"/>
      <c r="C9" s="296" t="s">
        <v>767</v>
      </c>
      <c r="D9" s="296"/>
      <c r="E9" s="296"/>
      <c r="F9" s="296"/>
      <c r="G9" s="296"/>
      <c r="H9" s="296"/>
      <c r="I9" s="296"/>
      <c r="J9" s="296"/>
      <c r="K9" s="294"/>
    </row>
    <row r="10" ht="15" customHeight="1">
      <c r="B10" s="297"/>
      <c r="C10" s="296"/>
      <c r="D10" s="296" t="s">
        <v>768</v>
      </c>
      <c r="E10" s="296"/>
      <c r="F10" s="296"/>
      <c r="G10" s="296"/>
      <c r="H10" s="296"/>
      <c r="I10" s="296"/>
      <c r="J10" s="296"/>
      <c r="K10" s="294"/>
    </row>
    <row r="11" ht="15" customHeight="1">
      <c r="B11" s="297"/>
      <c r="C11" s="298"/>
      <c r="D11" s="296" t="s">
        <v>769</v>
      </c>
      <c r="E11" s="296"/>
      <c r="F11" s="296"/>
      <c r="G11" s="296"/>
      <c r="H11" s="296"/>
      <c r="I11" s="296"/>
      <c r="J11" s="296"/>
      <c r="K11" s="294"/>
    </row>
    <row r="12" ht="12.75" customHeight="1">
      <c r="B12" s="297"/>
      <c r="C12" s="298"/>
      <c r="D12" s="298"/>
      <c r="E12" s="298"/>
      <c r="F12" s="298"/>
      <c r="G12" s="298"/>
      <c r="H12" s="298"/>
      <c r="I12" s="298"/>
      <c r="J12" s="298"/>
      <c r="K12" s="294"/>
    </row>
    <row r="13" ht="15" customHeight="1">
      <c r="B13" s="297"/>
      <c r="C13" s="298"/>
      <c r="D13" s="296" t="s">
        <v>770</v>
      </c>
      <c r="E13" s="296"/>
      <c r="F13" s="296"/>
      <c r="G13" s="296"/>
      <c r="H13" s="296"/>
      <c r="I13" s="296"/>
      <c r="J13" s="296"/>
      <c r="K13" s="294"/>
    </row>
    <row r="14" ht="15" customHeight="1">
      <c r="B14" s="297"/>
      <c r="C14" s="298"/>
      <c r="D14" s="296" t="s">
        <v>771</v>
      </c>
      <c r="E14" s="296"/>
      <c r="F14" s="296"/>
      <c r="G14" s="296"/>
      <c r="H14" s="296"/>
      <c r="I14" s="296"/>
      <c r="J14" s="296"/>
      <c r="K14" s="294"/>
    </row>
    <row r="15" ht="15" customHeight="1">
      <c r="B15" s="297"/>
      <c r="C15" s="298"/>
      <c r="D15" s="296" t="s">
        <v>772</v>
      </c>
      <c r="E15" s="296"/>
      <c r="F15" s="296"/>
      <c r="G15" s="296"/>
      <c r="H15" s="296"/>
      <c r="I15" s="296"/>
      <c r="J15" s="296"/>
      <c r="K15" s="294"/>
    </row>
    <row r="16" ht="15" customHeight="1">
      <c r="B16" s="297"/>
      <c r="C16" s="298"/>
      <c r="D16" s="298"/>
      <c r="E16" s="299" t="s">
        <v>80</v>
      </c>
      <c r="F16" s="296" t="s">
        <v>773</v>
      </c>
      <c r="G16" s="296"/>
      <c r="H16" s="296"/>
      <c r="I16" s="296"/>
      <c r="J16" s="296"/>
      <c r="K16" s="294"/>
    </row>
    <row r="17" ht="15" customHeight="1">
      <c r="B17" s="297"/>
      <c r="C17" s="298"/>
      <c r="D17" s="298"/>
      <c r="E17" s="299" t="s">
        <v>774</v>
      </c>
      <c r="F17" s="296" t="s">
        <v>775</v>
      </c>
      <c r="G17" s="296"/>
      <c r="H17" s="296"/>
      <c r="I17" s="296"/>
      <c r="J17" s="296"/>
      <c r="K17" s="294"/>
    </row>
    <row r="18" ht="15" customHeight="1">
      <c r="B18" s="297"/>
      <c r="C18" s="298"/>
      <c r="D18" s="298"/>
      <c r="E18" s="299" t="s">
        <v>776</v>
      </c>
      <c r="F18" s="296" t="s">
        <v>777</v>
      </c>
      <c r="G18" s="296"/>
      <c r="H18" s="296"/>
      <c r="I18" s="296"/>
      <c r="J18" s="296"/>
      <c r="K18" s="294"/>
    </row>
    <row r="19" ht="15" customHeight="1">
      <c r="B19" s="297"/>
      <c r="C19" s="298"/>
      <c r="D19" s="298"/>
      <c r="E19" s="299" t="s">
        <v>87</v>
      </c>
      <c r="F19" s="296" t="s">
        <v>88</v>
      </c>
      <c r="G19" s="296"/>
      <c r="H19" s="296"/>
      <c r="I19" s="296"/>
      <c r="J19" s="296"/>
      <c r="K19" s="294"/>
    </row>
    <row r="20" ht="15" customHeight="1">
      <c r="B20" s="297"/>
      <c r="C20" s="298"/>
      <c r="D20" s="298"/>
      <c r="E20" s="299" t="s">
        <v>778</v>
      </c>
      <c r="F20" s="296" t="s">
        <v>779</v>
      </c>
      <c r="G20" s="296"/>
      <c r="H20" s="296"/>
      <c r="I20" s="296"/>
      <c r="J20" s="296"/>
      <c r="K20" s="294"/>
    </row>
    <row r="21" ht="15" customHeight="1">
      <c r="B21" s="297"/>
      <c r="C21" s="298"/>
      <c r="D21" s="298"/>
      <c r="E21" s="299" t="s">
        <v>780</v>
      </c>
      <c r="F21" s="296" t="s">
        <v>781</v>
      </c>
      <c r="G21" s="296"/>
      <c r="H21" s="296"/>
      <c r="I21" s="296"/>
      <c r="J21" s="296"/>
      <c r="K21" s="294"/>
    </row>
    <row r="22" ht="12.75" customHeight="1">
      <c r="B22" s="297"/>
      <c r="C22" s="298"/>
      <c r="D22" s="298"/>
      <c r="E22" s="298"/>
      <c r="F22" s="298"/>
      <c r="G22" s="298"/>
      <c r="H22" s="298"/>
      <c r="I22" s="298"/>
      <c r="J22" s="298"/>
      <c r="K22" s="294"/>
    </row>
    <row r="23" ht="15" customHeight="1">
      <c r="B23" s="297"/>
      <c r="C23" s="296" t="s">
        <v>782</v>
      </c>
      <c r="D23" s="296"/>
      <c r="E23" s="296"/>
      <c r="F23" s="296"/>
      <c r="G23" s="296"/>
      <c r="H23" s="296"/>
      <c r="I23" s="296"/>
      <c r="J23" s="296"/>
      <c r="K23" s="294"/>
    </row>
    <row r="24" ht="15" customHeight="1">
      <c r="B24" s="297"/>
      <c r="C24" s="296" t="s">
        <v>783</v>
      </c>
      <c r="D24" s="296"/>
      <c r="E24" s="296"/>
      <c r="F24" s="296"/>
      <c r="G24" s="296"/>
      <c r="H24" s="296"/>
      <c r="I24" s="296"/>
      <c r="J24" s="296"/>
      <c r="K24" s="294"/>
    </row>
    <row r="25" ht="15" customHeight="1">
      <c r="B25" s="297"/>
      <c r="C25" s="296"/>
      <c r="D25" s="296" t="s">
        <v>784</v>
      </c>
      <c r="E25" s="296"/>
      <c r="F25" s="296"/>
      <c r="G25" s="296"/>
      <c r="H25" s="296"/>
      <c r="I25" s="296"/>
      <c r="J25" s="296"/>
      <c r="K25" s="294"/>
    </row>
    <row r="26" ht="15" customHeight="1">
      <c r="B26" s="297"/>
      <c r="C26" s="298"/>
      <c r="D26" s="296" t="s">
        <v>785</v>
      </c>
      <c r="E26" s="296"/>
      <c r="F26" s="296"/>
      <c r="G26" s="296"/>
      <c r="H26" s="296"/>
      <c r="I26" s="296"/>
      <c r="J26" s="296"/>
      <c r="K26" s="294"/>
    </row>
    <row r="27" ht="12.75" customHeight="1">
      <c r="B27" s="297"/>
      <c r="C27" s="298"/>
      <c r="D27" s="298"/>
      <c r="E27" s="298"/>
      <c r="F27" s="298"/>
      <c r="G27" s="298"/>
      <c r="H27" s="298"/>
      <c r="I27" s="298"/>
      <c r="J27" s="298"/>
      <c r="K27" s="294"/>
    </row>
    <row r="28" ht="15" customHeight="1">
      <c r="B28" s="297"/>
      <c r="C28" s="298"/>
      <c r="D28" s="296" t="s">
        <v>786</v>
      </c>
      <c r="E28" s="296"/>
      <c r="F28" s="296"/>
      <c r="G28" s="296"/>
      <c r="H28" s="296"/>
      <c r="I28" s="296"/>
      <c r="J28" s="296"/>
      <c r="K28" s="294"/>
    </row>
    <row r="29" ht="15" customHeight="1">
      <c r="B29" s="297"/>
      <c r="C29" s="298"/>
      <c r="D29" s="296" t="s">
        <v>787</v>
      </c>
      <c r="E29" s="296"/>
      <c r="F29" s="296"/>
      <c r="G29" s="296"/>
      <c r="H29" s="296"/>
      <c r="I29" s="296"/>
      <c r="J29" s="296"/>
      <c r="K29" s="294"/>
    </row>
    <row r="30" ht="12.75" customHeight="1">
      <c r="B30" s="297"/>
      <c r="C30" s="298"/>
      <c r="D30" s="298"/>
      <c r="E30" s="298"/>
      <c r="F30" s="298"/>
      <c r="G30" s="298"/>
      <c r="H30" s="298"/>
      <c r="I30" s="298"/>
      <c r="J30" s="298"/>
      <c r="K30" s="294"/>
    </row>
    <row r="31" ht="15" customHeight="1">
      <c r="B31" s="297"/>
      <c r="C31" s="298"/>
      <c r="D31" s="296" t="s">
        <v>788</v>
      </c>
      <c r="E31" s="296"/>
      <c r="F31" s="296"/>
      <c r="G31" s="296"/>
      <c r="H31" s="296"/>
      <c r="I31" s="296"/>
      <c r="J31" s="296"/>
      <c r="K31" s="294"/>
    </row>
    <row r="32" ht="15" customHeight="1">
      <c r="B32" s="297"/>
      <c r="C32" s="298"/>
      <c r="D32" s="296" t="s">
        <v>789</v>
      </c>
      <c r="E32" s="296"/>
      <c r="F32" s="296"/>
      <c r="G32" s="296"/>
      <c r="H32" s="296"/>
      <c r="I32" s="296"/>
      <c r="J32" s="296"/>
      <c r="K32" s="294"/>
    </row>
    <row r="33" ht="15" customHeight="1">
      <c r="B33" s="297"/>
      <c r="C33" s="298"/>
      <c r="D33" s="296" t="s">
        <v>790</v>
      </c>
      <c r="E33" s="296"/>
      <c r="F33" s="296"/>
      <c r="G33" s="296"/>
      <c r="H33" s="296"/>
      <c r="I33" s="296"/>
      <c r="J33" s="296"/>
      <c r="K33" s="294"/>
    </row>
    <row r="34" ht="15" customHeight="1">
      <c r="B34" s="297"/>
      <c r="C34" s="298"/>
      <c r="D34" s="296"/>
      <c r="E34" s="300" t="s">
        <v>112</v>
      </c>
      <c r="F34" s="296"/>
      <c r="G34" s="296" t="s">
        <v>791</v>
      </c>
      <c r="H34" s="296"/>
      <c r="I34" s="296"/>
      <c r="J34" s="296"/>
      <c r="K34" s="294"/>
    </row>
    <row r="35" ht="30.75" customHeight="1">
      <c r="B35" s="297"/>
      <c r="C35" s="298"/>
      <c r="D35" s="296"/>
      <c r="E35" s="300" t="s">
        <v>792</v>
      </c>
      <c r="F35" s="296"/>
      <c r="G35" s="296" t="s">
        <v>793</v>
      </c>
      <c r="H35" s="296"/>
      <c r="I35" s="296"/>
      <c r="J35" s="296"/>
      <c r="K35" s="294"/>
    </row>
    <row r="36" ht="15" customHeight="1">
      <c r="B36" s="297"/>
      <c r="C36" s="298"/>
      <c r="D36" s="296"/>
      <c r="E36" s="300" t="s">
        <v>54</v>
      </c>
      <c r="F36" s="296"/>
      <c r="G36" s="296" t="s">
        <v>794</v>
      </c>
      <c r="H36" s="296"/>
      <c r="I36" s="296"/>
      <c r="J36" s="296"/>
      <c r="K36" s="294"/>
    </row>
    <row r="37" ht="15" customHeight="1">
      <c r="B37" s="297"/>
      <c r="C37" s="298"/>
      <c r="D37" s="296"/>
      <c r="E37" s="300" t="s">
        <v>113</v>
      </c>
      <c r="F37" s="296"/>
      <c r="G37" s="296" t="s">
        <v>795</v>
      </c>
      <c r="H37" s="296"/>
      <c r="I37" s="296"/>
      <c r="J37" s="296"/>
      <c r="K37" s="294"/>
    </row>
    <row r="38" ht="15" customHeight="1">
      <c r="B38" s="297"/>
      <c r="C38" s="298"/>
      <c r="D38" s="296"/>
      <c r="E38" s="300" t="s">
        <v>114</v>
      </c>
      <c r="F38" s="296"/>
      <c r="G38" s="296" t="s">
        <v>796</v>
      </c>
      <c r="H38" s="296"/>
      <c r="I38" s="296"/>
      <c r="J38" s="296"/>
      <c r="K38" s="294"/>
    </row>
    <row r="39" ht="15" customHeight="1">
      <c r="B39" s="297"/>
      <c r="C39" s="298"/>
      <c r="D39" s="296"/>
      <c r="E39" s="300" t="s">
        <v>115</v>
      </c>
      <c r="F39" s="296"/>
      <c r="G39" s="296" t="s">
        <v>797</v>
      </c>
      <c r="H39" s="296"/>
      <c r="I39" s="296"/>
      <c r="J39" s="296"/>
      <c r="K39" s="294"/>
    </row>
    <row r="40" ht="15" customHeight="1">
      <c r="B40" s="297"/>
      <c r="C40" s="298"/>
      <c r="D40" s="296"/>
      <c r="E40" s="300" t="s">
        <v>798</v>
      </c>
      <c r="F40" s="296"/>
      <c r="G40" s="296" t="s">
        <v>799</v>
      </c>
      <c r="H40" s="296"/>
      <c r="I40" s="296"/>
      <c r="J40" s="296"/>
      <c r="K40" s="294"/>
    </row>
    <row r="41" ht="15" customHeight="1">
      <c r="B41" s="297"/>
      <c r="C41" s="298"/>
      <c r="D41" s="296"/>
      <c r="E41" s="300"/>
      <c r="F41" s="296"/>
      <c r="G41" s="296" t="s">
        <v>800</v>
      </c>
      <c r="H41" s="296"/>
      <c r="I41" s="296"/>
      <c r="J41" s="296"/>
      <c r="K41" s="294"/>
    </row>
    <row r="42" ht="15" customHeight="1">
      <c r="B42" s="297"/>
      <c r="C42" s="298"/>
      <c r="D42" s="296"/>
      <c r="E42" s="300" t="s">
        <v>801</v>
      </c>
      <c r="F42" s="296"/>
      <c r="G42" s="296" t="s">
        <v>802</v>
      </c>
      <c r="H42" s="296"/>
      <c r="I42" s="296"/>
      <c r="J42" s="296"/>
      <c r="K42" s="294"/>
    </row>
    <row r="43" ht="15" customHeight="1">
      <c r="B43" s="297"/>
      <c r="C43" s="298"/>
      <c r="D43" s="296"/>
      <c r="E43" s="300" t="s">
        <v>117</v>
      </c>
      <c r="F43" s="296"/>
      <c r="G43" s="296" t="s">
        <v>803</v>
      </c>
      <c r="H43" s="296"/>
      <c r="I43" s="296"/>
      <c r="J43" s="296"/>
      <c r="K43" s="294"/>
    </row>
    <row r="44" ht="12.75" customHeight="1">
      <c r="B44" s="297"/>
      <c r="C44" s="298"/>
      <c r="D44" s="296"/>
      <c r="E44" s="296"/>
      <c r="F44" s="296"/>
      <c r="G44" s="296"/>
      <c r="H44" s="296"/>
      <c r="I44" s="296"/>
      <c r="J44" s="296"/>
      <c r="K44" s="294"/>
    </row>
    <row r="45" ht="15" customHeight="1">
      <c r="B45" s="297"/>
      <c r="C45" s="298"/>
      <c r="D45" s="296" t="s">
        <v>804</v>
      </c>
      <c r="E45" s="296"/>
      <c r="F45" s="296"/>
      <c r="G45" s="296"/>
      <c r="H45" s="296"/>
      <c r="I45" s="296"/>
      <c r="J45" s="296"/>
      <c r="K45" s="294"/>
    </row>
    <row r="46" ht="15" customHeight="1">
      <c r="B46" s="297"/>
      <c r="C46" s="298"/>
      <c r="D46" s="298"/>
      <c r="E46" s="296" t="s">
        <v>805</v>
      </c>
      <c r="F46" s="296"/>
      <c r="G46" s="296"/>
      <c r="H46" s="296"/>
      <c r="I46" s="296"/>
      <c r="J46" s="296"/>
      <c r="K46" s="294"/>
    </row>
    <row r="47" ht="15" customHeight="1">
      <c r="B47" s="297"/>
      <c r="C47" s="298"/>
      <c r="D47" s="298"/>
      <c r="E47" s="296" t="s">
        <v>806</v>
      </c>
      <c r="F47" s="296"/>
      <c r="G47" s="296"/>
      <c r="H47" s="296"/>
      <c r="I47" s="296"/>
      <c r="J47" s="296"/>
      <c r="K47" s="294"/>
    </row>
    <row r="48" ht="15" customHeight="1">
      <c r="B48" s="297"/>
      <c r="C48" s="298"/>
      <c r="D48" s="298"/>
      <c r="E48" s="296" t="s">
        <v>807</v>
      </c>
      <c r="F48" s="296"/>
      <c r="G48" s="296"/>
      <c r="H48" s="296"/>
      <c r="I48" s="296"/>
      <c r="J48" s="296"/>
      <c r="K48" s="294"/>
    </row>
    <row r="49" ht="15" customHeight="1">
      <c r="B49" s="297"/>
      <c r="C49" s="298"/>
      <c r="D49" s="296" t="s">
        <v>808</v>
      </c>
      <c r="E49" s="296"/>
      <c r="F49" s="296"/>
      <c r="G49" s="296"/>
      <c r="H49" s="296"/>
      <c r="I49" s="296"/>
      <c r="J49" s="296"/>
      <c r="K49" s="294"/>
    </row>
    <row r="50" ht="25.5" customHeight="1">
      <c r="B50" s="292"/>
      <c r="C50" s="293" t="s">
        <v>809</v>
      </c>
      <c r="D50" s="293"/>
      <c r="E50" s="293"/>
      <c r="F50" s="293"/>
      <c r="G50" s="293"/>
      <c r="H50" s="293"/>
      <c r="I50" s="293"/>
      <c r="J50" s="293"/>
      <c r="K50" s="294"/>
    </row>
    <row r="51" ht="5.25" customHeight="1">
      <c r="B51" s="292"/>
      <c r="C51" s="295"/>
      <c r="D51" s="295"/>
      <c r="E51" s="295"/>
      <c r="F51" s="295"/>
      <c r="G51" s="295"/>
      <c r="H51" s="295"/>
      <c r="I51" s="295"/>
      <c r="J51" s="295"/>
      <c r="K51" s="294"/>
    </row>
    <row r="52" ht="15" customHeight="1">
      <c r="B52" s="292"/>
      <c r="C52" s="296" t="s">
        <v>810</v>
      </c>
      <c r="D52" s="296"/>
      <c r="E52" s="296"/>
      <c r="F52" s="296"/>
      <c r="G52" s="296"/>
      <c r="H52" s="296"/>
      <c r="I52" s="296"/>
      <c r="J52" s="296"/>
      <c r="K52" s="294"/>
    </row>
    <row r="53" ht="15" customHeight="1">
      <c r="B53" s="292"/>
      <c r="C53" s="296" t="s">
        <v>811</v>
      </c>
      <c r="D53" s="296"/>
      <c r="E53" s="296"/>
      <c r="F53" s="296"/>
      <c r="G53" s="296"/>
      <c r="H53" s="296"/>
      <c r="I53" s="296"/>
      <c r="J53" s="296"/>
      <c r="K53" s="294"/>
    </row>
    <row r="54" ht="12.75" customHeight="1">
      <c r="B54" s="292"/>
      <c r="C54" s="296"/>
      <c r="D54" s="296"/>
      <c r="E54" s="296"/>
      <c r="F54" s="296"/>
      <c r="G54" s="296"/>
      <c r="H54" s="296"/>
      <c r="I54" s="296"/>
      <c r="J54" s="296"/>
      <c r="K54" s="294"/>
    </row>
    <row r="55" ht="15" customHeight="1">
      <c r="B55" s="292"/>
      <c r="C55" s="296" t="s">
        <v>812</v>
      </c>
      <c r="D55" s="296"/>
      <c r="E55" s="296"/>
      <c r="F55" s="296"/>
      <c r="G55" s="296"/>
      <c r="H55" s="296"/>
      <c r="I55" s="296"/>
      <c r="J55" s="296"/>
      <c r="K55" s="294"/>
    </row>
    <row r="56" ht="15" customHeight="1">
      <c r="B56" s="292"/>
      <c r="C56" s="298"/>
      <c r="D56" s="296" t="s">
        <v>813</v>
      </c>
      <c r="E56" s="296"/>
      <c r="F56" s="296"/>
      <c r="G56" s="296"/>
      <c r="H56" s="296"/>
      <c r="I56" s="296"/>
      <c r="J56" s="296"/>
      <c r="K56" s="294"/>
    </row>
    <row r="57" ht="15" customHeight="1">
      <c r="B57" s="292"/>
      <c r="C57" s="298"/>
      <c r="D57" s="296" t="s">
        <v>814</v>
      </c>
      <c r="E57" s="296"/>
      <c r="F57" s="296"/>
      <c r="G57" s="296"/>
      <c r="H57" s="296"/>
      <c r="I57" s="296"/>
      <c r="J57" s="296"/>
      <c r="K57" s="294"/>
    </row>
    <row r="58" ht="15" customHeight="1">
      <c r="B58" s="292"/>
      <c r="C58" s="298"/>
      <c r="D58" s="296" t="s">
        <v>815</v>
      </c>
      <c r="E58" s="296"/>
      <c r="F58" s="296"/>
      <c r="G58" s="296"/>
      <c r="H58" s="296"/>
      <c r="I58" s="296"/>
      <c r="J58" s="296"/>
      <c r="K58" s="294"/>
    </row>
    <row r="59" ht="15" customHeight="1">
      <c r="B59" s="292"/>
      <c r="C59" s="298"/>
      <c r="D59" s="296" t="s">
        <v>816</v>
      </c>
      <c r="E59" s="296"/>
      <c r="F59" s="296"/>
      <c r="G59" s="296"/>
      <c r="H59" s="296"/>
      <c r="I59" s="296"/>
      <c r="J59" s="296"/>
      <c r="K59" s="294"/>
    </row>
    <row r="60" ht="15" customHeight="1">
      <c r="B60" s="292"/>
      <c r="C60" s="298"/>
      <c r="D60" s="301" t="s">
        <v>817</v>
      </c>
      <c r="E60" s="301"/>
      <c r="F60" s="301"/>
      <c r="G60" s="301"/>
      <c r="H60" s="301"/>
      <c r="I60" s="301"/>
      <c r="J60" s="301"/>
      <c r="K60" s="294"/>
    </row>
    <row r="61" ht="15" customHeight="1">
      <c r="B61" s="292"/>
      <c r="C61" s="298"/>
      <c r="D61" s="296" t="s">
        <v>818</v>
      </c>
      <c r="E61" s="296"/>
      <c r="F61" s="296"/>
      <c r="G61" s="296"/>
      <c r="H61" s="296"/>
      <c r="I61" s="296"/>
      <c r="J61" s="296"/>
      <c r="K61" s="294"/>
    </row>
    <row r="62" ht="12.75" customHeight="1">
      <c r="B62" s="292"/>
      <c r="C62" s="298"/>
      <c r="D62" s="298"/>
      <c r="E62" s="302"/>
      <c r="F62" s="298"/>
      <c r="G62" s="298"/>
      <c r="H62" s="298"/>
      <c r="I62" s="298"/>
      <c r="J62" s="298"/>
      <c r="K62" s="294"/>
    </row>
    <row r="63" ht="15" customHeight="1">
      <c r="B63" s="292"/>
      <c r="C63" s="298"/>
      <c r="D63" s="296" t="s">
        <v>819</v>
      </c>
      <c r="E63" s="296"/>
      <c r="F63" s="296"/>
      <c r="G63" s="296"/>
      <c r="H63" s="296"/>
      <c r="I63" s="296"/>
      <c r="J63" s="296"/>
      <c r="K63" s="294"/>
    </row>
    <row r="64" ht="15" customHeight="1">
      <c r="B64" s="292"/>
      <c r="C64" s="298"/>
      <c r="D64" s="301" t="s">
        <v>820</v>
      </c>
      <c r="E64" s="301"/>
      <c r="F64" s="301"/>
      <c r="G64" s="301"/>
      <c r="H64" s="301"/>
      <c r="I64" s="301"/>
      <c r="J64" s="301"/>
      <c r="K64" s="294"/>
    </row>
    <row r="65" ht="15" customHeight="1">
      <c r="B65" s="292"/>
      <c r="C65" s="298"/>
      <c r="D65" s="296" t="s">
        <v>821</v>
      </c>
      <c r="E65" s="296"/>
      <c r="F65" s="296"/>
      <c r="G65" s="296"/>
      <c r="H65" s="296"/>
      <c r="I65" s="296"/>
      <c r="J65" s="296"/>
      <c r="K65" s="294"/>
    </row>
    <row r="66" ht="15" customHeight="1">
      <c r="B66" s="292"/>
      <c r="C66" s="298"/>
      <c r="D66" s="296" t="s">
        <v>822</v>
      </c>
      <c r="E66" s="296"/>
      <c r="F66" s="296"/>
      <c r="G66" s="296"/>
      <c r="H66" s="296"/>
      <c r="I66" s="296"/>
      <c r="J66" s="296"/>
      <c r="K66" s="294"/>
    </row>
    <row r="67" ht="15" customHeight="1">
      <c r="B67" s="292"/>
      <c r="C67" s="298"/>
      <c r="D67" s="296" t="s">
        <v>823</v>
      </c>
      <c r="E67" s="296"/>
      <c r="F67" s="296"/>
      <c r="G67" s="296"/>
      <c r="H67" s="296"/>
      <c r="I67" s="296"/>
      <c r="J67" s="296"/>
      <c r="K67" s="294"/>
    </row>
    <row r="68" ht="15" customHeight="1">
      <c r="B68" s="292"/>
      <c r="C68" s="298"/>
      <c r="D68" s="296" t="s">
        <v>824</v>
      </c>
      <c r="E68" s="296"/>
      <c r="F68" s="296"/>
      <c r="G68" s="296"/>
      <c r="H68" s="296"/>
      <c r="I68" s="296"/>
      <c r="J68" s="296"/>
      <c r="K68" s="294"/>
    </row>
    <row r="69" ht="12.75" customHeight="1">
      <c r="B69" s="303"/>
      <c r="C69" s="304"/>
      <c r="D69" s="304"/>
      <c r="E69" s="304"/>
      <c r="F69" s="304"/>
      <c r="G69" s="304"/>
      <c r="H69" s="304"/>
      <c r="I69" s="304"/>
      <c r="J69" s="304"/>
      <c r="K69" s="305"/>
    </row>
    <row r="70" ht="18.75" customHeight="1">
      <c r="B70" s="306"/>
      <c r="C70" s="306"/>
      <c r="D70" s="306"/>
      <c r="E70" s="306"/>
      <c r="F70" s="306"/>
      <c r="G70" s="306"/>
      <c r="H70" s="306"/>
      <c r="I70" s="306"/>
      <c r="J70" s="306"/>
      <c r="K70" s="307"/>
    </row>
    <row r="71" ht="18.75" customHeight="1">
      <c r="B71" s="307"/>
      <c r="C71" s="307"/>
      <c r="D71" s="307"/>
      <c r="E71" s="307"/>
      <c r="F71" s="307"/>
      <c r="G71" s="307"/>
      <c r="H71" s="307"/>
      <c r="I71" s="307"/>
      <c r="J71" s="307"/>
      <c r="K71" s="307"/>
    </row>
    <row r="72" ht="7.5" customHeight="1">
      <c r="B72" s="308"/>
      <c r="C72" s="309"/>
      <c r="D72" s="309"/>
      <c r="E72" s="309"/>
      <c r="F72" s="309"/>
      <c r="G72" s="309"/>
      <c r="H72" s="309"/>
      <c r="I72" s="309"/>
      <c r="J72" s="309"/>
      <c r="K72" s="310"/>
    </row>
    <row r="73" ht="45" customHeight="1">
      <c r="B73" s="311"/>
      <c r="C73" s="312" t="s">
        <v>94</v>
      </c>
      <c r="D73" s="312"/>
      <c r="E73" s="312"/>
      <c r="F73" s="312"/>
      <c r="G73" s="312"/>
      <c r="H73" s="312"/>
      <c r="I73" s="312"/>
      <c r="J73" s="312"/>
      <c r="K73" s="313"/>
    </row>
    <row r="74" ht="17.25" customHeight="1">
      <c r="B74" s="311"/>
      <c r="C74" s="314" t="s">
        <v>825</v>
      </c>
      <c r="D74" s="314"/>
      <c r="E74" s="314"/>
      <c r="F74" s="314" t="s">
        <v>826</v>
      </c>
      <c r="G74" s="315"/>
      <c r="H74" s="314" t="s">
        <v>113</v>
      </c>
      <c r="I74" s="314" t="s">
        <v>58</v>
      </c>
      <c r="J74" s="314" t="s">
        <v>827</v>
      </c>
      <c r="K74" s="313"/>
    </row>
    <row r="75" ht="17.25" customHeight="1">
      <c r="B75" s="311"/>
      <c r="C75" s="316" t="s">
        <v>828</v>
      </c>
      <c r="D75" s="316"/>
      <c r="E75" s="316"/>
      <c r="F75" s="317" t="s">
        <v>829</v>
      </c>
      <c r="G75" s="318"/>
      <c r="H75" s="316"/>
      <c r="I75" s="316"/>
      <c r="J75" s="316" t="s">
        <v>830</v>
      </c>
      <c r="K75" s="313"/>
    </row>
    <row r="76" ht="5.25" customHeight="1">
      <c r="B76" s="311"/>
      <c r="C76" s="319"/>
      <c r="D76" s="319"/>
      <c r="E76" s="319"/>
      <c r="F76" s="319"/>
      <c r="G76" s="320"/>
      <c r="H76" s="319"/>
      <c r="I76" s="319"/>
      <c r="J76" s="319"/>
      <c r="K76" s="313"/>
    </row>
    <row r="77" ht="15" customHeight="1">
      <c r="B77" s="311"/>
      <c r="C77" s="300" t="s">
        <v>54</v>
      </c>
      <c r="D77" s="319"/>
      <c r="E77" s="319"/>
      <c r="F77" s="321" t="s">
        <v>831</v>
      </c>
      <c r="G77" s="320"/>
      <c r="H77" s="300" t="s">
        <v>832</v>
      </c>
      <c r="I77" s="300" t="s">
        <v>833</v>
      </c>
      <c r="J77" s="300">
        <v>20</v>
      </c>
      <c r="K77" s="313"/>
    </row>
    <row r="78" ht="15" customHeight="1">
      <c r="B78" s="311"/>
      <c r="C78" s="300" t="s">
        <v>834</v>
      </c>
      <c r="D78" s="300"/>
      <c r="E78" s="300"/>
      <c r="F78" s="321" t="s">
        <v>831</v>
      </c>
      <c r="G78" s="320"/>
      <c r="H78" s="300" t="s">
        <v>835</v>
      </c>
      <c r="I78" s="300" t="s">
        <v>833</v>
      </c>
      <c r="J78" s="300">
        <v>120</v>
      </c>
      <c r="K78" s="313"/>
    </row>
    <row r="79" ht="15" customHeight="1">
      <c r="B79" s="322"/>
      <c r="C79" s="300" t="s">
        <v>836</v>
      </c>
      <c r="D79" s="300"/>
      <c r="E79" s="300"/>
      <c r="F79" s="321" t="s">
        <v>837</v>
      </c>
      <c r="G79" s="320"/>
      <c r="H79" s="300" t="s">
        <v>838</v>
      </c>
      <c r="I79" s="300" t="s">
        <v>833</v>
      </c>
      <c r="J79" s="300">
        <v>50</v>
      </c>
      <c r="K79" s="313"/>
    </row>
    <row r="80" ht="15" customHeight="1">
      <c r="B80" s="322"/>
      <c r="C80" s="300" t="s">
        <v>839</v>
      </c>
      <c r="D80" s="300"/>
      <c r="E80" s="300"/>
      <c r="F80" s="321" t="s">
        <v>831</v>
      </c>
      <c r="G80" s="320"/>
      <c r="H80" s="300" t="s">
        <v>840</v>
      </c>
      <c r="I80" s="300" t="s">
        <v>841</v>
      </c>
      <c r="J80" s="300"/>
      <c r="K80" s="313"/>
    </row>
    <row r="81" ht="15" customHeight="1">
      <c r="B81" s="322"/>
      <c r="C81" s="323" t="s">
        <v>842</v>
      </c>
      <c r="D81" s="323"/>
      <c r="E81" s="323"/>
      <c r="F81" s="324" t="s">
        <v>837</v>
      </c>
      <c r="G81" s="323"/>
      <c r="H81" s="323" t="s">
        <v>843</v>
      </c>
      <c r="I81" s="323" t="s">
        <v>833</v>
      </c>
      <c r="J81" s="323">
        <v>15</v>
      </c>
      <c r="K81" s="313"/>
    </row>
    <row r="82" ht="15" customHeight="1">
      <c r="B82" s="322"/>
      <c r="C82" s="323" t="s">
        <v>844</v>
      </c>
      <c r="D82" s="323"/>
      <c r="E82" s="323"/>
      <c r="F82" s="324" t="s">
        <v>837</v>
      </c>
      <c r="G82" s="323"/>
      <c r="H82" s="323" t="s">
        <v>845</v>
      </c>
      <c r="I82" s="323" t="s">
        <v>833</v>
      </c>
      <c r="J82" s="323">
        <v>15</v>
      </c>
      <c r="K82" s="313"/>
    </row>
    <row r="83" ht="15" customHeight="1">
      <c r="B83" s="322"/>
      <c r="C83" s="323" t="s">
        <v>846</v>
      </c>
      <c r="D83" s="323"/>
      <c r="E83" s="323"/>
      <c r="F83" s="324" t="s">
        <v>837</v>
      </c>
      <c r="G83" s="323"/>
      <c r="H83" s="323" t="s">
        <v>847</v>
      </c>
      <c r="I83" s="323" t="s">
        <v>833</v>
      </c>
      <c r="J83" s="323">
        <v>20</v>
      </c>
      <c r="K83" s="313"/>
    </row>
    <row r="84" ht="15" customHeight="1">
      <c r="B84" s="322"/>
      <c r="C84" s="323" t="s">
        <v>848</v>
      </c>
      <c r="D84" s="323"/>
      <c r="E84" s="323"/>
      <c r="F84" s="324" t="s">
        <v>837</v>
      </c>
      <c r="G84" s="323"/>
      <c r="H84" s="323" t="s">
        <v>849</v>
      </c>
      <c r="I84" s="323" t="s">
        <v>833</v>
      </c>
      <c r="J84" s="323">
        <v>20</v>
      </c>
      <c r="K84" s="313"/>
    </row>
    <row r="85" ht="15" customHeight="1">
      <c r="B85" s="322"/>
      <c r="C85" s="300" t="s">
        <v>850</v>
      </c>
      <c r="D85" s="300"/>
      <c r="E85" s="300"/>
      <c r="F85" s="321" t="s">
        <v>837</v>
      </c>
      <c r="G85" s="320"/>
      <c r="H85" s="300" t="s">
        <v>851</v>
      </c>
      <c r="I85" s="300" t="s">
        <v>833</v>
      </c>
      <c r="J85" s="300">
        <v>50</v>
      </c>
      <c r="K85" s="313"/>
    </row>
    <row r="86" ht="15" customHeight="1">
      <c r="B86" s="322"/>
      <c r="C86" s="300" t="s">
        <v>852</v>
      </c>
      <c r="D86" s="300"/>
      <c r="E86" s="300"/>
      <c r="F86" s="321" t="s">
        <v>837</v>
      </c>
      <c r="G86" s="320"/>
      <c r="H86" s="300" t="s">
        <v>853</v>
      </c>
      <c r="I86" s="300" t="s">
        <v>833</v>
      </c>
      <c r="J86" s="300">
        <v>20</v>
      </c>
      <c r="K86" s="313"/>
    </row>
    <row r="87" ht="15" customHeight="1">
      <c r="B87" s="322"/>
      <c r="C87" s="300" t="s">
        <v>854</v>
      </c>
      <c r="D87" s="300"/>
      <c r="E87" s="300"/>
      <c r="F87" s="321" t="s">
        <v>837</v>
      </c>
      <c r="G87" s="320"/>
      <c r="H87" s="300" t="s">
        <v>855</v>
      </c>
      <c r="I87" s="300" t="s">
        <v>833</v>
      </c>
      <c r="J87" s="300">
        <v>20</v>
      </c>
      <c r="K87" s="313"/>
    </row>
    <row r="88" ht="15" customHeight="1">
      <c r="B88" s="322"/>
      <c r="C88" s="300" t="s">
        <v>856</v>
      </c>
      <c r="D88" s="300"/>
      <c r="E88" s="300"/>
      <c r="F88" s="321" t="s">
        <v>837</v>
      </c>
      <c r="G88" s="320"/>
      <c r="H88" s="300" t="s">
        <v>857</v>
      </c>
      <c r="I88" s="300" t="s">
        <v>833</v>
      </c>
      <c r="J88" s="300">
        <v>50</v>
      </c>
      <c r="K88" s="313"/>
    </row>
    <row r="89" ht="15" customHeight="1">
      <c r="B89" s="322"/>
      <c r="C89" s="300" t="s">
        <v>858</v>
      </c>
      <c r="D89" s="300"/>
      <c r="E89" s="300"/>
      <c r="F89" s="321" t="s">
        <v>837</v>
      </c>
      <c r="G89" s="320"/>
      <c r="H89" s="300" t="s">
        <v>858</v>
      </c>
      <c r="I89" s="300" t="s">
        <v>833</v>
      </c>
      <c r="J89" s="300">
        <v>50</v>
      </c>
      <c r="K89" s="313"/>
    </row>
    <row r="90" ht="15" customHeight="1">
      <c r="B90" s="322"/>
      <c r="C90" s="300" t="s">
        <v>118</v>
      </c>
      <c r="D90" s="300"/>
      <c r="E90" s="300"/>
      <c r="F90" s="321" t="s">
        <v>837</v>
      </c>
      <c r="G90" s="320"/>
      <c r="H90" s="300" t="s">
        <v>859</v>
      </c>
      <c r="I90" s="300" t="s">
        <v>833</v>
      </c>
      <c r="J90" s="300">
        <v>255</v>
      </c>
      <c r="K90" s="313"/>
    </row>
    <row r="91" ht="15" customHeight="1">
      <c r="B91" s="322"/>
      <c r="C91" s="300" t="s">
        <v>860</v>
      </c>
      <c r="D91" s="300"/>
      <c r="E91" s="300"/>
      <c r="F91" s="321" t="s">
        <v>831</v>
      </c>
      <c r="G91" s="320"/>
      <c r="H91" s="300" t="s">
        <v>861</v>
      </c>
      <c r="I91" s="300" t="s">
        <v>862</v>
      </c>
      <c r="J91" s="300"/>
      <c r="K91" s="313"/>
    </row>
    <row r="92" ht="15" customHeight="1">
      <c r="B92" s="322"/>
      <c r="C92" s="300" t="s">
        <v>863</v>
      </c>
      <c r="D92" s="300"/>
      <c r="E92" s="300"/>
      <c r="F92" s="321" t="s">
        <v>831</v>
      </c>
      <c r="G92" s="320"/>
      <c r="H92" s="300" t="s">
        <v>864</v>
      </c>
      <c r="I92" s="300" t="s">
        <v>865</v>
      </c>
      <c r="J92" s="300"/>
      <c r="K92" s="313"/>
    </row>
    <row r="93" ht="15" customHeight="1">
      <c r="B93" s="322"/>
      <c r="C93" s="300" t="s">
        <v>866</v>
      </c>
      <c r="D93" s="300"/>
      <c r="E93" s="300"/>
      <c r="F93" s="321" t="s">
        <v>831</v>
      </c>
      <c r="G93" s="320"/>
      <c r="H93" s="300" t="s">
        <v>866</v>
      </c>
      <c r="I93" s="300" t="s">
        <v>865</v>
      </c>
      <c r="J93" s="300"/>
      <c r="K93" s="313"/>
    </row>
    <row r="94" ht="15" customHeight="1">
      <c r="B94" s="322"/>
      <c r="C94" s="300" t="s">
        <v>39</v>
      </c>
      <c r="D94" s="300"/>
      <c r="E94" s="300"/>
      <c r="F94" s="321" t="s">
        <v>831</v>
      </c>
      <c r="G94" s="320"/>
      <c r="H94" s="300" t="s">
        <v>867</v>
      </c>
      <c r="I94" s="300" t="s">
        <v>865</v>
      </c>
      <c r="J94" s="300"/>
      <c r="K94" s="313"/>
    </row>
    <row r="95" ht="15" customHeight="1">
      <c r="B95" s="322"/>
      <c r="C95" s="300" t="s">
        <v>49</v>
      </c>
      <c r="D95" s="300"/>
      <c r="E95" s="300"/>
      <c r="F95" s="321" t="s">
        <v>831</v>
      </c>
      <c r="G95" s="320"/>
      <c r="H95" s="300" t="s">
        <v>868</v>
      </c>
      <c r="I95" s="300" t="s">
        <v>865</v>
      </c>
      <c r="J95" s="300"/>
      <c r="K95" s="313"/>
    </row>
    <row r="96" ht="15" customHeight="1">
      <c r="B96" s="325"/>
      <c r="C96" s="326"/>
      <c r="D96" s="326"/>
      <c r="E96" s="326"/>
      <c r="F96" s="326"/>
      <c r="G96" s="326"/>
      <c r="H96" s="326"/>
      <c r="I96" s="326"/>
      <c r="J96" s="326"/>
      <c r="K96" s="327"/>
    </row>
    <row r="97" ht="18.75" customHeight="1">
      <c r="B97" s="328"/>
      <c r="C97" s="329"/>
      <c r="D97" s="329"/>
      <c r="E97" s="329"/>
      <c r="F97" s="329"/>
      <c r="G97" s="329"/>
      <c r="H97" s="329"/>
      <c r="I97" s="329"/>
      <c r="J97" s="329"/>
      <c r="K97" s="328"/>
    </row>
    <row r="98" ht="18.75" customHeight="1">
      <c r="B98" s="307"/>
      <c r="C98" s="307"/>
      <c r="D98" s="307"/>
      <c r="E98" s="307"/>
      <c r="F98" s="307"/>
      <c r="G98" s="307"/>
      <c r="H98" s="307"/>
      <c r="I98" s="307"/>
      <c r="J98" s="307"/>
      <c r="K98" s="307"/>
    </row>
    <row r="99" ht="7.5" customHeight="1">
      <c r="B99" s="308"/>
      <c r="C99" s="309"/>
      <c r="D99" s="309"/>
      <c r="E99" s="309"/>
      <c r="F99" s="309"/>
      <c r="G99" s="309"/>
      <c r="H99" s="309"/>
      <c r="I99" s="309"/>
      <c r="J99" s="309"/>
      <c r="K99" s="310"/>
    </row>
    <row r="100" ht="45" customHeight="1">
      <c r="B100" s="311"/>
      <c r="C100" s="312" t="s">
        <v>869</v>
      </c>
      <c r="D100" s="312"/>
      <c r="E100" s="312"/>
      <c r="F100" s="312"/>
      <c r="G100" s="312"/>
      <c r="H100" s="312"/>
      <c r="I100" s="312"/>
      <c r="J100" s="312"/>
      <c r="K100" s="313"/>
    </row>
    <row r="101" ht="17.25" customHeight="1">
      <c r="B101" s="311"/>
      <c r="C101" s="314" t="s">
        <v>825</v>
      </c>
      <c r="D101" s="314"/>
      <c r="E101" s="314"/>
      <c r="F101" s="314" t="s">
        <v>826</v>
      </c>
      <c r="G101" s="315"/>
      <c r="H101" s="314" t="s">
        <v>113</v>
      </c>
      <c r="I101" s="314" t="s">
        <v>58</v>
      </c>
      <c r="J101" s="314" t="s">
        <v>827</v>
      </c>
      <c r="K101" s="313"/>
    </row>
    <row r="102" ht="17.25" customHeight="1">
      <c r="B102" s="311"/>
      <c r="C102" s="316" t="s">
        <v>828</v>
      </c>
      <c r="D102" s="316"/>
      <c r="E102" s="316"/>
      <c r="F102" s="317" t="s">
        <v>829</v>
      </c>
      <c r="G102" s="318"/>
      <c r="H102" s="316"/>
      <c r="I102" s="316"/>
      <c r="J102" s="316" t="s">
        <v>830</v>
      </c>
      <c r="K102" s="313"/>
    </row>
    <row r="103" ht="5.25" customHeight="1">
      <c r="B103" s="311"/>
      <c r="C103" s="314"/>
      <c r="D103" s="314"/>
      <c r="E103" s="314"/>
      <c r="F103" s="314"/>
      <c r="G103" s="330"/>
      <c r="H103" s="314"/>
      <c r="I103" s="314"/>
      <c r="J103" s="314"/>
      <c r="K103" s="313"/>
    </row>
    <row r="104" ht="15" customHeight="1">
      <c r="B104" s="311"/>
      <c r="C104" s="300" t="s">
        <v>54</v>
      </c>
      <c r="D104" s="319"/>
      <c r="E104" s="319"/>
      <c r="F104" s="321" t="s">
        <v>831</v>
      </c>
      <c r="G104" s="330"/>
      <c r="H104" s="300" t="s">
        <v>870</v>
      </c>
      <c r="I104" s="300" t="s">
        <v>833</v>
      </c>
      <c r="J104" s="300">
        <v>20</v>
      </c>
      <c r="K104" s="313"/>
    </row>
    <row r="105" ht="15" customHeight="1">
      <c r="B105" s="311"/>
      <c r="C105" s="300" t="s">
        <v>834</v>
      </c>
      <c r="D105" s="300"/>
      <c r="E105" s="300"/>
      <c r="F105" s="321" t="s">
        <v>831</v>
      </c>
      <c r="G105" s="300"/>
      <c r="H105" s="300" t="s">
        <v>870</v>
      </c>
      <c r="I105" s="300" t="s">
        <v>833</v>
      </c>
      <c r="J105" s="300">
        <v>120</v>
      </c>
      <c r="K105" s="313"/>
    </row>
    <row r="106" ht="15" customHeight="1">
      <c r="B106" s="322"/>
      <c r="C106" s="300" t="s">
        <v>836</v>
      </c>
      <c r="D106" s="300"/>
      <c r="E106" s="300"/>
      <c r="F106" s="321" t="s">
        <v>837</v>
      </c>
      <c r="G106" s="300"/>
      <c r="H106" s="300" t="s">
        <v>870</v>
      </c>
      <c r="I106" s="300" t="s">
        <v>833</v>
      </c>
      <c r="J106" s="300">
        <v>50</v>
      </c>
      <c r="K106" s="313"/>
    </row>
    <row r="107" ht="15" customHeight="1">
      <c r="B107" s="322"/>
      <c r="C107" s="300" t="s">
        <v>839</v>
      </c>
      <c r="D107" s="300"/>
      <c r="E107" s="300"/>
      <c r="F107" s="321" t="s">
        <v>831</v>
      </c>
      <c r="G107" s="300"/>
      <c r="H107" s="300" t="s">
        <v>870</v>
      </c>
      <c r="I107" s="300" t="s">
        <v>841</v>
      </c>
      <c r="J107" s="300"/>
      <c r="K107" s="313"/>
    </row>
    <row r="108" ht="15" customHeight="1">
      <c r="B108" s="322"/>
      <c r="C108" s="300" t="s">
        <v>850</v>
      </c>
      <c r="D108" s="300"/>
      <c r="E108" s="300"/>
      <c r="F108" s="321" t="s">
        <v>837</v>
      </c>
      <c r="G108" s="300"/>
      <c r="H108" s="300" t="s">
        <v>870</v>
      </c>
      <c r="I108" s="300" t="s">
        <v>833</v>
      </c>
      <c r="J108" s="300">
        <v>50</v>
      </c>
      <c r="K108" s="313"/>
    </row>
    <row r="109" ht="15" customHeight="1">
      <c r="B109" s="322"/>
      <c r="C109" s="300" t="s">
        <v>858</v>
      </c>
      <c r="D109" s="300"/>
      <c r="E109" s="300"/>
      <c r="F109" s="321" t="s">
        <v>837</v>
      </c>
      <c r="G109" s="300"/>
      <c r="H109" s="300" t="s">
        <v>870</v>
      </c>
      <c r="I109" s="300" t="s">
        <v>833</v>
      </c>
      <c r="J109" s="300">
        <v>50</v>
      </c>
      <c r="K109" s="313"/>
    </row>
    <row r="110" ht="15" customHeight="1">
      <c r="B110" s="322"/>
      <c r="C110" s="300" t="s">
        <v>856</v>
      </c>
      <c r="D110" s="300"/>
      <c r="E110" s="300"/>
      <c r="F110" s="321" t="s">
        <v>837</v>
      </c>
      <c r="G110" s="300"/>
      <c r="H110" s="300" t="s">
        <v>870</v>
      </c>
      <c r="I110" s="300" t="s">
        <v>833</v>
      </c>
      <c r="J110" s="300">
        <v>50</v>
      </c>
      <c r="K110" s="313"/>
    </row>
    <row r="111" ht="15" customHeight="1">
      <c r="B111" s="322"/>
      <c r="C111" s="300" t="s">
        <v>54</v>
      </c>
      <c r="D111" s="300"/>
      <c r="E111" s="300"/>
      <c r="F111" s="321" t="s">
        <v>831</v>
      </c>
      <c r="G111" s="300"/>
      <c r="H111" s="300" t="s">
        <v>871</v>
      </c>
      <c r="I111" s="300" t="s">
        <v>833</v>
      </c>
      <c r="J111" s="300">
        <v>20</v>
      </c>
      <c r="K111" s="313"/>
    </row>
    <row r="112" ht="15" customHeight="1">
      <c r="B112" s="322"/>
      <c r="C112" s="300" t="s">
        <v>872</v>
      </c>
      <c r="D112" s="300"/>
      <c r="E112" s="300"/>
      <c r="F112" s="321" t="s">
        <v>831</v>
      </c>
      <c r="G112" s="300"/>
      <c r="H112" s="300" t="s">
        <v>873</v>
      </c>
      <c r="I112" s="300" t="s">
        <v>833</v>
      </c>
      <c r="J112" s="300">
        <v>120</v>
      </c>
      <c r="K112" s="313"/>
    </row>
    <row r="113" ht="15" customHeight="1">
      <c r="B113" s="322"/>
      <c r="C113" s="300" t="s">
        <v>39</v>
      </c>
      <c r="D113" s="300"/>
      <c r="E113" s="300"/>
      <c r="F113" s="321" t="s">
        <v>831</v>
      </c>
      <c r="G113" s="300"/>
      <c r="H113" s="300" t="s">
        <v>874</v>
      </c>
      <c r="I113" s="300" t="s">
        <v>865</v>
      </c>
      <c r="J113" s="300"/>
      <c r="K113" s="313"/>
    </row>
    <row r="114" ht="15" customHeight="1">
      <c r="B114" s="322"/>
      <c r="C114" s="300" t="s">
        <v>49</v>
      </c>
      <c r="D114" s="300"/>
      <c r="E114" s="300"/>
      <c r="F114" s="321" t="s">
        <v>831</v>
      </c>
      <c r="G114" s="300"/>
      <c r="H114" s="300" t="s">
        <v>875</v>
      </c>
      <c r="I114" s="300" t="s">
        <v>865</v>
      </c>
      <c r="J114" s="300"/>
      <c r="K114" s="313"/>
    </row>
    <row r="115" ht="15" customHeight="1">
      <c r="B115" s="322"/>
      <c r="C115" s="300" t="s">
        <v>58</v>
      </c>
      <c r="D115" s="300"/>
      <c r="E115" s="300"/>
      <c r="F115" s="321" t="s">
        <v>831</v>
      </c>
      <c r="G115" s="300"/>
      <c r="H115" s="300" t="s">
        <v>876</v>
      </c>
      <c r="I115" s="300" t="s">
        <v>877</v>
      </c>
      <c r="J115" s="300"/>
      <c r="K115" s="313"/>
    </row>
    <row r="116" ht="15" customHeight="1">
      <c r="B116" s="325"/>
      <c r="C116" s="331"/>
      <c r="D116" s="331"/>
      <c r="E116" s="331"/>
      <c r="F116" s="331"/>
      <c r="G116" s="331"/>
      <c r="H116" s="331"/>
      <c r="I116" s="331"/>
      <c r="J116" s="331"/>
      <c r="K116" s="327"/>
    </row>
    <row r="117" ht="18.75" customHeight="1">
      <c r="B117" s="332"/>
      <c r="C117" s="296"/>
      <c r="D117" s="296"/>
      <c r="E117" s="296"/>
      <c r="F117" s="333"/>
      <c r="G117" s="296"/>
      <c r="H117" s="296"/>
      <c r="I117" s="296"/>
      <c r="J117" s="296"/>
      <c r="K117" s="332"/>
    </row>
    <row r="118" ht="18.75" customHeight="1">
      <c r="B118" s="307"/>
      <c r="C118" s="307"/>
      <c r="D118" s="307"/>
      <c r="E118" s="307"/>
      <c r="F118" s="307"/>
      <c r="G118" s="307"/>
      <c r="H118" s="307"/>
      <c r="I118" s="307"/>
      <c r="J118" s="307"/>
      <c r="K118" s="307"/>
    </row>
    <row r="119" ht="7.5" customHeight="1">
      <c r="B119" s="334"/>
      <c r="C119" s="335"/>
      <c r="D119" s="335"/>
      <c r="E119" s="335"/>
      <c r="F119" s="335"/>
      <c r="G119" s="335"/>
      <c r="H119" s="335"/>
      <c r="I119" s="335"/>
      <c r="J119" s="335"/>
      <c r="K119" s="336"/>
    </row>
    <row r="120" ht="45" customHeight="1">
      <c r="B120" s="337"/>
      <c r="C120" s="290" t="s">
        <v>878</v>
      </c>
      <c r="D120" s="290"/>
      <c r="E120" s="290"/>
      <c r="F120" s="290"/>
      <c r="G120" s="290"/>
      <c r="H120" s="290"/>
      <c r="I120" s="290"/>
      <c r="J120" s="290"/>
      <c r="K120" s="338"/>
    </row>
    <row r="121" ht="17.25" customHeight="1">
      <c r="B121" s="339"/>
      <c r="C121" s="314" t="s">
        <v>825</v>
      </c>
      <c r="D121" s="314"/>
      <c r="E121" s="314"/>
      <c r="F121" s="314" t="s">
        <v>826</v>
      </c>
      <c r="G121" s="315"/>
      <c r="H121" s="314" t="s">
        <v>113</v>
      </c>
      <c r="I121" s="314" t="s">
        <v>58</v>
      </c>
      <c r="J121" s="314" t="s">
        <v>827</v>
      </c>
      <c r="K121" s="340"/>
    </row>
    <row r="122" ht="17.25" customHeight="1">
      <c r="B122" s="339"/>
      <c r="C122" s="316" t="s">
        <v>828</v>
      </c>
      <c r="D122" s="316"/>
      <c r="E122" s="316"/>
      <c r="F122" s="317" t="s">
        <v>829</v>
      </c>
      <c r="G122" s="318"/>
      <c r="H122" s="316"/>
      <c r="I122" s="316"/>
      <c r="J122" s="316" t="s">
        <v>830</v>
      </c>
      <c r="K122" s="340"/>
    </row>
    <row r="123" ht="5.25" customHeight="1">
      <c r="B123" s="341"/>
      <c r="C123" s="319"/>
      <c r="D123" s="319"/>
      <c r="E123" s="319"/>
      <c r="F123" s="319"/>
      <c r="G123" s="300"/>
      <c r="H123" s="319"/>
      <c r="I123" s="319"/>
      <c r="J123" s="319"/>
      <c r="K123" s="342"/>
    </row>
    <row r="124" ht="15" customHeight="1">
      <c r="B124" s="341"/>
      <c r="C124" s="300" t="s">
        <v>834</v>
      </c>
      <c r="D124" s="319"/>
      <c r="E124" s="319"/>
      <c r="F124" s="321" t="s">
        <v>831</v>
      </c>
      <c r="G124" s="300"/>
      <c r="H124" s="300" t="s">
        <v>870</v>
      </c>
      <c r="I124" s="300" t="s">
        <v>833</v>
      </c>
      <c r="J124" s="300">
        <v>120</v>
      </c>
      <c r="K124" s="343"/>
    </row>
    <row r="125" ht="15" customHeight="1">
      <c r="B125" s="341"/>
      <c r="C125" s="300" t="s">
        <v>879</v>
      </c>
      <c r="D125" s="300"/>
      <c r="E125" s="300"/>
      <c r="F125" s="321" t="s">
        <v>831</v>
      </c>
      <c r="G125" s="300"/>
      <c r="H125" s="300" t="s">
        <v>880</v>
      </c>
      <c r="I125" s="300" t="s">
        <v>833</v>
      </c>
      <c r="J125" s="300" t="s">
        <v>881</v>
      </c>
      <c r="K125" s="343"/>
    </row>
    <row r="126" ht="15" customHeight="1">
      <c r="B126" s="341"/>
      <c r="C126" s="300" t="s">
        <v>780</v>
      </c>
      <c r="D126" s="300"/>
      <c r="E126" s="300"/>
      <c r="F126" s="321" t="s">
        <v>831</v>
      </c>
      <c r="G126" s="300"/>
      <c r="H126" s="300" t="s">
        <v>882</v>
      </c>
      <c r="I126" s="300" t="s">
        <v>833</v>
      </c>
      <c r="J126" s="300" t="s">
        <v>881</v>
      </c>
      <c r="K126" s="343"/>
    </row>
    <row r="127" ht="15" customHeight="1">
      <c r="B127" s="341"/>
      <c r="C127" s="300" t="s">
        <v>842</v>
      </c>
      <c r="D127" s="300"/>
      <c r="E127" s="300"/>
      <c r="F127" s="321" t="s">
        <v>837</v>
      </c>
      <c r="G127" s="300"/>
      <c r="H127" s="300" t="s">
        <v>843</v>
      </c>
      <c r="I127" s="300" t="s">
        <v>833</v>
      </c>
      <c r="J127" s="300">
        <v>15</v>
      </c>
      <c r="K127" s="343"/>
    </row>
    <row r="128" ht="15" customHeight="1">
      <c r="B128" s="341"/>
      <c r="C128" s="323" t="s">
        <v>844</v>
      </c>
      <c r="D128" s="323"/>
      <c r="E128" s="323"/>
      <c r="F128" s="324" t="s">
        <v>837</v>
      </c>
      <c r="G128" s="323"/>
      <c r="H128" s="323" t="s">
        <v>845</v>
      </c>
      <c r="I128" s="323" t="s">
        <v>833</v>
      </c>
      <c r="J128" s="323">
        <v>15</v>
      </c>
      <c r="K128" s="343"/>
    </row>
    <row r="129" ht="15" customHeight="1">
      <c r="B129" s="341"/>
      <c r="C129" s="323" t="s">
        <v>846</v>
      </c>
      <c r="D129" s="323"/>
      <c r="E129" s="323"/>
      <c r="F129" s="324" t="s">
        <v>837</v>
      </c>
      <c r="G129" s="323"/>
      <c r="H129" s="323" t="s">
        <v>847</v>
      </c>
      <c r="I129" s="323" t="s">
        <v>833</v>
      </c>
      <c r="J129" s="323">
        <v>20</v>
      </c>
      <c r="K129" s="343"/>
    </row>
    <row r="130" ht="15" customHeight="1">
      <c r="B130" s="341"/>
      <c r="C130" s="323" t="s">
        <v>848</v>
      </c>
      <c r="D130" s="323"/>
      <c r="E130" s="323"/>
      <c r="F130" s="324" t="s">
        <v>837</v>
      </c>
      <c r="G130" s="323"/>
      <c r="H130" s="323" t="s">
        <v>849</v>
      </c>
      <c r="I130" s="323" t="s">
        <v>833</v>
      </c>
      <c r="J130" s="323">
        <v>20</v>
      </c>
      <c r="K130" s="343"/>
    </row>
    <row r="131" ht="15" customHeight="1">
      <c r="B131" s="341"/>
      <c r="C131" s="300" t="s">
        <v>836</v>
      </c>
      <c r="D131" s="300"/>
      <c r="E131" s="300"/>
      <c r="F131" s="321" t="s">
        <v>837</v>
      </c>
      <c r="G131" s="300"/>
      <c r="H131" s="300" t="s">
        <v>870</v>
      </c>
      <c r="I131" s="300" t="s">
        <v>833</v>
      </c>
      <c r="J131" s="300">
        <v>50</v>
      </c>
      <c r="K131" s="343"/>
    </row>
    <row r="132" ht="15" customHeight="1">
      <c r="B132" s="341"/>
      <c r="C132" s="300" t="s">
        <v>850</v>
      </c>
      <c r="D132" s="300"/>
      <c r="E132" s="300"/>
      <c r="F132" s="321" t="s">
        <v>837</v>
      </c>
      <c r="G132" s="300"/>
      <c r="H132" s="300" t="s">
        <v>870</v>
      </c>
      <c r="I132" s="300" t="s">
        <v>833</v>
      </c>
      <c r="J132" s="300">
        <v>50</v>
      </c>
      <c r="K132" s="343"/>
    </row>
    <row r="133" ht="15" customHeight="1">
      <c r="B133" s="341"/>
      <c r="C133" s="300" t="s">
        <v>856</v>
      </c>
      <c r="D133" s="300"/>
      <c r="E133" s="300"/>
      <c r="F133" s="321" t="s">
        <v>837</v>
      </c>
      <c r="G133" s="300"/>
      <c r="H133" s="300" t="s">
        <v>870</v>
      </c>
      <c r="I133" s="300" t="s">
        <v>833</v>
      </c>
      <c r="J133" s="300">
        <v>50</v>
      </c>
      <c r="K133" s="343"/>
    </row>
    <row r="134" ht="15" customHeight="1">
      <c r="B134" s="341"/>
      <c r="C134" s="300" t="s">
        <v>858</v>
      </c>
      <c r="D134" s="300"/>
      <c r="E134" s="300"/>
      <c r="F134" s="321" t="s">
        <v>837</v>
      </c>
      <c r="G134" s="300"/>
      <c r="H134" s="300" t="s">
        <v>870</v>
      </c>
      <c r="I134" s="300" t="s">
        <v>833</v>
      </c>
      <c r="J134" s="300">
        <v>50</v>
      </c>
      <c r="K134" s="343"/>
    </row>
    <row r="135" ht="15" customHeight="1">
      <c r="B135" s="341"/>
      <c r="C135" s="300" t="s">
        <v>118</v>
      </c>
      <c r="D135" s="300"/>
      <c r="E135" s="300"/>
      <c r="F135" s="321" t="s">
        <v>837</v>
      </c>
      <c r="G135" s="300"/>
      <c r="H135" s="300" t="s">
        <v>883</v>
      </c>
      <c r="I135" s="300" t="s">
        <v>833</v>
      </c>
      <c r="J135" s="300">
        <v>255</v>
      </c>
      <c r="K135" s="343"/>
    </row>
    <row r="136" ht="15" customHeight="1">
      <c r="B136" s="341"/>
      <c r="C136" s="300" t="s">
        <v>860</v>
      </c>
      <c r="D136" s="300"/>
      <c r="E136" s="300"/>
      <c r="F136" s="321" t="s">
        <v>831</v>
      </c>
      <c r="G136" s="300"/>
      <c r="H136" s="300" t="s">
        <v>884</v>
      </c>
      <c r="I136" s="300" t="s">
        <v>862</v>
      </c>
      <c r="J136" s="300"/>
      <c r="K136" s="343"/>
    </row>
    <row r="137" ht="15" customHeight="1">
      <c r="B137" s="341"/>
      <c r="C137" s="300" t="s">
        <v>863</v>
      </c>
      <c r="D137" s="300"/>
      <c r="E137" s="300"/>
      <c r="F137" s="321" t="s">
        <v>831</v>
      </c>
      <c r="G137" s="300"/>
      <c r="H137" s="300" t="s">
        <v>885</v>
      </c>
      <c r="I137" s="300" t="s">
        <v>865</v>
      </c>
      <c r="J137" s="300"/>
      <c r="K137" s="343"/>
    </row>
    <row r="138" ht="15" customHeight="1">
      <c r="B138" s="341"/>
      <c r="C138" s="300" t="s">
        <v>866</v>
      </c>
      <c r="D138" s="300"/>
      <c r="E138" s="300"/>
      <c r="F138" s="321" t="s">
        <v>831</v>
      </c>
      <c r="G138" s="300"/>
      <c r="H138" s="300" t="s">
        <v>866</v>
      </c>
      <c r="I138" s="300" t="s">
        <v>865</v>
      </c>
      <c r="J138" s="300"/>
      <c r="K138" s="343"/>
    </row>
    <row r="139" ht="15" customHeight="1">
      <c r="B139" s="341"/>
      <c r="C139" s="300" t="s">
        <v>39</v>
      </c>
      <c r="D139" s="300"/>
      <c r="E139" s="300"/>
      <c r="F139" s="321" t="s">
        <v>831</v>
      </c>
      <c r="G139" s="300"/>
      <c r="H139" s="300" t="s">
        <v>886</v>
      </c>
      <c r="I139" s="300" t="s">
        <v>865</v>
      </c>
      <c r="J139" s="300"/>
      <c r="K139" s="343"/>
    </row>
    <row r="140" ht="15" customHeight="1">
      <c r="B140" s="341"/>
      <c r="C140" s="300" t="s">
        <v>887</v>
      </c>
      <c r="D140" s="300"/>
      <c r="E140" s="300"/>
      <c r="F140" s="321" t="s">
        <v>831</v>
      </c>
      <c r="G140" s="300"/>
      <c r="H140" s="300" t="s">
        <v>888</v>
      </c>
      <c r="I140" s="300" t="s">
        <v>865</v>
      </c>
      <c r="J140" s="300"/>
      <c r="K140" s="343"/>
    </row>
    <row r="141" ht="15" customHeight="1">
      <c r="B141" s="344"/>
      <c r="C141" s="345"/>
      <c r="D141" s="345"/>
      <c r="E141" s="345"/>
      <c r="F141" s="345"/>
      <c r="G141" s="345"/>
      <c r="H141" s="345"/>
      <c r="I141" s="345"/>
      <c r="J141" s="345"/>
      <c r="K141" s="346"/>
    </row>
    <row r="142" ht="18.75" customHeight="1">
      <c r="B142" s="296"/>
      <c r="C142" s="296"/>
      <c r="D142" s="296"/>
      <c r="E142" s="296"/>
      <c r="F142" s="333"/>
      <c r="G142" s="296"/>
      <c r="H142" s="296"/>
      <c r="I142" s="296"/>
      <c r="J142" s="296"/>
      <c r="K142" s="296"/>
    </row>
    <row r="143" ht="18.75" customHeight="1">
      <c r="B143" s="307"/>
      <c r="C143" s="307"/>
      <c r="D143" s="307"/>
      <c r="E143" s="307"/>
      <c r="F143" s="307"/>
      <c r="G143" s="307"/>
      <c r="H143" s="307"/>
      <c r="I143" s="307"/>
      <c r="J143" s="307"/>
      <c r="K143" s="307"/>
    </row>
    <row r="144" ht="7.5" customHeight="1">
      <c r="B144" s="308"/>
      <c r="C144" s="309"/>
      <c r="D144" s="309"/>
      <c r="E144" s="309"/>
      <c r="F144" s="309"/>
      <c r="G144" s="309"/>
      <c r="H144" s="309"/>
      <c r="I144" s="309"/>
      <c r="J144" s="309"/>
      <c r="K144" s="310"/>
    </row>
    <row r="145" ht="45" customHeight="1">
      <c r="B145" s="311"/>
      <c r="C145" s="312" t="s">
        <v>889</v>
      </c>
      <c r="D145" s="312"/>
      <c r="E145" s="312"/>
      <c r="F145" s="312"/>
      <c r="G145" s="312"/>
      <c r="H145" s="312"/>
      <c r="I145" s="312"/>
      <c r="J145" s="312"/>
      <c r="K145" s="313"/>
    </row>
    <row r="146" ht="17.25" customHeight="1">
      <c r="B146" s="311"/>
      <c r="C146" s="314" t="s">
        <v>825</v>
      </c>
      <c r="D146" s="314"/>
      <c r="E146" s="314"/>
      <c r="F146" s="314" t="s">
        <v>826</v>
      </c>
      <c r="G146" s="315"/>
      <c r="H146" s="314" t="s">
        <v>113</v>
      </c>
      <c r="I146" s="314" t="s">
        <v>58</v>
      </c>
      <c r="J146" s="314" t="s">
        <v>827</v>
      </c>
      <c r="K146" s="313"/>
    </row>
    <row r="147" ht="17.25" customHeight="1">
      <c r="B147" s="311"/>
      <c r="C147" s="316" t="s">
        <v>828</v>
      </c>
      <c r="D147" s="316"/>
      <c r="E147" s="316"/>
      <c r="F147" s="317" t="s">
        <v>829</v>
      </c>
      <c r="G147" s="318"/>
      <c r="H147" s="316"/>
      <c r="I147" s="316"/>
      <c r="J147" s="316" t="s">
        <v>830</v>
      </c>
      <c r="K147" s="313"/>
    </row>
    <row r="148" ht="5.25" customHeight="1">
      <c r="B148" s="322"/>
      <c r="C148" s="319"/>
      <c r="D148" s="319"/>
      <c r="E148" s="319"/>
      <c r="F148" s="319"/>
      <c r="G148" s="320"/>
      <c r="H148" s="319"/>
      <c r="I148" s="319"/>
      <c r="J148" s="319"/>
      <c r="K148" s="343"/>
    </row>
    <row r="149" ht="15" customHeight="1">
      <c r="B149" s="322"/>
      <c r="C149" s="347" t="s">
        <v>834</v>
      </c>
      <c r="D149" s="300"/>
      <c r="E149" s="300"/>
      <c r="F149" s="348" t="s">
        <v>831</v>
      </c>
      <c r="G149" s="300"/>
      <c r="H149" s="347" t="s">
        <v>870</v>
      </c>
      <c r="I149" s="347" t="s">
        <v>833</v>
      </c>
      <c r="J149" s="347">
        <v>120</v>
      </c>
      <c r="K149" s="343"/>
    </row>
    <row r="150" ht="15" customHeight="1">
      <c r="B150" s="322"/>
      <c r="C150" s="347" t="s">
        <v>879</v>
      </c>
      <c r="D150" s="300"/>
      <c r="E150" s="300"/>
      <c r="F150" s="348" t="s">
        <v>831</v>
      </c>
      <c r="G150" s="300"/>
      <c r="H150" s="347" t="s">
        <v>890</v>
      </c>
      <c r="I150" s="347" t="s">
        <v>833</v>
      </c>
      <c r="J150" s="347" t="s">
        <v>881</v>
      </c>
      <c r="K150" s="343"/>
    </row>
    <row r="151" ht="15" customHeight="1">
      <c r="B151" s="322"/>
      <c r="C151" s="347" t="s">
        <v>780</v>
      </c>
      <c r="D151" s="300"/>
      <c r="E151" s="300"/>
      <c r="F151" s="348" t="s">
        <v>831</v>
      </c>
      <c r="G151" s="300"/>
      <c r="H151" s="347" t="s">
        <v>891</v>
      </c>
      <c r="I151" s="347" t="s">
        <v>833</v>
      </c>
      <c r="J151" s="347" t="s">
        <v>881</v>
      </c>
      <c r="K151" s="343"/>
    </row>
    <row r="152" ht="15" customHeight="1">
      <c r="B152" s="322"/>
      <c r="C152" s="347" t="s">
        <v>836</v>
      </c>
      <c r="D152" s="300"/>
      <c r="E152" s="300"/>
      <c r="F152" s="348" t="s">
        <v>837</v>
      </c>
      <c r="G152" s="300"/>
      <c r="H152" s="347" t="s">
        <v>870</v>
      </c>
      <c r="I152" s="347" t="s">
        <v>833</v>
      </c>
      <c r="J152" s="347">
        <v>50</v>
      </c>
      <c r="K152" s="343"/>
    </row>
    <row r="153" ht="15" customHeight="1">
      <c r="B153" s="322"/>
      <c r="C153" s="347" t="s">
        <v>839</v>
      </c>
      <c r="D153" s="300"/>
      <c r="E153" s="300"/>
      <c r="F153" s="348" t="s">
        <v>831</v>
      </c>
      <c r="G153" s="300"/>
      <c r="H153" s="347" t="s">
        <v>870</v>
      </c>
      <c r="I153" s="347" t="s">
        <v>841</v>
      </c>
      <c r="J153" s="347"/>
      <c r="K153" s="343"/>
    </row>
    <row r="154" ht="15" customHeight="1">
      <c r="B154" s="322"/>
      <c r="C154" s="347" t="s">
        <v>850</v>
      </c>
      <c r="D154" s="300"/>
      <c r="E154" s="300"/>
      <c r="F154" s="348" t="s">
        <v>837</v>
      </c>
      <c r="G154" s="300"/>
      <c r="H154" s="347" t="s">
        <v>870</v>
      </c>
      <c r="I154" s="347" t="s">
        <v>833</v>
      </c>
      <c r="J154" s="347">
        <v>50</v>
      </c>
      <c r="K154" s="343"/>
    </row>
    <row r="155" ht="15" customHeight="1">
      <c r="B155" s="322"/>
      <c r="C155" s="347" t="s">
        <v>858</v>
      </c>
      <c r="D155" s="300"/>
      <c r="E155" s="300"/>
      <c r="F155" s="348" t="s">
        <v>837</v>
      </c>
      <c r="G155" s="300"/>
      <c r="H155" s="347" t="s">
        <v>870</v>
      </c>
      <c r="I155" s="347" t="s">
        <v>833</v>
      </c>
      <c r="J155" s="347">
        <v>50</v>
      </c>
      <c r="K155" s="343"/>
    </row>
    <row r="156" ht="15" customHeight="1">
      <c r="B156" s="322"/>
      <c r="C156" s="347" t="s">
        <v>856</v>
      </c>
      <c r="D156" s="300"/>
      <c r="E156" s="300"/>
      <c r="F156" s="348" t="s">
        <v>837</v>
      </c>
      <c r="G156" s="300"/>
      <c r="H156" s="347" t="s">
        <v>870</v>
      </c>
      <c r="I156" s="347" t="s">
        <v>833</v>
      </c>
      <c r="J156" s="347">
        <v>50</v>
      </c>
      <c r="K156" s="343"/>
    </row>
    <row r="157" ht="15" customHeight="1">
      <c r="B157" s="322"/>
      <c r="C157" s="347" t="s">
        <v>100</v>
      </c>
      <c r="D157" s="300"/>
      <c r="E157" s="300"/>
      <c r="F157" s="348" t="s">
        <v>831</v>
      </c>
      <c r="G157" s="300"/>
      <c r="H157" s="347" t="s">
        <v>892</v>
      </c>
      <c r="I157" s="347" t="s">
        <v>833</v>
      </c>
      <c r="J157" s="347" t="s">
        <v>893</v>
      </c>
      <c r="K157" s="343"/>
    </row>
    <row r="158" ht="15" customHeight="1">
      <c r="B158" s="322"/>
      <c r="C158" s="347" t="s">
        <v>894</v>
      </c>
      <c r="D158" s="300"/>
      <c r="E158" s="300"/>
      <c r="F158" s="348" t="s">
        <v>831</v>
      </c>
      <c r="G158" s="300"/>
      <c r="H158" s="347" t="s">
        <v>895</v>
      </c>
      <c r="I158" s="347" t="s">
        <v>865</v>
      </c>
      <c r="J158" s="347"/>
      <c r="K158" s="343"/>
    </row>
    <row r="159" ht="15" customHeight="1">
      <c r="B159" s="349"/>
      <c r="C159" s="331"/>
      <c r="D159" s="331"/>
      <c r="E159" s="331"/>
      <c r="F159" s="331"/>
      <c r="G159" s="331"/>
      <c r="H159" s="331"/>
      <c r="I159" s="331"/>
      <c r="J159" s="331"/>
      <c r="K159" s="350"/>
    </row>
    <row r="160" ht="18.75" customHeight="1">
      <c r="B160" s="296"/>
      <c r="C160" s="300"/>
      <c r="D160" s="300"/>
      <c r="E160" s="300"/>
      <c r="F160" s="321"/>
      <c r="G160" s="300"/>
      <c r="H160" s="300"/>
      <c r="I160" s="300"/>
      <c r="J160" s="300"/>
      <c r="K160" s="296"/>
    </row>
    <row r="161" ht="18.75" customHeight="1">
      <c r="B161" s="307"/>
      <c r="C161" s="307"/>
      <c r="D161" s="307"/>
      <c r="E161" s="307"/>
      <c r="F161" s="307"/>
      <c r="G161" s="307"/>
      <c r="H161" s="307"/>
      <c r="I161" s="307"/>
      <c r="J161" s="307"/>
      <c r="K161" s="307"/>
    </row>
    <row r="162" ht="7.5" customHeight="1">
      <c r="B162" s="286"/>
      <c r="C162" s="287"/>
      <c r="D162" s="287"/>
      <c r="E162" s="287"/>
      <c r="F162" s="287"/>
      <c r="G162" s="287"/>
      <c r="H162" s="287"/>
      <c r="I162" s="287"/>
      <c r="J162" s="287"/>
      <c r="K162" s="288"/>
    </row>
    <row r="163" ht="45" customHeight="1">
      <c r="B163" s="289"/>
      <c r="C163" s="290" t="s">
        <v>896</v>
      </c>
      <c r="D163" s="290"/>
      <c r="E163" s="290"/>
      <c r="F163" s="290"/>
      <c r="G163" s="290"/>
      <c r="H163" s="290"/>
      <c r="I163" s="290"/>
      <c r="J163" s="290"/>
      <c r="K163" s="291"/>
    </row>
    <row r="164" ht="17.25" customHeight="1">
      <c r="B164" s="289"/>
      <c r="C164" s="314" t="s">
        <v>825</v>
      </c>
      <c r="D164" s="314"/>
      <c r="E164" s="314"/>
      <c r="F164" s="314" t="s">
        <v>826</v>
      </c>
      <c r="G164" s="351"/>
      <c r="H164" s="352" t="s">
        <v>113</v>
      </c>
      <c r="I164" s="352" t="s">
        <v>58</v>
      </c>
      <c r="J164" s="314" t="s">
        <v>827</v>
      </c>
      <c r="K164" s="291"/>
    </row>
    <row r="165" ht="17.25" customHeight="1">
      <c r="B165" s="292"/>
      <c r="C165" s="316" t="s">
        <v>828</v>
      </c>
      <c r="D165" s="316"/>
      <c r="E165" s="316"/>
      <c r="F165" s="317" t="s">
        <v>829</v>
      </c>
      <c r="G165" s="353"/>
      <c r="H165" s="354"/>
      <c r="I165" s="354"/>
      <c r="J165" s="316" t="s">
        <v>830</v>
      </c>
      <c r="K165" s="294"/>
    </row>
    <row r="166" ht="5.25" customHeight="1">
      <c r="B166" s="322"/>
      <c r="C166" s="319"/>
      <c r="D166" s="319"/>
      <c r="E166" s="319"/>
      <c r="F166" s="319"/>
      <c r="G166" s="320"/>
      <c r="H166" s="319"/>
      <c r="I166" s="319"/>
      <c r="J166" s="319"/>
      <c r="K166" s="343"/>
    </row>
    <row r="167" ht="15" customHeight="1">
      <c r="B167" s="322"/>
      <c r="C167" s="300" t="s">
        <v>834</v>
      </c>
      <c r="D167" s="300"/>
      <c r="E167" s="300"/>
      <c r="F167" s="321" t="s">
        <v>831</v>
      </c>
      <c r="G167" s="300"/>
      <c r="H167" s="300" t="s">
        <v>870</v>
      </c>
      <c r="I167" s="300" t="s">
        <v>833</v>
      </c>
      <c r="J167" s="300">
        <v>120</v>
      </c>
      <c r="K167" s="343"/>
    </row>
    <row r="168" ht="15" customHeight="1">
      <c r="B168" s="322"/>
      <c r="C168" s="300" t="s">
        <v>879</v>
      </c>
      <c r="D168" s="300"/>
      <c r="E168" s="300"/>
      <c r="F168" s="321" t="s">
        <v>831</v>
      </c>
      <c r="G168" s="300"/>
      <c r="H168" s="300" t="s">
        <v>880</v>
      </c>
      <c r="I168" s="300" t="s">
        <v>833</v>
      </c>
      <c r="J168" s="300" t="s">
        <v>881</v>
      </c>
      <c r="K168" s="343"/>
    </row>
    <row r="169" ht="15" customHeight="1">
      <c r="B169" s="322"/>
      <c r="C169" s="300" t="s">
        <v>780</v>
      </c>
      <c r="D169" s="300"/>
      <c r="E169" s="300"/>
      <c r="F169" s="321" t="s">
        <v>831</v>
      </c>
      <c r="G169" s="300"/>
      <c r="H169" s="300" t="s">
        <v>897</v>
      </c>
      <c r="I169" s="300" t="s">
        <v>833</v>
      </c>
      <c r="J169" s="300" t="s">
        <v>881</v>
      </c>
      <c r="K169" s="343"/>
    </row>
    <row r="170" ht="15" customHeight="1">
      <c r="B170" s="322"/>
      <c r="C170" s="300" t="s">
        <v>836</v>
      </c>
      <c r="D170" s="300"/>
      <c r="E170" s="300"/>
      <c r="F170" s="321" t="s">
        <v>837</v>
      </c>
      <c r="G170" s="300"/>
      <c r="H170" s="300" t="s">
        <v>897</v>
      </c>
      <c r="I170" s="300" t="s">
        <v>833</v>
      </c>
      <c r="J170" s="300">
        <v>50</v>
      </c>
      <c r="K170" s="343"/>
    </row>
    <row r="171" ht="15" customHeight="1">
      <c r="B171" s="322"/>
      <c r="C171" s="300" t="s">
        <v>839</v>
      </c>
      <c r="D171" s="300"/>
      <c r="E171" s="300"/>
      <c r="F171" s="321" t="s">
        <v>831</v>
      </c>
      <c r="G171" s="300"/>
      <c r="H171" s="300" t="s">
        <v>897</v>
      </c>
      <c r="I171" s="300" t="s">
        <v>841</v>
      </c>
      <c r="J171" s="300"/>
      <c r="K171" s="343"/>
    </row>
    <row r="172" ht="15" customHeight="1">
      <c r="B172" s="322"/>
      <c r="C172" s="300" t="s">
        <v>850</v>
      </c>
      <c r="D172" s="300"/>
      <c r="E172" s="300"/>
      <c r="F172" s="321" t="s">
        <v>837</v>
      </c>
      <c r="G172" s="300"/>
      <c r="H172" s="300" t="s">
        <v>897</v>
      </c>
      <c r="I172" s="300" t="s">
        <v>833</v>
      </c>
      <c r="J172" s="300">
        <v>50</v>
      </c>
      <c r="K172" s="343"/>
    </row>
    <row r="173" ht="15" customHeight="1">
      <c r="B173" s="322"/>
      <c r="C173" s="300" t="s">
        <v>858</v>
      </c>
      <c r="D173" s="300"/>
      <c r="E173" s="300"/>
      <c r="F173" s="321" t="s">
        <v>837</v>
      </c>
      <c r="G173" s="300"/>
      <c r="H173" s="300" t="s">
        <v>897</v>
      </c>
      <c r="I173" s="300" t="s">
        <v>833</v>
      </c>
      <c r="J173" s="300">
        <v>50</v>
      </c>
      <c r="K173" s="343"/>
    </row>
    <row r="174" ht="15" customHeight="1">
      <c r="B174" s="322"/>
      <c r="C174" s="300" t="s">
        <v>856</v>
      </c>
      <c r="D174" s="300"/>
      <c r="E174" s="300"/>
      <c r="F174" s="321" t="s">
        <v>837</v>
      </c>
      <c r="G174" s="300"/>
      <c r="H174" s="300" t="s">
        <v>897</v>
      </c>
      <c r="I174" s="300" t="s">
        <v>833</v>
      </c>
      <c r="J174" s="300">
        <v>50</v>
      </c>
      <c r="K174" s="343"/>
    </row>
    <row r="175" ht="15" customHeight="1">
      <c r="B175" s="322"/>
      <c r="C175" s="300" t="s">
        <v>112</v>
      </c>
      <c r="D175" s="300"/>
      <c r="E175" s="300"/>
      <c r="F175" s="321" t="s">
        <v>831</v>
      </c>
      <c r="G175" s="300"/>
      <c r="H175" s="300" t="s">
        <v>898</v>
      </c>
      <c r="I175" s="300" t="s">
        <v>899</v>
      </c>
      <c r="J175" s="300"/>
      <c r="K175" s="343"/>
    </row>
    <row r="176" ht="15" customHeight="1">
      <c r="B176" s="322"/>
      <c r="C176" s="300" t="s">
        <v>58</v>
      </c>
      <c r="D176" s="300"/>
      <c r="E176" s="300"/>
      <c r="F176" s="321" t="s">
        <v>831</v>
      </c>
      <c r="G176" s="300"/>
      <c r="H176" s="300" t="s">
        <v>900</v>
      </c>
      <c r="I176" s="300" t="s">
        <v>901</v>
      </c>
      <c r="J176" s="300">
        <v>1</v>
      </c>
      <c r="K176" s="343"/>
    </row>
    <row r="177" ht="15" customHeight="1">
      <c r="B177" s="322"/>
      <c r="C177" s="300" t="s">
        <v>54</v>
      </c>
      <c r="D177" s="300"/>
      <c r="E177" s="300"/>
      <c r="F177" s="321" t="s">
        <v>831</v>
      </c>
      <c r="G177" s="300"/>
      <c r="H177" s="300" t="s">
        <v>902</v>
      </c>
      <c r="I177" s="300" t="s">
        <v>833</v>
      </c>
      <c r="J177" s="300">
        <v>20</v>
      </c>
      <c r="K177" s="343"/>
    </row>
    <row r="178" ht="15" customHeight="1">
      <c r="B178" s="322"/>
      <c r="C178" s="300" t="s">
        <v>113</v>
      </c>
      <c r="D178" s="300"/>
      <c r="E178" s="300"/>
      <c r="F178" s="321" t="s">
        <v>831</v>
      </c>
      <c r="G178" s="300"/>
      <c r="H178" s="300" t="s">
        <v>903</v>
      </c>
      <c r="I178" s="300" t="s">
        <v>833</v>
      </c>
      <c r="J178" s="300">
        <v>255</v>
      </c>
      <c r="K178" s="343"/>
    </row>
    <row r="179" ht="15" customHeight="1">
      <c r="B179" s="322"/>
      <c r="C179" s="300" t="s">
        <v>114</v>
      </c>
      <c r="D179" s="300"/>
      <c r="E179" s="300"/>
      <c r="F179" s="321" t="s">
        <v>831</v>
      </c>
      <c r="G179" s="300"/>
      <c r="H179" s="300" t="s">
        <v>796</v>
      </c>
      <c r="I179" s="300" t="s">
        <v>833</v>
      </c>
      <c r="J179" s="300">
        <v>10</v>
      </c>
      <c r="K179" s="343"/>
    </row>
    <row r="180" ht="15" customHeight="1">
      <c r="B180" s="322"/>
      <c r="C180" s="300" t="s">
        <v>115</v>
      </c>
      <c r="D180" s="300"/>
      <c r="E180" s="300"/>
      <c r="F180" s="321" t="s">
        <v>831</v>
      </c>
      <c r="G180" s="300"/>
      <c r="H180" s="300" t="s">
        <v>904</v>
      </c>
      <c r="I180" s="300" t="s">
        <v>865</v>
      </c>
      <c r="J180" s="300"/>
      <c r="K180" s="343"/>
    </row>
    <row r="181" ht="15" customHeight="1">
      <c r="B181" s="322"/>
      <c r="C181" s="300" t="s">
        <v>905</v>
      </c>
      <c r="D181" s="300"/>
      <c r="E181" s="300"/>
      <c r="F181" s="321" t="s">
        <v>831</v>
      </c>
      <c r="G181" s="300"/>
      <c r="H181" s="300" t="s">
        <v>906</v>
      </c>
      <c r="I181" s="300" t="s">
        <v>865</v>
      </c>
      <c r="J181" s="300"/>
      <c r="K181" s="343"/>
    </row>
    <row r="182" ht="15" customHeight="1">
      <c r="B182" s="322"/>
      <c r="C182" s="300" t="s">
        <v>894</v>
      </c>
      <c r="D182" s="300"/>
      <c r="E182" s="300"/>
      <c r="F182" s="321" t="s">
        <v>831</v>
      </c>
      <c r="G182" s="300"/>
      <c r="H182" s="300" t="s">
        <v>907</v>
      </c>
      <c r="I182" s="300" t="s">
        <v>865</v>
      </c>
      <c r="J182" s="300"/>
      <c r="K182" s="343"/>
    </row>
    <row r="183" ht="15" customHeight="1">
      <c r="B183" s="322"/>
      <c r="C183" s="300" t="s">
        <v>117</v>
      </c>
      <c r="D183" s="300"/>
      <c r="E183" s="300"/>
      <c r="F183" s="321" t="s">
        <v>837</v>
      </c>
      <c r="G183" s="300"/>
      <c r="H183" s="300" t="s">
        <v>908</v>
      </c>
      <c r="I183" s="300" t="s">
        <v>833</v>
      </c>
      <c r="J183" s="300">
        <v>50</v>
      </c>
      <c r="K183" s="343"/>
    </row>
    <row r="184" ht="15" customHeight="1">
      <c r="B184" s="322"/>
      <c r="C184" s="300" t="s">
        <v>909</v>
      </c>
      <c r="D184" s="300"/>
      <c r="E184" s="300"/>
      <c r="F184" s="321" t="s">
        <v>837</v>
      </c>
      <c r="G184" s="300"/>
      <c r="H184" s="300" t="s">
        <v>910</v>
      </c>
      <c r="I184" s="300" t="s">
        <v>911</v>
      </c>
      <c r="J184" s="300"/>
      <c r="K184" s="343"/>
    </row>
    <row r="185" ht="15" customHeight="1">
      <c r="B185" s="322"/>
      <c r="C185" s="300" t="s">
        <v>912</v>
      </c>
      <c r="D185" s="300"/>
      <c r="E185" s="300"/>
      <c r="F185" s="321" t="s">
        <v>837</v>
      </c>
      <c r="G185" s="300"/>
      <c r="H185" s="300" t="s">
        <v>913</v>
      </c>
      <c r="I185" s="300" t="s">
        <v>911</v>
      </c>
      <c r="J185" s="300"/>
      <c r="K185" s="343"/>
    </row>
    <row r="186" ht="15" customHeight="1">
      <c r="B186" s="322"/>
      <c r="C186" s="300" t="s">
        <v>914</v>
      </c>
      <c r="D186" s="300"/>
      <c r="E186" s="300"/>
      <c r="F186" s="321" t="s">
        <v>837</v>
      </c>
      <c r="G186" s="300"/>
      <c r="H186" s="300" t="s">
        <v>915</v>
      </c>
      <c r="I186" s="300" t="s">
        <v>911</v>
      </c>
      <c r="J186" s="300"/>
      <c r="K186" s="343"/>
    </row>
    <row r="187" ht="15" customHeight="1">
      <c r="B187" s="322"/>
      <c r="C187" s="355" t="s">
        <v>916</v>
      </c>
      <c r="D187" s="300"/>
      <c r="E187" s="300"/>
      <c r="F187" s="321" t="s">
        <v>837</v>
      </c>
      <c r="G187" s="300"/>
      <c r="H187" s="300" t="s">
        <v>917</v>
      </c>
      <c r="I187" s="300" t="s">
        <v>918</v>
      </c>
      <c r="J187" s="356" t="s">
        <v>919</v>
      </c>
      <c r="K187" s="343"/>
    </row>
    <row r="188" ht="15" customHeight="1">
      <c r="B188" s="322"/>
      <c r="C188" s="306" t="s">
        <v>43</v>
      </c>
      <c r="D188" s="300"/>
      <c r="E188" s="300"/>
      <c r="F188" s="321" t="s">
        <v>831</v>
      </c>
      <c r="G188" s="300"/>
      <c r="H188" s="296" t="s">
        <v>920</v>
      </c>
      <c r="I188" s="300" t="s">
        <v>921</v>
      </c>
      <c r="J188" s="300"/>
      <c r="K188" s="343"/>
    </row>
    <row r="189" ht="15" customHeight="1">
      <c r="B189" s="322"/>
      <c r="C189" s="306" t="s">
        <v>922</v>
      </c>
      <c r="D189" s="300"/>
      <c r="E189" s="300"/>
      <c r="F189" s="321" t="s">
        <v>831</v>
      </c>
      <c r="G189" s="300"/>
      <c r="H189" s="300" t="s">
        <v>923</v>
      </c>
      <c r="I189" s="300" t="s">
        <v>865</v>
      </c>
      <c r="J189" s="300"/>
      <c r="K189" s="343"/>
    </row>
    <row r="190" ht="15" customHeight="1">
      <c r="B190" s="322"/>
      <c r="C190" s="306" t="s">
        <v>924</v>
      </c>
      <c r="D190" s="300"/>
      <c r="E190" s="300"/>
      <c r="F190" s="321" t="s">
        <v>831</v>
      </c>
      <c r="G190" s="300"/>
      <c r="H190" s="300" t="s">
        <v>925</v>
      </c>
      <c r="I190" s="300" t="s">
        <v>865</v>
      </c>
      <c r="J190" s="300"/>
      <c r="K190" s="343"/>
    </row>
    <row r="191" ht="15" customHeight="1">
      <c r="B191" s="322"/>
      <c r="C191" s="306" t="s">
        <v>926</v>
      </c>
      <c r="D191" s="300"/>
      <c r="E191" s="300"/>
      <c r="F191" s="321" t="s">
        <v>837</v>
      </c>
      <c r="G191" s="300"/>
      <c r="H191" s="300" t="s">
        <v>927</v>
      </c>
      <c r="I191" s="300" t="s">
        <v>865</v>
      </c>
      <c r="J191" s="300"/>
      <c r="K191" s="343"/>
    </row>
    <row r="192" ht="15" customHeight="1">
      <c r="B192" s="349"/>
      <c r="C192" s="357"/>
      <c r="D192" s="331"/>
      <c r="E192" s="331"/>
      <c r="F192" s="331"/>
      <c r="G192" s="331"/>
      <c r="H192" s="331"/>
      <c r="I192" s="331"/>
      <c r="J192" s="331"/>
      <c r="K192" s="350"/>
    </row>
    <row r="193" ht="18.75" customHeight="1">
      <c r="B193" s="296"/>
      <c r="C193" s="300"/>
      <c r="D193" s="300"/>
      <c r="E193" s="300"/>
      <c r="F193" s="321"/>
      <c r="G193" s="300"/>
      <c r="H193" s="300"/>
      <c r="I193" s="300"/>
      <c r="J193" s="300"/>
      <c r="K193" s="296"/>
    </row>
    <row r="194" ht="18.75" customHeight="1">
      <c r="B194" s="296"/>
      <c r="C194" s="300"/>
      <c r="D194" s="300"/>
      <c r="E194" s="300"/>
      <c r="F194" s="321"/>
      <c r="G194" s="300"/>
      <c r="H194" s="300"/>
      <c r="I194" s="300"/>
      <c r="J194" s="300"/>
      <c r="K194" s="296"/>
    </row>
    <row r="195" ht="18.75" customHeight="1">
      <c r="B195" s="307"/>
      <c r="C195" s="307"/>
      <c r="D195" s="307"/>
      <c r="E195" s="307"/>
      <c r="F195" s="307"/>
      <c r="G195" s="307"/>
      <c r="H195" s="307"/>
      <c r="I195" s="307"/>
      <c r="J195" s="307"/>
      <c r="K195" s="307"/>
    </row>
    <row r="196" ht="13.5">
      <c r="B196" s="286"/>
      <c r="C196" s="287"/>
      <c r="D196" s="287"/>
      <c r="E196" s="287"/>
      <c r="F196" s="287"/>
      <c r="G196" s="287"/>
      <c r="H196" s="287"/>
      <c r="I196" s="287"/>
      <c r="J196" s="287"/>
      <c r="K196" s="288"/>
    </row>
    <row r="197" ht="21">
      <c r="B197" s="289"/>
      <c r="C197" s="290" t="s">
        <v>928</v>
      </c>
      <c r="D197" s="290"/>
      <c r="E197" s="290"/>
      <c r="F197" s="290"/>
      <c r="G197" s="290"/>
      <c r="H197" s="290"/>
      <c r="I197" s="290"/>
      <c r="J197" s="290"/>
      <c r="K197" s="291"/>
    </row>
    <row r="198" ht="25.5" customHeight="1">
      <c r="B198" s="289"/>
      <c r="C198" s="358" t="s">
        <v>929</v>
      </c>
      <c r="D198" s="358"/>
      <c r="E198" s="358"/>
      <c r="F198" s="358" t="s">
        <v>930</v>
      </c>
      <c r="G198" s="359"/>
      <c r="H198" s="358" t="s">
        <v>931</v>
      </c>
      <c r="I198" s="358"/>
      <c r="J198" s="358"/>
      <c r="K198" s="291"/>
    </row>
    <row r="199" ht="5.25" customHeight="1">
      <c r="B199" s="322"/>
      <c r="C199" s="319"/>
      <c r="D199" s="319"/>
      <c r="E199" s="319"/>
      <c r="F199" s="319"/>
      <c r="G199" s="300"/>
      <c r="H199" s="319"/>
      <c r="I199" s="319"/>
      <c r="J199" s="319"/>
      <c r="K199" s="343"/>
    </row>
    <row r="200" ht="15" customHeight="1">
      <c r="B200" s="322"/>
      <c r="C200" s="300" t="s">
        <v>921</v>
      </c>
      <c r="D200" s="300"/>
      <c r="E200" s="300"/>
      <c r="F200" s="321" t="s">
        <v>44</v>
      </c>
      <c r="G200" s="300"/>
      <c r="H200" s="300" t="s">
        <v>932</v>
      </c>
      <c r="I200" s="300"/>
      <c r="J200" s="300"/>
      <c r="K200" s="343"/>
    </row>
    <row r="201" ht="15" customHeight="1">
      <c r="B201" s="322"/>
      <c r="C201" s="328"/>
      <c r="D201" s="300"/>
      <c r="E201" s="300"/>
      <c r="F201" s="321" t="s">
        <v>45</v>
      </c>
      <c r="G201" s="300"/>
      <c r="H201" s="300" t="s">
        <v>933</v>
      </c>
      <c r="I201" s="300"/>
      <c r="J201" s="300"/>
      <c r="K201" s="343"/>
    </row>
    <row r="202" ht="15" customHeight="1">
      <c r="B202" s="322"/>
      <c r="C202" s="328"/>
      <c r="D202" s="300"/>
      <c r="E202" s="300"/>
      <c r="F202" s="321" t="s">
        <v>48</v>
      </c>
      <c r="G202" s="300"/>
      <c r="H202" s="300" t="s">
        <v>934</v>
      </c>
      <c r="I202" s="300"/>
      <c r="J202" s="300"/>
      <c r="K202" s="343"/>
    </row>
    <row r="203" ht="15" customHeight="1">
      <c r="B203" s="322"/>
      <c r="C203" s="300"/>
      <c r="D203" s="300"/>
      <c r="E203" s="300"/>
      <c r="F203" s="321" t="s">
        <v>46</v>
      </c>
      <c r="G203" s="300"/>
      <c r="H203" s="300" t="s">
        <v>935</v>
      </c>
      <c r="I203" s="300"/>
      <c r="J203" s="300"/>
      <c r="K203" s="343"/>
    </row>
    <row r="204" ht="15" customHeight="1">
      <c r="B204" s="322"/>
      <c r="C204" s="300"/>
      <c r="D204" s="300"/>
      <c r="E204" s="300"/>
      <c r="F204" s="321" t="s">
        <v>47</v>
      </c>
      <c r="G204" s="300"/>
      <c r="H204" s="300" t="s">
        <v>936</v>
      </c>
      <c r="I204" s="300"/>
      <c r="J204" s="300"/>
      <c r="K204" s="343"/>
    </row>
    <row r="205" ht="15" customHeight="1">
      <c r="B205" s="322"/>
      <c r="C205" s="300"/>
      <c r="D205" s="300"/>
      <c r="E205" s="300"/>
      <c r="F205" s="321"/>
      <c r="G205" s="300"/>
      <c r="H205" s="300"/>
      <c r="I205" s="300"/>
      <c r="J205" s="300"/>
      <c r="K205" s="343"/>
    </row>
    <row r="206" ht="15" customHeight="1">
      <c r="B206" s="322"/>
      <c r="C206" s="300" t="s">
        <v>877</v>
      </c>
      <c r="D206" s="300"/>
      <c r="E206" s="300"/>
      <c r="F206" s="321" t="s">
        <v>80</v>
      </c>
      <c r="G206" s="300"/>
      <c r="H206" s="300" t="s">
        <v>937</v>
      </c>
      <c r="I206" s="300"/>
      <c r="J206" s="300"/>
      <c r="K206" s="343"/>
    </row>
    <row r="207" ht="15" customHeight="1">
      <c r="B207" s="322"/>
      <c r="C207" s="328"/>
      <c r="D207" s="300"/>
      <c r="E207" s="300"/>
      <c r="F207" s="321" t="s">
        <v>776</v>
      </c>
      <c r="G207" s="300"/>
      <c r="H207" s="300" t="s">
        <v>777</v>
      </c>
      <c r="I207" s="300"/>
      <c r="J207" s="300"/>
      <c r="K207" s="343"/>
    </row>
    <row r="208" ht="15" customHeight="1">
      <c r="B208" s="322"/>
      <c r="C208" s="300"/>
      <c r="D208" s="300"/>
      <c r="E208" s="300"/>
      <c r="F208" s="321" t="s">
        <v>774</v>
      </c>
      <c r="G208" s="300"/>
      <c r="H208" s="300" t="s">
        <v>938</v>
      </c>
      <c r="I208" s="300"/>
      <c r="J208" s="300"/>
      <c r="K208" s="343"/>
    </row>
    <row r="209" ht="15" customHeight="1">
      <c r="B209" s="360"/>
      <c r="C209" s="328"/>
      <c r="D209" s="328"/>
      <c r="E209" s="328"/>
      <c r="F209" s="321" t="s">
        <v>87</v>
      </c>
      <c r="G209" s="306"/>
      <c r="H209" s="347" t="s">
        <v>88</v>
      </c>
      <c r="I209" s="347"/>
      <c r="J209" s="347"/>
      <c r="K209" s="361"/>
    </row>
    <row r="210" ht="15" customHeight="1">
      <c r="B210" s="360"/>
      <c r="C210" s="328"/>
      <c r="D210" s="328"/>
      <c r="E210" s="328"/>
      <c r="F210" s="321" t="s">
        <v>778</v>
      </c>
      <c r="G210" s="306"/>
      <c r="H210" s="347" t="s">
        <v>755</v>
      </c>
      <c r="I210" s="347"/>
      <c r="J210" s="347"/>
      <c r="K210" s="361"/>
    </row>
    <row r="211" ht="15" customHeight="1">
      <c r="B211" s="360"/>
      <c r="C211" s="328"/>
      <c r="D211" s="328"/>
      <c r="E211" s="328"/>
      <c r="F211" s="362"/>
      <c r="G211" s="306"/>
      <c r="H211" s="363"/>
      <c r="I211" s="363"/>
      <c r="J211" s="363"/>
      <c r="K211" s="361"/>
    </row>
    <row r="212" ht="15" customHeight="1">
      <c r="B212" s="360"/>
      <c r="C212" s="300" t="s">
        <v>901</v>
      </c>
      <c r="D212" s="328"/>
      <c r="E212" s="328"/>
      <c r="F212" s="321">
        <v>1</v>
      </c>
      <c r="G212" s="306"/>
      <c r="H212" s="347" t="s">
        <v>939</v>
      </c>
      <c r="I212" s="347"/>
      <c r="J212" s="347"/>
      <c r="K212" s="361"/>
    </row>
    <row r="213" ht="15" customHeight="1">
      <c r="B213" s="360"/>
      <c r="C213" s="328"/>
      <c r="D213" s="328"/>
      <c r="E213" s="328"/>
      <c r="F213" s="321">
        <v>2</v>
      </c>
      <c r="G213" s="306"/>
      <c r="H213" s="347" t="s">
        <v>940</v>
      </c>
      <c r="I213" s="347"/>
      <c r="J213" s="347"/>
      <c r="K213" s="361"/>
    </row>
    <row r="214" ht="15" customHeight="1">
      <c r="B214" s="360"/>
      <c r="C214" s="328"/>
      <c r="D214" s="328"/>
      <c r="E214" s="328"/>
      <c r="F214" s="321">
        <v>3</v>
      </c>
      <c r="G214" s="306"/>
      <c r="H214" s="347" t="s">
        <v>941</v>
      </c>
      <c r="I214" s="347"/>
      <c r="J214" s="347"/>
      <c r="K214" s="361"/>
    </row>
    <row r="215" ht="15" customHeight="1">
      <c r="B215" s="360"/>
      <c r="C215" s="328"/>
      <c r="D215" s="328"/>
      <c r="E215" s="328"/>
      <c r="F215" s="321">
        <v>4</v>
      </c>
      <c r="G215" s="306"/>
      <c r="H215" s="347" t="s">
        <v>942</v>
      </c>
      <c r="I215" s="347"/>
      <c r="J215" s="347"/>
      <c r="K215" s="361"/>
    </row>
    <row r="216" ht="12.75" customHeight="1">
      <c r="B216" s="364"/>
      <c r="C216" s="365"/>
      <c r="D216" s="365"/>
      <c r="E216" s="365"/>
      <c r="F216" s="365"/>
      <c r="G216" s="365"/>
      <c r="H216" s="365"/>
      <c r="I216" s="365"/>
      <c r="J216" s="365"/>
      <c r="K216" s="36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Sedláčková Dagmar</dc:creator>
  <cp:lastModifiedBy>Sedláčková Dagmar</cp:lastModifiedBy>
  <dcterms:created xsi:type="dcterms:W3CDTF">2018-12-10T15:12:25Z</dcterms:created>
  <dcterms:modified xsi:type="dcterms:W3CDTF">2018-12-10T15:12:33Z</dcterms:modified>
</cp:coreProperties>
</file>