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část A - stavební část" sheetId="2" r:id="rId2"/>
    <sheet name="část B - stavební část" sheetId="3" r:id="rId3"/>
    <sheet name="část C - stavební část" sheetId="4" r:id="rId4"/>
    <sheet name="část D - stavební část" sheetId="5" r:id="rId5"/>
    <sheet name="část MÁRNICE - stavební část" sheetId="6" r:id="rId6"/>
    <sheet name="část VSTUPNÍ BRÁNA - stav..." sheetId="7" r:id="rId7"/>
    <sheet name="Pokyny pro vyplnění" sheetId="8" r:id="rId8"/>
  </sheets>
  <definedNames>
    <definedName name="_xlnm.Print_Area" localSheetId="0">'Rekapitulace stavby'!$D$4:$AO$36,'Rekapitulace stavby'!$C$42:$AQ$61</definedName>
    <definedName name="_xlnm.Print_Titles" localSheetId="0">'Rekapitulace stavby'!$52:$52</definedName>
    <definedName name="_xlnm._FilterDatabase" localSheetId="1" hidden="1">'část A - stavební část'!$C$94:$K$235</definedName>
    <definedName name="_xlnm.Print_Area" localSheetId="1">'část A - stavební část'!$C$4:$J$39,'část A - stavební část'!$C$45:$J$76,'část A - stavební část'!$C$82:$K$235</definedName>
    <definedName name="_xlnm.Print_Titles" localSheetId="1">'část A - stavební část'!$94:$94</definedName>
    <definedName name="_xlnm._FilterDatabase" localSheetId="2" hidden="1">'část B - stavební část'!$C$93:$K$188</definedName>
    <definedName name="_xlnm.Print_Area" localSheetId="2">'část B - stavební část'!$C$4:$J$39,'část B - stavební část'!$C$45:$J$75,'část B - stavební část'!$C$81:$K$188</definedName>
    <definedName name="_xlnm.Print_Titles" localSheetId="2">'část B - stavební část'!$93:$93</definedName>
    <definedName name="_xlnm._FilterDatabase" localSheetId="3" hidden="1">'část C - stavební část'!$C$93:$K$207</definedName>
    <definedName name="_xlnm.Print_Area" localSheetId="3">'část C - stavební část'!$C$4:$J$39,'část C - stavební část'!$C$45:$J$75,'část C - stavební část'!$C$81:$K$207</definedName>
    <definedName name="_xlnm.Print_Titles" localSheetId="3">'část C - stavební část'!$93:$93</definedName>
    <definedName name="_xlnm._FilterDatabase" localSheetId="4" hidden="1">'část D - stavební část'!$C$92:$K$156</definedName>
    <definedName name="_xlnm.Print_Area" localSheetId="4">'část D - stavební část'!$C$4:$J$39,'část D - stavební část'!$C$45:$J$74,'část D - stavební část'!$C$80:$K$156</definedName>
    <definedName name="_xlnm.Print_Titles" localSheetId="4">'část D - stavební část'!$92:$92</definedName>
    <definedName name="_xlnm._FilterDatabase" localSheetId="5" hidden="1">'část MÁRNICE - stavební část'!$C$96:$K$206</definedName>
    <definedName name="_xlnm.Print_Area" localSheetId="5">'část MÁRNICE - stavební část'!$C$4:$J$39,'část MÁRNICE - stavební část'!$C$45:$J$78,'část MÁRNICE - stavební část'!$C$84:$K$206</definedName>
    <definedName name="_xlnm.Print_Titles" localSheetId="5">'část MÁRNICE - stavební část'!$96:$96</definedName>
    <definedName name="_xlnm._FilterDatabase" localSheetId="6" hidden="1">'část VSTUPNÍ BRÁNA - stav...'!$C$93:$K$199</definedName>
    <definedName name="_xlnm.Print_Area" localSheetId="6">'část VSTUPNÍ BRÁNA - stav...'!$C$4:$J$39,'část VSTUPNÍ BRÁNA - stav...'!$C$45:$J$75,'část VSTUPNÍ BRÁNA - stav...'!$C$81:$K$199</definedName>
    <definedName name="_xlnm.Print_Titles" localSheetId="6">'část VSTUPNÍ BRÁNA - stav...'!$93:$93</definedName>
    <definedName name="_xlnm.Print_Area" localSheetId="7">'Pokyny pro vyplnění'!$B$2:$K$71,'Pokyny pro vyplnění'!$B$74:$K$118,'Pokyny pro vyplnění'!$B$121:$K$190,'Pokyny pro vyplnění'!$B$198:$K$218</definedName>
  </definedNames>
  <calcPr/>
</workbook>
</file>

<file path=xl/calcChain.xml><?xml version="1.0" encoding="utf-8"?>
<calcChain xmlns="http://schemas.openxmlformats.org/spreadsheetml/2006/main">
  <c i="7" r="J37"/>
  <c r="J36"/>
  <c i="1" r="AY60"/>
  <c i="7" r="J35"/>
  <c i="1" r="AX60"/>
  <c i="7" r="BI199"/>
  <c r="BH199"/>
  <c r="BG199"/>
  <c r="BF199"/>
  <c r="T199"/>
  <c r="T198"/>
  <c r="R199"/>
  <c r="R198"/>
  <c r="P199"/>
  <c r="P198"/>
  <c r="BK199"/>
  <c r="BK198"/>
  <c r="J198"/>
  <c r="J199"/>
  <c r="BE199"/>
  <c r="J74"/>
  <c r="BI197"/>
  <c r="BH197"/>
  <c r="BG197"/>
  <c r="BF197"/>
  <c r="T197"/>
  <c r="T196"/>
  <c r="T195"/>
  <c r="R197"/>
  <c r="R196"/>
  <c r="R195"/>
  <c r="P197"/>
  <c r="P196"/>
  <c r="P195"/>
  <c r="BK197"/>
  <c r="BK196"/>
  <c r="J196"/>
  <c r="BK195"/>
  <c r="J195"/>
  <c r="J197"/>
  <c r="BE197"/>
  <c r="J73"/>
  <c r="J72"/>
  <c r="BI192"/>
  <c r="BH192"/>
  <c r="BG192"/>
  <c r="BF192"/>
  <c r="T192"/>
  <c r="R192"/>
  <c r="P192"/>
  <c r="BK192"/>
  <c r="J192"/>
  <c r="BE192"/>
  <c r="BI187"/>
  <c r="BH187"/>
  <c r="BG187"/>
  <c r="BF187"/>
  <c r="T187"/>
  <c r="R187"/>
  <c r="P187"/>
  <c r="BK187"/>
  <c r="J187"/>
  <c r="BE187"/>
  <c r="BI183"/>
  <c r="BH183"/>
  <c r="BG183"/>
  <c r="BF183"/>
  <c r="T183"/>
  <c r="T182"/>
  <c r="R183"/>
  <c r="R182"/>
  <c r="P183"/>
  <c r="P182"/>
  <c r="BK183"/>
  <c r="BK182"/>
  <c r="J182"/>
  <c r="J183"/>
  <c r="BE183"/>
  <c r="J71"/>
  <c r="BI180"/>
  <c r="BH180"/>
  <c r="BG180"/>
  <c r="BF180"/>
  <c r="T180"/>
  <c r="R180"/>
  <c r="P180"/>
  <c r="BK180"/>
  <c r="J180"/>
  <c r="BE180"/>
  <c r="BI178"/>
  <c r="BH178"/>
  <c r="BG178"/>
  <c r="BF178"/>
  <c r="T178"/>
  <c r="R178"/>
  <c r="P178"/>
  <c r="BK178"/>
  <c r="J178"/>
  <c r="BE178"/>
  <c r="BI175"/>
  <c r="BH175"/>
  <c r="BG175"/>
  <c r="BF175"/>
  <c r="T175"/>
  <c r="R175"/>
  <c r="P175"/>
  <c r="BK175"/>
  <c r="J175"/>
  <c r="BE175"/>
  <c r="BI174"/>
  <c r="BH174"/>
  <c r="BG174"/>
  <c r="BF174"/>
  <c r="T174"/>
  <c r="R174"/>
  <c r="P174"/>
  <c r="BK174"/>
  <c r="J174"/>
  <c r="BE174"/>
  <c r="BI171"/>
  <c r="BH171"/>
  <c r="BG171"/>
  <c r="BF171"/>
  <c r="T171"/>
  <c r="R171"/>
  <c r="P171"/>
  <c r="BK171"/>
  <c r="J171"/>
  <c r="BE171"/>
  <c r="BI170"/>
  <c r="BH170"/>
  <c r="BG170"/>
  <c r="BF170"/>
  <c r="T170"/>
  <c r="T169"/>
  <c r="T168"/>
  <c r="R170"/>
  <c r="R169"/>
  <c r="R168"/>
  <c r="P170"/>
  <c r="P169"/>
  <c r="P168"/>
  <c r="BK170"/>
  <c r="BK169"/>
  <c r="J169"/>
  <c r="BK168"/>
  <c r="J168"/>
  <c r="J170"/>
  <c r="BE170"/>
  <c r="J70"/>
  <c r="J69"/>
  <c r="BI166"/>
  <c r="BH166"/>
  <c r="BG166"/>
  <c r="BF166"/>
  <c r="T166"/>
  <c r="T165"/>
  <c r="R166"/>
  <c r="R165"/>
  <c r="P166"/>
  <c r="P165"/>
  <c r="BK166"/>
  <c r="BK165"/>
  <c r="J165"/>
  <c r="J166"/>
  <c r="BE166"/>
  <c r="J68"/>
  <c r="BI162"/>
  <c r="BH162"/>
  <c r="BG162"/>
  <c r="BF162"/>
  <c r="T162"/>
  <c r="R162"/>
  <c r="P162"/>
  <c r="BK162"/>
  <c r="J162"/>
  <c r="BE162"/>
  <c r="BI159"/>
  <c r="BH159"/>
  <c r="BG159"/>
  <c r="BF159"/>
  <c r="T159"/>
  <c r="R159"/>
  <c r="P159"/>
  <c r="BK159"/>
  <c r="J159"/>
  <c r="BE159"/>
  <c r="BI155"/>
  <c r="BH155"/>
  <c r="BG155"/>
  <c r="BF155"/>
  <c r="T155"/>
  <c r="R155"/>
  <c r="P155"/>
  <c r="BK155"/>
  <c r="J155"/>
  <c r="BE155"/>
  <c r="BI153"/>
  <c r="BH153"/>
  <c r="BG153"/>
  <c r="BF153"/>
  <c r="T153"/>
  <c r="R153"/>
  <c r="P153"/>
  <c r="BK153"/>
  <c r="J153"/>
  <c r="BE153"/>
  <c r="BI151"/>
  <c r="BH151"/>
  <c r="BG151"/>
  <c r="BF151"/>
  <c r="T151"/>
  <c r="T150"/>
  <c r="R151"/>
  <c r="R150"/>
  <c r="P151"/>
  <c r="P150"/>
  <c r="BK151"/>
  <c r="BK150"/>
  <c r="J150"/>
  <c r="J151"/>
  <c r="BE151"/>
  <c r="J67"/>
  <c r="BI145"/>
  <c r="BH145"/>
  <c r="BG145"/>
  <c r="BF145"/>
  <c r="T145"/>
  <c r="R145"/>
  <c r="P145"/>
  <c r="BK145"/>
  <c r="J145"/>
  <c r="BE145"/>
  <c r="BI140"/>
  <c r="BH140"/>
  <c r="BG140"/>
  <c r="BF140"/>
  <c r="T140"/>
  <c r="R140"/>
  <c r="P140"/>
  <c r="BK140"/>
  <c r="J140"/>
  <c r="BE140"/>
  <c r="BI136"/>
  <c r="BH136"/>
  <c r="BG136"/>
  <c r="BF136"/>
  <c r="T136"/>
  <c r="T135"/>
  <c r="R136"/>
  <c r="R135"/>
  <c r="P136"/>
  <c r="P135"/>
  <c r="BK136"/>
  <c r="BK135"/>
  <c r="J135"/>
  <c r="J136"/>
  <c r="BE136"/>
  <c r="J66"/>
  <c r="BI133"/>
  <c r="BH133"/>
  <c r="BG133"/>
  <c r="BF133"/>
  <c r="T133"/>
  <c r="T132"/>
  <c r="R133"/>
  <c r="R132"/>
  <c r="P133"/>
  <c r="P132"/>
  <c r="BK133"/>
  <c r="BK132"/>
  <c r="J132"/>
  <c r="J133"/>
  <c r="BE133"/>
  <c r="J65"/>
  <c r="BI129"/>
  <c r="BH129"/>
  <c r="BG129"/>
  <c r="BF129"/>
  <c r="T129"/>
  <c r="T128"/>
  <c r="R129"/>
  <c r="R128"/>
  <c r="P129"/>
  <c r="P128"/>
  <c r="BK129"/>
  <c r="BK128"/>
  <c r="J128"/>
  <c r="J129"/>
  <c r="BE129"/>
  <c r="J64"/>
  <c r="BI127"/>
  <c r="BH127"/>
  <c r="BG127"/>
  <c r="BF127"/>
  <c r="T127"/>
  <c r="R127"/>
  <c r="P127"/>
  <c r="BK127"/>
  <c r="J127"/>
  <c r="BE127"/>
  <c r="BI123"/>
  <c r="BH123"/>
  <c r="BG123"/>
  <c r="BF123"/>
  <c r="T123"/>
  <c r="R123"/>
  <c r="P123"/>
  <c r="BK123"/>
  <c r="J123"/>
  <c r="BE123"/>
  <c r="BI121"/>
  <c r="BH121"/>
  <c r="BG121"/>
  <c r="BF121"/>
  <c r="T121"/>
  <c r="R121"/>
  <c r="P121"/>
  <c r="BK121"/>
  <c r="J121"/>
  <c r="BE121"/>
  <c r="BI119"/>
  <c r="BH119"/>
  <c r="BG119"/>
  <c r="BF119"/>
  <c r="T119"/>
  <c r="R119"/>
  <c r="P119"/>
  <c r="BK119"/>
  <c r="J119"/>
  <c r="BE119"/>
  <c r="BI115"/>
  <c r="BH115"/>
  <c r="BG115"/>
  <c r="BF115"/>
  <c r="T115"/>
  <c r="R115"/>
  <c r="P115"/>
  <c r="BK115"/>
  <c r="J115"/>
  <c r="BE115"/>
  <c r="BI112"/>
  <c r="BH112"/>
  <c r="BG112"/>
  <c r="BF112"/>
  <c r="T112"/>
  <c r="T111"/>
  <c r="T110"/>
  <c r="R112"/>
  <c r="R111"/>
  <c r="R110"/>
  <c r="P112"/>
  <c r="P111"/>
  <c r="P110"/>
  <c r="BK112"/>
  <c r="BK111"/>
  <c r="J111"/>
  <c r="BK110"/>
  <c r="J110"/>
  <c r="J112"/>
  <c r="BE112"/>
  <c r="J63"/>
  <c r="J62"/>
  <c r="BI105"/>
  <c r="BH105"/>
  <c r="BG105"/>
  <c r="BF105"/>
  <c r="T105"/>
  <c r="R105"/>
  <c r="P105"/>
  <c r="BK105"/>
  <c r="J105"/>
  <c r="BE105"/>
  <c r="BI102"/>
  <c r="BH102"/>
  <c r="BG102"/>
  <c r="BF102"/>
  <c r="T102"/>
  <c r="R102"/>
  <c r="P102"/>
  <c r="BK102"/>
  <c r="J102"/>
  <c r="BE102"/>
  <c r="BI99"/>
  <c r="BH99"/>
  <c r="BG99"/>
  <c r="BF99"/>
  <c r="T99"/>
  <c r="R99"/>
  <c r="P99"/>
  <c r="BK99"/>
  <c r="J99"/>
  <c r="BE99"/>
  <c r="BI97"/>
  <c r="F37"/>
  <c i="1" r="BD60"/>
  <c i="7" r="BH97"/>
  <c r="F36"/>
  <c i="1" r="BC60"/>
  <c i="7" r="BG97"/>
  <c r="F35"/>
  <c i="1" r="BB60"/>
  <c i="7" r="BF97"/>
  <c r="J34"/>
  <c i="1" r="AW60"/>
  <c i="7" r="F34"/>
  <c i="1" r="BA60"/>
  <c i="7" r="T97"/>
  <c r="T96"/>
  <c r="T95"/>
  <c r="T94"/>
  <c r="R97"/>
  <c r="R96"/>
  <c r="R95"/>
  <c r="R94"/>
  <c r="P97"/>
  <c r="P96"/>
  <c r="P95"/>
  <c r="P94"/>
  <c i="1" r="AU60"/>
  <c i="7" r="BK97"/>
  <c r="BK96"/>
  <c r="J96"/>
  <c r="BK95"/>
  <c r="J95"/>
  <c r="BK94"/>
  <c r="J94"/>
  <c r="J59"/>
  <c r="J30"/>
  <c i="1" r="AG60"/>
  <c i="7" r="J97"/>
  <c r="BE97"/>
  <c r="J33"/>
  <c i="1" r="AV60"/>
  <c i="7" r="F33"/>
  <c i="1" r="AZ60"/>
  <c i="7" r="J61"/>
  <c r="J60"/>
  <c r="J91"/>
  <c r="J90"/>
  <c r="F90"/>
  <c r="F88"/>
  <c r="E86"/>
  <c r="J55"/>
  <c r="J54"/>
  <c r="F54"/>
  <c r="F52"/>
  <c r="E50"/>
  <c r="J39"/>
  <c r="J18"/>
  <c r="E18"/>
  <c r="F91"/>
  <c r="F55"/>
  <c r="J17"/>
  <c r="J12"/>
  <c r="J88"/>
  <c r="J52"/>
  <c r="E7"/>
  <c r="E84"/>
  <c r="E48"/>
  <c i="6" r="J37"/>
  <c r="J36"/>
  <c i="1" r="AY59"/>
  <c i="6" r="J35"/>
  <c i="1" r="AX59"/>
  <c i="6" r="BI206"/>
  <c r="BH206"/>
  <c r="BG206"/>
  <c r="BF206"/>
  <c r="T206"/>
  <c r="T205"/>
  <c r="R206"/>
  <c r="R205"/>
  <c r="P206"/>
  <c r="P205"/>
  <c r="BK206"/>
  <c r="BK205"/>
  <c r="J205"/>
  <c r="J206"/>
  <c r="BE206"/>
  <c r="J77"/>
  <c r="BI204"/>
  <c r="BH204"/>
  <c r="BG204"/>
  <c r="BF204"/>
  <c r="T204"/>
  <c r="T203"/>
  <c r="T202"/>
  <c r="R204"/>
  <c r="R203"/>
  <c r="R202"/>
  <c r="P204"/>
  <c r="P203"/>
  <c r="P202"/>
  <c r="BK204"/>
  <c r="BK203"/>
  <c r="J203"/>
  <c r="BK202"/>
  <c r="J202"/>
  <c r="J204"/>
  <c r="BE204"/>
  <c r="J76"/>
  <c r="J75"/>
  <c r="BI198"/>
  <c r="BH198"/>
  <c r="BG198"/>
  <c r="BF198"/>
  <c r="T198"/>
  <c r="R198"/>
  <c r="P198"/>
  <c r="BK198"/>
  <c r="J198"/>
  <c r="BE198"/>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6"/>
  <c r="BH186"/>
  <c r="BG186"/>
  <c r="BF186"/>
  <c r="T186"/>
  <c r="R186"/>
  <c r="P186"/>
  <c r="BK186"/>
  <c r="J186"/>
  <c r="BE186"/>
  <c r="BI184"/>
  <c r="BH184"/>
  <c r="BG184"/>
  <c r="BF184"/>
  <c r="T184"/>
  <c r="T183"/>
  <c r="R184"/>
  <c r="R183"/>
  <c r="P184"/>
  <c r="P183"/>
  <c r="BK184"/>
  <c r="BK183"/>
  <c r="J183"/>
  <c r="J184"/>
  <c r="BE184"/>
  <c r="J74"/>
  <c r="BI181"/>
  <c r="BH181"/>
  <c r="BG181"/>
  <c r="BF181"/>
  <c r="T181"/>
  <c r="R181"/>
  <c r="P181"/>
  <c r="BK181"/>
  <c r="J181"/>
  <c r="BE181"/>
  <c r="BI180"/>
  <c r="BH180"/>
  <c r="BG180"/>
  <c r="BF180"/>
  <c r="T180"/>
  <c r="R180"/>
  <c r="P180"/>
  <c r="BK180"/>
  <c r="J180"/>
  <c r="BE180"/>
  <c r="BI177"/>
  <c r="BH177"/>
  <c r="BG177"/>
  <c r="BF177"/>
  <c r="T177"/>
  <c r="T176"/>
  <c r="R177"/>
  <c r="R176"/>
  <c r="P177"/>
  <c r="P176"/>
  <c r="BK177"/>
  <c r="BK176"/>
  <c r="J176"/>
  <c r="J177"/>
  <c r="BE177"/>
  <c r="J73"/>
  <c r="BI174"/>
  <c r="BH174"/>
  <c r="BG174"/>
  <c r="BF174"/>
  <c r="T174"/>
  <c r="R174"/>
  <c r="P174"/>
  <c r="BK174"/>
  <c r="J174"/>
  <c r="BE174"/>
  <c r="BI173"/>
  <c r="BH173"/>
  <c r="BG173"/>
  <c r="BF173"/>
  <c r="T173"/>
  <c r="T172"/>
  <c r="T171"/>
  <c r="R173"/>
  <c r="R172"/>
  <c r="R171"/>
  <c r="P173"/>
  <c r="P172"/>
  <c r="P171"/>
  <c r="BK173"/>
  <c r="BK172"/>
  <c r="J172"/>
  <c r="BK171"/>
  <c r="J171"/>
  <c r="J173"/>
  <c r="BE173"/>
  <c r="J72"/>
  <c r="J71"/>
  <c r="BI169"/>
  <c r="BH169"/>
  <c r="BG169"/>
  <c r="BF169"/>
  <c r="T169"/>
  <c r="T168"/>
  <c r="R169"/>
  <c r="R168"/>
  <c r="P169"/>
  <c r="P168"/>
  <c r="BK169"/>
  <c r="BK168"/>
  <c r="J168"/>
  <c r="J169"/>
  <c r="BE169"/>
  <c r="J70"/>
  <c r="BI165"/>
  <c r="BH165"/>
  <c r="BG165"/>
  <c r="BF165"/>
  <c r="T165"/>
  <c r="R165"/>
  <c r="P165"/>
  <c r="BK165"/>
  <c r="J165"/>
  <c r="BE165"/>
  <c r="BI161"/>
  <c r="BH161"/>
  <c r="BG161"/>
  <c r="BF161"/>
  <c r="T161"/>
  <c r="R161"/>
  <c r="P161"/>
  <c r="BK161"/>
  <c r="J161"/>
  <c r="BE161"/>
  <c r="BI159"/>
  <c r="BH159"/>
  <c r="BG159"/>
  <c r="BF159"/>
  <c r="T159"/>
  <c r="R159"/>
  <c r="P159"/>
  <c r="BK159"/>
  <c r="J159"/>
  <c r="BE159"/>
  <c r="BI155"/>
  <c r="BH155"/>
  <c r="BG155"/>
  <c r="BF155"/>
  <c r="T155"/>
  <c r="T154"/>
  <c r="R155"/>
  <c r="R154"/>
  <c r="P155"/>
  <c r="P154"/>
  <c r="BK155"/>
  <c r="BK154"/>
  <c r="J154"/>
  <c r="J155"/>
  <c r="BE155"/>
  <c r="J69"/>
  <c r="BI148"/>
  <c r="BH148"/>
  <c r="BG148"/>
  <c r="BF148"/>
  <c r="T148"/>
  <c r="T147"/>
  <c r="R148"/>
  <c r="R147"/>
  <c r="P148"/>
  <c r="P147"/>
  <c r="BK148"/>
  <c r="BK147"/>
  <c r="J147"/>
  <c r="J148"/>
  <c r="BE148"/>
  <c r="J68"/>
  <c r="BI145"/>
  <c r="BH145"/>
  <c r="BG145"/>
  <c r="BF145"/>
  <c r="T145"/>
  <c r="R145"/>
  <c r="P145"/>
  <c r="BK145"/>
  <c r="J145"/>
  <c r="BE145"/>
  <c r="BI143"/>
  <c r="BH143"/>
  <c r="BG143"/>
  <c r="BF143"/>
  <c r="T143"/>
  <c r="T142"/>
  <c r="R143"/>
  <c r="R142"/>
  <c r="P143"/>
  <c r="P142"/>
  <c r="BK143"/>
  <c r="BK142"/>
  <c r="J142"/>
  <c r="J143"/>
  <c r="BE143"/>
  <c r="J67"/>
  <c r="BI139"/>
  <c r="BH139"/>
  <c r="BG139"/>
  <c r="BF139"/>
  <c r="T139"/>
  <c r="T138"/>
  <c r="R139"/>
  <c r="R138"/>
  <c r="P139"/>
  <c r="P138"/>
  <c r="BK139"/>
  <c r="BK138"/>
  <c r="J138"/>
  <c r="J139"/>
  <c r="BE139"/>
  <c r="J66"/>
  <c r="BI137"/>
  <c r="BH137"/>
  <c r="BG137"/>
  <c r="BF137"/>
  <c r="T137"/>
  <c r="T136"/>
  <c r="R137"/>
  <c r="R136"/>
  <c r="P137"/>
  <c r="P136"/>
  <c r="BK137"/>
  <c r="BK136"/>
  <c r="J136"/>
  <c r="J137"/>
  <c r="BE137"/>
  <c r="J65"/>
  <c r="BI135"/>
  <c r="BH135"/>
  <c r="BG135"/>
  <c r="BF135"/>
  <c r="T135"/>
  <c r="R135"/>
  <c r="P135"/>
  <c r="BK135"/>
  <c r="J135"/>
  <c r="BE135"/>
  <c r="BI131"/>
  <c r="BH131"/>
  <c r="BG131"/>
  <c r="BF131"/>
  <c r="T131"/>
  <c r="R131"/>
  <c r="P131"/>
  <c r="BK131"/>
  <c r="J131"/>
  <c r="BE131"/>
  <c r="BI129"/>
  <c r="BH129"/>
  <c r="BG129"/>
  <c r="BF129"/>
  <c r="T129"/>
  <c r="R129"/>
  <c r="P129"/>
  <c r="BK129"/>
  <c r="J129"/>
  <c r="BE129"/>
  <c r="BI127"/>
  <c r="BH127"/>
  <c r="BG127"/>
  <c r="BF127"/>
  <c r="T127"/>
  <c r="R127"/>
  <c r="P127"/>
  <c r="BK127"/>
  <c r="J127"/>
  <c r="BE127"/>
  <c r="BI123"/>
  <c r="BH123"/>
  <c r="BG123"/>
  <c r="BF123"/>
  <c r="T123"/>
  <c r="R123"/>
  <c r="P123"/>
  <c r="BK123"/>
  <c r="J123"/>
  <c r="BE123"/>
  <c r="BI120"/>
  <c r="BH120"/>
  <c r="BG120"/>
  <c r="BF120"/>
  <c r="T120"/>
  <c r="T119"/>
  <c r="T118"/>
  <c r="R120"/>
  <c r="R119"/>
  <c r="R118"/>
  <c r="P120"/>
  <c r="P119"/>
  <c r="P118"/>
  <c r="BK120"/>
  <c r="BK119"/>
  <c r="J119"/>
  <c r="BK118"/>
  <c r="J118"/>
  <c r="J120"/>
  <c r="BE120"/>
  <c r="J64"/>
  <c r="J63"/>
  <c r="BI114"/>
  <c r="BH114"/>
  <c r="BG114"/>
  <c r="BF114"/>
  <c r="T114"/>
  <c r="R114"/>
  <c r="P114"/>
  <c r="BK114"/>
  <c r="J114"/>
  <c r="BE114"/>
  <c r="BI111"/>
  <c r="BH111"/>
  <c r="BG111"/>
  <c r="BF111"/>
  <c r="T111"/>
  <c r="R111"/>
  <c r="P111"/>
  <c r="BK111"/>
  <c r="J111"/>
  <c r="BE111"/>
  <c r="BI108"/>
  <c r="BH108"/>
  <c r="BG108"/>
  <c r="BF108"/>
  <c r="T108"/>
  <c r="R108"/>
  <c r="P108"/>
  <c r="BK108"/>
  <c r="J108"/>
  <c r="BE108"/>
  <c r="BI105"/>
  <c r="BH105"/>
  <c r="BG105"/>
  <c r="BF105"/>
  <c r="T105"/>
  <c r="T104"/>
  <c r="R105"/>
  <c r="R104"/>
  <c r="P105"/>
  <c r="P104"/>
  <c r="BK105"/>
  <c r="BK104"/>
  <c r="J104"/>
  <c r="J105"/>
  <c r="BE105"/>
  <c r="J62"/>
  <c r="BI100"/>
  <c r="F37"/>
  <c i="1" r="BD59"/>
  <c i="6" r="BH100"/>
  <c r="F36"/>
  <c i="1" r="BC59"/>
  <c i="6" r="BG100"/>
  <c r="F35"/>
  <c i="1" r="BB59"/>
  <c i="6" r="BF100"/>
  <c r="J34"/>
  <c i="1" r="AW59"/>
  <c i="6" r="F34"/>
  <c i="1" r="BA59"/>
  <c i="6" r="T100"/>
  <c r="T99"/>
  <c r="T98"/>
  <c r="T97"/>
  <c r="R100"/>
  <c r="R99"/>
  <c r="R98"/>
  <c r="R97"/>
  <c r="P100"/>
  <c r="P99"/>
  <c r="P98"/>
  <c r="P97"/>
  <c i="1" r="AU59"/>
  <c i="6" r="BK100"/>
  <c r="BK99"/>
  <c r="J99"/>
  <c r="BK98"/>
  <c r="J98"/>
  <c r="BK97"/>
  <c r="J97"/>
  <c r="J59"/>
  <c r="J30"/>
  <c i="1" r="AG59"/>
  <c i="6" r="J100"/>
  <c r="BE100"/>
  <c r="J33"/>
  <c i="1" r="AV59"/>
  <c i="6" r="F33"/>
  <c i="1" r="AZ59"/>
  <c i="6" r="J61"/>
  <c r="J60"/>
  <c r="J94"/>
  <c r="J93"/>
  <c r="F93"/>
  <c r="F91"/>
  <c r="E89"/>
  <c r="J55"/>
  <c r="J54"/>
  <c r="F54"/>
  <c r="F52"/>
  <c r="E50"/>
  <c r="J39"/>
  <c r="J18"/>
  <c r="E18"/>
  <c r="F94"/>
  <c r="F55"/>
  <c r="J17"/>
  <c r="J12"/>
  <c r="J91"/>
  <c r="J52"/>
  <c r="E7"/>
  <c r="E87"/>
  <c r="E48"/>
  <c i="5" r="J37"/>
  <c r="J36"/>
  <c i="1" r="AY58"/>
  <c i="5" r="J35"/>
  <c i="1" r="AX58"/>
  <c i="5" r="BI156"/>
  <c r="BH156"/>
  <c r="BG156"/>
  <c r="BF156"/>
  <c r="T156"/>
  <c r="T155"/>
  <c r="R156"/>
  <c r="R155"/>
  <c r="P156"/>
  <c r="P155"/>
  <c r="BK156"/>
  <c r="BK155"/>
  <c r="J155"/>
  <c r="J156"/>
  <c r="BE156"/>
  <c r="J73"/>
  <c r="BI154"/>
  <c r="BH154"/>
  <c r="BG154"/>
  <c r="BF154"/>
  <c r="T154"/>
  <c r="T153"/>
  <c r="T152"/>
  <c r="R154"/>
  <c r="R153"/>
  <c r="R152"/>
  <c r="P154"/>
  <c r="P153"/>
  <c r="P152"/>
  <c r="BK154"/>
  <c r="BK153"/>
  <c r="J153"/>
  <c r="BK152"/>
  <c r="J152"/>
  <c r="J154"/>
  <c r="BE154"/>
  <c r="J72"/>
  <c r="J71"/>
  <c r="BI149"/>
  <c r="BH149"/>
  <c r="BG149"/>
  <c r="BF149"/>
  <c r="T149"/>
  <c r="T148"/>
  <c r="R149"/>
  <c r="R148"/>
  <c r="P149"/>
  <c r="P148"/>
  <c r="BK149"/>
  <c r="BK148"/>
  <c r="J148"/>
  <c r="J149"/>
  <c r="BE149"/>
  <c r="J70"/>
  <c r="BI146"/>
  <c r="BH146"/>
  <c r="BG146"/>
  <c r="BF146"/>
  <c r="T146"/>
  <c r="R146"/>
  <c r="P146"/>
  <c r="BK146"/>
  <c r="J146"/>
  <c r="BE146"/>
  <c r="BI144"/>
  <c r="BH144"/>
  <c r="BG144"/>
  <c r="BF144"/>
  <c r="T144"/>
  <c r="T143"/>
  <c r="T142"/>
  <c r="R144"/>
  <c r="R143"/>
  <c r="R142"/>
  <c r="P144"/>
  <c r="P143"/>
  <c r="P142"/>
  <c r="BK144"/>
  <c r="BK143"/>
  <c r="J143"/>
  <c r="BK142"/>
  <c r="J142"/>
  <c r="J144"/>
  <c r="BE144"/>
  <c r="J69"/>
  <c r="J68"/>
  <c r="BI140"/>
  <c r="BH140"/>
  <c r="BG140"/>
  <c r="BF140"/>
  <c r="T140"/>
  <c r="T139"/>
  <c r="R140"/>
  <c r="R139"/>
  <c r="P140"/>
  <c r="P139"/>
  <c r="BK140"/>
  <c r="BK139"/>
  <c r="J139"/>
  <c r="J140"/>
  <c r="BE140"/>
  <c r="J67"/>
  <c r="BI136"/>
  <c r="BH136"/>
  <c r="BG136"/>
  <c r="BF136"/>
  <c r="T136"/>
  <c r="R136"/>
  <c r="P136"/>
  <c r="BK136"/>
  <c r="J136"/>
  <c r="BE136"/>
  <c r="BI132"/>
  <c r="BH132"/>
  <c r="BG132"/>
  <c r="BF132"/>
  <c r="T132"/>
  <c r="R132"/>
  <c r="P132"/>
  <c r="BK132"/>
  <c r="J132"/>
  <c r="BE132"/>
  <c r="BI130"/>
  <c r="BH130"/>
  <c r="BG130"/>
  <c r="BF130"/>
  <c r="T130"/>
  <c r="R130"/>
  <c r="P130"/>
  <c r="BK130"/>
  <c r="J130"/>
  <c r="BE130"/>
  <c r="BI128"/>
  <c r="BH128"/>
  <c r="BG128"/>
  <c r="BF128"/>
  <c r="T128"/>
  <c r="T127"/>
  <c r="R128"/>
  <c r="R127"/>
  <c r="P128"/>
  <c r="P127"/>
  <c r="BK128"/>
  <c r="BK127"/>
  <c r="J127"/>
  <c r="J128"/>
  <c r="BE128"/>
  <c r="J66"/>
  <c r="BI123"/>
  <c r="BH123"/>
  <c r="BG123"/>
  <c r="BF123"/>
  <c r="T123"/>
  <c r="T122"/>
  <c r="R123"/>
  <c r="R122"/>
  <c r="P123"/>
  <c r="P122"/>
  <c r="BK123"/>
  <c r="BK122"/>
  <c r="J122"/>
  <c r="J123"/>
  <c r="BE123"/>
  <c r="J65"/>
  <c r="BI120"/>
  <c r="BH120"/>
  <c r="BG120"/>
  <c r="BF120"/>
  <c r="T120"/>
  <c r="T119"/>
  <c r="R120"/>
  <c r="R119"/>
  <c r="P120"/>
  <c r="P119"/>
  <c r="BK120"/>
  <c r="BK119"/>
  <c r="J119"/>
  <c r="J120"/>
  <c r="BE120"/>
  <c r="J64"/>
  <c r="BI116"/>
  <c r="BH116"/>
  <c r="BG116"/>
  <c r="BF116"/>
  <c r="T116"/>
  <c r="T115"/>
  <c r="T114"/>
  <c r="R116"/>
  <c r="R115"/>
  <c r="R114"/>
  <c r="P116"/>
  <c r="P115"/>
  <c r="P114"/>
  <c r="BK116"/>
  <c r="BK115"/>
  <c r="J115"/>
  <c r="BK114"/>
  <c r="J114"/>
  <c r="J116"/>
  <c r="BE116"/>
  <c r="J63"/>
  <c r="J62"/>
  <c r="BI111"/>
  <c r="BH111"/>
  <c r="BG111"/>
  <c r="BF111"/>
  <c r="T111"/>
  <c r="R111"/>
  <c r="P111"/>
  <c r="BK111"/>
  <c r="J111"/>
  <c r="BE111"/>
  <c r="BI106"/>
  <c r="BH106"/>
  <c r="BG106"/>
  <c r="BF106"/>
  <c r="T106"/>
  <c r="R106"/>
  <c r="P106"/>
  <c r="BK106"/>
  <c r="J106"/>
  <c r="BE106"/>
  <c r="BI102"/>
  <c r="BH102"/>
  <c r="BG102"/>
  <c r="BF102"/>
  <c r="T102"/>
  <c r="R102"/>
  <c r="P102"/>
  <c r="BK102"/>
  <c r="J102"/>
  <c r="BE102"/>
  <c r="BI98"/>
  <c r="BH98"/>
  <c r="BG98"/>
  <c r="BF98"/>
  <c r="T98"/>
  <c r="R98"/>
  <c r="P98"/>
  <c r="BK98"/>
  <c r="J98"/>
  <c r="BE98"/>
  <c r="BI96"/>
  <c r="F37"/>
  <c i="1" r="BD58"/>
  <c i="5" r="BH96"/>
  <c r="F36"/>
  <c i="1" r="BC58"/>
  <c i="5" r="BG96"/>
  <c r="F35"/>
  <c i="1" r="BB58"/>
  <c i="5" r="BF96"/>
  <c r="J34"/>
  <c i="1" r="AW58"/>
  <c i="5" r="F34"/>
  <c i="1" r="BA58"/>
  <c i="5" r="T96"/>
  <c r="T95"/>
  <c r="T94"/>
  <c r="T93"/>
  <c r="R96"/>
  <c r="R95"/>
  <c r="R94"/>
  <c r="R93"/>
  <c r="P96"/>
  <c r="P95"/>
  <c r="P94"/>
  <c r="P93"/>
  <c i="1" r="AU58"/>
  <c i="5" r="BK96"/>
  <c r="BK95"/>
  <c r="J95"/>
  <c r="BK94"/>
  <c r="J94"/>
  <c r="BK93"/>
  <c r="J93"/>
  <c r="J59"/>
  <c r="J30"/>
  <c i="1" r="AG58"/>
  <c i="5" r="J96"/>
  <c r="BE96"/>
  <c r="J33"/>
  <c i="1" r="AV58"/>
  <c i="5" r="F33"/>
  <c i="1" r="AZ58"/>
  <c i="5" r="J61"/>
  <c r="J60"/>
  <c r="J90"/>
  <c r="J89"/>
  <c r="F89"/>
  <c r="F87"/>
  <c r="E85"/>
  <c r="J55"/>
  <c r="J54"/>
  <c r="F54"/>
  <c r="F52"/>
  <c r="E50"/>
  <c r="J39"/>
  <c r="J18"/>
  <c r="E18"/>
  <c r="F90"/>
  <c r="F55"/>
  <c r="J17"/>
  <c r="J12"/>
  <c r="J87"/>
  <c r="J52"/>
  <c r="E7"/>
  <c r="E83"/>
  <c r="E48"/>
  <c i="4" r="J37"/>
  <c r="J36"/>
  <c i="1" r="AY57"/>
  <c i="4" r="J35"/>
  <c i="1" r="AX57"/>
  <c i="4" r="BI207"/>
  <c r="BH207"/>
  <c r="BG207"/>
  <c r="BF207"/>
  <c r="T207"/>
  <c r="T206"/>
  <c r="R207"/>
  <c r="R206"/>
  <c r="P207"/>
  <c r="P206"/>
  <c r="BK207"/>
  <c r="BK206"/>
  <c r="J206"/>
  <c r="J207"/>
  <c r="BE207"/>
  <c r="J74"/>
  <c r="BI205"/>
  <c r="BH205"/>
  <c r="BG205"/>
  <c r="BF205"/>
  <c r="T205"/>
  <c r="T204"/>
  <c r="T203"/>
  <c r="R205"/>
  <c r="R204"/>
  <c r="R203"/>
  <c r="P205"/>
  <c r="P204"/>
  <c r="P203"/>
  <c r="BK205"/>
  <c r="BK204"/>
  <c r="J204"/>
  <c r="BK203"/>
  <c r="J203"/>
  <c r="J205"/>
  <c r="BE205"/>
  <c r="J73"/>
  <c r="J72"/>
  <c r="BI198"/>
  <c r="BH198"/>
  <c r="BG198"/>
  <c r="BF198"/>
  <c r="T198"/>
  <c r="T197"/>
  <c r="T196"/>
  <c r="R198"/>
  <c r="R197"/>
  <c r="R196"/>
  <c r="P198"/>
  <c r="P197"/>
  <c r="P196"/>
  <c r="BK198"/>
  <c r="BK197"/>
  <c r="J197"/>
  <c r="BK196"/>
  <c r="J196"/>
  <c r="J198"/>
  <c r="BE198"/>
  <c r="J71"/>
  <c r="J70"/>
  <c r="BI194"/>
  <c r="BH194"/>
  <c r="BG194"/>
  <c r="BF194"/>
  <c r="T194"/>
  <c r="T193"/>
  <c r="R194"/>
  <c r="R193"/>
  <c r="P194"/>
  <c r="P193"/>
  <c r="BK194"/>
  <c r="BK193"/>
  <c r="J193"/>
  <c r="J194"/>
  <c r="BE194"/>
  <c r="J69"/>
  <c r="BI190"/>
  <c r="BH190"/>
  <c r="BG190"/>
  <c r="BF190"/>
  <c r="T190"/>
  <c r="R190"/>
  <c r="P190"/>
  <c r="BK190"/>
  <c r="J190"/>
  <c r="BE190"/>
  <c r="BI186"/>
  <c r="BH186"/>
  <c r="BG186"/>
  <c r="BF186"/>
  <c r="T186"/>
  <c r="R186"/>
  <c r="P186"/>
  <c r="BK186"/>
  <c r="J186"/>
  <c r="BE186"/>
  <c r="BI183"/>
  <c r="BH183"/>
  <c r="BG183"/>
  <c r="BF183"/>
  <c r="T183"/>
  <c r="R183"/>
  <c r="P183"/>
  <c r="BK183"/>
  <c r="J183"/>
  <c r="BE183"/>
  <c r="BI179"/>
  <c r="BH179"/>
  <c r="BG179"/>
  <c r="BF179"/>
  <c r="T179"/>
  <c r="R179"/>
  <c r="P179"/>
  <c r="BK179"/>
  <c r="J179"/>
  <c r="BE179"/>
  <c r="BI177"/>
  <c r="BH177"/>
  <c r="BG177"/>
  <c r="BF177"/>
  <c r="T177"/>
  <c r="R177"/>
  <c r="P177"/>
  <c r="BK177"/>
  <c r="J177"/>
  <c r="BE177"/>
  <c r="BI175"/>
  <c r="BH175"/>
  <c r="BG175"/>
  <c r="BF175"/>
  <c r="T175"/>
  <c r="T174"/>
  <c r="R175"/>
  <c r="R174"/>
  <c r="P175"/>
  <c r="P174"/>
  <c r="BK175"/>
  <c r="BK174"/>
  <c r="J174"/>
  <c r="J175"/>
  <c r="BE175"/>
  <c r="J68"/>
  <c r="BI171"/>
  <c r="BH171"/>
  <c r="BG171"/>
  <c r="BF171"/>
  <c r="T171"/>
  <c r="R171"/>
  <c r="P171"/>
  <c r="BK171"/>
  <c r="J171"/>
  <c r="BE171"/>
  <c r="BI167"/>
  <c r="BH167"/>
  <c r="BG167"/>
  <c r="BF167"/>
  <c r="T167"/>
  <c r="R167"/>
  <c r="P167"/>
  <c r="BK167"/>
  <c r="J167"/>
  <c r="BE167"/>
  <c r="BI162"/>
  <c r="BH162"/>
  <c r="BG162"/>
  <c r="BF162"/>
  <c r="T162"/>
  <c r="R162"/>
  <c r="P162"/>
  <c r="BK162"/>
  <c r="J162"/>
  <c r="BE162"/>
  <c r="BI156"/>
  <c r="BH156"/>
  <c r="BG156"/>
  <c r="BF156"/>
  <c r="T156"/>
  <c r="R156"/>
  <c r="P156"/>
  <c r="BK156"/>
  <c r="J156"/>
  <c r="BE156"/>
  <c r="BI152"/>
  <c r="BH152"/>
  <c r="BG152"/>
  <c r="BF152"/>
  <c r="T152"/>
  <c r="T151"/>
  <c r="R152"/>
  <c r="R151"/>
  <c r="P152"/>
  <c r="P151"/>
  <c r="BK152"/>
  <c r="BK151"/>
  <c r="J151"/>
  <c r="J152"/>
  <c r="BE152"/>
  <c r="J67"/>
  <c r="BI148"/>
  <c r="BH148"/>
  <c r="BG148"/>
  <c r="BF148"/>
  <c r="T148"/>
  <c r="R148"/>
  <c r="P148"/>
  <c r="BK148"/>
  <c r="J148"/>
  <c r="BE148"/>
  <c r="BI145"/>
  <c r="BH145"/>
  <c r="BG145"/>
  <c r="BF145"/>
  <c r="T145"/>
  <c r="T144"/>
  <c r="R145"/>
  <c r="R144"/>
  <c r="P145"/>
  <c r="P144"/>
  <c r="BK145"/>
  <c r="BK144"/>
  <c r="J144"/>
  <c r="J145"/>
  <c r="BE145"/>
  <c r="J66"/>
  <c r="BI142"/>
  <c r="BH142"/>
  <c r="BG142"/>
  <c r="BF142"/>
  <c r="T142"/>
  <c r="R142"/>
  <c r="P142"/>
  <c r="BK142"/>
  <c r="J142"/>
  <c r="BE142"/>
  <c r="BI138"/>
  <c r="BH138"/>
  <c r="BG138"/>
  <c r="BF138"/>
  <c r="T138"/>
  <c r="T137"/>
  <c r="R138"/>
  <c r="R137"/>
  <c r="P138"/>
  <c r="P137"/>
  <c r="BK138"/>
  <c r="BK137"/>
  <c r="J137"/>
  <c r="J138"/>
  <c r="BE138"/>
  <c r="J65"/>
  <c r="BI136"/>
  <c r="BH136"/>
  <c r="BG136"/>
  <c r="BF136"/>
  <c r="T136"/>
  <c r="R136"/>
  <c r="P136"/>
  <c r="BK136"/>
  <c r="J136"/>
  <c r="BE136"/>
  <c r="BI132"/>
  <c r="BH132"/>
  <c r="BG132"/>
  <c r="BF132"/>
  <c r="T132"/>
  <c r="R132"/>
  <c r="P132"/>
  <c r="BK132"/>
  <c r="J132"/>
  <c r="BE132"/>
  <c r="BI130"/>
  <c r="BH130"/>
  <c r="BG130"/>
  <c r="BF130"/>
  <c r="T130"/>
  <c r="R130"/>
  <c r="P130"/>
  <c r="BK130"/>
  <c r="J130"/>
  <c r="BE130"/>
  <c r="BI128"/>
  <c r="BH128"/>
  <c r="BG128"/>
  <c r="BF128"/>
  <c r="T128"/>
  <c r="R128"/>
  <c r="P128"/>
  <c r="BK128"/>
  <c r="J128"/>
  <c r="BE128"/>
  <c r="BI124"/>
  <c r="BH124"/>
  <c r="BG124"/>
  <c r="BF124"/>
  <c r="T124"/>
  <c r="R124"/>
  <c r="P124"/>
  <c r="BK124"/>
  <c r="J124"/>
  <c r="BE124"/>
  <c r="BI121"/>
  <c r="BH121"/>
  <c r="BG121"/>
  <c r="BF121"/>
  <c r="T121"/>
  <c r="T120"/>
  <c r="T119"/>
  <c r="R121"/>
  <c r="R120"/>
  <c r="R119"/>
  <c r="P121"/>
  <c r="P120"/>
  <c r="P119"/>
  <c r="BK121"/>
  <c r="BK120"/>
  <c r="J120"/>
  <c r="BK119"/>
  <c r="J119"/>
  <c r="J121"/>
  <c r="BE121"/>
  <c r="J64"/>
  <c r="J63"/>
  <c r="BI112"/>
  <c r="BH112"/>
  <c r="BG112"/>
  <c r="BF112"/>
  <c r="T112"/>
  <c r="R112"/>
  <c r="P112"/>
  <c r="BK112"/>
  <c r="J112"/>
  <c r="BE112"/>
  <c r="BI108"/>
  <c r="BH108"/>
  <c r="BG108"/>
  <c r="BF108"/>
  <c r="T108"/>
  <c r="R108"/>
  <c r="P108"/>
  <c r="BK108"/>
  <c r="J108"/>
  <c r="BE108"/>
  <c r="BI105"/>
  <c r="BH105"/>
  <c r="BG105"/>
  <c r="BF105"/>
  <c r="T105"/>
  <c r="T104"/>
  <c r="R105"/>
  <c r="R104"/>
  <c r="P105"/>
  <c r="P104"/>
  <c r="BK105"/>
  <c r="BK104"/>
  <c r="J104"/>
  <c r="J105"/>
  <c r="BE105"/>
  <c r="J62"/>
  <c r="BI101"/>
  <c r="BH101"/>
  <c r="BG101"/>
  <c r="BF101"/>
  <c r="T101"/>
  <c r="R101"/>
  <c r="P101"/>
  <c r="BK101"/>
  <c r="J101"/>
  <c r="BE101"/>
  <c r="BI97"/>
  <c r="F37"/>
  <c i="1" r="BD57"/>
  <c i="4" r="BH97"/>
  <c r="F36"/>
  <c i="1" r="BC57"/>
  <c i="4" r="BG97"/>
  <c r="F35"/>
  <c i="1" r="BB57"/>
  <c i="4" r="BF97"/>
  <c r="J34"/>
  <c i="1" r="AW57"/>
  <c i="4" r="F34"/>
  <c i="1" r="BA57"/>
  <c i="4" r="T97"/>
  <c r="T96"/>
  <c r="T95"/>
  <c r="T94"/>
  <c r="R97"/>
  <c r="R96"/>
  <c r="R95"/>
  <c r="R94"/>
  <c r="P97"/>
  <c r="P96"/>
  <c r="P95"/>
  <c r="P94"/>
  <c i="1" r="AU57"/>
  <c i="4" r="BK97"/>
  <c r="BK96"/>
  <c r="J96"/>
  <c r="BK95"/>
  <c r="J95"/>
  <c r="BK94"/>
  <c r="J94"/>
  <c r="J59"/>
  <c r="J30"/>
  <c i="1" r="AG57"/>
  <c i="4" r="J97"/>
  <c r="BE97"/>
  <c r="J33"/>
  <c i="1" r="AV57"/>
  <c i="4" r="F33"/>
  <c i="1" r="AZ57"/>
  <c i="4" r="J61"/>
  <c r="J60"/>
  <c r="J91"/>
  <c r="J90"/>
  <c r="F90"/>
  <c r="F88"/>
  <c r="E86"/>
  <c r="J55"/>
  <c r="J54"/>
  <c r="F54"/>
  <c r="F52"/>
  <c r="E50"/>
  <c r="J39"/>
  <c r="J18"/>
  <c r="E18"/>
  <c r="F91"/>
  <c r="F55"/>
  <c r="J17"/>
  <c r="J12"/>
  <c r="J88"/>
  <c r="J52"/>
  <c r="E7"/>
  <c r="E84"/>
  <c r="E48"/>
  <c i="3" r="J37"/>
  <c r="J36"/>
  <c i="1" r="AY56"/>
  <c i="3" r="J35"/>
  <c i="1" r="AX56"/>
  <c i="3" r="BI188"/>
  <c r="BH188"/>
  <c r="BG188"/>
  <c r="BF188"/>
  <c r="T188"/>
  <c r="T187"/>
  <c r="R188"/>
  <c r="R187"/>
  <c r="P188"/>
  <c r="P187"/>
  <c r="BK188"/>
  <c r="BK187"/>
  <c r="J187"/>
  <c r="J188"/>
  <c r="BE188"/>
  <c r="J74"/>
  <c r="BI186"/>
  <c r="BH186"/>
  <c r="BG186"/>
  <c r="BF186"/>
  <c r="T186"/>
  <c r="T185"/>
  <c r="T184"/>
  <c r="R186"/>
  <c r="R185"/>
  <c r="R184"/>
  <c r="P186"/>
  <c r="P185"/>
  <c r="P184"/>
  <c r="BK186"/>
  <c r="BK185"/>
  <c r="J185"/>
  <c r="BK184"/>
  <c r="J184"/>
  <c r="J186"/>
  <c r="BE186"/>
  <c r="J73"/>
  <c r="J72"/>
  <c r="BI180"/>
  <c r="BH180"/>
  <c r="BG180"/>
  <c r="BF180"/>
  <c r="T180"/>
  <c r="T179"/>
  <c r="T178"/>
  <c r="R180"/>
  <c r="R179"/>
  <c r="R178"/>
  <c r="P180"/>
  <c r="P179"/>
  <c r="P178"/>
  <c r="BK180"/>
  <c r="BK179"/>
  <c r="J179"/>
  <c r="BK178"/>
  <c r="J178"/>
  <c r="J180"/>
  <c r="BE180"/>
  <c r="J71"/>
  <c r="J70"/>
  <c r="BI176"/>
  <c r="BH176"/>
  <c r="BG176"/>
  <c r="BF176"/>
  <c r="T176"/>
  <c r="T175"/>
  <c r="R176"/>
  <c r="R175"/>
  <c r="P176"/>
  <c r="P175"/>
  <c r="BK176"/>
  <c r="BK175"/>
  <c r="J175"/>
  <c r="J176"/>
  <c r="BE176"/>
  <c r="J69"/>
  <c r="BI172"/>
  <c r="BH172"/>
  <c r="BG172"/>
  <c r="BF172"/>
  <c r="T172"/>
  <c r="R172"/>
  <c r="P172"/>
  <c r="BK172"/>
  <c r="J172"/>
  <c r="BE172"/>
  <c r="BI169"/>
  <c r="BH169"/>
  <c r="BG169"/>
  <c r="BF169"/>
  <c r="T169"/>
  <c r="R169"/>
  <c r="P169"/>
  <c r="BK169"/>
  <c r="J169"/>
  <c r="BE169"/>
  <c r="BI166"/>
  <c r="BH166"/>
  <c r="BG166"/>
  <c r="BF166"/>
  <c r="T166"/>
  <c r="R166"/>
  <c r="P166"/>
  <c r="BK166"/>
  <c r="J166"/>
  <c r="BE166"/>
  <c r="BI162"/>
  <c r="BH162"/>
  <c r="BG162"/>
  <c r="BF162"/>
  <c r="T162"/>
  <c r="R162"/>
  <c r="P162"/>
  <c r="BK162"/>
  <c r="J162"/>
  <c r="BE162"/>
  <c r="BI160"/>
  <c r="BH160"/>
  <c r="BG160"/>
  <c r="BF160"/>
  <c r="T160"/>
  <c r="R160"/>
  <c r="P160"/>
  <c r="BK160"/>
  <c r="J160"/>
  <c r="BE160"/>
  <c r="BI158"/>
  <c r="BH158"/>
  <c r="BG158"/>
  <c r="BF158"/>
  <c r="T158"/>
  <c r="T157"/>
  <c r="R158"/>
  <c r="R157"/>
  <c r="P158"/>
  <c r="P157"/>
  <c r="BK158"/>
  <c r="BK157"/>
  <c r="J157"/>
  <c r="J158"/>
  <c r="BE158"/>
  <c r="J68"/>
  <c r="BI154"/>
  <c r="BH154"/>
  <c r="BG154"/>
  <c r="BF154"/>
  <c r="T154"/>
  <c r="R154"/>
  <c r="P154"/>
  <c r="BK154"/>
  <c r="J154"/>
  <c r="BE154"/>
  <c r="BI150"/>
  <c r="BH150"/>
  <c r="BG150"/>
  <c r="BF150"/>
  <c r="T150"/>
  <c r="R150"/>
  <c r="P150"/>
  <c r="BK150"/>
  <c r="J150"/>
  <c r="BE150"/>
  <c r="BI145"/>
  <c r="BH145"/>
  <c r="BG145"/>
  <c r="BF145"/>
  <c r="T145"/>
  <c r="R145"/>
  <c r="P145"/>
  <c r="BK145"/>
  <c r="J145"/>
  <c r="BE145"/>
  <c r="BI139"/>
  <c r="BH139"/>
  <c r="BG139"/>
  <c r="BF139"/>
  <c r="T139"/>
  <c r="R139"/>
  <c r="P139"/>
  <c r="BK139"/>
  <c r="J139"/>
  <c r="BE139"/>
  <c r="BI135"/>
  <c r="BH135"/>
  <c r="BG135"/>
  <c r="BF135"/>
  <c r="T135"/>
  <c r="T134"/>
  <c r="R135"/>
  <c r="R134"/>
  <c r="P135"/>
  <c r="P134"/>
  <c r="BK135"/>
  <c r="BK134"/>
  <c r="J134"/>
  <c r="J135"/>
  <c r="BE135"/>
  <c r="J67"/>
  <c r="BI131"/>
  <c r="BH131"/>
  <c r="BG131"/>
  <c r="BF131"/>
  <c r="T131"/>
  <c r="R131"/>
  <c r="P131"/>
  <c r="BK131"/>
  <c r="J131"/>
  <c r="BE131"/>
  <c r="BI128"/>
  <c r="BH128"/>
  <c r="BG128"/>
  <c r="BF128"/>
  <c r="T128"/>
  <c r="T127"/>
  <c r="R128"/>
  <c r="R127"/>
  <c r="P128"/>
  <c r="P127"/>
  <c r="BK128"/>
  <c r="BK127"/>
  <c r="J127"/>
  <c r="J128"/>
  <c r="BE128"/>
  <c r="J66"/>
  <c r="BI125"/>
  <c r="BH125"/>
  <c r="BG125"/>
  <c r="BF125"/>
  <c r="T125"/>
  <c r="T124"/>
  <c r="R125"/>
  <c r="R124"/>
  <c r="P125"/>
  <c r="P124"/>
  <c r="BK125"/>
  <c r="BK124"/>
  <c r="J124"/>
  <c r="J125"/>
  <c r="BE125"/>
  <c r="J65"/>
  <c r="BI121"/>
  <c r="BH121"/>
  <c r="BG121"/>
  <c r="BF121"/>
  <c r="T121"/>
  <c r="T120"/>
  <c r="T119"/>
  <c r="R121"/>
  <c r="R120"/>
  <c r="R119"/>
  <c r="P121"/>
  <c r="P120"/>
  <c r="P119"/>
  <c r="BK121"/>
  <c r="BK120"/>
  <c r="J120"/>
  <c r="BK119"/>
  <c r="J119"/>
  <c r="J121"/>
  <c r="BE121"/>
  <c r="J64"/>
  <c r="J63"/>
  <c r="BI113"/>
  <c r="BH113"/>
  <c r="BG113"/>
  <c r="BF113"/>
  <c r="T113"/>
  <c r="R113"/>
  <c r="P113"/>
  <c r="BK113"/>
  <c r="J113"/>
  <c r="BE113"/>
  <c r="BI109"/>
  <c r="BH109"/>
  <c r="BG109"/>
  <c r="BF109"/>
  <c r="T109"/>
  <c r="R109"/>
  <c r="P109"/>
  <c r="BK109"/>
  <c r="J109"/>
  <c r="BE109"/>
  <c r="BI105"/>
  <c r="BH105"/>
  <c r="BG105"/>
  <c r="BF105"/>
  <c r="T105"/>
  <c r="R105"/>
  <c r="P105"/>
  <c r="BK105"/>
  <c r="J105"/>
  <c r="BE105"/>
  <c r="BI102"/>
  <c r="BH102"/>
  <c r="BG102"/>
  <c r="BF102"/>
  <c r="T102"/>
  <c r="T101"/>
  <c r="R102"/>
  <c r="R101"/>
  <c r="P102"/>
  <c r="P101"/>
  <c r="BK102"/>
  <c r="BK101"/>
  <c r="J101"/>
  <c r="J102"/>
  <c r="BE102"/>
  <c r="J62"/>
  <c r="BI97"/>
  <c r="F37"/>
  <c i="1" r="BD56"/>
  <c i="3" r="BH97"/>
  <c r="F36"/>
  <c i="1" r="BC56"/>
  <c i="3" r="BG97"/>
  <c r="F35"/>
  <c i="1" r="BB56"/>
  <c i="3" r="BF97"/>
  <c r="J34"/>
  <c i="1" r="AW56"/>
  <c i="3" r="F34"/>
  <c i="1" r="BA56"/>
  <c i="3" r="T97"/>
  <c r="T96"/>
  <c r="T95"/>
  <c r="T94"/>
  <c r="R97"/>
  <c r="R96"/>
  <c r="R95"/>
  <c r="R94"/>
  <c r="P97"/>
  <c r="P96"/>
  <c r="P95"/>
  <c r="P94"/>
  <c i="1" r="AU56"/>
  <c i="3" r="BK97"/>
  <c r="BK96"/>
  <c r="J96"/>
  <c r="BK95"/>
  <c r="J95"/>
  <c r="BK94"/>
  <c r="J94"/>
  <c r="J59"/>
  <c r="J30"/>
  <c i="1" r="AG56"/>
  <c i="3" r="J97"/>
  <c r="BE97"/>
  <c r="J33"/>
  <c i="1" r="AV56"/>
  <c i="3" r="F33"/>
  <c i="1" r="AZ56"/>
  <c i="3" r="J61"/>
  <c r="J60"/>
  <c r="J91"/>
  <c r="J90"/>
  <c r="F90"/>
  <c r="F88"/>
  <c r="E86"/>
  <c r="J55"/>
  <c r="J54"/>
  <c r="F54"/>
  <c r="F52"/>
  <c r="E50"/>
  <c r="J39"/>
  <c r="J18"/>
  <c r="E18"/>
  <c r="F91"/>
  <c r="F55"/>
  <c r="J17"/>
  <c r="J12"/>
  <c r="J88"/>
  <c r="J52"/>
  <c r="E7"/>
  <c r="E84"/>
  <c r="E48"/>
  <c i="2" r="J37"/>
  <c r="J36"/>
  <c i="1" r="AY55"/>
  <c i="2" r="J35"/>
  <c i="1" r="AX55"/>
  <c i="2" r="BI235"/>
  <c r="BH235"/>
  <c r="BG235"/>
  <c r="BF235"/>
  <c r="T235"/>
  <c r="T234"/>
  <c r="R235"/>
  <c r="R234"/>
  <c r="P235"/>
  <c r="P234"/>
  <c r="BK235"/>
  <c r="BK234"/>
  <c r="J234"/>
  <c r="J235"/>
  <c r="BE235"/>
  <c r="J75"/>
  <c r="BI233"/>
  <c r="BH233"/>
  <c r="BG233"/>
  <c r="BF233"/>
  <c r="T233"/>
  <c r="T232"/>
  <c r="T231"/>
  <c r="R233"/>
  <c r="R232"/>
  <c r="R231"/>
  <c r="P233"/>
  <c r="P232"/>
  <c r="P231"/>
  <c r="BK233"/>
  <c r="BK232"/>
  <c r="J232"/>
  <c r="BK231"/>
  <c r="J231"/>
  <c r="J233"/>
  <c r="BE233"/>
  <c r="J74"/>
  <c r="J73"/>
  <c r="BI227"/>
  <c r="BH227"/>
  <c r="BG227"/>
  <c r="BF227"/>
  <c r="T227"/>
  <c r="T226"/>
  <c r="T225"/>
  <c r="R227"/>
  <c r="R226"/>
  <c r="R225"/>
  <c r="P227"/>
  <c r="P226"/>
  <c r="P225"/>
  <c r="BK227"/>
  <c r="BK226"/>
  <c r="J226"/>
  <c r="BK225"/>
  <c r="J225"/>
  <c r="J227"/>
  <c r="BE227"/>
  <c r="J72"/>
  <c r="J71"/>
  <c r="BI223"/>
  <c r="BH223"/>
  <c r="BG223"/>
  <c r="BF223"/>
  <c r="T223"/>
  <c r="T222"/>
  <c r="R223"/>
  <c r="R222"/>
  <c r="P223"/>
  <c r="P222"/>
  <c r="BK223"/>
  <c r="BK222"/>
  <c r="J222"/>
  <c r="J223"/>
  <c r="BE223"/>
  <c r="J70"/>
  <c r="BI218"/>
  <c r="BH218"/>
  <c r="BG218"/>
  <c r="BF218"/>
  <c r="T218"/>
  <c r="R218"/>
  <c r="P218"/>
  <c r="BK218"/>
  <c r="J218"/>
  <c r="BE218"/>
  <c r="BI214"/>
  <c r="BH214"/>
  <c r="BG214"/>
  <c r="BF214"/>
  <c r="T214"/>
  <c r="R214"/>
  <c r="P214"/>
  <c r="BK214"/>
  <c r="J214"/>
  <c r="BE214"/>
  <c r="BI212"/>
  <c r="BH212"/>
  <c r="BG212"/>
  <c r="BF212"/>
  <c r="T212"/>
  <c r="R212"/>
  <c r="P212"/>
  <c r="BK212"/>
  <c r="J212"/>
  <c r="BE212"/>
  <c r="BI210"/>
  <c r="BH210"/>
  <c r="BG210"/>
  <c r="BF210"/>
  <c r="T210"/>
  <c r="T209"/>
  <c r="R210"/>
  <c r="R209"/>
  <c r="P210"/>
  <c r="P209"/>
  <c r="BK210"/>
  <c r="BK209"/>
  <c r="J209"/>
  <c r="J210"/>
  <c r="BE210"/>
  <c r="J69"/>
  <c r="BI206"/>
  <c r="BH206"/>
  <c r="BG206"/>
  <c r="BF206"/>
  <c r="T206"/>
  <c r="R206"/>
  <c r="P206"/>
  <c r="BK206"/>
  <c r="J206"/>
  <c r="BE206"/>
  <c r="BI203"/>
  <c r="BH203"/>
  <c r="BG203"/>
  <c r="BF203"/>
  <c r="T203"/>
  <c r="R203"/>
  <c r="P203"/>
  <c r="BK203"/>
  <c r="J203"/>
  <c r="BE203"/>
  <c r="BI201"/>
  <c r="BH201"/>
  <c r="BG201"/>
  <c r="BF201"/>
  <c r="T201"/>
  <c r="R201"/>
  <c r="P201"/>
  <c r="BK201"/>
  <c r="J201"/>
  <c r="BE201"/>
  <c r="BI196"/>
  <c r="BH196"/>
  <c r="BG196"/>
  <c r="BF196"/>
  <c r="T196"/>
  <c r="R196"/>
  <c r="P196"/>
  <c r="BK196"/>
  <c r="J196"/>
  <c r="BE196"/>
  <c r="BI193"/>
  <c r="BH193"/>
  <c r="BG193"/>
  <c r="BF193"/>
  <c r="T193"/>
  <c r="R193"/>
  <c r="P193"/>
  <c r="BK193"/>
  <c r="J193"/>
  <c r="BE193"/>
  <c r="BI189"/>
  <c r="BH189"/>
  <c r="BG189"/>
  <c r="BF189"/>
  <c r="T189"/>
  <c r="R189"/>
  <c r="P189"/>
  <c r="BK189"/>
  <c r="J189"/>
  <c r="BE189"/>
  <c r="BI184"/>
  <c r="BH184"/>
  <c r="BG184"/>
  <c r="BF184"/>
  <c r="T184"/>
  <c r="R184"/>
  <c r="P184"/>
  <c r="BK184"/>
  <c r="J184"/>
  <c r="BE184"/>
  <c r="BI176"/>
  <c r="BH176"/>
  <c r="BG176"/>
  <c r="BF176"/>
  <c r="T176"/>
  <c r="R176"/>
  <c r="P176"/>
  <c r="BK176"/>
  <c r="J176"/>
  <c r="BE176"/>
  <c r="BI172"/>
  <c r="BH172"/>
  <c r="BG172"/>
  <c r="BF172"/>
  <c r="T172"/>
  <c r="T171"/>
  <c r="R172"/>
  <c r="R171"/>
  <c r="P172"/>
  <c r="P171"/>
  <c r="BK172"/>
  <c r="BK171"/>
  <c r="J171"/>
  <c r="J172"/>
  <c r="BE172"/>
  <c r="J68"/>
  <c r="BI166"/>
  <c r="BH166"/>
  <c r="BG166"/>
  <c r="BF166"/>
  <c r="T166"/>
  <c r="R166"/>
  <c r="P166"/>
  <c r="BK166"/>
  <c r="J166"/>
  <c r="BE166"/>
  <c r="BI163"/>
  <c r="BH163"/>
  <c r="BG163"/>
  <c r="BF163"/>
  <c r="T163"/>
  <c r="T162"/>
  <c r="R163"/>
  <c r="R162"/>
  <c r="P163"/>
  <c r="P162"/>
  <c r="BK163"/>
  <c r="BK162"/>
  <c r="J162"/>
  <c r="J163"/>
  <c r="BE163"/>
  <c r="J67"/>
  <c r="BI158"/>
  <c r="BH158"/>
  <c r="BG158"/>
  <c r="BF158"/>
  <c r="T158"/>
  <c r="T157"/>
  <c r="R158"/>
  <c r="R157"/>
  <c r="P158"/>
  <c r="P157"/>
  <c r="BK158"/>
  <c r="BK157"/>
  <c r="J157"/>
  <c r="J158"/>
  <c r="BE158"/>
  <c r="J66"/>
  <c r="BI155"/>
  <c r="BH155"/>
  <c r="BG155"/>
  <c r="BF155"/>
  <c r="T155"/>
  <c r="T154"/>
  <c r="R155"/>
  <c r="R154"/>
  <c r="P155"/>
  <c r="P154"/>
  <c r="BK155"/>
  <c r="BK154"/>
  <c r="J154"/>
  <c r="J155"/>
  <c r="BE155"/>
  <c r="J65"/>
  <c r="BI153"/>
  <c r="BH153"/>
  <c r="BG153"/>
  <c r="BF153"/>
  <c r="T153"/>
  <c r="R153"/>
  <c r="P153"/>
  <c r="BK153"/>
  <c r="J153"/>
  <c r="BE153"/>
  <c r="BI149"/>
  <c r="BH149"/>
  <c r="BG149"/>
  <c r="BF149"/>
  <c r="T149"/>
  <c r="R149"/>
  <c r="P149"/>
  <c r="BK149"/>
  <c r="J149"/>
  <c r="BE149"/>
  <c r="BI147"/>
  <c r="BH147"/>
  <c r="BG147"/>
  <c r="BF147"/>
  <c r="T147"/>
  <c r="R147"/>
  <c r="P147"/>
  <c r="BK147"/>
  <c r="J147"/>
  <c r="BE147"/>
  <c r="BI145"/>
  <c r="BH145"/>
  <c r="BG145"/>
  <c r="BF145"/>
  <c r="T145"/>
  <c r="R145"/>
  <c r="P145"/>
  <c r="BK145"/>
  <c r="J145"/>
  <c r="BE145"/>
  <c r="BI141"/>
  <c r="BH141"/>
  <c r="BG141"/>
  <c r="BF141"/>
  <c r="T141"/>
  <c r="R141"/>
  <c r="P141"/>
  <c r="BK141"/>
  <c r="J141"/>
  <c r="BE141"/>
  <c r="BI138"/>
  <c r="BH138"/>
  <c r="BG138"/>
  <c r="BF138"/>
  <c r="T138"/>
  <c r="T137"/>
  <c r="T136"/>
  <c r="R138"/>
  <c r="R137"/>
  <c r="R136"/>
  <c r="P138"/>
  <c r="P137"/>
  <c r="P136"/>
  <c r="BK138"/>
  <c r="BK137"/>
  <c r="J137"/>
  <c r="BK136"/>
  <c r="J136"/>
  <c r="J138"/>
  <c r="BE138"/>
  <c r="J64"/>
  <c r="J63"/>
  <c r="BI130"/>
  <c r="BH130"/>
  <c r="BG130"/>
  <c r="BF130"/>
  <c r="T130"/>
  <c r="R130"/>
  <c r="P130"/>
  <c r="BK130"/>
  <c r="J130"/>
  <c r="BE130"/>
  <c r="BI124"/>
  <c r="BH124"/>
  <c r="BG124"/>
  <c r="BF124"/>
  <c r="T124"/>
  <c r="R124"/>
  <c r="P124"/>
  <c r="BK124"/>
  <c r="J124"/>
  <c r="BE124"/>
  <c r="BI118"/>
  <c r="BH118"/>
  <c r="BG118"/>
  <c r="BF118"/>
  <c r="T118"/>
  <c r="R118"/>
  <c r="P118"/>
  <c r="BK118"/>
  <c r="J118"/>
  <c r="BE118"/>
  <c r="BI114"/>
  <c r="BH114"/>
  <c r="BG114"/>
  <c r="BF114"/>
  <c r="T114"/>
  <c r="R114"/>
  <c r="P114"/>
  <c r="BK114"/>
  <c r="J114"/>
  <c r="BE114"/>
  <c r="BI110"/>
  <c r="BH110"/>
  <c r="BG110"/>
  <c r="BF110"/>
  <c r="T110"/>
  <c r="T109"/>
  <c r="R110"/>
  <c r="R109"/>
  <c r="P110"/>
  <c r="P109"/>
  <c r="BK110"/>
  <c r="BK109"/>
  <c r="J109"/>
  <c r="J110"/>
  <c r="BE110"/>
  <c r="J62"/>
  <c r="BI106"/>
  <c r="BH106"/>
  <c r="BG106"/>
  <c r="BF106"/>
  <c r="T106"/>
  <c r="R106"/>
  <c r="P106"/>
  <c r="BK106"/>
  <c r="J106"/>
  <c r="BE106"/>
  <c r="BI102"/>
  <c r="BH102"/>
  <c r="BG102"/>
  <c r="BF102"/>
  <c r="T102"/>
  <c r="R102"/>
  <c r="P102"/>
  <c r="BK102"/>
  <c r="J102"/>
  <c r="BE102"/>
  <c r="BI98"/>
  <c r="F37"/>
  <c i="1" r="BD55"/>
  <c i="2" r="BH98"/>
  <c r="F36"/>
  <c i="1" r="BC55"/>
  <c i="2" r="BG98"/>
  <c r="F35"/>
  <c i="1" r="BB55"/>
  <c i="2" r="BF98"/>
  <c r="J34"/>
  <c i="1" r="AW55"/>
  <c i="2" r="F34"/>
  <c i="1" r="BA55"/>
  <c i="2" r="T98"/>
  <c r="T97"/>
  <c r="T96"/>
  <c r="T95"/>
  <c r="R98"/>
  <c r="R97"/>
  <c r="R96"/>
  <c r="R95"/>
  <c r="P98"/>
  <c r="P97"/>
  <c r="P96"/>
  <c r="P95"/>
  <c i="1" r="AU55"/>
  <c i="2" r="BK98"/>
  <c r="BK97"/>
  <c r="J97"/>
  <c r="BK96"/>
  <c r="J96"/>
  <c r="BK95"/>
  <c r="J95"/>
  <c r="J59"/>
  <c r="J30"/>
  <c i="1" r="AG55"/>
  <c i="2" r="J98"/>
  <c r="BE98"/>
  <c r="J33"/>
  <c i="1" r="AV55"/>
  <c i="2" r="F33"/>
  <c i="1" r="AZ55"/>
  <c i="2" r="J61"/>
  <c r="J60"/>
  <c r="J92"/>
  <c r="J91"/>
  <c r="F91"/>
  <c r="F89"/>
  <c r="E87"/>
  <c r="J55"/>
  <c r="J54"/>
  <c r="F54"/>
  <c r="F52"/>
  <c r="E50"/>
  <c r="J39"/>
  <c r="J18"/>
  <c r="E18"/>
  <c r="F92"/>
  <c r="F55"/>
  <c r="J17"/>
  <c r="J12"/>
  <c r="J89"/>
  <c r="J52"/>
  <c r="E7"/>
  <c r="E85"/>
  <c r="E48"/>
  <c i="1" r="BD54"/>
  <c r="W33"/>
  <c r="BC54"/>
  <c r="W32"/>
  <c r="BB54"/>
  <c r="W31"/>
  <c r="BA54"/>
  <c r="W30"/>
  <c r="AZ54"/>
  <c r="W29"/>
  <c r="AY54"/>
  <c r="AX54"/>
  <c r="AW54"/>
  <c r="AK30"/>
  <c r="AV54"/>
  <c r="AK29"/>
  <c r="AU54"/>
  <c r="AT54"/>
  <c r="AS54"/>
  <c r="AG54"/>
  <c r="AK26"/>
  <c r="AT60"/>
  <c r="AN60"/>
  <c r="AT59"/>
  <c r="AN59"/>
  <c r="AT58"/>
  <c r="AN58"/>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<sst xmlns="http://schemas.openxmlformats.org/spreadsheetml/2006/main">
  <si>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</si>
  <si>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</si>
  <si>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</si>
  <si>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</si>
  <si>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</si>
  <si>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{c63c5c7e-3c2b-4ed0-80f6-cbaf21e251e4}</t>
  </si>
  <si>
    <t>0,01</t>
  </si>
  <si>
    <t>21</t>
  </si>
  <si>
    <t>15</t>
  </si>
  <si>
    <t>REKAPITULACE STAVBY</t>
  </si>
  <si>
    <t xml:space="preserve">v ---  níže se nacházejí doplnkové a pomocné údaje k sestavám  --- v</t>
  </si>
  <si>
    <t>Návod na vyplnění</t>
  </si>
  <si>
    <t>0,001</t>
  </si>
  <si>
    <t>Kód:</t>
  </si>
  <si>
    <t>2019-03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</si>
  <si>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</si>
  <si>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</si>
  <si>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Obnova hřbitovní zdi Jáchymov</t>
  </si>
  <si>
    <t>KSO:</t>
  </si>
  <si>
    <t/>
  </si>
  <si>
    <t>CC-CZ:</t>
  </si>
  <si>
    <t>Místo:</t>
  </si>
  <si>
    <t>Jáchymov</t>
  </si>
  <si>
    <t>Datum:</t>
  </si>
  <si>
    <t>28.1.2019</t>
  </si>
  <si>
    <t>Zadavatel:</t>
  </si>
  <si>
    <t>IČ:</t>
  </si>
  <si>
    <t>00254622</t>
  </si>
  <si>
    <t>Město Jáchymov, nám. Republiky 1, 362 51 Jáchymov</t>
  </si>
  <si>
    <t>DIČ:</t>
  </si>
  <si>
    <t>Uchazeč:</t>
  </si>
  <si>
    <t>Vyplň údaj</t>
  </si>
  <si>
    <t>Projektant:</t>
  </si>
  <si>
    <t>10045961</t>
  </si>
  <si>
    <t>Ing. arch. Jaroslav Egert, Komenského 851, Jáchymo</t>
  </si>
  <si>
    <t>True</t>
  </si>
  <si>
    <t>Zpracovatel:</t>
  </si>
  <si>
    <t>Ing. C. Janoušová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</si>
  <si>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</si>
  <si>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</si>
  <si>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</si>
  <si>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</si>
  <si>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</si>
  <si>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</si>
  <si>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</si>
  <si>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</si>
  <si>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</si>
  <si>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</si>
  <si>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</si>
  <si>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</si>
  <si>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</si>
  <si>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</si>
  <si>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</si>
  <si>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</si>
  <si>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</si>
  <si>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</si>
  <si>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</si>
  <si>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</si>
  <si>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</si>
  <si>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</si>
  <si>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</si>
  <si>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</si>
  <si>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</si>
  <si>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</si>
  <si>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</si>
  <si>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</si>
  <si>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</si>
  <si>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</si>
  <si>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</si>
  <si>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</si>
  <si>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</si>
  <si>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</si>
  <si>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</si>
  <si>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</si>
  <si>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</si>
  <si>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</si>
  <si>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</si>
  <si>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</si>
  <si>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</si>
  <si>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část A</t>
  </si>
  <si>
    <t>stavební část</t>
  </si>
  <si>
    <t>STA</t>
  </si>
  <si>
    <t>1</t>
  </si>
  <si>
    <t>{825c9ac2-c628-462e-9c55-e86e056c5feb}</t>
  </si>
  <si>
    <t>2</t>
  </si>
  <si>
    <t>část B</t>
  </si>
  <si>
    <t>{05544f41-850a-4a6b-a5b0-00852c8633e8}</t>
  </si>
  <si>
    <t>část C</t>
  </si>
  <si>
    <t>{17215719-d3ad-4481-9d9b-834a0aad2a3e}</t>
  </si>
  <si>
    <t>část D</t>
  </si>
  <si>
    <t>{69c72087-a2e2-4dfa-ab5b-6110d4fe9721}</t>
  </si>
  <si>
    <t>část MÁRNICE</t>
  </si>
  <si>
    <t>{4d4dcc3c-ebdb-457b-9b7d-a0ee906fa19c}</t>
  </si>
  <si>
    <t>část VSTUPNÍ BRÁNA</t>
  </si>
  <si>
    <t>{7e1b0f66-67f9-4975-a2e0-b65b828b5f57}</t>
  </si>
  <si>
    <t>KRYCÍ LIST SOUPISU PRACÍ</t>
  </si>
  <si>
    <t>Objekt:</t>
  </si>
  <si>
    <t>část A - stavební část</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</si>
  <si>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</si>
  <si>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</si>
  <si>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</si>
  <si>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</si>
  <si>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</si>
  <si>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</si>
  <si>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</si>
  <si>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</si>
  <si>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</si>
  <si>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</si>
  <si>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</si>
  <si>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97 - Prorážení otvorů a ostatní bourací práce</t>
  </si>
  <si>
    <t xml:space="preserve">      98 - Sanace</t>
  </si>
  <si>
    <t xml:space="preserve">    997 - Přesun sutě</t>
  </si>
  <si>
    <t xml:space="preserve">    998 - Přesun hmot</t>
  </si>
  <si>
    <t>PSV - Práce a dodávky PSV</t>
  </si>
  <si>
    <t xml:space="preserve">    783 - Dokončovací práce - nátěry</t>
  </si>
  <si>
    <t>VRN - Vedlejší rozpočtové náklady</t>
  </si>
  <si>
    <t xml:space="preserve">    VRN3 - Zařízení staveniště</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</si>
  <si>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</si>
  <si>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</si>
  <si>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</si>
  <si>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</si>
  <si>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</si>
  <si>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</si>
  <si>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</si>
  <si>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</si>
  <si>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</si>
  <si>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</si>
  <si>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</si>
  <si>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</si>
  <si>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</si>
  <si>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</si>
  <si>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</si>
  <si>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</si>
  <si>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</si>
  <si>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</si>
  <si>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</si>
  <si>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</si>
  <si>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311231116</t>
  </si>
  <si>
    <t>Zdivo z cihel pálených nosné z cihel plných dl. 290 mm P 7 až 15, na maltu MC-5 nebo MC-10</t>
  </si>
  <si>
    <t>m3</t>
  </si>
  <si>
    <t>CS ÚRS 2019 01</t>
  </si>
  <si>
    <t>4</t>
  </si>
  <si>
    <t>1388279346</t>
  </si>
  <si>
    <t>PSC</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</si>
  <si>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</si>
  <si>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VV</t>
  </si>
  <si>
    <t xml:space="preserve">"část A - nadezděné zábradlí"  </t>
  </si>
  <si>
    <t>0,5*0,45*37,5</t>
  </si>
  <si>
    <t>316381121</t>
  </si>
  <si>
    <t>Ventilační krycí desky bez otvorů z betonu prostého tř. C 12/15 až C 16/20 s obvodovou a středem vedenou konstrukční výztuží včetně bednění, s potěrem nebo s povrchem vyhlazeným ve spádu k okrajům bez přesahu, tl. přes 50 do 80 mm</t>
  </si>
  <si>
    <t>m2</t>
  </si>
  <si>
    <t>1121954934</t>
  </si>
  <si>
    <t>P</t>
  </si>
  <si>
    <t>Poznámka k položce:_x000d_
- nové krytí horní plochy – monolitická betonová armovaná deska tl. 50 mm, šířka 560 mm, délka 37,50 m s vloženou KARI sítí, horní plocha gletovaná (dilatační spára á 2,00 m), úprava povrchu krycí desky zajistí „vodotěsnost “ a částečně zamezí uchycení vegetace</t>
  </si>
  <si>
    <t xml:space="preserve">"část A - nové vrchní krytí plochy zdi"  </t>
  </si>
  <si>
    <t>37,5*0,56</t>
  </si>
  <si>
    <t>319201321</t>
  </si>
  <si>
    <t>Vyrovnání nerovného povrchu vnitřního i vnějšího zdiva bez odsekání vadných cihel, maltou (s dodáním hmot) tl. do 30 mm</t>
  </si>
  <si>
    <t>-310713621</t>
  </si>
  <si>
    <t>"část A - cihelná přizdívka"</t>
  </si>
  <si>
    <t>6,0*2,5</t>
  </si>
  <si>
    <t>6</t>
  </si>
  <si>
    <t>Úpravy povrchů, podlahy a osazování výplní</t>
  </si>
  <si>
    <t>629995101</t>
  </si>
  <si>
    <t>Očištění vnějších ploch tlakovou vodou omytím</t>
  </si>
  <si>
    <t>-1475164996</t>
  </si>
  <si>
    <t xml:space="preserve">"část A - spodní část"  92,43+36,73</t>
  </si>
  <si>
    <t xml:space="preserve">"část A - horní část"  34,59+34,59</t>
  </si>
  <si>
    <t xml:space="preserve">"část A - odečet zábradelní zdi"  -0,5*37,5*2</t>
  </si>
  <si>
    <t>5</t>
  </si>
  <si>
    <t>622142012</t>
  </si>
  <si>
    <t>Potažení vnějších ploch pletivem v ploše nebo pruzích, na plném podkladu rabicovým provizorním přichycením stěn</t>
  </si>
  <si>
    <t>-1771464705</t>
  </si>
  <si>
    <t xml:space="preserve">Poznámka k souboru cen:_x000d_
1. V cenách -2001 jsou započteny i náklady na tmel._x000d_
</t>
  </si>
  <si>
    <t>622335102</t>
  </si>
  <si>
    <t>Oprava cementové omítky vnějších ploch hladké stěn, v rozsahu opravované plochy přes 10 do 30%</t>
  </si>
  <si>
    <t>1223064483</t>
  </si>
  <si>
    <t>Poznámka k položce:_x000d_
- zatřená omítka (sjednocení kvality povrchu s původní omítkou)</t>
  </si>
  <si>
    <t xml:space="preserve">"část A - odečet cihelné přizdívky"  -6,0*2,5</t>
  </si>
  <si>
    <t>7</t>
  </si>
  <si>
    <t>622131101</t>
  </si>
  <si>
    <t>Podkladní a spojovací vrstva vnějších omítaných ploch cementový postřik nanášený ručně celoplošně stěn</t>
  </si>
  <si>
    <t>-147640922</t>
  </si>
  <si>
    <t>"sjednocení plochy zdi"</t>
  </si>
  <si>
    <t>8</t>
  </si>
  <si>
    <t>622331121</t>
  </si>
  <si>
    <t>Omítka cementová vnějších ploch nanášená ručně jednovrstvá, tloušťky do 15 mm hladká stěn</t>
  </si>
  <si>
    <t>49555023</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</si>
  <si>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</si>
  <si>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Poznámka k položce:_x000d_
- pro sjednocení plochy zdi použít např. Hasit 620 Zementputz</t>
  </si>
  <si>
    <t>9</t>
  </si>
  <si>
    <t>Ostatní konstrukce a práce, bourání</t>
  </si>
  <si>
    <t>94</t>
  </si>
  <si>
    <t>Lešení a stavební výtahy</t>
  </si>
  <si>
    <t>941111121</t>
  </si>
  <si>
    <t>Montáž lešení řadového trubkového lehkého pracovního s podlahami s provozním zatížením tř. 3 do 200 kg/m2 šířky tř. W09 přes 0,9 do 1,2 m, výšky do 10 m</t>
  </si>
  <si>
    <t>1198802454</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</si>
  <si>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</si>
  <si>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 xml:space="preserve">"část A"   3,0*(11,62+2,11+37,51+2*1,5)</t>
  </si>
  <si>
    <t>10</t>
  </si>
  <si>
    <t>941111221</t>
  </si>
  <si>
    <t>Montáž lešení řadového trubkového lehkého pracovního s podlahami s provozním zatížením tř. 3 do 200 kg/m2 Příplatek za první a každý další den použití lešení k ceně -1121</t>
  </si>
  <si>
    <t>1696850312</t>
  </si>
  <si>
    <t>Poznámka k položce:_x000d_
- 45 dní</t>
  </si>
  <si>
    <t>162,72*15 'Přepočtené koeficientem množství</t>
  </si>
  <si>
    <t>11</t>
  </si>
  <si>
    <t>941111821</t>
  </si>
  <si>
    <t>Demontáž lešení řadového trubkového lehkého pracovního s podlahami s provozním zatížením tř. 3 do 200 kg/m2 šířky tř. W09 přes 0,9 do 1,2 m, výšky do 10 m</t>
  </si>
  <si>
    <t>2127676073</t>
  </si>
  <si>
    <t xml:space="preserve">Poznámka k souboru cen:_x000d_
1. Demontáž lešení řadového trubkového lehkého výšky přes 25 m se oceňuje individuálně._x000d_
</t>
  </si>
  <si>
    <t>12</t>
  </si>
  <si>
    <t>944611111</t>
  </si>
  <si>
    <t>Montáž ochranné plachty zavěšené na konstrukci lešení z textilie z umělých vláken</t>
  </si>
  <si>
    <t>299800579</t>
  </si>
  <si>
    <t xml:space="preserve">Poznámka k souboru cen:_x000d_
1. V cenách nejsou započteny náklady na lešení potřebné pro zavěšení plachty; toto lešení se oceňuje příslušnými cenami lešení._x000d_
</t>
  </si>
  <si>
    <t>13</t>
  </si>
  <si>
    <t>944611211</t>
  </si>
  <si>
    <t>Montáž ochranné plachty Příplatek za první a každý další den použití plachty k ceně -1111</t>
  </si>
  <si>
    <t>-728171234</t>
  </si>
  <si>
    <t>Poznámka k položce:_x000d_
45 dní</t>
  </si>
  <si>
    <t>14</t>
  </si>
  <si>
    <t>944611811</t>
  </si>
  <si>
    <t>Demontáž ochranné plachty zavěšené na konstrukci lešení z textilie z umělých vláken</t>
  </si>
  <si>
    <t>-689287999</t>
  </si>
  <si>
    <t>95</t>
  </si>
  <si>
    <t>Různé dokončovací konstrukce a práce pozemních staveb</t>
  </si>
  <si>
    <t>95960001R1</t>
  </si>
  <si>
    <t>Oprava polohy náhrobku, vč. materiálu</t>
  </si>
  <si>
    <t>soubor</t>
  </si>
  <si>
    <t>1514382931</t>
  </si>
  <si>
    <t>Poznámka k položce:_x000d_
- viz PD</t>
  </si>
  <si>
    <t>96</t>
  </si>
  <si>
    <t>Bourání konstrukcí</t>
  </si>
  <si>
    <t>16</t>
  </si>
  <si>
    <t>962032432</t>
  </si>
  <si>
    <t>Bourání zdiva nadzákladového z cihel nebo tvárnic z dutých cihel nebo tvárnic pálených nebo nepálených, na maltu vápennou nebo vápenocementovou, objemu přes 1 m3</t>
  </si>
  <si>
    <t>172099522</t>
  </si>
  <si>
    <t xml:space="preserve">Poznámka k souboru cen:_x000d_
1. Bourání pilířů o průřezu přes 0,36 m2 se oceňuje příslušnými cenami -2230, -2231, -2240, -2241,-2253 a -2254 jako bourání zdiva nadzákladového cihelného._x000d_
</t>
  </si>
  <si>
    <t>0,5*0,56*37,5</t>
  </si>
  <si>
    <t>97</t>
  </si>
  <si>
    <t>Prorážení otvorů a ostatní bourací práce</t>
  </si>
  <si>
    <t>17</t>
  </si>
  <si>
    <t>976047331</t>
  </si>
  <si>
    <t>Vybourání betonových nebo železobetonových dvířek, ventilací, obrub, krycích desek krycích desek, ukončujících horní plochu zdiva, tl. přes 100 mm</t>
  </si>
  <si>
    <t>m</t>
  </si>
  <si>
    <t>-50423389</t>
  </si>
  <si>
    <t xml:space="preserve">"část A - vrchní krytí keramickým obkladem (půdovky)"  </t>
  </si>
  <si>
    <t>37,5</t>
  </si>
  <si>
    <t>18</t>
  </si>
  <si>
    <t>978036141</t>
  </si>
  <si>
    <t>Otlučení cementových omítek vnějších ploch s vyškrabáním spar zdiva a s očištěním povrchu, v rozsahu přes 20 do 30 %</t>
  </si>
  <si>
    <t>1466755821</t>
  </si>
  <si>
    <t>98</t>
  </si>
  <si>
    <t>Sanace</t>
  </si>
  <si>
    <t>19</t>
  </si>
  <si>
    <t>985131311</t>
  </si>
  <si>
    <t>Očištění ploch stěn, rubu kleneb a podlah ruční dočištění ocelovými kartáči</t>
  </si>
  <si>
    <t>-1826544599</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</si>
  <si>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</si>
  <si>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Poznámka k položce:_x000d_
- mechanicky očistit spodní část stěny od náletové vegetace a mechů</t>
  </si>
  <si>
    <t xml:space="preserve">"část A - spodní část"  92,43+36,73/2</t>
  </si>
  <si>
    <t>20</t>
  </si>
  <si>
    <t>985411111</t>
  </si>
  <si>
    <t>Beztlakové zalití trhlin a dutin aktivovanou maltou</t>
  </si>
  <si>
    <t>227068147</t>
  </si>
  <si>
    <t xml:space="preserve">Poznámka k souboru cen:_x000d_
1. Množství měrných jednotek se určuje v m3 objemu trhliny nebo dutiny._x000d_
2. V ceně nejsou započteny náklady na vyčištění dutin; toto vyčištění se oceňuje cenami souboru cen 985 14-1 Vyčištění trhlin nebo dutin ve zdivu._x000d_
</t>
  </si>
  <si>
    <t>Poznámka k položce:_x000d_
- 2% z celkové plochy_x000d_
- hloubka trhlin max 150 mm</t>
  </si>
  <si>
    <t xml:space="preserve">"část A - spodní část"  (92,43+36,73)*0,15</t>
  </si>
  <si>
    <t xml:space="preserve">"část A - horní část"  (34,59+34,59)*0,15</t>
  </si>
  <si>
    <t>-22,749*0,02 'Přepočtené koeficientem množství</t>
  </si>
  <si>
    <t>985211112</t>
  </si>
  <si>
    <t>Vyklínování uvolněných kamenů zdiva úlomky kamene, popřípadě cihel délky spáry na 1 m2 upravované plochy přes 6 do 12 m</t>
  </si>
  <si>
    <t>-1278064489</t>
  </si>
  <si>
    <t xml:space="preserve">Poznámka k souboru cen:_x000d_
1. Množství měrných jednotek se určuje v m2 pohledové plochy skutečně vyklínovaného zdiva._x000d_
2. V cenách nejsou započteny náklady vyčištění trhlin a dutin ve zdivu, které se oceňují cenami souboru cen 985 14-1._x000d_
3. Délce spáry na 1 m2 upravované plochy odpovídají tyto počty kamenů:_x000d_
a) do 6 m - do 10 kusů na 1 m2,_x000d_
b) přes 6 do 12 m - přes 10 do 35 kusů na 1 m2,_x000d_
c) do 12 m - přes 35 kusů na 1 m2._x000d_
</t>
  </si>
  <si>
    <t>Poznámka k položce:_x000d_
- 20% z celkové plochy spodní části zdí</t>
  </si>
  <si>
    <t>110,795*0,2 'Přepočtené koeficientem množství</t>
  </si>
  <si>
    <t>22</t>
  </si>
  <si>
    <t>985221112</t>
  </si>
  <si>
    <t>Doplnění zdiva ručně do aktivované malty kamenem délky spáry na 1 m2 upravované plochy přes 6 do 12 m</t>
  </si>
  <si>
    <t>-1809554917</t>
  </si>
  <si>
    <t xml:space="preserve">Poznámka k souboru cen:_x000d_
1. Ceny jsou určeny pro doplnění kamenem nebo cihlami stejného druhu jako doplňované zdivo._x000d_
2. Ceny nelze použít pro doplnění chybějících prvků nebo výměnu ojedinělých prvků objemu jednotlivě větších než 0,1 m3._x000d_
3. V cenách nejsou započteny náklady na dodávku kamene nebo cihel; tato dodávka se oceňuje ve specifikaci._x000d_
4. Získání kamene vybraného na staveništi nebo v určité lokalitě se oceňuje cenou souboru cen 985 22-21 Sbírání a třídění kamene ručně ze suti._x000d_
5. Délce spáry na 1 m2 plochy zdiva odpovídají tyto počty kamenů nebo cihel:_x000d_
a) do 6 m - do 10 kusů na 1 m2,_x000d_
b) přes 6 do 12 m - přes 10 do 35 kusů na 1 m2,_x000d_
c) přes 12 m - přes 35 kusů na 1 m2._x000d_
</t>
  </si>
  <si>
    <t xml:space="preserve">Poznámka k položce:_x000d_
- spadaný materiál pod zdí_x000d_
</t>
  </si>
  <si>
    <t xml:space="preserve">"část A - spodní část"  0,3</t>
  </si>
  <si>
    <t>23</t>
  </si>
  <si>
    <t>985222111</t>
  </si>
  <si>
    <t>Sbírání a třídění kamene nebo cihel ručně ze suti s očištěním kamene</t>
  </si>
  <si>
    <t>-744021662</t>
  </si>
  <si>
    <t xml:space="preserve">Poznámka k souboru cen:_x000d_
1. Množství měrných jednotek se určuje v m3 nasbíraného kamene nebo cihel._x000d_
2. V ceně jsou započteny i náklady na:_x000d_
a) očištění sebraného kamene nebo cihel od zeminy a jiných nečistot, včetně ostříkání tlakovou vodou,_x000d_
b) vodorovné přemístění sesbíraných kamenů nebo na vzdálenost do 20 m,_x000d_
c) uložení očištěného kamene nebo cihel do figur nebo jeho naložení na dopravní prostředek._x000d_
</t>
  </si>
  <si>
    <t>Poznámka k položce:_x000d_
- spadaný materiál pod zdí</t>
  </si>
  <si>
    <t>24</t>
  </si>
  <si>
    <t>985223111</t>
  </si>
  <si>
    <t>Přezdívání zdiva do aktivované malty cihelného, objemu přes 1 do 3 m3</t>
  </si>
  <si>
    <t>396851465</t>
  </si>
  <si>
    <t xml:space="preserve">Poznámka k souboru cen:_x000d_
1. V cenách jsou započteny náklady na odstranění narušených zdicích prvků a jejich postupnou náhradu prvky novými._x000d_
2. V cenách nejsou započteny náklady na:_x000d_
a) dodávku zdicích prvků; tato dodávka se oceňuje ve specifikaci,_x000d_
b) fixování okolního zdiva např. vyklínováním, rozepřením, apod.,_x000d_
c) spárování zdiva, které se oceňuje cenami souborů cen 985 23-11 Spárování zdiva hloubky do 40 mm nebo 985 23-21 Hloubkové spárování zdiva hloubky do 80 mm._x000d_
</t>
  </si>
  <si>
    <t xml:space="preserve">Poznámka k položce:_x000d_
- přezdívka cihelné přizdívky 20% z celkového objemu přizdívky_x000d_
</t>
  </si>
  <si>
    <t xml:space="preserve">"část A - cihelná přizdívka"  6,0*2,5*0,35</t>
  </si>
  <si>
    <t>5,25*0,2 'Přepočtené koeficientem množství</t>
  </si>
  <si>
    <t>25</t>
  </si>
  <si>
    <t>M</t>
  </si>
  <si>
    <t>CVM.0016176.URS</t>
  </si>
  <si>
    <t>cihla pálená plná CP 29x14x6,5 cm P15</t>
  </si>
  <si>
    <t>tis kus</t>
  </si>
  <si>
    <t>899520766</t>
  </si>
  <si>
    <t>(1,05/(0,29*0,14*0,065))*0,001</t>
  </si>
  <si>
    <t>26</t>
  </si>
  <si>
    <t>985141213</t>
  </si>
  <si>
    <t>Vyčištění trhlin nebo dutin ve zdivu šířky přes 30 do 50 mm, hloubky přes 300 do 500 mm</t>
  </si>
  <si>
    <t>981550750</t>
  </si>
  <si>
    <t xml:space="preserve">Poznámka k souboru cen:_x000d_
1. V cenách jsou započteny i náklady na:_x000d_
a) odstranění porostů, zvětralin a nečistot,_x000d_
b) vysekání navětralých částí zdiva,_x000d_
c) vyfoukání a vypláchnutí trhlin._x000d_
2. Množství měrných jednotek se určuje v m délky vyčištěné dutiny._x000d_
</t>
  </si>
  <si>
    <t xml:space="preserve">"část A"   3,19</t>
  </si>
  <si>
    <t>27</t>
  </si>
  <si>
    <t>985421153</t>
  </si>
  <si>
    <t>Injektáž trhlin v cihelném, kamenném nebo smíšeném zdivu nízkotlaká do 0,6 MP, včetně provedení vrtů aktivovanou cementovou maltou šířka trhlin přes 15 do 20 mm tloušťka zdiva přes 450 do 600 mm</t>
  </si>
  <si>
    <t>-1647171041</t>
  </si>
  <si>
    <t xml:space="preserve">Poznámka k souboru cen:_x000d_
1. Šířka trhlin je určena šířkou trhliny na povrchu konstrukce._x000d_
2. Množství měrných jednotek se určuje v m délky trhliny._x000d_
3. V cenách jsou započteny i náklady na:_x000d_
a) vyčištění trhlin,_x000d_
b) vyvrtání otvorů pro injektážní jehly a jejich vyčištění - jsou uvažovány 4 vrty na 1 m trhliny. U zdiva tloušťky do 450 mm je uvažováno provedení vrtů z jedné strany zdiva, u tloušťky přes 450 mm z obou stran zdiva,_x000d_
c) úpravu trhlin před injektáží (temování),_x000d_
d) hrubé zapravení otvorů po injektážních jehlách._x000d_
4. V cenách nejsou započteny náklady na zednické zapravení trhlin a opravu omítek, které se oceňují cenami katalogu 801-4 Budovy a haly - opravy a údržba._x000d_
</t>
  </si>
  <si>
    <t>997</t>
  </si>
  <si>
    <t>Přesun sutě</t>
  </si>
  <si>
    <t>28</t>
  </si>
  <si>
    <t>997013151</t>
  </si>
  <si>
    <t>Vnitrostaveništní doprava suti a vybouraných hmot vodorovně do 50 m svisle s omezením mechanizace pro budovy a haly výšky do 6 m</t>
  </si>
  <si>
    <t>t</t>
  </si>
  <si>
    <t>298106354</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</si>
  <si>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</si>
  <si>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29</t>
  </si>
  <si>
    <t>997013501</t>
  </si>
  <si>
    <t>Odvoz suti a vybouraných hmot na skládku nebo meziskládku se složením, na vzdálenost do 1 km</t>
  </si>
  <si>
    <t>-154959363</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</si>
  <si>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</si>
  <si>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30</t>
  </si>
  <si>
    <t>997013509</t>
  </si>
  <si>
    <t>Odvoz suti a vybouraných hmot na skládku nebo meziskládku se složením, na vzdálenost Příplatek k ceně za každý další i započatý 1 km přes 1 km</t>
  </si>
  <si>
    <t>2011862412</t>
  </si>
  <si>
    <t>Poznámka k položce:_x000d_
- skládka Sadov 14 km</t>
  </si>
  <si>
    <t>29,093*13 'Přepočtené koeficientem množství</t>
  </si>
  <si>
    <t>31</t>
  </si>
  <si>
    <t>997013803</t>
  </si>
  <si>
    <t>Poplatek za uložení stavebního odpadu na skládce (skládkovné) cihelného zatříděného do Katalogu odpadů pod kódem 170 102</t>
  </si>
  <si>
    <t>-1437856184</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</si>
  <si>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</si>
  <si>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 xml:space="preserve">"cihelné zdivo"   12,338+12,375+2,047</t>
  </si>
  <si>
    <t xml:space="preserve">"otlučené omítky"   2,333</t>
  </si>
  <si>
    <t>998</t>
  </si>
  <si>
    <t>Přesun hmot</t>
  </si>
  <si>
    <t>32</t>
  </si>
  <si>
    <t>998011001</t>
  </si>
  <si>
    <t>Přesun hmot pro budovy občanské výstavby, bydlení, výrobu a služby s nosnou svislou konstrukcí zděnou z cihel, tvárnic nebo kamene vodorovná dopravní vzdálenost do 100 m pro budovy výšky do 6 m</t>
  </si>
  <si>
    <t>230210501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</si>
  <si>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</si>
  <si>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</si>
  <si>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</si>
  <si>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783</t>
  </si>
  <si>
    <t>Dokončovací práce - nátěry</t>
  </si>
  <si>
    <t>33</t>
  </si>
  <si>
    <t>783826615</t>
  </si>
  <si>
    <t>Hydrofobizační nátěr omítek silikonový, transparentní, povrchů hladkých omítek hladkých, zrnitých tenkovrstvých nebo štukových stupně členitosti 1 a 2</t>
  </si>
  <si>
    <t>-2043957508</t>
  </si>
  <si>
    <t>Poznámka k položce:_x000d_
- např. nátěr Porosil VV plus</t>
  </si>
  <si>
    <t>VRN</t>
  </si>
  <si>
    <t>Vedlejší rozpočtové náklady</t>
  </si>
  <si>
    <t>VRN3</t>
  </si>
  <si>
    <t>Zařízení staveniště</t>
  </si>
  <si>
    <t>34</t>
  </si>
  <si>
    <t>030001000</t>
  </si>
  <si>
    <t>1024</t>
  </si>
  <si>
    <t>-1783310664</t>
  </si>
  <si>
    <t>VRN9</t>
  </si>
  <si>
    <t>Ostatní náklady</t>
  </si>
  <si>
    <t>35</t>
  </si>
  <si>
    <t>090001000</t>
  </si>
  <si>
    <t>-1556063808</t>
  </si>
  <si>
    <t>část B - stavební část</t>
  </si>
  <si>
    <t xml:space="preserve">"část B - nové vrchní krytí plochy zdi"  </t>
  </si>
  <si>
    <t>19,0*0,64</t>
  </si>
  <si>
    <t xml:space="preserve">"část B - spodní část"  40,3</t>
  </si>
  <si>
    <t xml:space="preserve">"část B - horní část"  16,03+24,79</t>
  </si>
  <si>
    <t>949101111</t>
  </si>
  <si>
    <t>Lešení pomocné pracovní pro objekty pozemních staveb pro zatížení do 150 kg/m2, o výšce lešeňové podlahy do 1,9 m</t>
  </si>
  <si>
    <t>476076696</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</si>
  <si>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</si>
  <si>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 xml:space="preserve">"část B"   1,0*19,0</t>
  </si>
  <si>
    <t>767161813</t>
  </si>
  <si>
    <t>Demontáž zábradlí rovného nerozebíratelný spoj hmotnosti 1 m zábradlí do 20 kg</t>
  </si>
  <si>
    <t>-402127003</t>
  </si>
  <si>
    <t xml:space="preserve">"část B"  19,0</t>
  </si>
  <si>
    <t>976047231</t>
  </si>
  <si>
    <t>Vybourání betonových nebo železobetonových dvířek, ventilací, obrub, krycích desek krycích desek, ukončujících horní plochu zdiva, tl. do 100 mm</t>
  </si>
  <si>
    <t>735691642</t>
  </si>
  <si>
    <t xml:space="preserve">"část B - vrchní krytí (betonová deska)"  </t>
  </si>
  <si>
    <t>19,0</t>
  </si>
  <si>
    <t xml:space="preserve">"část B - spodní část"  40,3*0,15</t>
  </si>
  <si>
    <t xml:space="preserve">"část B - horní část"  (16,03+24,79)*0,15</t>
  </si>
  <si>
    <t>12,168*0,02 'Přepočtené koeficientem množství</t>
  </si>
  <si>
    <t>40,3*0,2 'Přepočtené koeficientem množství</t>
  </si>
  <si>
    <t xml:space="preserve">"část B - spodní část"  0,35</t>
  </si>
  <si>
    <t>4,946*13 'Přepočtené koeficientem množství</t>
  </si>
  <si>
    <t>997013801</t>
  </si>
  <si>
    <t>Poplatek za uložení stavebního odpadu na skládce (skládkovné) z prostého betonu zatříděného do Katalogu odpadů pod kódem 170 101</t>
  </si>
  <si>
    <t>102057406</t>
  </si>
  <si>
    <t xml:space="preserve">"vrchní krytí (betonová deska)"    3,344</t>
  </si>
  <si>
    <t xml:space="preserve">"otlučené omítky"   1,298</t>
  </si>
  <si>
    <t>997013831</t>
  </si>
  <si>
    <t>Poplatek za uložení stavebního odpadu na skládce (skládkovné) směsného stavebního a demoličního zatříděného do Katalogu odpadů pod kódem 170 904</t>
  </si>
  <si>
    <t>1588352978</t>
  </si>
  <si>
    <t>4,946-(1,298+3,344)</t>
  </si>
  <si>
    <t>část C - stavební část</t>
  </si>
  <si>
    <t xml:space="preserve">"část C - nové vrchní krytí plochy zdi"  </t>
  </si>
  <si>
    <t>58,5*0,65</t>
  </si>
  <si>
    <t>"po bourané urnové stěně"</t>
  </si>
  <si>
    <t>58,85</t>
  </si>
  <si>
    <t xml:space="preserve">"část C - spodní část"  48,59+21,35+1,72</t>
  </si>
  <si>
    <t xml:space="preserve">"část C - horní část"  28,39+8,34+2,0+100,53+6,37</t>
  </si>
  <si>
    <t>622335103</t>
  </si>
  <si>
    <t>Oprava cementové omítky vnějších ploch hladké stěn, v rozsahu opravované plochy přes 30 do 50%</t>
  </si>
  <si>
    <t>-1993980503</t>
  </si>
  <si>
    <t xml:space="preserve">"po bourané urnové stěně"   58,85</t>
  </si>
  <si>
    <t xml:space="preserve">"část C"   3,0*(30,13+20,0+8,2)</t>
  </si>
  <si>
    <t>174,99*15 'Přepočtené koeficientem množství</t>
  </si>
  <si>
    <t>962032231</t>
  </si>
  <si>
    <t>Bourání zdiva nadzákladového z cihel nebo tvárnic z cihel pálených nebo vápenopískových, na maltu vápennou nebo vápenocementovou, objemu přes 1 m3</t>
  </si>
  <si>
    <t>-119485316</t>
  </si>
  <si>
    <t>"urnová stěna"</t>
  </si>
  <si>
    <t>58,85*0,3</t>
  </si>
  <si>
    <t xml:space="preserve">"část C"  58,5</t>
  </si>
  <si>
    <t xml:space="preserve">"část C - vrchní krytí (betonová deska)"  </t>
  </si>
  <si>
    <t>58,5</t>
  </si>
  <si>
    <t>978036161</t>
  </si>
  <si>
    <t>Otlučení cementových omítek vnějších ploch s vyškrabáním spar zdiva a s očištěním povrchu, v rozsahu přes 40 do 50 %</t>
  </si>
  <si>
    <t>1998459007</t>
  </si>
  <si>
    <t xml:space="preserve">"část C - spodní část"  (48,59+21,35+1,72)*0,15</t>
  </si>
  <si>
    <t xml:space="preserve">"část C - horní část"  (28,39+8,34+2,0+100,53+6,37)*0,15</t>
  </si>
  <si>
    <t>32,594*0,02 'Přepočtené koeficientem množství</t>
  </si>
  <si>
    <t>71,66*0,2 'Přepočtené koeficientem množství</t>
  </si>
  <si>
    <t xml:space="preserve">"část C - spodní část"  0,35</t>
  </si>
  <si>
    <t>49,312*13 'Přepočtené koeficientem množství</t>
  </si>
  <si>
    <t xml:space="preserve">"vrchní krytí (betonová deska)"    10,296</t>
  </si>
  <si>
    <t xml:space="preserve">"cihelné zdivo"   31,779</t>
  </si>
  <si>
    <t xml:space="preserve">"otlučené omítky"   6,301</t>
  </si>
  <si>
    <t>49,312-(31,779+6,301+10,296)</t>
  </si>
  <si>
    <t xml:space="preserve">"po bourané urnové stěně"    58,85</t>
  </si>
  <si>
    <t>část D - stavební část</t>
  </si>
  <si>
    <t xml:space="preserve">    764 - Konstrukce klempířské</t>
  </si>
  <si>
    <t xml:space="preserve">"část D"  24,81*2,7*2</t>
  </si>
  <si>
    <t>622331111</t>
  </si>
  <si>
    <t>Omítka cementová vnějších ploch nanášená ručně jednovrstvá, tloušťky do 15 mm hrubá zatřená stěn</t>
  </si>
  <si>
    <t>-878511364</t>
  </si>
  <si>
    <t xml:space="preserve">"část D - doplnění omítky po otlučení 80%"  24,81*2,7*2*0,8</t>
  </si>
  <si>
    <t>632451022</t>
  </si>
  <si>
    <t>Potěr cementový vyrovnávací z malty (MC-15) v pásu o průměrné (střední) tl. přes 20 do 30 mm</t>
  </si>
  <si>
    <t>-1046980380</t>
  </si>
  <si>
    <t xml:space="preserve">Poznámka k souboru cen:_x000d_
1. Užití cen –1021 až –1024 – viz poznámka č. 1 souboru cen 632 45-01._x000d_
2. Užití cen –1031 až –1034 – viz poznámka č. 2 a 3 souboru cen 632 45-01._x000d_
3. V cenách jsou započteny i náklady na základní stržení povrchu potěru s urovnáním vibrační lištou nebo dřevěným hladítkem._x000d_
</t>
  </si>
  <si>
    <t xml:space="preserve">"část D - pod oplechování vrcholu stěny"  26,0*0,6</t>
  </si>
  <si>
    <t xml:space="preserve">"část D"   1,0*26,0</t>
  </si>
  <si>
    <t>978036181</t>
  </si>
  <si>
    <t>Otlučení cementových omítek vnějších ploch s vyškrabáním spar zdiva a s očištěním povrchu, v rozsahu přes 65 do 80 %</t>
  </si>
  <si>
    <t>-1973700198</t>
  </si>
  <si>
    <t xml:space="preserve">"část D - spodní část "  (24,81*2,7*2)/2</t>
  </si>
  <si>
    <t>6,163*13 'Přepočtené koeficientem množství</t>
  </si>
  <si>
    <t xml:space="preserve">"otlučené omítky"   6,163</t>
  </si>
  <si>
    <t>764</t>
  </si>
  <si>
    <t>Konstrukce klempířské</t>
  </si>
  <si>
    <t>764244408</t>
  </si>
  <si>
    <t>Oplechování horních ploch zdí a nadezdívek (atik) z titanzinkového předzvětralého plechu mechanicky kotvené rš 750 mm</t>
  </si>
  <si>
    <t>1529729803</t>
  </si>
  <si>
    <t xml:space="preserve">"část D - vrchol stěny"  26,0</t>
  </si>
  <si>
    <t>998764101</t>
  </si>
  <si>
    <t>Přesun hmot pro konstrukce klempířské stanovený z hmotnosti přesunovaného materiálu vodorovná dopravní vzdálenost do 50 m v objektech výšky do 6 m</t>
  </si>
  <si>
    <t>-656982081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</si>
  <si>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</si>
  <si>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část MÁRNICE - stavební část</t>
  </si>
  <si>
    <t xml:space="preserve">    4 - Vodorovné konstrukce</t>
  </si>
  <si>
    <t xml:space="preserve">    767 - Konstrukce zámečnické</t>
  </si>
  <si>
    <t>Vodorovné konstrukce</t>
  </si>
  <si>
    <t>434191423</t>
  </si>
  <si>
    <t>Osazování schodišťových stupňů kamenných s vyspárováním styčných spár, s provizorním dřevěným zábradlím a dočasným zakrytím stupnic prkny na desku, stupňů pemrlovaných nebo ostatních</t>
  </si>
  <si>
    <t>-734333788</t>
  </si>
  <si>
    <t xml:space="preserve">Poznámka k souboru cen:_x000d_
1. U cen -1441, -1443, -1461, -1462 je započtena podpěrná konstrukce visuté části stupňů._x000d_
2. Množství měrných jednotek se určuje v m délky stupňů včetně uložení._x000d_
3. Dodávka stupňů se oceňuje ve specifikaci._x000d_
</t>
  </si>
  <si>
    <t xml:space="preserve">Poznámka k položce:_x000d_
- oprava vstupního kamenného schodiště přeskládáním </t>
  </si>
  <si>
    <t xml:space="preserve">"vstup do márnice"   3,0+3,5+4,0</t>
  </si>
  <si>
    <t xml:space="preserve">"čelní stěna márnice"   29,72</t>
  </si>
  <si>
    <t xml:space="preserve">"zadní a boční stěny márnice"   26,68+2*(4,41+5,04)/2*4,57</t>
  </si>
  <si>
    <t>622325112</t>
  </si>
  <si>
    <t>Oprava vápenné omítky vnějších ploch stupně členitosti 1 hladké stěn, v rozsahu opravované plochy přes 10 do 30%</t>
  </si>
  <si>
    <t>1206740038</t>
  </si>
  <si>
    <t>622325503</t>
  </si>
  <si>
    <t>Oprava vápenné omítky vnějších ploch stupně členitosti 4 štukové, v rozsahu opravované plochy přes 20 do 30%</t>
  </si>
  <si>
    <t>-743084759</t>
  </si>
  <si>
    <t>Poznámka k položce:_x000d_
- při opravě fasády zachovat všechny architektonické prvky, pouze opravit chybějící římsy, články a detaily</t>
  </si>
  <si>
    <t>622311131</t>
  </si>
  <si>
    <t>Potažení vnějších ploch štukem vápenným, tloušťky do 3 mm stěn</t>
  </si>
  <si>
    <t>-1430820275</t>
  </si>
  <si>
    <t>Poznámka k položce:_x000d_
- vápenný štuk (Hasit 162)</t>
  </si>
  <si>
    <t xml:space="preserve">"márnice"   2*5,5*5,0+2*4,5*(4,57+4*1,5)</t>
  </si>
  <si>
    <t>150,13*15 'Přepočtené koeficientem množství</t>
  </si>
  <si>
    <t>95960001R2</t>
  </si>
  <si>
    <t>Repase dřevěných dvoukřídlých vstupních dveří, vč. materiálu</t>
  </si>
  <si>
    <t>-1668265107</t>
  </si>
  <si>
    <t>963022819</t>
  </si>
  <si>
    <t>Bourání kamenných schodišťových stupňů oblých, rovných nebo kosých zhotovených na místě</t>
  </si>
  <si>
    <t>1687605589</t>
  </si>
  <si>
    <t>978015341</t>
  </si>
  <si>
    <t>Otlučení vápenných nebo vápenocementových omítek vnějších ploch s vyškrabáním spar a s očištěním zdiva stupně členitosti 1 a 2, v rozsahu přes 10 do 30 %</t>
  </si>
  <si>
    <t>-1034344394</t>
  </si>
  <si>
    <t>978019341</t>
  </si>
  <si>
    <t>Otlučení vápenných nebo vápenocementových omítek vnějších ploch s vyškrabáním spar a s očištěním zdiva stupně členitosti 3 až 5, v rozsahu přes 20 do 30 %</t>
  </si>
  <si>
    <t>-242564063</t>
  </si>
  <si>
    <t xml:space="preserve">"čelní stěna márnice"   29,72*0,15</t>
  </si>
  <si>
    <t xml:space="preserve">"zadní a boční stěny márnice"   (26,68+2*(4,41+5,04)/2*4,57)*0,15</t>
  </si>
  <si>
    <t>14,938*0,02 'Přepočtené koeficientem množství</t>
  </si>
  <si>
    <t>"odečet kamenných sch. stupňů - zpětná montáž"</t>
  </si>
  <si>
    <t>2,949-1,176</t>
  </si>
  <si>
    <t>1,773*13 'Přepočtené koeficientem množství</t>
  </si>
  <si>
    <t xml:space="preserve">"otlučené omítky"   1,118+0,655</t>
  </si>
  <si>
    <t>764960001R</t>
  </si>
  <si>
    <t>Oprava plechové střešní krytiny vč. klempířských prvků - pozink</t>
  </si>
  <si>
    <t>-1556074730</t>
  </si>
  <si>
    <t>767</t>
  </si>
  <si>
    <t>Konstrukce zámečnické</t>
  </si>
  <si>
    <t>767647911</t>
  </si>
  <si>
    <t>Oprava a údržba dveří výměna zámku</t>
  </si>
  <si>
    <t>kus</t>
  </si>
  <si>
    <t>-1885415528</t>
  </si>
  <si>
    <t xml:space="preserve">Poznámka k souboru cen:_x000d_
1. V cenách není započtena výměna lišt; tyto práce se oceňují cenami 767 89-19 Opravy ostatních zámečnických konstrukcí – výměna lišt._x000d_
</t>
  </si>
  <si>
    <t xml:space="preserve">"dveře márnice"   1</t>
  </si>
  <si>
    <t>54926400</t>
  </si>
  <si>
    <t>zámek stavební dveřní zadlabací s vložkou 5131</t>
  </si>
  <si>
    <t>-2064459281</t>
  </si>
  <si>
    <t>998767101</t>
  </si>
  <si>
    <t>Přesun hmot pro zámečnické konstrukce stanovený z hmotnosti přesunovaného materiálu vodorovná dopravní vzdálenost do 50 m v objektech výšky do 6 m</t>
  </si>
  <si>
    <t>1894260276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</si>
  <si>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</si>
  <si>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783101203</t>
  </si>
  <si>
    <t>Příprava podkladu truhlářských konstrukcí před provedením nátěru broušení smirkovým papírem nebo plátnem jemné</t>
  </si>
  <si>
    <t>-1820480249</t>
  </si>
  <si>
    <t xml:space="preserve">"dveře márnice"   2,3*3,55*2</t>
  </si>
  <si>
    <t>783117101</t>
  </si>
  <si>
    <t>Krycí nátěr truhlářských konstrukcí jednonásobný syntetický</t>
  </si>
  <si>
    <t>617535639</t>
  </si>
  <si>
    <t>"dvojnásobný nátěr"</t>
  </si>
  <si>
    <t xml:space="preserve">"dveře márnice"   2,3*3,55*2*2</t>
  </si>
  <si>
    <t>783132101</t>
  </si>
  <si>
    <t>Tmelení truhlářských konstrukcí lokální, včetně přebroušení tmelených míst rozsahu do 10% plochy, tmelem epoxidovým</t>
  </si>
  <si>
    <t>-2061344547</t>
  </si>
  <si>
    <t>783501213</t>
  </si>
  <si>
    <t>Příprava podkladu krytiny před provedením nátěru sklonu přes 10 do 30° okartáčováním</t>
  </si>
  <si>
    <t>359623366</t>
  </si>
  <si>
    <t xml:space="preserve">"střecha márnice"   25,0</t>
  </si>
  <si>
    <t>783501511</t>
  </si>
  <si>
    <t>Příprava podkladu krytiny před provedením nátěru sklonu přes 10 do 30° omytím</t>
  </si>
  <si>
    <t>-1872471323</t>
  </si>
  <si>
    <t>783517003</t>
  </si>
  <si>
    <t>Krycí nátěr (email) krytiny krytiny plechové sklonu střechy do 10° jednonásobný syntetický samozákladující</t>
  </si>
  <si>
    <t>-1381597558</t>
  </si>
  <si>
    <t>783591111</t>
  </si>
  <si>
    <t>Příplatek k ceně nátěru krytiny dvojnásobného, za provedení ve sklonu střechy přes 10 do 30°</t>
  </si>
  <si>
    <t>-237500021</t>
  </si>
  <si>
    <t>36</t>
  </si>
  <si>
    <t>část VSTUPNÍ BRÁNA - stavební část</t>
  </si>
  <si>
    <t xml:space="preserve">"vstupní brána"  39,83+28,17</t>
  </si>
  <si>
    <t xml:space="preserve">"vstupní brána + 25% na členitost fasády"   (39,83+28,17)*1,25</t>
  </si>
  <si>
    <t xml:space="preserve">"vstupní brána"  3,5*10,5*2</t>
  </si>
  <si>
    <t>73,5*15 'Přepočtené koeficientem množství</t>
  </si>
  <si>
    <t>767996801</t>
  </si>
  <si>
    <t>Demontáž ostatních zámečnických konstrukcí o hmotnosti jednotlivých dílů rozebráním do 50 kg</t>
  </si>
  <si>
    <t>kg</t>
  </si>
  <si>
    <t>-63944767</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</si>
  <si>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</si>
  <si>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 xml:space="preserve">"mřížka kanálku"   3,9*0,2*5,0</t>
  </si>
  <si>
    <t xml:space="preserve">"vstupní brána  - spodní část"  (39,83+28,17)/2</t>
  </si>
  <si>
    <t xml:space="preserve">"vstupní brána"   (39,83+28,17)*0,15</t>
  </si>
  <si>
    <t>10,2*0,02 'Přepočtené koeficientem množství</t>
  </si>
  <si>
    <t xml:space="preserve">"vstupní brána - spodní část"   (39,83+28,17)/2</t>
  </si>
  <si>
    <t>34*0,2 'Přepočtené koeficientem množství</t>
  </si>
  <si>
    <t>1,365*13 'Přepočtené koeficientem množství</t>
  </si>
  <si>
    <t xml:space="preserve">"otlučené omítky"   1,36</t>
  </si>
  <si>
    <t>1,365-1,36</t>
  </si>
  <si>
    <t>767960001R</t>
  </si>
  <si>
    <t>Repase mříže vstupní brány</t>
  </si>
  <si>
    <t>1255697647</t>
  </si>
  <si>
    <t xml:space="preserve">"vstupní brána"  1</t>
  </si>
  <si>
    <t>767995111</t>
  </si>
  <si>
    <t>Montáž ostatních atypických zámečnických konstrukcí hmotnosti do 5 kg</t>
  </si>
  <si>
    <t>1579598663</t>
  </si>
  <si>
    <t xml:space="preserve">Poznámka k souboru cen:_x000d_
1. Určení cen se řídí hmotností jednotlivě montovaného dílu konstrukce._x000d_
</t>
  </si>
  <si>
    <t>553970000R</t>
  </si>
  <si>
    <t>atypické kovové výrobky pozinkované (pororošt)</t>
  </si>
  <si>
    <t>1963870501</t>
  </si>
  <si>
    <t>783301311</t>
  </si>
  <si>
    <t>Příprava podkladu zámečnických konstrukcí před provedením nátěru odmaštění odmašťovačem vodou ředitelným</t>
  </si>
  <si>
    <t>-386801291</t>
  </si>
  <si>
    <t>Poznámka k položce:_x000d_
 - 25% plochy</t>
  </si>
  <si>
    <t xml:space="preserve">"vstupní brána - kovová mříž"    2,85*2,5*2</t>
  </si>
  <si>
    <t>14,25*0,25 'Přepočtené koeficientem množství</t>
  </si>
  <si>
    <t>783317101</t>
  </si>
  <si>
    <t>Krycí nátěr (email) zámečnických konstrukcí jednonásobný syntetický standardní</t>
  </si>
  <si>
    <t>-1522755685</t>
  </si>
  <si>
    <t>Poznámka k položce:_x000d_
- 25% plochy_x000d_
- odstím grafitová černá</t>
  </si>
  <si>
    <t xml:space="preserve">"vstupní brána - kovová mříž"    2,85*2,5*2*2</t>
  </si>
  <si>
    <t>28,5*0,25 'Přepočtené koeficientem množství</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</si>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</sst>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39" fillId="0" borderId="0" applyNumberFormat="0" applyFill="0" applyBorder="0" applyAlignment="0" applyProtection="0"/>
  </cellStyleXfs>
  <cellXfs count="33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5"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4" fontId="16"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5" fillId="0" borderId="0" xfId="0" applyNumberFormat="1"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horizontal="lef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4" xfId="0" applyFont="1" applyBorder="1" applyAlignment="1">
      <alignment vertical="center"/>
    </xf>
    <xf numFmtId="0" fontId="17"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19" fillId="4" borderId="7" xfId="0" applyFont="1" applyFill="1" applyBorder="1" applyAlignment="1" applyProtection="1">
      <alignment horizontal="center" vertical="center"/>
    </xf>
    <xf numFmtId="0" fontId="19"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19" fillId="4" borderId="8" xfId="0" applyFont="1" applyFill="1" applyBorder="1" applyAlignment="1" applyProtection="1">
      <alignment horizontal="center" vertical="center"/>
    </xf>
    <xf numFmtId="0" fontId="19" fillId="4" borderId="8" xfId="0" applyFont="1" applyFill="1" applyBorder="1" applyAlignment="1" applyProtection="1">
      <alignment horizontal="right" vertical="center"/>
    </xf>
    <xf numFmtId="0" fontId="19" fillId="4" borderId="9"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3"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4" fillId="0" borderId="4"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6" fillId="0" borderId="15"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6" xfId="0" applyNumberFormat="1" applyFont="1" applyBorder="1" applyAlignment="1" applyProtection="1">
      <alignment vertical="center"/>
    </xf>
    <xf numFmtId="0" fontId="4" fillId="0" borderId="0" xfId="0" applyFont="1" applyAlignment="1">
      <alignment horizontal="lef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6"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19" fillId="4" borderId="0" xfId="0" applyFont="1" applyFill="1" applyAlignment="1" applyProtection="1">
      <alignment horizontal="right" vertical="center"/>
    </xf>
    <xf numFmtId="0" fontId="27" fillId="0" borderId="0" xfId="0" applyFont="1" applyAlignment="1" applyProtection="1">
      <alignment horizontal="left" vertical="center"/>
    </xf>
    <xf numFmtId="0" fontId="5" fillId="0" borderId="4" xfId="0" applyFont="1" applyBorder="1" applyAlignment="1" applyProtection="1">
      <alignment vertical="center"/>
    </xf>
    <xf numFmtId="0" fontId="5" fillId="0" borderId="0" xfId="0" applyFont="1" applyAlignment="1" applyProtection="1">
      <alignment vertical="center"/>
    </xf>
    <xf numFmtId="0" fontId="5" fillId="0" borderId="21" xfId="0" applyFont="1" applyBorder="1" applyAlignment="1" applyProtection="1">
      <alignment horizontal="left" vertical="center"/>
    </xf>
    <xf numFmtId="0" fontId="5" fillId="0" borderId="21" xfId="0" applyFont="1" applyBorder="1" applyAlignment="1" applyProtection="1">
      <alignment vertical="center"/>
    </xf>
    <xf numFmtId="0" fontId="5" fillId="0" borderId="21" xfId="0" applyFont="1" applyBorder="1" applyAlignment="1" applyProtection="1">
      <alignment vertical="center"/>
      <protection locked="0"/>
    </xf>
    <xf numFmtId="4" fontId="5" fillId="0" borderId="21" xfId="0" applyNumberFormat="1" applyFont="1" applyBorder="1" applyAlignment="1" applyProtection="1">
      <alignment vertical="center"/>
    </xf>
    <xf numFmtId="0" fontId="5" fillId="0" borderId="4" xfId="0" applyFont="1" applyBorder="1" applyAlignment="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4" xfId="0" applyFont="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protection locked="0"/>
    </xf>
    <xf numFmtId="0" fontId="19"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1" fillId="0" borderId="0" xfId="0" applyNumberFormat="1" applyFont="1" applyAlignment="1" applyProtection="1"/>
    <xf numFmtId="166" fontId="28" fillId="0" borderId="13" xfId="0" applyNumberFormat="1" applyFont="1" applyBorder="1" applyAlignment="1" applyProtection="1"/>
    <xf numFmtId="166" fontId="28" fillId="0" borderId="14" xfId="0" applyNumberFormat="1" applyFont="1" applyBorder="1" applyAlignment="1" applyProtection="1"/>
    <xf numFmtId="4" fontId="17"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29" fillId="0" borderId="0" xfId="0" applyFont="1" applyAlignment="1" applyProtection="1">
      <alignment horizontal="left" vertical="center"/>
    </xf>
    <xf numFmtId="0" fontId="30" fillId="0" borderId="0" xfId="0" applyFont="1" applyAlignment="1" applyProtection="1">
      <alignment vertical="center" wrapText="1"/>
    </xf>
    <xf numFmtId="0" fontId="0" fillId="0" borderId="15"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1" fillId="0" borderId="23" xfId="0" applyFont="1" applyBorder="1" applyAlignment="1" applyProtection="1">
      <alignment horizontal="center" vertical="center"/>
    </xf>
    <xf numFmtId="49" fontId="31" fillId="0" borderId="23" xfId="0" applyNumberFormat="1" applyFont="1" applyBorder="1" applyAlignment="1" applyProtection="1">
      <alignment horizontal="left" vertical="center" wrapText="1"/>
    </xf>
    <xf numFmtId="0" fontId="31" fillId="0" borderId="23" xfId="0" applyFont="1" applyBorder="1" applyAlignment="1" applyProtection="1">
      <alignment horizontal="left" vertical="center" wrapText="1"/>
    </xf>
    <xf numFmtId="0" fontId="31" fillId="0" borderId="23" xfId="0" applyFont="1" applyBorder="1" applyAlignment="1" applyProtection="1">
      <alignment horizontal="center" vertical="center" wrapText="1"/>
    </xf>
    <xf numFmtId="167" fontId="31" fillId="0" borderId="23" xfId="0" applyNumberFormat="1" applyFont="1" applyBorder="1" applyAlignment="1" applyProtection="1">
      <alignment vertical="center"/>
    </xf>
    <xf numFmtId="4" fontId="31" fillId="2" borderId="23" xfId="0" applyNumberFormat="1" applyFont="1" applyFill="1" applyBorder="1" applyAlignment="1" applyProtection="1">
      <alignment vertical="center"/>
      <protection locked="0"/>
    </xf>
    <xf numFmtId="4" fontId="31" fillId="0" borderId="23" xfId="0" applyNumberFormat="1" applyFont="1" applyBorder="1" applyAlignment="1" applyProtection="1">
      <alignment vertical="center"/>
    </xf>
    <xf numFmtId="0" fontId="31" fillId="0" borderId="4" xfId="0" applyFont="1" applyBorder="1" applyAlignment="1">
      <alignment vertical="center"/>
    </xf>
    <xf numFmtId="0" fontId="31" fillId="2" borderId="15" xfId="0" applyFont="1" applyFill="1" applyBorder="1" applyAlignment="1" applyProtection="1">
      <alignment horizontal="left" vertical="center"/>
      <protection locked="0"/>
    </xf>
    <xf numFmtId="0" fontId="31" fillId="0" borderId="0" xfId="0" applyFont="1" applyBorder="1" applyAlignment="1" applyProtection="1">
      <alignment horizontal="center" vertical="center"/>
    </xf>
    <xf numFmtId="0" fontId="1" fillId="2" borderId="20"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0" fontId="0" fillId="0" borderId="0" xfId="0" applyAlignment="1">
      <alignment vertical="top"/>
    </xf>
    <xf numFmtId="0" fontId="32" fillId="0" borderId="24"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0" borderId="27" xfId="0" applyFont="1" applyBorder="1" applyAlignment="1">
      <alignment horizontal="center" vertical="center" wrapText="1"/>
    </xf>
    <xf numFmtId="0" fontId="33" fillId="0" borderId="1"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7" xfId="0" applyFont="1" applyBorder="1" applyAlignment="1">
      <alignment vertical="center" wrapText="1"/>
    </xf>
    <xf numFmtId="0" fontId="34" fillId="0" borderId="29" xfId="0" applyFont="1" applyBorder="1" applyAlignment="1">
      <alignment horizontal="left" wrapText="1"/>
    </xf>
    <xf numFmtId="0" fontId="32" fillId="0" borderId="28" xfId="0" applyFont="1" applyBorder="1" applyAlignment="1">
      <alignment vertical="center" wrapText="1"/>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0" borderId="27" xfId="0" applyFont="1" applyBorder="1" applyAlignment="1">
      <alignment vertical="center" wrapText="1"/>
    </xf>
    <xf numFmtId="0" fontId="35" fillId="0" borderId="1" xfId="0" applyFont="1" applyBorder="1" applyAlignment="1">
      <alignment vertical="center" wrapText="1"/>
    </xf>
    <xf numFmtId="0" fontId="35" fillId="0" borderId="1" xfId="0" applyFont="1" applyBorder="1" applyAlignment="1">
      <alignment horizontal="left" vertical="center"/>
    </xf>
    <xf numFmtId="0" fontId="35" fillId="0" borderId="1" xfId="0" applyFont="1" applyBorder="1" applyAlignment="1">
      <alignment vertical="center"/>
    </xf>
    <xf numFmtId="49" fontId="35" fillId="0" borderId="1" xfId="0" applyNumberFormat="1" applyFont="1" applyBorder="1" applyAlignment="1">
      <alignment horizontal="left" vertical="center" wrapText="1"/>
    </xf>
    <xf numFmtId="49" fontId="35" fillId="0" borderId="1" xfId="0" applyNumberFormat="1" applyFont="1" applyBorder="1" applyAlignment="1">
      <alignment vertical="center" wrapText="1"/>
    </xf>
    <xf numFmtId="0" fontId="32" fillId="0" borderId="30" xfId="0" applyFont="1" applyBorder="1" applyAlignment="1">
      <alignment vertical="center" wrapText="1"/>
    </xf>
    <xf numFmtId="0" fontId="36" fillId="0" borderId="29" xfId="0" applyFont="1" applyBorder="1" applyAlignment="1">
      <alignment vertical="center" wrapText="1"/>
    </xf>
    <xf numFmtId="0" fontId="32" fillId="0" borderId="31" xfId="0" applyFont="1" applyBorder="1" applyAlignment="1">
      <alignment vertical="center" wrapText="1"/>
    </xf>
    <xf numFmtId="0" fontId="32" fillId="0" borderId="1" xfId="0" applyFont="1" applyBorder="1" applyAlignment="1">
      <alignment vertical="top"/>
    </xf>
    <xf numFmtId="0" fontId="32" fillId="0" borderId="0" xfId="0" applyFont="1" applyAlignment="1">
      <alignment vertical="top"/>
    </xf>
    <xf numFmtId="0" fontId="32" fillId="0" borderId="24" xfId="0" applyFont="1" applyBorder="1" applyAlignment="1">
      <alignment horizontal="left" vertical="center"/>
    </xf>
    <xf numFmtId="0" fontId="32" fillId="0" borderId="25" xfId="0" applyFont="1" applyBorder="1" applyAlignment="1">
      <alignment horizontal="left" vertical="center"/>
    </xf>
    <xf numFmtId="0" fontId="32" fillId="0" borderId="26" xfId="0" applyFont="1" applyBorder="1" applyAlignment="1">
      <alignment horizontal="left" vertical="center"/>
    </xf>
    <xf numFmtId="0" fontId="32" fillId="0" borderId="27" xfId="0" applyFont="1" applyBorder="1" applyAlignment="1">
      <alignment horizontal="left" vertical="center"/>
    </xf>
    <xf numFmtId="0" fontId="33" fillId="0" borderId="1" xfId="0" applyFont="1" applyBorder="1" applyAlignment="1">
      <alignment horizontal="center" vertical="center"/>
    </xf>
    <xf numFmtId="0" fontId="32" fillId="0" borderId="28" xfId="0" applyFont="1" applyBorder="1" applyAlignment="1">
      <alignment horizontal="left" vertical="center"/>
    </xf>
    <xf numFmtId="0" fontId="34" fillId="0" borderId="1" xfId="0" applyFont="1" applyBorder="1" applyAlignment="1">
      <alignment horizontal="left" vertical="center"/>
    </xf>
    <xf numFmtId="0" fontId="37" fillId="0" borderId="0" xfId="0" applyFont="1" applyAlignment="1">
      <alignment horizontal="left" vertical="center"/>
    </xf>
    <xf numFmtId="0" fontId="34" fillId="0" borderId="29" xfId="0" applyFont="1" applyBorder="1" applyAlignment="1">
      <alignment horizontal="left" vertical="center"/>
    </xf>
    <xf numFmtId="0" fontId="34" fillId="0" borderId="29" xfId="0" applyFont="1" applyBorder="1" applyAlignment="1">
      <alignment horizontal="center" vertical="center"/>
    </xf>
    <xf numFmtId="0" fontId="37" fillId="0" borderId="29" xfId="0" applyFont="1" applyBorder="1" applyAlignment="1">
      <alignment horizontal="left" vertical="center"/>
    </xf>
    <xf numFmtId="0" fontId="38" fillId="0" borderId="1" xfId="0" applyFont="1" applyBorder="1" applyAlignment="1">
      <alignment horizontal="left" vertical="center"/>
    </xf>
    <xf numFmtId="0" fontId="35" fillId="0" borderId="0" xfId="0" applyFont="1" applyAlignment="1">
      <alignment horizontal="left" vertical="center"/>
    </xf>
    <xf numFmtId="0" fontId="35" fillId="0" borderId="1" xfId="0" applyFont="1" applyBorder="1" applyAlignment="1">
      <alignment horizontal="center" vertical="center"/>
    </xf>
    <xf numFmtId="0" fontId="35" fillId="0" borderId="27" xfId="0" applyFont="1" applyBorder="1" applyAlignment="1">
      <alignment horizontal="left" vertical="center"/>
    </xf>
    <xf numFmtId="0" fontId="35" fillId="0" borderId="1" xfId="0" applyFont="1" applyFill="1" applyBorder="1" applyAlignment="1">
      <alignment horizontal="left" vertical="center"/>
    </xf>
    <xf numFmtId="0" fontId="35" fillId="0" borderId="1" xfId="0" applyFont="1" applyFill="1" applyBorder="1" applyAlignment="1">
      <alignment horizontal="center" vertical="center"/>
    </xf>
    <xf numFmtId="0" fontId="32" fillId="0" borderId="30" xfId="0" applyFont="1" applyBorder="1" applyAlignment="1">
      <alignment horizontal="left" vertical="center"/>
    </xf>
    <xf numFmtId="0" fontId="36" fillId="0" borderId="29" xfId="0" applyFont="1" applyBorder="1" applyAlignment="1">
      <alignment horizontal="left" vertical="center"/>
    </xf>
    <xf numFmtId="0" fontId="32" fillId="0" borderId="31" xfId="0" applyFont="1" applyBorder="1" applyAlignment="1">
      <alignment horizontal="left" vertical="center"/>
    </xf>
    <xf numFmtId="0" fontId="32" fillId="0" borderId="1" xfId="0" applyFont="1" applyBorder="1" applyAlignment="1">
      <alignment horizontal="left" vertical="center"/>
    </xf>
    <xf numFmtId="0" fontId="36" fillId="0" borderId="1" xfId="0" applyFont="1" applyBorder="1" applyAlignment="1">
      <alignment horizontal="left" vertical="center"/>
    </xf>
    <xf numFmtId="0" fontId="37" fillId="0" borderId="1" xfId="0" applyFont="1" applyBorder="1" applyAlignment="1">
      <alignment horizontal="left" vertical="center"/>
    </xf>
    <xf numFmtId="0" fontId="35" fillId="0" borderId="29" xfId="0" applyFont="1" applyBorder="1" applyAlignment="1">
      <alignment horizontal="left" vertical="center"/>
    </xf>
    <xf numFmtId="0" fontId="32" fillId="0" borderId="1" xfId="0" applyFont="1" applyBorder="1" applyAlignment="1">
      <alignment horizontal="left" vertical="center" wrapText="1"/>
    </xf>
    <xf numFmtId="0" fontId="35" fillId="0" borderId="1" xfId="0" applyFont="1" applyBorder="1" applyAlignment="1">
      <alignment horizontal="center" vertical="center" wrapText="1"/>
    </xf>
    <xf numFmtId="0" fontId="32" fillId="0" borderId="24" xfId="0" applyFont="1" applyBorder="1" applyAlignment="1">
      <alignment horizontal="left" vertical="center" wrapText="1"/>
    </xf>
    <xf numFmtId="0" fontId="32" fillId="0" borderId="25" xfId="0" applyFont="1" applyBorder="1" applyAlignment="1">
      <alignment horizontal="left" vertical="center" wrapText="1"/>
    </xf>
    <xf numFmtId="0" fontId="32" fillId="0" borderId="26" xfId="0" applyFont="1" applyBorder="1" applyAlignment="1">
      <alignment horizontal="left" vertical="center" wrapText="1"/>
    </xf>
    <xf numFmtId="0" fontId="32" fillId="0" borderId="27" xfId="0" applyFont="1" applyBorder="1" applyAlignment="1">
      <alignment horizontal="left" vertical="center" wrapText="1"/>
    </xf>
    <xf numFmtId="0" fontId="32" fillId="0" borderId="28"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35" fillId="0" borderId="28" xfId="0" applyFont="1" applyBorder="1" applyAlignment="1">
      <alignment horizontal="left" vertical="center"/>
    </xf>
    <xf numFmtId="0" fontId="35" fillId="0" borderId="30" xfId="0" applyFont="1" applyBorder="1" applyAlignment="1">
      <alignment horizontal="left" vertical="center" wrapText="1"/>
    </xf>
    <xf numFmtId="0" fontId="35" fillId="0" borderId="29" xfId="0" applyFont="1" applyBorder="1" applyAlignment="1">
      <alignment horizontal="left" vertical="center" wrapText="1"/>
    </xf>
    <xf numFmtId="0" fontId="35" fillId="0" borderId="31" xfId="0" applyFont="1" applyBorder="1" applyAlignment="1">
      <alignment horizontal="left" vertical="center" wrapText="1"/>
    </xf>
    <xf numFmtId="0" fontId="35" fillId="0" borderId="1" xfId="0" applyFont="1" applyBorder="1" applyAlignment="1">
      <alignment horizontal="left" vertical="top"/>
    </xf>
    <xf numFmtId="0" fontId="35" fillId="0" borderId="1" xfId="0" applyFont="1" applyBorder="1" applyAlignment="1">
      <alignment horizontal="center" vertical="top"/>
    </xf>
    <xf numFmtId="0" fontId="35" fillId="0" borderId="30" xfId="0" applyFont="1" applyBorder="1" applyAlignment="1">
      <alignment horizontal="left" vertical="center"/>
    </xf>
    <xf numFmtId="0" fontId="35" fillId="0" borderId="31" xfId="0" applyFont="1" applyBorder="1" applyAlignment="1">
      <alignment horizontal="left" vertical="center"/>
    </xf>
    <xf numFmtId="0" fontId="37" fillId="0" borderId="0" xfId="0" applyFont="1" applyAlignment="1">
      <alignment vertical="center"/>
    </xf>
    <xf numFmtId="0" fontId="34" fillId="0" borderId="1" xfId="0" applyFont="1" applyBorder="1" applyAlignment="1">
      <alignment vertical="center"/>
    </xf>
    <xf numFmtId="0" fontId="37" fillId="0" borderId="29" xfId="0" applyFont="1" applyBorder="1" applyAlignment="1">
      <alignment vertical="center"/>
    </xf>
    <xf numFmtId="0" fontId="34" fillId="0" borderId="29" xfId="0" applyFont="1" applyBorder="1" applyAlignment="1">
      <alignment vertical="center"/>
    </xf>
    <xf numFmtId="0" fontId="0" fillId="0" borderId="1" xfId="0" applyBorder="1" applyAlignment="1">
      <alignment vertical="top"/>
    </xf>
    <xf numFmtId="49" fontId="35" fillId="0" borderId="1" xfId="0" applyNumberFormat="1" applyFont="1" applyBorder="1" applyAlignment="1">
      <alignment horizontal="left" vertical="center"/>
    </xf>
    <xf numFmtId="0" fontId="0" fillId="0" borderId="29" xfId="0" applyBorder="1" applyAlignment="1">
      <alignment vertical="top"/>
    </xf>
    <xf numFmtId="0" fontId="34" fillId="0" borderId="29" xfId="0" applyFont="1" applyBorder="1" applyAlignment="1">
      <alignment horizontal="left"/>
    </xf>
    <xf numFmtId="0" fontId="37" fillId="0" borderId="29" xfId="0" applyFont="1" applyBorder="1" applyAlignment="1"/>
    <xf numFmtId="0" fontId="32" fillId="0" borderId="27" xfId="0" applyFont="1" applyBorder="1" applyAlignment="1">
      <alignment vertical="top"/>
    </xf>
    <xf numFmtId="0" fontId="32" fillId="0" borderId="28" xfId="0" applyFont="1" applyBorder="1" applyAlignment="1">
      <alignment vertical="top"/>
    </xf>
    <xf numFmtId="0" fontId="32" fillId="0" borderId="1" xfId="0" applyFont="1" applyBorder="1" applyAlignment="1">
      <alignment horizontal="center" vertical="center"/>
    </xf>
    <xf numFmtId="0" fontId="32" fillId="0" borderId="1" xfId="0" applyFont="1" applyBorder="1" applyAlignment="1">
      <alignment horizontal="left" vertical="top"/>
    </xf>
    <xf numFmtId="0" fontId="32" fillId="0" borderId="30" xfId="0" applyFont="1" applyBorder="1" applyAlignment="1">
      <alignment vertical="top"/>
    </xf>
    <xf numFmtId="0" fontId="32" fillId="0" borderId="29" xfId="0" applyFont="1" applyBorder="1" applyAlignment="1">
      <alignment vertical="top"/>
    </xf>
    <xf numFmtId="0" fontId="3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7.14" customWidth="1"/>
    <col min="2" max="2" width="1.43" customWidth="1"/>
    <col min="3" max="3" width="3.57" customWidth="1"/>
    <col min="4" max="4" width="2.29" customWidth="1"/>
    <col min="5" max="5" width="2.29" customWidth="1"/>
    <col min="6" max="6" width="2.29" customWidth="1"/>
    <col min="7" max="7" width="2.29" customWidth="1"/>
    <col min="8" max="8" width="2.29" customWidth="1"/>
    <col min="9" max="9" width="2.29" customWidth="1"/>
    <col min="10" max="10" width="2.29" customWidth="1"/>
    <col min="11" max="11" width="2.29" customWidth="1"/>
    <col min="12" max="12" width="2.29" customWidth="1"/>
    <col min="13" max="13" width="2.29" customWidth="1"/>
    <col min="14" max="14" width="2.29" customWidth="1"/>
    <col min="15" max="15" width="2.29" customWidth="1"/>
    <col min="16" max="16" width="2.29" customWidth="1"/>
    <col min="17" max="17" width="2.29" customWidth="1"/>
    <col min="18" max="18" width="2.29" customWidth="1"/>
    <col min="19" max="19" width="2.29" customWidth="1"/>
    <col min="20" max="20" width="2.29" customWidth="1"/>
    <col min="21" max="21" width="2.29" customWidth="1"/>
    <col min="22" max="22" width="2.29" customWidth="1"/>
    <col min="23" max="23" width="2.29" customWidth="1"/>
    <col min="24" max="24" width="2.29" customWidth="1"/>
    <col min="25" max="25" width="2.29" customWidth="1"/>
    <col min="26" max="26" width="2.29" customWidth="1"/>
    <col min="27" max="27" width="2.29" customWidth="1"/>
    <col min="28" max="28" width="2.29" customWidth="1"/>
    <col min="29" max="29" width="2.29" customWidth="1"/>
    <col min="30" max="30" width="2.29" customWidth="1"/>
    <col min="31" max="31" width="2.29" customWidth="1"/>
    <col min="32" max="32" width="2.29" customWidth="1"/>
    <col min="33" max="33" width="2.29" customWidth="1"/>
    <col min="34" max="34" width="2.86" customWidth="1"/>
    <col min="35" max="35" width="27.14" customWidth="1"/>
    <col min="36" max="36" width="2.14" customWidth="1"/>
    <col min="37" max="37" width="2.14" customWidth="1"/>
    <col min="38" max="38" width="7.14" customWidth="1"/>
    <col min="39" max="39" width="2.86" customWidth="1"/>
    <col min="40" max="40" width="11.43" customWidth="1"/>
    <col min="41" max="41" width="6.43" customWidth="1"/>
    <col min="42" max="42" width="3.57" customWidth="1"/>
    <col min="43" max="43" width="13.43" customWidth="1"/>
    <col min="44" max="44" width="11.71" customWidth="1"/>
    <col min="45" max="45" width="22.14" hidden="1" customWidth="1"/>
    <col min="46" max="46" width="22.14" hidden="1" customWidth="1"/>
    <col min="47" max="47" width="22.14" hidden="1" customWidth="1"/>
    <col min="48" max="48" width="18.57" hidden="1" customWidth="1"/>
    <col min="49" max="49" width="18.57" hidden="1" customWidth="1"/>
    <col min="50" max="50" width="21.43" hidden="1" customWidth="1"/>
    <col min="51" max="51" width="21.43" hidden="1" customWidth="1"/>
    <col min="52" max="52" width="18.57" hidden="1" customWidth="1"/>
    <col min="53" max="53" width="16.43" hidden="1" customWidth="1"/>
    <col min="54" max="54" width="21.43" hidden="1" customWidth="1"/>
    <col min="55" max="55" width="18.57" hidden="1" customWidth="1"/>
    <col min="56" max="56" width="16.43" hidden="1" customWidth="1"/>
    <col min="57" max="57" width="57" customWidth="1"/>
    <col min="71" max="71" width="9.14" hidden="1"/>
    <col min="72" max="72" width="9.14" hidden="1"/>
    <col min="73" max="73" width="9.14" hidden="1"/>
    <col min="74" max="74" width="9.14" hidden="1"/>
    <col min="75" max="75" width="9.14" hidden="1"/>
    <col min="76" max="76" width="9.14" hidden="1"/>
    <col min="77" max="77" width="9.14" hidden="1"/>
    <col min="78" max="78" width="9.14" hidden="1"/>
    <col min="79" max="79" width="9.14" hidden="1"/>
    <col min="80" max="80" width="9.14" hidden="1"/>
    <col min="81" max="81" width="9.14" hidden="1"/>
    <col min="82" max="82" width="9.14" hidden="1"/>
    <col min="83" max="83" width="9.14" hidden="1"/>
    <col min="84" max="84" width="9.14" hidden="1"/>
    <col min="85" max="85" width="9.14" hidden="1"/>
    <col min="86" max="86" width="9.14" hidden="1"/>
    <col min="87" max="87" width="9.14" hidden="1"/>
    <col min="88" max="88" width="9.14" hidden="1"/>
    <col min="89" max="89" width="9.14" hidden="1"/>
    <col min="90" max="90" width="9.14" hidden="1"/>
    <col min="91" max="91" width="9.14" hidden="1"/>
  </cols>
  <sheetData>
    <row r="1">
      <c r="A1" s="14" t="s">
        <v>0</v>
      </c>
      <c r="AZ1" s="14" t="s">
        <v>1</v>
      </c>
      <c r="BA1" s="14" t="s">
        <v>2</v>
      </c>
      <c r="BB1" s="14" t="s">
        <v>3</v>
      </c>
      <c r="BT1" s="14" t="s">
        <v>4</v>
      </c>
      <c r="BU1" s="14" t="s">
        <v>4</v>
      </c>
      <c r="BV1" s="14" t="s">
        <v>5</v>
      </c>
    </row>
    <row r="2" ht="36.96" customHeight="1">
      <c r="AR2"/>
      <c r="BS2" s="15" t="s">
        <v>6</v>
      </c>
      <c r="BT2" s="15" t="s">
        <v>7</v>
      </c>
    </row>
    <row r="3" ht="6.96"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ht="24.96"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ht="12" customHeight="1">
      <c r="B5" s="19"/>
      <c r="C5" s="20"/>
      <c r="D5" s="24" t="s">
        <v>13</v>
      </c>
      <c r="E5" s="20"/>
      <c r="F5" s="20"/>
      <c r="G5" s="20"/>
      <c r="H5" s="20"/>
      <c r="I5" s="20"/>
      <c r="J5" s="20"/>
      <c r="K5" s="25"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18"/>
      <c r="BE5" s="26" t="s">
        <v>15</v>
      </c>
      <c r="BS5" s="15" t="s">
        <v>6</v>
      </c>
    </row>
    <row r="6" ht="36.96" customHeight="1">
      <c r="B6" s="19"/>
      <c r="C6" s="20"/>
      <c r="D6" s="27" t="s">
        <v>16</v>
      </c>
      <c r="E6" s="20"/>
      <c r="F6" s="20"/>
      <c r="G6" s="20"/>
      <c r="H6" s="20"/>
      <c r="I6" s="20"/>
      <c r="J6" s="20"/>
      <c r="K6" s="28" t="s">
        <v>17</v>
      </c>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18"/>
      <c r="BE6" s="29"/>
      <c r="BS6" s="15" t="s">
        <v>6</v>
      </c>
    </row>
    <row r="7" ht="12" customHeight="1">
      <c r="B7" s="19"/>
      <c r="C7" s="20"/>
      <c r="D7" s="30" t="s">
        <v>18</v>
      </c>
      <c r="E7" s="20"/>
      <c r="F7" s="20"/>
      <c r="G7" s="20"/>
      <c r="H7" s="20"/>
      <c r="I7" s="20"/>
      <c r="J7" s="20"/>
      <c r="K7" s="25" t="s">
        <v>19</v>
      </c>
      <c r="L7" s="20"/>
      <c r="M7" s="20"/>
      <c r="N7" s="20"/>
      <c r="O7" s="20"/>
      <c r="P7" s="20"/>
      <c r="Q7" s="20"/>
      <c r="R7" s="20"/>
      <c r="S7" s="20"/>
      <c r="T7" s="20"/>
      <c r="U7" s="20"/>
      <c r="V7" s="20"/>
      <c r="W7" s="20"/>
      <c r="X7" s="20"/>
      <c r="Y7" s="20"/>
      <c r="Z7" s="20"/>
      <c r="AA7" s="20"/>
      <c r="AB7" s="20"/>
      <c r="AC7" s="20"/>
      <c r="AD7" s="20"/>
      <c r="AE7" s="20"/>
      <c r="AF7" s="20"/>
      <c r="AG7" s="20"/>
      <c r="AH7" s="20"/>
      <c r="AI7" s="20"/>
      <c r="AJ7" s="20"/>
      <c r="AK7" s="30" t="s">
        <v>20</v>
      </c>
      <c r="AL7" s="20"/>
      <c r="AM7" s="20"/>
      <c r="AN7" s="25" t="s">
        <v>19</v>
      </c>
      <c r="AO7" s="20"/>
      <c r="AP7" s="20"/>
      <c r="AQ7" s="20"/>
      <c r="AR7" s="18"/>
      <c r="BE7" s="29"/>
      <c r="BS7" s="15" t="s">
        <v>6</v>
      </c>
    </row>
    <row r="8" ht="12" customHeight="1">
      <c r="B8" s="19"/>
      <c r="C8" s="20"/>
      <c r="D8" s="30" t="s">
        <v>21</v>
      </c>
      <c r="E8" s="20"/>
      <c r="F8" s="20"/>
      <c r="G8" s="20"/>
      <c r="H8" s="20"/>
      <c r="I8" s="20"/>
      <c r="J8" s="20"/>
      <c r="K8" s="25" t="s">
        <v>22</v>
      </c>
      <c r="L8" s="20"/>
      <c r="M8" s="20"/>
      <c r="N8" s="20"/>
      <c r="O8" s="20"/>
      <c r="P8" s="20"/>
      <c r="Q8" s="20"/>
      <c r="R8" s="20"/>
      <c r="S8" s="20"/>
      <c r="T8" s="20"/>
      <c r="U8" s="20"/>
      <c r="V8" s="20"/>
      <c r="W8" s="20"/>
      <c r="X8" s="20"/>
      <c r="Y8" s="20"/>
      <c r="Z8" s="20"/>
      <c r="AA8" s="20"/>
      <c r="AB8" s="20"/>
      <c r="AC8" s="20"/>
      <c r="AD8" s="20"/>
      <c r="AE8" s="20"/>
      <c r="AF8" s="20"/>
      <c r="AG8" s="20"/>
      <c r="AH8" s="20"/>
      <c r="AI8" s="20"/>
      <c r="AJ8" s="20"/>
      <c r="AK8" s="30" t="s">
        <v>23</v>
      </c>
      <c r="AL8" s="20"/>
      <c r="AM8" s="20"/>
      <c r="AN8" s="31" t="s">
        <v>24</v>
      </c>
      <c r="AO8" s="20"/>
      <c r="AP8" s="20"/>
      <c r="AQ8" s="20"/>
      <c r="AR8" s="18"/>
      <c r="BE8" s="29"/>
      <c r="BS8" s="15" t="s">
        <v>6</v>
      </c>
    </row>
    <row r="9" ht="14.4"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18"/>
      <c r="BE9" s="29"/>
      <c r="BS9" s="15" t="s">
        <v>6</v>
      </c>
    </row>
    <row r="10" ht="12" customHeight="1">
      <c r="B10" s="19"/>
      <c r="C10" s="20"/>
      <c r="D10" s="30" t="s">
        <v>25</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30" t="s">
        <v>26</v>
      </c>
      <c r="AL10" s="20"/>
      <c r="AM10" s="20"/>
      <c r="AN10" s="25" t="s">
        <v>27</v>
      </c>
      <c r="AO10" s="20"/>
      <c r="AP10" s="20"/>
      <c r="AQ10" s="20"/>
      <c r="AR10" s="18"/>
      <c r="BE10" s="29"/>
      <c r="BS10" s="15" t="s">
        <v>6</v>
      </c>
    </row>
    <row r="11" ht="18.48" customHeight="1">
      <c r="B11" s="19"/>
      <c r="C11" s="20"/>
      <c r="D11" s="20"/>
      <c r="E11" s="25" t="s">
        <v>28</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30" t="s">
        <v>29</v>
      </c>
      <c r="AL11" s="20"/>
      <c r="AM11" s="20"/>
      <c r="AN11" s="25" t="s">
        <v>19</v>
      </c>
      <c r="AO11" s="20"/>
      <c r="AP11" s="20"/>
      <c r="AQ11" s="20"/>
      <c r="AR11" s="18"/>
      <c r="BE11" s="29"/>
      <c r="BS11" s="15" t="s">
        <v>6</v>
      </c>
    </row>
    <row r="12" ht="6.96"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29"/>
      <c r="BS12" s="15" t="s">
        <v>6</v>
      </c>
    </row>
    <row r="13" ht="12" customHeight="1">
      <c r="B13" s="19"/>
      <c r="C13" s="20"/>
      <c r="D13" s="30" t="s">
        <v>30</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30" t="s">
        <v>26</v>
      </c>
      <c r="AL13" s="20"/>
      <c r="AM13" s="20"/>
      <c r="AN13" s="32" t="s">
        <v>31</v>
      </c>
      <c r="AO13" s="20"/>
      <c r="AP13" s="20"/>
      <c r="AQ13" s="20"/>
      <c r="AR13" s="18"/>
      <c r="BE13" s="29"/>
      <c r="BS13" s="15" t="s">
        <v>6</v>
      </c>
    </row>
    <row r="14">
      <c r="B14" s="19"/>
      <c r="C14" s="20"/>
      <c r="D14" s="20"/>
      <c r="E14" s="32" t="s">
        <v>31</v>
      </c>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0" t="s">
        <v>29</v>
      </c>
      <c r="AL14" s="20"/>
      <c r="AM14" s="20"/>
      <c r="AN14" s="32" t="s">
        <v>31</v>
      </c>
      <c r="AO14" s="20"/>
      <c r="AP14" s="20"/>
      <c r="AQ14" s="20"/>
      <c r="AR14" s="18"/>
      <c r="BE14" s="29"/>
      <c r="BS14" s="15" t="s">
        <v>6</v>
      </c>
    </row>
    <row r="15" ht="6.96"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29"/>
      <c r="BS15" s="15" t="s">
        <v>4</v>
      </c>
    </row>
    <row r="16" ht="12" customHeight="1">
      <c r="B16" s="19"/>
      <c r="C16" s="20"/>
      <c r="D16" s="30" t="s">
        <v>32</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30" t="s">
        <v>26</v>
      </c>
      <c r="AL16" s="20"/>
      <c r="AM16" s="20"/>
      <c r="AN16" s="25" t="s">
        <v>33</v>
      </c>
      <c r="AO16" s="20"/>
      <c r="AP16" s="20"/>
      <c r="AQ16" s="20"/>
      <c r="AR16" s="18"/>
      <c r="BE16" s="29"/>
      <c r="BS16" s="15" t="s">
        <v>4</v>
      </c>
    </row>
    <row r="17" ht="18.48" customHeight="1">
      <c r="B17" s="19"/>
      <c r="C17" s="20"/>
      <c r="D17" s="20"/>
      <c r="E17" s="25" t="s">
        <v>34</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30" t="s">
        <v>29</v>
      </c>
      <c r="AL17" s="20"/>
      <c r="AM17" s="20"/>
      <c r="AN17" s="25" t="s">
        <v>19</v>
      </c>
      <c r="AO17" s="20"/>
      <c r="AP17" s="20"/>
      <c r="AQ17" s="20"/>
      <c r="AR17" s="18"/>
      <c r="BE17" s="29"/>
      <c r="BS17" s="15" t="s">
        <v>35</v>
      </c>
    </row>
    <row r="18" ht="6.96"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29"/>
      <c r="BS18" s="15" t="s">
        <v>6</v>
      </c>
    </row>
    <row r="19" ht="12" customHeight="1">
      <c r="B19" s="19"/>
      <c r="C19" s="20"/>
      <c r="D19" s="30" t="s">
        <v>36</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30" t="s">
        <v>26</v>
      </c>
      <c r="AL19" s="20"/>
      <c r="AM19" s="20"/>
      <c r="AN19" s="25" t="s">
        <v>19</v>
      </c>
      <c r="AO19" s="20"/>
      <c r="AP19" s="20"/>
      <c r="AQ19" s="20"/>
      <c r="AR19" s="18"/>
      <c r="BE19" s="29"/>
      <c r="BS19" s="15" t="s">
        <v>6</v>
      </c>
    </row>
    <row r="20" ht="18.48" customHeight="1">
      <c r="B20" s="19"/>
      <c r="C20" s="20"/>
      <c r="D20" s="20"/>
      <c r="E20" s="25" t="s">
        <v>37</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30" t="s">
        <v>29</v>
      </c>
      <c r="AL20" s="20"/>
      <c r="AM20" s="20"/>
      <c r="AN20" s="25" t="s">
        <v>19</v>
      </c>
      <c r="AO20" s="20"/>
      <c r="AP20" s="20"/>
      <c r="AQ20" s="20"/>
      <c r="AR20" s="18"/>
      <c r="BE20" s="29"/>
      <c r="BS20" s="15" t="s">
        <v>4</v>
      </c>
    </row>
    <row r="21" ht="6.96"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29"/>
    </row>
    <row r="22" ht="12" customHeight="1">
      <c r="B22" s="19"/>
      <c r="C22" s="20"/>
      <c r="D22" s="30" t="s">
        <v>38</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29"/>
    </row>
    <row r="23" ht="40.8" customHeight="1">
      <c r="B23" s="19"/>
      <c r="C23" s="20"/>
      <c r="D23" s="20"/>
      <c r="E23" s="34" t="s">
        <v>39</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20"/>
      <c r="AP23" s="20"/>
      <c r="AQ23" s="20"/>
      <c r="AR23" s="18"/>
      <c r="BE23" s="29"/>
    </row>
    <row r="24" ht="6.96"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29"/>
    </row>
    <row r="25" ht="6.96" customHeight="1">
      <c r="B25" s="19"/>
      <c r="C25" s="20"/>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0"/>
      <c r="AQ25" s="20"/>
      <c r="AR25" s="18"/>
      <c r="BE25" s="29"/>
    </row>
    <row r="26" s="1" customFormat="1" ht="25.92" customHeight="1">
      <c r="B26" s="36"/>
      <c r="C26" s="37"/>
      <c r="D26" s="38" t="s">
        <v>40</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0">
        <f>ROUND(AG54,2)</f>
        <v>0</v>
      </c>
      <c r="AL26" s="39"/>
      <c r="AM26" s="39"/>
      <c r="AN26" s="39"/>
      <c r="AO26" s="39"/>
      <c r="AP26" s="37"/>
      <c r="AQ26" s="37"/>
      <c r="AR26" s="41"/>
      <c r="BE26" s="29"/>
    </row>
    <row r="27" s="1" customFormat="1" ht="6.96" customHeight="1">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1"/>
      <c r="BE27" s="29"/>
    </row>
    <row r="28" s="1" customFormat="1">
      <c r="B28" s="36"/>
      <c r="C28" s="37"/>
      <c r="D28" s="37"/>
      <c r="E28" s="37"/>
      <c r="F28" s="37"/>
      <c r="G28" s="37"/>
      <c r="H28" s="37"/>
      <c r="I28" s="37"/>
      <c r="J28" s="37"/>
      <c r="K28" s="37"/>
      <c r="L28" s="42" t="s">
        <v>41</v>
      </c>
      <c r="M28" s="42"/>
      <c r="N28" s="42"/>
      <c r="O28" s="42"/>
      <c r="P28" s="42"/>
      <c r="Q28" s="37"/>
      <c r="R28" s="37"/>
      <c r="S28" s="37"/>
      <c r="T28" s="37"/>
      <c r="U28" s="37"/>
      <c r="V28" s="37"/>
      <c r="W28" s="42" t="s">
        <v>42</v>
      </c>
      <c r="X28" s="42"/>
      <c r="Y28" s="42"/>
      <c r="Z28" s="42"/>
      <c r="AA28" s="42"/>
      <c r="AB28" s="42"/>
      <c r="AC28" s="42"/>
      <c r="AD28" s="42"/>
      <c r="AE28" s="42"/>
      <c r="AF28" s="37"/>
      <c r="AG28" s="37"/>
      <c r="AH28" s="37"/>
      <c r="AI28" s="37"/>
      <c r="AJ28" s="37"/>
      <c r="AK28" s="42" t="s">
        <v>43</v>
      </c>
      <c r="AL28" s="42"/>
      <c r="AM28" s="42"/>
      <c r="AN28" s="42"/>
      <c r="AO28" s="42"/>
      <c r="AP28" s="37"/>
      <c r="AQ28" s="37"/>
      <c r="AR28" s="41"/>
      <c r="BE28" s="29"/>
    </row>
    <row r="29" s="2" customFormat="1" ht="14.4" customHeight="1">
      <c r="B29" s="43"/>
      <c r="C29" s="44"/>
      <c r="D29" s="30" t="s">
        <v>44</v>
      </c>
      <c r="E29" s="44"/>
      <c r="F29" s="30" t="s">
        <v>45</v>
      </c>
      <c r="G29" s="44"/>
      <c r="H29" s="44"/>
      <c r="I29" s="44"/>
      <c r="J29" s="44"/>
      <c r="K29" s="44"/>
      <c r="L29" s="45">
        <v>0.20999999999999999</v>
      </c>
      <c r="M29" s="44"/>
      <c r="N29" s="44"/>
      <c r="O29" s="44"/>
      <c r="P29" s="44"/>
      <c r="Q29" s="44"/>
      <c r="R29" s="44"/>
      <c r="S29" s="44"/>
      <c r="T29" s="44"/>
      <c r="U29" s="44"/>
      <c r="V29" s="44"/>
      <c r="W29" s="46">
        <f>ROUND(AZ54, 2)</f>
        <v>0</v>
      </c>
      <c r="X29" s="44"/>
      <c r="Y29" s="44"/>
      <c r="Z29" s="44"/>
      <c r="AA29" s="44"/>
      <c r="AB29" s="44"/>
      <c r="AC29" s="44"/>
      <c r="AD29" s="44"/>
      <c r="AE29" s="44"/>
      <c r="AF29" s="44"/>
      <c r="AG29" s="44"/>
      <c r="AH29" s="44"/>
      <c r="AI29" s="44"/>
      <c r="AJ29" s="44"/>
      <c r="AK29" s="46">
        <f>ROUND(AV54, 2)</f>
        <v>0</v>
      </c>
      <c r="AL29" s="44"/>
      <c r="AM29" s="44"/>
      <c r="AN29" s="44"/>
      <c r="AO29" s="44"/>
      <c r="AP29" s="44"/>
      <c r="AQ29" s="44"/>
      <c r="AR29" s="47"/>
      <c r="BE29" s="29"/>
    </row>
    <row r="30" s="2" customFormat="1" ht="14.4" customHeight="1">
      <c r="B30" s="43"/>
      <c r="C30" s="44"/>
      <c r="D30" s="44"/>
      <c r="E30" s="44"/>
      <c r="F30" s="30" t="s">
        <v>46</v>
      </c>
      <c r="G30" s="44"/>
      <c r="H30" s="44"/>
      <c r="I30" s="44"/>
      <c r="J30" s="44"/>
      <c r="K30" s="44"/>
      <c r="L30" s="45">
        <v>0.14999999999999999</v>
      </c>
      <c r="M30" s="44"/>
      <c r="N30" s="44"/>
      <c r="O30" s="44"/>
      <c r="P30" s="44"/>
      <c r="Q30" s="44"/>
      <c r="R30" s="44"/>
      <c r="S30" s="44"/>
      <c r="T30" s="44"/>
      <c r="U30" s="44"/>
      <c r="V30" s="44"/>
      <c r="W30" s="46">
        <f>ROUND(BA54, 2)</f>
        <v>0</v>
      </c>
      <c r="X30" s="44"/>
      <c r="Y30" s="44"/>
      <c r="Z30" s="44"/>
      <c r="AA30" s="44"/>
      <c r="AB30" s="44"/>
      <c r="AC30" s="44"/>
      <c r="AD30" s="44"/>
      <c r="AE30" s="44"/>
      <c r="AF30" s="44"/>
      <c r="AG30" s="44"/>
      <c r="AH30" s="44"/>
      <c r="AI30" s="44"/>
      <c r="AJ30" s="44"/>
      <c r="AK30" s="46">
        <f>ROUND(AW54, 2)</f>
        <v>0</v>
      </c>
      <c r="AL30" s="44"/>
      <c r="AM30" s="44"/>
      <c r="AN30" s="44"/>
      <c r="AO30" s="44"/>
      <c r="AP30" s="44"/>
      <c r="AQ30" s="44"/>
      <c r="AR30" s="47"/>
      <c r="BE30" s="29"/>
    </row>
    <row r="31" hidden="1" s="2" customFormat="1" ht="14.4" customHeight="1">
      <c r="B31" s="43"/>
      <c r="C31" s="44"/>
      <c r="D31" s="44"/>
      <c r="E31" s="44"/>
      <c r="F31" s="30" t="s">
        <v>47</v>
      </c>
      <c r="G31" s="44"/>
      <c r="H31" s="44"/>
      <c r="I31" s="44"/>
      <c r="J31" s="44"/>
      <c r="K31" s="44"/>
      <c r="L31" s="45">
        <v>0.20999999999999999</v>
      </c>
      <c r="M31" s="44"/>
      <c r="N31" s="44"/>
      <c r="O31" s="44"/>
      <c r="P31" s="44"/>
      <c r="Q31" s="44"/>
      <c r="R31" s="44"/>
      <c r="S31" s="44"/>
      <c r="T31" s="44"/>
      <c r="U31" s="44"/>
      <c r="V31" s="44"/>
      <c r="W31" s="46">
        <f>ROUND(BB54, 2)</f>
        <v>0</v>
      </c>
      <c r="X31" s="44"/>
      <c r="Y31" s="44"/>
      <c r="Z31" s="44"/>
      <c r="AA31" s="44"/>
      <c r="AB31" s="44"/>
      <c r="AC31" s="44"/>
      <c r="AD31" s="44"/>
      <c r="AE31" s="44"/>
      <c r="AF31" s="44"/>
      <c r="AG31" s="44"/>
      <c r="AH31" s="44"/>
      <c r="AI31" s="44"/>
      <c r="AJ31" s="44"/>
      <c r="AK31" s="46">
        <v>0</v>
      </c>
      <c r="AL31" s="44"/>
      <c r="AM31" s="44"/>
      <c r="AN31" s="44"/>
      <c r="AO31" s="44"/>
      <c r="AP31" s="44"/>
      <c r="AQ31" s="44"/>
      <c r="AR31" s="47"/>
      <c r="BE31" s="29"/>
    </row>
    <row r="32" hidden="1" s="2" customFormat="1" ht="14.4" customHeight="1">
      <c r="B32" s="43"/>
      <c r="C32" s="44"/>
      <c r="D32" s="44"/>
      <c r="E32" s="44"/>
      <c r="F32" s="30" t="s">
        <v>48</v>
      </c>
      <c r="G32" s="44"/>
      <c r="H32" s="44"/>
      <c r="I32" s="44"/>
      <c r="J32" s="44"/>
      <c r="K32" s="44"/>
      <c r="L32" s="45">
        <v>0.14999999999999999</v>
      </c>
      <c r="M32" s="44"/>
      <c r="N32" s="44"/>
      <c r="O32" s="44"/>
      <c r="P32" s="44"/>
      <c r="Q32" s="44"/>
      <c r="R32" s="44"/>
      <c r="S32" s="44"/>
      <c r="T32" s="44"/>
      <c r="U32" s="44"/>
      <c r="V32" s="44"/>
      <c r="W32" s="46">
        <f>ROUND(BC54, 2)</f>
        <v>0</v>
      </c>
      <c r="X32" s="44"/>
      <c r="Y32" s="44"/>
      <c r="Z32" s="44"/>
      <c r="AA32" s="44"/>
      <c r="AB32" s="44"/>
      <c r="AC32" s="44"/>
      <c r="AD32" s="44"/>
      <c r="AE32" s="44"/>
      <c r="AF32" s="44"/>
      <c r="AG32" s="44"/>
      <c r="AH32" s="44"/>
      <c r="AI32" s="44"/>
      <c r="AJ32" s="44"/>
      <c r="AK32" s="46">
        <v>0</v>
      </c>
      <c r="AL32" s="44"/>
      <c r="AM32" s="44"/>
      <c r="AN32" s="44"/>
      <c r="AO32" s="44"/>
      <c r="AP32" s="44"/>
      <c r="AQ32" s="44"/>
      <c r="AR32" s="47"/>
      <c r="BE32" s="29"/>
    </row>
    <row r="33" hidden="1" s="2" customFormat="1" ht="14.4" customHeight="1">
      <c r="B33" s="43"/>
      <c r="C33" s="44"/>
      <c r="D33" s="44"/>
      <c r="E33" s="44"/>
      <c r="F33" s="30" t="s">
        <v>49</v>
      </c>
      <c r="G33" s="44"/>
      <c r="H33" s="44"/>
      <c r="I33" s="44"/>
      <c r="J33" s="44"/>
      <c r="K33" s="44"/>
      <c r="L33" s="45">
        <v>0</v>
      </c>
      <c r="M33" s="44"/>
      <c r="N33" s="44"/>
      <c r="O33" s="44"/>
      <c r="P33" s="44"/>
      <c r="Q33" s="44"/>
      <c r="R33" s="44"/>
      <c r="S33" s="44"/>
      <c r="T33" s="44"/>
      <c r="U33" s="44"/>
      <c r="V33" s="44"/>
      <c r="W33" s="46">
        <f>ROUND(BD54, 2)</f>
        <v>0</v>
      </c>
      <c r="X33" s="44"/>
      <c r="Y33" s="44"/>
      <c r="Z33" s="44"/>
      <c r="AA33" s="44"/>
      <c r="AB33" s="44"/>
      <c r="AC33" s="44"/>
      <c r="AD33" s="44"/>
      <c r="AE33" s="44"/>
      <c r="AF33" s="44"/>
      <c r="AG33" s="44"/>
      <c r="AH33" s="44"/>
      <c r="AI33" s="44"/>
      <c r="AJ33" s="44"/>
      <c r="AK33" s="46">
        <v>0</v>
      </c>
      <c r="AL33" s="44"/>
      <c r="AM33" s="44"/>
      <c r="AN33" s="44"/>
      <c r="AO33" s="44"/>
      <c r="AP33" s="44"/>
      <c r="AQ33" s="44"/>
      <c r="AR33" s="47"/>
    </row>
    <row r="34" s="1" customFormat="1" ht="6.96" customHeight="1">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1"/>
    </row>
    <row r="35" s="1" customFormat="1" ht="25.92" customHeight="1">
      <c r="B35" s="36"/>
      <c r="C35" s="48"/>
      <c r="D35" s="49" t="s">
        <v>50</v>
      </c>
      <c r="E35" s="50"/>
      <c r="F35" s="50"/>
      <c r="G35" s="50"/>
      <c r="H35" s="50"/>
      <c r="I35" s="50"/>
      <c r="J35" s="50"/>
      <c r="K35" s="50"/>
      <c r="L35" s="50"/>
      <c r="M35" s="50"/>
      <c r="N35" s="50"/>
      <c r="O35" s="50"/>
      <c r="P35" s="50"/>
      <c r="Q35" s="50"/>
      <c r="R35" s="50"/>
      <c r="S35" s="50"/>
      <c r="T35" s="51" t="s">
        <v>51</v>
      </c>
      <c r="U35" s="50"/>
      <c r="V35" s="50"/>
      <c r="W35" s="50"/>
      <c r="X35" s="52" t="s">
        <v>52</v>
      </c>
      <c r="Y35" s="50"/>
      <c r="Z35" s="50"/>
      <c r="AA35" s="50"/>
      <c r="AB35" s="50"/>
      <c r="AC35" s="50"/>
      <c r="AD35" s="50"/>
      <c r="AE35" s="50"/>
      <c r="AF35" s="50"/>
      <c r="AG35" s="50"/>
      <c r="AH35" s="50"/>
      <c r="AI35" s="50"/>
      <c r="AJ35" s="50"/>
      <c r="AK35" s="53">
        <f>SUM(AK26:AK33)</f>
        <v>0</v>
      </c>
      <c r="AL35" s="50"/>
      <c r="AM35" s="50"/>
      <c r="AN35" s="50"/>
      <c r="AO35" s="54"/>
      <c r="AP35" s="48"/>
      <c r="AQ35" s="48"/>
      <c r="AR35" s="41"/>
    </row>
    <row r="36" s="1" customFormat="1" ht="6.96" customHeight="1">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1"/>
    </row>
    <row r="37" s="1" customFormat="1" ht="6.96" customHeight="1">
      <c r="B37" s="55"/>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41"/>
    </row>
    <row r="41" s="1" customFormat="1" ht="6.96" customHeight="1">
      <c r="B41" s="57"/>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41"/>
    </row>
    <row r="42" s="1" customFormat="1" ht="24.96" customHeight="1">
      <c r="B42" s="36"/>
      <c r="C42" s="21" t="s">
        <v>53</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1"/>
    </row>
    <row r="43" s="1" customFormat="1" ht="6.96" customHeight="1">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1"/>
    </row>
    <row r="44" s="1" customFormat="1" ht="12" customHeight="1">
      <c r="B44" s="36"/>
      <c r="C44" s="30" t="s">
        <v>13</v>
      </c>
      <c r="D44" s="37"/>
      <c r="E44" s="37"/>
      <c r="F44" s="37"/>
      <c r="G44" s="37"/>
      <c r="H44" s="37"/>
      <c r="I44" s="37"/>
      <c r="J44" s="37"/>
      <c r="K44" s="37"/>
      <c r="L44" s="37" t="str">
        <f>K5</f>
        <v>2019-03</v>
      </c>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41"/>
    </row>
    <row r="45" s="3" customFormat="1" ht="36.96" customHeight="1">
      <c r="B45" s="59"/>
      <c r="C45" s="60" t="s">
        <v>16</v>
      </c>
      <c r="D45" s="61"/>
      <c r="E45" s="61"/>
      <c r="F45" s="61"/>
      <c r="G45" s="61"/>
      <c r="H45" s="61"/>
      <c r="I45" s="61"/>
      <c r="J45" s="61"/>
      <c r="K45" s="61"/>
      <c r="L45" s="62" t="str">
        <f>K6</f>
        <v>Obnova hřbitovní zdi Jáchymov</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3"/>
    </row>
    <row r="46" s="1" customFormat="1" ht="6.96" customHeight="1">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1"/>
    </row>
    <row r="47" s="1" customFormat="1" ht="12" customHeight="1">
      <c r="B47" s="36"/>
      <c r="C47" s="30" t="s">
        <v>21</v>
      </c>
      <c r="D47" s="37"/>
      <c r="E47" s="37"/>
      <c r="F47" s="37"/>
      <c r="G47" s="37"/>
      <c r="H47" s="37"/>
      <c r="I47" s="37"/>
      <c r="J47" s="37"/>
      <c r="K47" s="37"/>
      <c r="L47" s="64" t="str">
        <f>IF(K8="","",K8)</f>
        <v>Jáchymov</v>
      </c>
      <c r="M47" s="37"/>
      <c r="N47" s="37"/>
      <c r="O47" s="37"/>
      <c r="P47" s="37"/>
      <c r="Q47" s="37"/>
      <c r="R47" s="37"/>
      <c r="S47" s="37"/>
      <c r="T47" s="37"/>
      <c r="U47" s="37"/>
      <c r="V47" s="37"/>
      <c r="W47" s="37"/>
      <c r="X47" s="37"/>
      <c r="Y47" s="37"/>
      <c r="Z47" s="37"/>
      <c r="AA47" s="37"/>
      <c r="AB47" s="37"/>
      <c r="AC47" s="37"/>
      <c r="AD47" s="37"/>
      <c r="AE47" s="37"/>
      <c r="AF47" s="37"/>
      <c r="AG47" s="37"/>
      <c r="AH47" s="37"/>
      <c r="AI47" s="30" t="s">
        <v>23</v>
      </c>
      <c r="AJ47" s="37"/>
      <c r="AK47" s="37"/>
      <c r="AL47" s="37"/>
      <c r="AM47" s="65" t="str">
        <f>IF(AN8= "","",AN8)</f>
        <v>28.1.2019</v>
      </c>
      <c r="AN47" s="65"/>
      <c r="AO47" s="37"/>
      <c r="AP47" s="37"/>
      <c r="AQ47" s="37"/>
      <c r="AR47" s="41"/>
    </row>
    <row r="48" s="1" customFormat="1" ht="6.96" customHeight="1">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1"/>
    </row>
    <row r="49" s="1" customFormat="1" ht="22.8" customHeight="1">
      <c r="B49" s="36"/>
      <c r="C49" s="30" t="s">
        <v>25</v>
      </c>
      <c r="D49" s="37"/>
      <c r="E49" s="37"/>
      <c r="F49" s="37"/>
      <c r="G49" s="37"/>
      <c r="H49" s="37"/>
      <c r="I49" s="37"/>
      <c r="J49" s="37"/>
      <c r="K49" s="37"/>
      <c r="L49" s="37" t="str">
        <f>IF(E11= "","",E11)</f>
        <v>Město Jáchymov, nám. Republiky 1, 362 51 Jáchymov</v>
      </c>
      <c r="M49" s="37"/>
      <c r="N49" s="37"/>
      <c r="O49" s="37"/>
      <c r="P49" s="37"/>
      <c r="Q49" s="37"/>
      <c r="R49" s="37"/>
      <c r="S49" s="37"/>
      <c r="T49" s="37"/>
      <c r="U49" s="37"/>
      <c r="V49" s="37"/>
      <c r="W49" s="37"/>
      <c r="X49" s="37"/>
      <c r="Y49" s="37"/>
      <c r="Z49" s="37"/>
      <c r="AA49" s="37"/>
      <c r="AB49" s="37"/>
      <c r="AC49" s="37"/>
      <c r="AD49" s="37"/>
      <c r="AE49" s="37"/>
      <c r="AF49" s="37"/>
      <c r="AG49" s="37"/>
      <c r="AH49" s="37"/>
      <c r="AI49" s="30" t="s">
        <v>32</v>
      </c>
      <c r="AJ49" s="37"/>
      <c r="AK49" s="37"/>
      <c r="AL49" s="37"/>
      <c r="AM49" s="66" t="str">
        <f>IF(E17="","",E17)</f>
        <v>Ing. arch. Jaroslav Egert, Komenského 851, Jáchymo</v>
      </c>
      <c r="AN49" s="37"/>
      <c r="AO49" s="37"/>
      <c r="AP49" s="37"/>
      <c r="AQ49" s="37"/>
      <c r="AR49" s="41"/>
      <c r="AS49" s="67" t="s">
        <v>54</v>
      </c>
      <c r="AT49" s="68"/>
      <c r="AU49" s="69"/>
      <c r="AV49" s="69"/>
      <c r="AW49" s="69"/>
      <c r="AX49" s="69"/>
      <c r="AY49" s="69"/>
      <c r="AZ49" s="69"/>
      <c r="BA49" s="69"/>
      <c r="BB49" s="69"/>
      <c r="BC49" s="69"/>
      <c r="BD49" s="70"/>
    </row>
    <row r="50" s="1" customFormat="1" ht="12.6" customHeight="1">
      <c r="B50" s="36"/>
      <c r="C50" s="30" t="s">
        <v>30</v>
      </c>
      <c r="D50" s="37"/>
      <c r="E50" s="37"/>
      <c r="F50" s="37"/>
      <c r="G50" s="37"/>
      <c r="H50" s="37"/>
      <c r="I50" s="37"/>
      <c r="J50" s="37"/>
      <c r="K50" s="37"/>
      <c r="L50" s="37"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36</v>
      </c>
      <c r="AJ50" s="37"/>
      <c r="AK50" s="37"/>
      <c r="AL50" s="37"/>
      <c r="AM50" s="66" t="str">
        <f>IF(E20="","",E20)</f>
        <v>Ing. C. Janoušová</v>
      </c>
      <c r="AN50" s="37"/>
      <c r="AO50" s="37"/>
      <c r="AP50" s="37"/>
      <c r="AQ50" s="37"/>
      <c r="AR50" s="41"/>
      <c r="AS50" s="71"/>
      <c r="AT50" s="72"/>
      <c r="AU50" s="73"/>
      <c r="AV50" s="73"/>
      <c r="AW50" s="73"/>
      <c r="AX50" s="73"/>
      <c r="AY50" s="73"/>
      <c r="AZ50" s="73"/>
      <c r="BA50" s="73"/>
      <c r="BB50" s="73"/>
      <c r="BC50" s="73"/>
      <c r="BD50" s="74"/>
    </row>
    <row r="51" s="1" customFormat="1" ht="10.8" customHeight="1">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1"/>
      <c r="AS51" s="75"/>
      <c r="AT51" s="76"/>
      <c r="AU51" s="77"/>
      <c r="AV51" s="77"/>
      <c r="AW51" s="77"/>
      <c r="AX51" s="77"/>
      <c r="AY51" s="77"/>
      <c r="AZ51" s="77"/>
      <c r="BA51" s="77"/>
      <c r="BB51" s="77"/>
      <c r="BC51" s="77"/>
      <c r="BD51" s="78"/>
    </row>
    <row r="52" s="1" customFormat="1" ht="29.28" customHeight="1">
      <c r="B52" s="36"/>
      <c r="C52" s="79" t="s">
        <v>55</v>
      </c>
      <c r="D52" s="80"/>
      <c r="E52" s="80"/>
      <c r="F52" s="80"/>
      <c r="G52" s="80"/>
      <c r="H52" s="81"/>
      <c r="I52" s="82" t="s">
        <v>56</v>
      </c>
      <c r="J52" s="80"/>
      <c r="K52" s="80"/>
      <c r="L52" s="80"/>
      <c r="M52" s="80"/>
      <c r="N52" s="80"/>
      <c r="O52" s="80"/>
      <c r="P52" s="80"/>
      <c r="Q52" s="80"/>
      <c r="R52" s="80"/>
      <c r="S52" s="80"/>
      <c r="T52" s="80"/>
      <c r="U52" s="80"/>
      <c r="V52" s="80"/>
      <c r="W52" s="80"/>
      <c r="X52" s="80"/>
      <c r="Y52" s="80"/>
      <c r="Z52" s="80"/>
      <c r="AA52" s="80"/>
      <c r="AB52" s="80"/>
      <c r="AC52" s="80"/>
      <c r="AD52" s="80"/>
      <c r="AE52" s="80"/>
      <c r="AF52" s="80"/>
      <c r="AG52" s="83" t="s">
        <v>57</v>
      </c>
      <c r="AH52" s="80"/>
      <c r="AI52" s="80"/>
      <c r="AJ52" s="80"/>
      <c r="AK52" s="80"/>
      <c r="AL52" s="80"/>
      <c r="AM52" s="80"/>
      <c r="AN52" s="82" t="s">
        <v>58</v>
      </c>
      <c r="AO52" s="80"/>
      <c r="AP52" s="80"/>
      <c r="AQ52" s="84" t="s">
        <v>59</v>
      </c>
      <c r="AR52" s="41"/>
      <c r="AS52" s="85" t="s">
        <v>60</v>
      </c>
      <c r="AT52" s="86" t="s">
        <v>61</v>
      </c>
      <c r="AU52" s="86" t="s">
        <v>62</v>
      </c>
      <c r="AV52" s="86" t="s">
        <v>63</v>
      </c>
      <c r="AW52" s="86" t="s">
        <v>64</v>
      </c>
      <c r="AX52" s="86" t="s">
        <v>65</v>
      </c>
      <c r="AY52" s="86" t="s">
        <v>66</v>
      </c>
      <c r="AZ52" s="86" t="s">
        <v>67</v>
      </c>
      <c r="BA52" s="86" t="s">
        <v>68</v>
      </c>
      <c r="BB52" s="86" t="s">
        <v>69</v>
      </c>
      <c r="BC52" s="86" t="s">
        <v>70</v>
      </c>
      <c r="BD52" s="87" t="s">
        <v>71</v>
      </c>
    </row>
    <row r="53" s="1" customFormat="1" ht="10.8" customHeight="1">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1"/>
      <c r="AS53" s="88"/>
      <c r="AT53" s="89"/>
      <c r="AU53" s="89"/>
      <c r="AV53" s="89"/>
      <c r="AW53" s="89"/>
      <c r="AX53" s="89"/>
      <c r="AY53" s="89"/>
      <c r="AZ53" s="89"/>
      <c r="BA53" s="89"/>
      <c r="BB53" s="89"/>
      <c r="BC53" s="89"/>
      <c r="BD53" s="90"/>
    </row>
    <row r="54" s="4" customFormat="1" ht="32.4" customHeight="1">
      <c r="B54" s="91"/>
      <c r="C54" s="92" t="s">
        <v>72</v>
      </c>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4">
        <f>ROUND(SUM(AG55:AG60),2)</f>
        <v>0</v>
      </c>
      <c r="AH54" s="94"/>
      <c r="AI54" s="94"/>
      <c r="AJ54" s="94"/>
      <c r="AK54" s="94"/>
      <c r="AL54" s="94"/>
      <c r="AM54" s="94"/>
      <c r="AN54" s="95">
        <f>SUM(AG54,AT54)</f>
        <v>0</v>
      </c>
      <c r="AO54" s="95"/>
      <c r="AP54" s="95"/>
      <c r="AQ54" s="96" t="s">
        <v>19</v>
      </c>
      <c r="AR54" s="97"/>
      <c r="AS54" s="98">
        <f>ROUND(SUM(AS55:AS60),2)</f>
        <v>0</v>
      </c>
      <c r="AT54" s="99">
        <f>ROUND(SUM(AV54:AW54),2)</f>
        <v>0</v>
      </c>
      <c r="AU54" s="100">
        <f>ROUND(SUM(AU55:AU60),5)</f>
        <v>0</v>
      </c>
      <c r="AV54" s="99">
        <f>ROUND(AZ54*L29,2)</f>
        <v>0</v>
      </c>
      <c r="AW54" s="99">
        <f>ROUND(BA54*L30,2)</f>
        <v>0</v>
      </c>
      <c r="AX54" s="99">
        <f>ROUND(BB54*L29,2)</f>
        <v>0</v>
      </c>
      <c r="AY54" s="99">
        <f>ROUND(BC54*L30,2)</f>
        <v>0</v>
      </c>
      <c r="AZ54" s="99">
        <f>ROUND(SUM(AZ55:AZ60),2)</f>
        <v>0</v>
      </c>
      <c r="BA54" s="99">
        <f>ROUND(SUM(BA55:BA60),2)</f>
        <v>0</v>
      </c>
      <c r="BB54" s="99">
        <f>ROUND(SUM(BB55:BB60),2)</f>
        <v>0</v>
      </c>
      <c r="BC54" s="99">
        <f>ROUND(SUM(BC55:BC60),2)</f>
        <v>0</v>
      </c>
      <c r="BD54" s="101">
        <f>ROUND(SUM(BD55:BD60),2)</f>
        <v>0</v>
      </c>
      <c r="BS54" s="102" t="s">
        <v>73</v>
      </c>
      <c r="BT54" s="102" t="s">
        <v>74</v>
      </c>
      <c r="BU54" s="103" t="s">
        <v>75</v>
      </c>
      <c r="BV54" s="102" t="s">
        <v>76</v>
      </c>
      <c r="BW54" s="102" t="s">
        <v>5</v>
      </c>
      <c r="BX54" s="102" t="s">
        <v>77</v>
      </c>
      <c r="CL54" s="102" t="s">
        <v>19</v>
      </c>
    </row>
    <row r="55" s="5" customFormat="1" ht="26.4" customHeight="1">
      <c r="A55" s="104" t="s">
        <v>78</v>
      </c>
      <c r="B55" s="105"/>
      <c r="C55" s="106"/>
      <c r="D55" s="107" t="s">
        <v>79</v>
      </c>
      <c r="E55" s="107"/>
      <c r="F55" s="107"/>
      <c r="G55" s="107"/>
      <c r="H55" s="107"/>
      <c r="I55" s="108"/>
      <c r="J55" s="107" t="s">
        <v>80</v>
      </c>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9">
        <f>'část A - stavební část'!J30</f>
        <v>0</v>
      </c>
      <c r="AH55" s="108"/>
      <c r="AI55" s="108"/>
      <c r="AJ55" s="108"/>
      <c r="AK55" s="108"/>
      <c r="AL55" s="108"/>
      <c r="AM55" s="108"/>
      <c r="AN55" s="109">
        <f>SUM(AG55,AT55)</f>
        <v>0</v>
      </c>
      <c r="AO55" s="108"/>
      <c r="AP55" s="108"/>
      <c r="AQ55" s="110" t="s">
        <v>81</v>
      </c>
      <c r="AR55" s="111"/>
      <c r="AS55" s="112">
        <v>0</v>
      </c>
      <c r="AT55" s="113">
        <f>ROUND(SUM(AV55:AW55),2)</f>
        <v>0</v>
      </c>
      <c r="AU55" s="114">
        <f>'část A - stavební část'!P95</f>
        <v>0</v>
      </c>
      <c r="AV55" s="113">
        <f>'část A - stavební část'!J33</f>
        <v>0</v>
      </c>
      <c r="AW55" s="113">
        <f>'část A - stavební část'!J34</f>
        <v>0</v>
      </c>
      <c r="AX55" s="113">
        <f>'část A - stavební část'!J35</f>
        <v>0</v>
      </c>
      <c r="AY55" s="113">
        <f>'část A - stavební část'!J36</f>
        <v>0</v>
      </c>
      <c r="AZ55" s="113">
        <f>'část A - stavební část'!F33</f>
        <v>0</v>
      </c>
      <c r="BA55" s="113">
        <f>'část A - stavební část'!F34</f>
        <v>0</v>
      </c>
      <c r="BB55" s="113">
        <f>'část A - stavební část'!F35</f>
        <v>0</v>
      </c>
      <c r="BC55" s="113">
        <f>'část A - stavební část'!F36</f>
        <v>0</v>
      </c>
      <c r="BD55" s="115">
        <f>'část A - stavební část'!F37</f>
        <v>0</v>
      </c>
      <c r="BT55" s="116" t="s">
        <v>82</v>
      </c>
      <c r="BV55" s="116" t="s">
        <v>76</v>
      </c>
      <c r="BW55" s="116" t="s">
        <v>83</v>
      </c>
      <c r="BX55" s="116" t="s">
        <v>5</v>
      </c>
      <c r="CL55" s="116" t="s">
        <v>19</v>
      </c>
      <c r="CM55" s="116" t="s">
        <v>84</v>
      </c>
    </row>
    <row r="56" s="5" customFormat="1" ht="26.4" customHeight="1">
      <c r="A56" s="104" t="s">
        <v>78</v>
      </c>
      <c r="B56" s="105"/>
      <c r="C56" s="106"/>
      <c r="D56" s="107" t="s">
        <v>85</v>
      </c>
      <c r="E56" s="107"/>
      <c r="F56" s="107"/>
      <c r="G56" s="107"/>
      <c r="H56" s="107"/>
      <c r="I56" s="108"/>
      <c r="J56" s="107" t="s">
        <v>80</v>
      </c>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9">
        <f>'část B - stavební část'!J30</f>
        <v>0</v>
      </c>
      <c r="AH56" s="108"/>
      <c r="AI56" s="108"/>
      <c r="AJ56" s="108"/>
      <c r="AK56" s="108"/>
      <c r="AL56" s="108"/>
      <c r="AM56" s="108"/>
      <c r="AN56" s="109">
        <f>SUM(AG56,AT56)</f>
        <v>0</v>
      </c>
      <c r="AO56" s="108"/>
      <c r="AP56" s="108"/>
      <c r="AQ56" s="110" t="s">
        <v>81</v>
      </c>
      <c r="AR56" s="111"/>
      <c r="AS56" s="112">
        <v>0</v>
      </c>
      <c r="AT56" s="113">
        <f>ROUND(SUM(AV56:AW56),2)</f>
        <v>0</v>
      </c>
      <c r="AU56" s="114">
        <f>'část B - stavební část'!P94</f>
        <v>0</v>
      </c>
      <c r="AV56" s="113">
        <f>'část B - stavební část'!J33</f>
        <v>0</v>
      </c>
      <c r="AW56" s="113">
        <f>'část B - stavební část'!J34</f>
        <v>0</v>
      </c>
      <c r="AX56" s="113">
        <f>'část B - stavební část'!J35</f>
        <v>0</v>
      </c>
      <c r="AY56" s="113">
        <f>'část B - stavební část'!J36</f>
        <v>0</v>
      </c>
      <c r="AZ56" s="113">
        <f>'část B - stavební část'!F33</f>
        <v>0</v>
      </c>
      <c r="BA56" s="113">
        <f>'část B - stavební část'!F34</f>
        <v>0</v>
      </c>
      <c r="BB56" s="113">
        <f>'část B - stavební část'!F35</f>
        <v>0</v>
      </c>
      <c r="BC56" s="113">
        <f>'část B - stavební část'!F36</f>
        <v>0</v>
      </c>
      <c r="BD56" s="115">
        <f>'část B - stavební část'!F37</f>
        <v>0</v>
      </c>
      <c r="BT56" s="116" t="s">
        <v>82</v>
      </c>
      <c r="BV56" s="116" t="s">
        <v>76</v>
      </c>
      <c r="BW56" s="116" t="s">
        <v>86</v>
      </c>
      <c r="BX56" s="116" t="s">
        <v>5</v>
      </c>
      <c r="CL56" s="116" t="s">
        <v>19</v>
      </c>
      <c r="CM56" s="116" t="s">
        <v>84</v>
      </c>
    </row>
    <row r="57" s="5" customFormat="1" ht="26.4" customHeight="1">
      <c r="A57" s="104" t="s">
        <v>78</v>
      </c>
      <c r="B57" s="105"/>
      <c r="C57" s="106"/>
      <c r="D57" s="107" t="s">
        <v>87</v>
      </c>
      <c r="E57" s="107"/>
      <c r="F57" s="107"/>
      <c r="G57" s="107"/>
      <c r="H57" s="107"/>
      <c r="I57" s="108"/>
      <c r="J57" s="107" t="s">
        <v>80</v>
      </c>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9">
        <f>'část C - stavební část'!J30</f>
        <v>0</v>
      </c>
      <c r="AH57" s="108"/>
      <c r="AI57" s="108"/>
      <c r="AJ57" s="108"/>
      <c r="AK57" s="108"/>
      <c r="AL57" s="108"/>
      <c r="AM57" s="108"/>
      <c r="AN57" s="109">
        <f>SUM(AG57,AT57)</f>
        <v>0</v>
      </c>
      <c r="AO57" s="108"/>
      <c r="AP57" s="108"/>
      <c r="AQ57" s="110" t="s">
        <v>81</v>
      </c>
      <c r="AR57" s="111"/>
      <c r="AS57" s="112">
        <v>0</v>
      </c>
      <c r="AT57" s="113">
        <f>ROUND(SUM(AV57:AW57),2)</f>
        <v>0</v>
      </c>
      <c r="AU57" s="114">
        <f>'část C - stavební část'!P94</f>
        <v>0</v>
      </c>
      <c r="AV57" s="113">
        <f>'část C - stavební část'!J33</f>
        <v>0</v>
      </c>
      <c r="AW57" s="113">
        <f>'část C - stavební část'!J34</f>
        <v>0</v>
      </c>
      <c r="AX57" s="113">
        <f>'část C - stavební část'!J35</f>
        <v>0</v>
      </c>
      <c r="AY57" s="113">
        <f>'část C - stavební část'!J36</f>
        <v>0</v>
      </c>
      <c r="AZ57" s="113">
        <f>'část C - stavební část'!F33</f>
        <v>0</v>
      </c>
      <c r="BA57" s="113">
        <f>'část C - stavební část'!F34</f>
        <v>0</v>
      </c>
      <c r="BB57" s="113">
        <f>'část C - stavební část'!F35</f>
        <v>0</v>
      </c>
      <c r="BC57" s="113">
        <f>'část C - stavební část'!F36</f>
        <v>0</v>
      </c>
      <c r="BD57" s="115">
        <f>'část C - stavební část'!F37</f>
        <v>0</v>
      </c>
      <c r="BT57" s="116" t="s">
        <v>82</v>
      </c>
      <c r="BV57" s="116" t="s">
        <v>76</v>
      </c>
      <c r="BW57" s="116" t="s">
        <v>88</v>
      </c>
      <c r="BX57" s="116" t="s">
        <v>5</v>
      </c>
      <c r="CL57" s="116" t="s">
        <v>19</v>
      </c>
      <c r="CM57" s="116" t="s">
        <v>84</v>
      </c>
    </row>
    <row r="58" s="5" customFormat="1" ht="26.4" customHeight="1">
      <c r="A58" s="104" t="s">
        <v>78</v>
      </c>
      <c r="B58" s="105"/>
      <c r="C58" s="106"/>
      <c r="D58" s="107" t="s">
        <v>89</v>
      </c>
      <c r="E58" s="107"/>
      <c r="F58" s="107"/>
      <c r="G58" s="107"/>
      <c r="H58" s="107"/>
      <c r="I58" s="108"/>
      <c r="J58" s="107" t="s">
        <v>80</v>
      </c>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9">
        <f>'část D - stavební část'!J30</f>
        <v>0</v>
      </c>
      <c r="AH58" s="108"/>
      <c r="AI58" s="108"/>
      <c r="AJ58" s="108"/>
      <c r="AK58" s="108"/>
      <c r="AL58" s="108"/>
      <c r="AM58" s="108"/>
      <c r="AN58" s="109">
        <f>SUM(AG58,AT58)</f>
        <v>0</v>
      </c>
      <c r="AO58" s="108"/>
      <c r="AP58" s="108"/>
      <c r="AQ58" s="110" t="s">
        <v>81</v>
      </c>
      <c r="AR58" s="111"/>
      <c r="AS58" s="112">
        <v>0</v>
      </c>
      <c r="AT58" s="113">
        <f>ROUND(SUM(AV58:AW58),2)</f>
        <v>0</v>
      </c>
      <c r="AU58" s="114">
        <f>'část D - stavební část'!P93</f>
        <v>0</v>
      </c>
      <c r="AV58" s="113">
        <f>'část D - stavební část'!J33</f>
        <v>0</v>
      </c>
      <c r="AW58" s="113">
        <f>'část D - stavební část'!J34</f>
        <v>0</v>
      </c>
      <c r="AX58" s="113">
        <f>'část D - stavební část'!J35</f>
        <v>0</v>
      </c>
      <c r="AY58" s="113">
        <f>'část D - stavební část'!J36</f>
        <v>0</v>
      </c>
      <c r="AZ58" s="113">
        <f>'část D - stavební část'!F33</f>
        <v>0</v>
      </c>
      <c r="BA58" s="113">
        <f>'část D - stavební část'!F34</f>
        <v>0</v>
      </c>
      <c r="BB58" s="113">
        <f>'část D - stavební část'!F35</f>
        <v>0</v>
      </c>
      <c r="BC58" s="113">
        <f>'část D - stavební část'!F36</f>
        <v>0</v>
      </c>
      <c r="BD58" s="115">
        <f>'část D - stavební část'!F37</f>
        <v>0</v>
      </c>
      <c r="BT58" s="116" t="s">
        <v>82</v>
      </c>
      <c r="BV58" s="116" t="s">
        <v>76</v>
      </c>
      <c r="BW58" s="116" t="s">
        <v>90</v>
      </c>
      <c r="BX58" s="116" t="s">
        <v>5</v>
      </c>
      <c r="CL58" s="116" t="s">
        <v>19</v>
      </c>
      <c r="CM58" s="116" t="s">
        <v>84</v>
      </c>
    </row>
    <row r="59" s="5" customFormat="1" ht="39.6" customHeight="1">
      <c r="A59" s="104" t="s">
        <v>78</v>
      </c>
      <c r="B59" s="105"/>
      <c r="C59" s="106"/>
      <c r="D59" s="107" t="s">
        <v>91</v>
      </c>
      <c r="E59" s="107"/>
      <c r="F59" s="107"/>
      <c r="G59" s="107"/>
      <c r="H59" s="107"/>
      <c r="I59" s="108"/>
      <c r="J59" s="107" t="s">
        <v>80</v>
      </c>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9">
        <f>'část MÁRNICE - stavební část'!J30</f>
        <v>0</v>
      </c>
      <c r="AH59" s="108"/>
      <c r="AI59" s="108"/>
      <c r="AJ59" s="108"/>
      <c r="AK59" s="108"/>
      <c r="AL59" s="108"/>
      <c r="AM59" s="108"/>
      <c r="AN59" s="109">
        <f>SUM(AG59,AT59)</f>
        <v>0</v>
      </c>
      <c r="AO59" s="108"/>
      <c r="AP59" s="108"/>
      <c r="AQ59" s="110" t="s">
        <v>81</v>
      </c>
      <c r="AR59" s="111"/>
      <c r="AS59" s="112">
        <v>0</v>
      </c>
      <c r="AT59" s="113">
        <f>ROUND(SUM(AV59:AW59),2)</f>
        <v>0</v>
      </c>
      <c r="AU59" s="114">
        <f>'část MÁRNICE - stavební část'!P97</f>
        <v>0</v>
      </c>
      <c r="AV59" s="113">
        <f>'část MÁRNICE - stavební část'!J33</f>
        <v>0</v>
      </c>
      <c r="AW59" s="113">
        <f>'část MÁRNICE - stavební část'!J34</f>
        <v>0</v>
      </c>
      <c r="AX59" s="113">
        <f>'část MÁRNICE - stavební část'!J35</f>
        <v>0</v>
      </c>
      <c r="AY59" s="113">
        <f>'část MÁRNICE - stavební část'!J36</f>
        <v>0</v>
      </c>
      <c r="AZ59" s="113">
        <f>'část MÁRNICE - stavební část'!F33</f>
        <v>0</v>
      </c>
      <c r="BA59" s="113">
        <f>'část MÁRNICE - stavební část'!F34</f>
        <v>0</v>
      </c>
      <c r="BB59" s="113">
        <f>'část MÁRNICE - stavební část'!F35</f>
        <v>0</v>
      </c>
      <c r="BC59" s="113">
        <f>'část MÁRNICE - stavební část'!F36</f>
        <v>0</v>
      </c>
      <c r="BD59" s="115">
        <f>'část MÁRNICE - stavební část'!F37</f>
        <v>0</v>
      </c>
      <c r="BT59" s="116" t="s">
        <v>82</v>
      </c>
      <c r="BV59" s="116" t="s">
        <v>76</v>
      </c>
      <c r="BW59" s="116" t="s">
        <v>92</v>
      </c>
      <c r="BX59" s="116" t="s">
        <v>5</v>
      </c>
      <c r="CL59" s="116" t="s">
        <v>19</v>
      </c>
      <c r="CM59" s="116" t="s">
        <v>84</v>
      </c>
    </row>
    <row r="60" s="5" customFormat="1" ht="66" customHeight="1">
      <c r="A60" s="104" t="s">
        <v>78</v>
      </c>
      <c r="B60" s="105"/>
      <c r="C60" s="106"/>
      <c r="D60" s="107" t="s">
        <v>93</v>
      </c>
      <c r="E60" s="107"/>
      <c r="F60" s="107"/>
      <c r="G60" s="107"/>
      <c r="H60" s="107"/>
      <c r="I60" s="108"/>
      <c r="J60" s="107" t="s">
        <v>80</v>
      </c>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9">
        <f>'část VSTUPNÍ BRÁNA - stav...'!J30</f>
        <v>0</v>
      </c>
      <c r="AH60" s="108"/>
      <c r="AI60" s="108"/>
      <c r="AJ60" s="108"/>
      <c r="AK60" s="108"/>
      <c r="AL60" s="108"/>
      <c r="AM60" s="108"/>
      <c r="AN60" s="109">
        <f>SUM(AG60,AT60)</f>
        <v>0</v>
      </c>
      <c r="AO60" s="108"/>
      <c r="AP60" s="108"/>
      <c r="AQ60" s="110" t="s">
        <v>81</v>
      </c>
      <c r="AR60" s="111"/>
      <c r="AS60" s="117">
        <v>0</v>
      </c>
      <c r="AT60" s="118">
        <f>ROUND(SUM(AV60:AW60),2)</f>
        <v>0</v>
      </c>
      <c r="AU60" s="119">
        <f>'část VSTUPNÍ BRÁNA - stav...'!P94</f>
        <v>0</v>
      </c>
      <c r="AV60" s="118">
        <f>'část VSTUPNÍ BRÁNA - stav...'!J33</f>
        <v>0</v>
      </c>
      <c r="AW60" s="118">
        <f>'část VSTUPNÍ BRÁNA - stav...'!J34</f>
        <v>0</v>
      </c>
      <c r="AX60" s="118">
        <f>'část VSTUPNÍ BRÁNA - stav...'!J35</f>
        <v>0</v>
      </c>
      <c r="AY60" s="118">
        <f>'část VSTUPNÍ BRÁNA - stav...'!J36</f>
        <v>0</v>
      </c>
      <c r="AZ60" s="118">
        <f>'část VSTUPNÍ BRÁNA - stav...'!F33</f>
        <v>0</v>
      </c>
      <c r="BA60" s="118">
        <f>'část VSTUPNÍ BRÁNA - stav...'!F34</f>
        <v>0</v>
      </c>
      <c r="BB60" s="118">
        <f>'část VSTUPNÍ BRÁNA - stav...'!F35</f>
        <v>0</v>
      </c>
      <c r="BC60" s="118">
        <f>'část VSTUPNÍ BRÁNA - stav...'!F36</f>
        <v>0</v>
      </c>
      <c r="BD60" s="120">
        <f>'část VSTUPNÍ BRÁNA - stav...'!F37</f>
        <v>0</v>
      </c>
      <c r="BT60" s="116" t="s">
        <v>82</v>
      </c>
      <c r="BV60" s="116" t="s">
        <v>76</v>
      </c>
      <c r="BW60" s="116" t="s">
        <v>94</v>
      </c>
      <c r="BX60" s="116" t="s">
        <v>5</v>
      </c>
      <c r="CL60" s="116" t="s">
        <v>19</v>
      </c>
      <c r="CM60" s="116" t="s">
        <v>84</v>
      </c>
    </row>
    <row r="61" s="1" customFormat="1" ht="30" customHeight="1">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41"/>
    </row>
    <row r="62" s="1" customFormat="1" ht="6.96" customHeight="1">
      <c r="B62" s="55"/>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41"/>
    </row>
  </sheetData>
  <sheetProtection sheet="1" formatColumns="0" formatRows="0" objects="1" scenarios="1" spinCount="100000" saltValue="lIQzGtj9J/CzidP6wMWObxhCahre4Gvj19MTttgNq83E7Xi8zkJw7JHUVSw5bQYXylxZJn8pTqcHVy79AgwtOw==" hashValue="AxEFR4GF/yVKKxHYOmGLZ1HW9OBR95JIYnnDM2T0NQFu+ycCklCcsCt6VkiDJsC0dFNTZnR9U3PWBpmGyseI+A==" algorithmName="SHA-512" password="CC35"/>
  <mergeCells count="62">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52:AP52"/>
    <mergeCell ref="AG52:AM52"/>
    <mergeCell ref="AN55:AP55"/>
    <mergeCell ref="AG55:AM55"/>
    <mergeCell ref="AN56:AP56"/>
    <mergeCell ref="AG56:AM56"/>
    <mergeCell ref="AN57:AP57"/>
    <mergeCell ref="AG57:AM57"/>
    <mergeCell ref="AN58:AP58"/>
    <mergeCell ref="AG58:AM58"/>
    <mergeCell ref="AN59:AP59"/>
    <mergeCell ref="AG59:AM59"/>
    <mergeCell ref="AN60:AP60"/>
    <mergeCell ref="AG60:AM60"/>
    <mergeCell ref="AG54:AM54"/>
    <mergeCell ref="AN54:AP54"/>
    <mergeCell ref="C52:G52"/>
    <mergeCell ref="I52:AF52"/>
    <mergeCell ref="D55:H55"/>
    <mergeCell ref="J55:AF55"/>
    <mergeCell ref="D56:H56"/>
    <mergeCell ref="J56:AF56"/>
    <mergeCell ref="D57:H57"/>
    <mergeCell ref="J57:AF57"/>
    <mergeCell ref="D58:H58"/>
    <mergeCell ref="J58:AF58"/>
    <mergeCell ref="D59:H59"/>
    <mergeCell ref="J59:AF59"/>
    <mergeCell ref="D60:H60"/>
    <mergeCell ref="J60:AF60"/>
  </mergeCells>
  <hyperlinks>
    <hyperlink ref="A55" location="'část A - stavební část'!C2" display="/"/>
    <hyperlink ref="A56" location="'část B - stavební část'!C2" display="/"/>
    <hyperlink ref="A57" location="'část C - stavební část'!C2" display="/"/>
    <hyperlink ref="A58" location="'část D - stavební část'!C2" display="/"/>
    <hyperlink ref="A59" location="'část MÁRNICE - stavební část'!C2" display="/"/>
    <hyperlink ref="A60" location="'část VSTUPNÍ BRÁNA - stav...'!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customWidth="1"/>
    <col min="2" max="2" width="1.43" customWidth="1"/>
    <col min="3" max="3" width="3.57" customWidth="1"/>
    <col min="4" max="4" width="3.71" customWidth="1"/>
    <col min="5" max="5" width="14.71" customWidth="1"/>
    <col min="6" max="6" width="86.43" customWidth="1"/>
    <col min="7" max="7" width="7.43" customWidth="1"/>
    <col min="8" max="8" width="9.57" customWidth="1"/>
    <col min="9" max="9" width="12.14" style="121" customWidth="1"/>
    <col min="10" max="10" width="20.14" customWidth="1"/>
    <col min="11" max="11" width="13.29" customWidth="1"/>
    <col min="12" max="12" width="8" customWidth="1"/>
    <col min="13" max="13" width="9.29" hidden="1" customWidth="1"/>
    <col min="14" max="14" width="9.14" hidden="1"/>
    <col min="15" max="15" width="12.14" hidden="1" customWidth="1"/>
    <col min="16" max="16" width="12.14" hidden="1" customWidth="1"/>
    <col min="17" max="17" width="12.14" hidden="1" customWidth="1"/>
    <col min="18" max="18" width="12.14" hidden="1" customWidth="1"/>
    <col min="19" max="19" width="12.14" hidden="1" customWidth="1"/>
    <col min="20" max="20" width="12.14"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2" ht="36.96" customHeight="1">
      <c r="L2"/>
      <c r="AT2" s="15" t="s">
        <v>83</v>
      </c>
    </row>
    <row r="3" ht="6.96" customHeight="1">
      <c r="B3" s="122"/>
      <c r="C3" s="123"/>
      <c r="D3" s="123"/>
      <c r="E3" s="123"/>
      <c r="F3" s="123"/>
      <c r="G3" s="123"/>
      <c r="H3" s="123"/>
      <c r="I3" s="124"/>
      <c r="J3" s="123"/>
      <c r="K3" s="123"/>
      <c r="L3" s="18"/>
      <c r="AT3" s="15" t="s">
        <v>84</v>
      </c>
    </row>
    <row r="4" ht="24.96" customHeight="1">
      <c r="B4" s="18"/>
      <c r="D4" s="125" t="s">
        <v>95</v>
      </c>
      <c r="L4" s="18"/>
      <c r="M4" s="22" t="s">
        <v>10</v>
      </c>
      <c r="AT4" s="15" t="s">
        <v>4</v>
      </c>
    </row>
    <row r="5" ht="6.96" customHeight="1">
      <c r="B5" s="18"/>
      <c r="L5" s="18"/>
    </row>
    <row r="6" ht="12" customHeight="1">
      <c r="B6" s="18"/>
      <c r="D6" s="126" t="s">
        <v>16</v>
      </c>
      <c r="L6" s="18"/>
    </row>
    <row r="7" ht="14.4" customHeight="1">
      <c r="B7" s="18"/>
      <c r="E7" s="127" t="str">
        <f>'Rekapitulace stavby'!K6</f>
        <v>Obnova hřbitovní zdi Jáchymov</v>
      </c>
      <c r="F7" s="126"/>
      <c r="G7" s="126"/>
      <c r="H7" s="126"/>
      <c r="L7" s="18"/>
    </row>
    <row r="8" s="1" customFormat="1" ht="12" customHeight="1">
      <c r="B8" s="41"/>
      <c r="D8" s="126" t="s">
        <v>96</v>
      </c>
      <c r="I8" s="128"/>
      <c r="L8" s="41"/>
    </row>
    <row r="9" s="1" customFormat="1" ht="36.96" customHeight="1">
      <c r="B9" s="41"/>
      <c r="E9" s="129" t="s">
        <v>97</v>
      </c>
      <c r="F9" s="1"/>
      <c r="G9" s="1"/>
      <c r="H9" s="1"/>
      <c r="I9" s="128"/>
      <c r="L9" s="41"/>
    </row>
    <row r="10" s="1" customFormat="1">
      <c r="B10" s="41"/>
      <c r="I10" s="128"/>
      <c r="L10" s="41"/>
    </row>
    <row r="11" s="1" customFormat="1" ht="12" customHeight="1">
      <c r="B11" s="41"/>
      <c r="D11" s="126" t="s">
        <v>18</v>
      </c>
      <c r="F11" s="15" t="s">
        <v>19</v>
      </c>
      <c r="I11" s="130" t="s">
        <v>20</v>
      </c>
      <c r="J11" s="15" t="s">
        <v>19</v>
      </c>
      <c r="L11" s="41"/>
    </row>
    <row r="12" s="1" customFormat="1" ht="12" customHeight="1">
      <c r="B12" s="41"/>
      <c r="D12" s="126" t="s">
        <v>21</v>
      </c>
      <c r="F12" s="15" t="s">
        <v>22</v>
      </c>
      <c r="I12" s="130" t="s">
        <v>23</v>
      </c>
      <c r="J12" s="131" t="str">
        <f>'Rekapitulace stavby'!AN8</f>
        <v>28.1.2019</v>
      </c>
      <c r="L12" s="41"/>
    </row>
    <row r="13" s="1" customFormat="1" ht="10.8" customHeight="1">
      <c r="B13" s="41"/>
      <c r="I13" s="128"/>
      <c r="L13" s="41"/>
    </row>
    <row r="14" s="1" customFormat="1" ht="12" customHeight="1">
      <c r="B14" s="41"/>
      <c r="D14" s="126" t="s">
        <v>25</v>
      </c>
      <c r="I14" s="130" t="s">
        <v>26</v>
      </c>
      <c r="J14" s="15" t="s">
        <v>27</v>
      </c>
      <c r="L14" s="41"/>
    </row>
    <row r="15" s="1" customFormat="1" ht="18" customHeight="1">
      <c r="B15" s="41"/>
      <c r="E15" s="15" t="s">
        <v>28</v>
      </c>
      <c r="I15" s="130" t="s">
        <v>29</v>
      </c>
      <c r="J15" s="15" t="s">
        <v>19</v>
      </c>
      <c r="L15" s="41"/>
    </row>
    <row r="16" s="1" customFormat="1" ht="6.96" customHeight="1">
      <c r="B16" s="41"/>
      <c r="I16" s="128"/>
      <c r="L16" s="41"/>
    </row>
    <row r="17" s="1" customFormat="1" ht="12" customHeight="1">
      <c r="B17" s="41"/>
      <c r="D17" s="126" t="s">
        <v>30</v>
      </c>
      <c r="I17" s="130" t="s">
        <v>26</v>
      </c>
      <c r="J17" s="31" t="str">
        <f>'Rekapitulace stavby'!AN13</f>
        <v>Vyplň údaj</v>
      </c>
      <c r="L17" s="41"/>
    </row>
    <row r="18" s="1" customFormat="1" ht="18" customHeight="1">
      <c r="B18" s="41"/>
      <c r="E18" s="31" t="str">
        <f>'Rekapitulace stavby'!E14</f>
        <v>Vyplň údaj</v>
      </c>
      <c r="F18" s="15"/>
      <c r="G18" s="15"/>
      <c r="H18" s="15"/>
      <c r="I18" s="130" t="s">
        <v>29</v>
      </c>
      <c r="J18" s="31" t="str">
        <f>'Rekapitulace stavby'!AN14</f>
        <v>Vyplň údaj</v>
      </c>
      <c r="L18" s="41"/>
    </row>
    <row r="19" s="1" customFormat="1" ht="6.96" customHeight="1">
      <c r="B19" s="41"/>
      <c r="I19" s="128"/>
      <c r="L19" s="41"/>
    </row>
    <row r="20" s="1" customFormat="1" ht="12" customHeight="1">
      <c r="B20" s="41"/>
      <c r="D20" s="126" t="s">
        <v>32</v>
      </c>
      <c r="I20" s="130" t="s">
        <v>26</v>
      </c>
      <c r="J20" s="15" t="s">
        <v>33</v>
      </c>
      <c r="L20" s="41"/>
    </row>
    <row r="21" s="1" customFormat="1" ht="18" customHeight="1">
      <c r="B21" s="41"/>
      <c r="E21" s="15" t="s">
        <v>34</v>
      </c>
      <c r="I21" s="130" t="s">
        <v>29</v>
      </c>
      <c r="J21" s="15" t="s">
        <v>19</v>
      </c>
      <c r="L21" s="41"/>
    </row>
    <row r="22" s="1" customFormat="1" ht="6.96" customHeight="1">
      <c r="B22" s="41"/>
      <c r="I22" s="128"/>
      <c r="L22" s="41"/>
    </row>
    <row r="23" s="1" customFormat="1" ht="12" customHeight="1">
      <c r="B23" s="41"/>
      <c r="D23" s="126" t="s">
        <v>36</v>
      </c>
      <c r="I23" s="130" t="s">
        <v>26</v>
      </c>
      <c r="J23" s="15" t="s">
        <v>19</v>
      </c>
      <c r="L23" s="41"/>
    </row>
    <row r="24" s="1" customFormat="1" ht="18" customHeight="1">
      <c r="B24" s="41"/>
      <c r="E24" s="15" t="s">
        <v>37</v>
      </c>
      <c r="I24" s="130" t="s">
        <v>29</v>
      </c>
      <c r="J24" s="15" t="s">
        <v>19</v>
      </c>
      <c r="L24" s="41"/>
    </row>
    <row r="25" s="1" customFormat="1" ht="6.96" customHeight="1">
      <c r="B25" s="41"/>
      <c r="I25" s="128"/>
      <c r="L25" s="41"/>
    </row>
    <row r="26" s="1" customFormat="1" ht="12" customHeight="1">
      <c r="B26" s="41"/>
      <c r="D26" s="126" t="s">
        <v>38</v>
      </c>
      <c r="I26" s="128"/>
      <c r="L26" s="41"/>
    </row>
    <row r="27" s="6" customFormat="1" ht="40.8" customHeight="1">
      <c r="B27" s="132"/>
      <c r="E27" s="133" t="s">
        <v>39</v>
      </c>
      <c r="F27" s="133"/>
      <c r="G27" s="133"/>
      <c r="H27" s="133"/>
      <c r="I27" s="134"/>
      <c r="L27" s="132"/>
    </row>
    <row r="28" s="1" customFormat="1" ht="6.96" customHeight="1">
      <c r="B28" s="41"/>
      <c r="I28" s="128"/>
      <c r="L28" s="41"/>
    </row>
    <row r="29" s="1" customFormat="1" ht="6.96" customHeight="1">
      <c r="B29" s="41"/>
      <c r="D29" s="69"/>
      <c r="E29" s="69"/>
      <c r="F29" s="69"/>
      <c r="G29" s="69"/>
      <c r="H29" s="69"/>
      <c r="I29" s="135"/>
      <c r="J29" s="69"/>
      <c r="K29" s="69"/>
      <c r="L29" s="41"/>
    </row>
    <row r="30" s="1" customFormat="1" ht="25.44" customHeight="1">
      <c r="B30" s="41"/>
      <c r="D30" s="136" t="s">
        <v>40</v>
      </c>
      <c r="I30" s="128"/>
      <c r="J30" s="137">
        <f>ROUND(J95, 2)</f>
        <v>0</v>
      </c>
      <c r="L30" s="41"/>
    </row>
    <row r="31" s="1" customFormat="1" ht="6.96" customHeight="1">
      <c r="B31" s="41"/>
      <c r="D31" s="69"/>
      <c r="E31" s="69"/>
      <c r="F31" s="69"/>
      <c r="G31" s="69"/>
      <c r="H31" s="69"/>
      <c r="I31" s="135"/>
      <c r="J31" s="69"/>
      <c r="K31" s="69"/>
      <c r="L31" s="41"/>
    </row>
    <row r="32" s="1" customFormat="1" ht="14.4" customHeight="1">
      <c r="B32" s="41"/>
      <c r="F32" s="138" t="s">
        <v>42</v>
      </c>
      <c r="I32" s="139" t="s">
        <v>41</v>
      </c>
      <c r="J32" s="138" t="s">
        <v>43</v>
      </c>
      <c r="L32" s="41"/>
    </row>
    <row r="33" s="1" customFormat="1" ht="14.4" customHeight="1">
      <c r="B33" s="41"/>
      <c r="D33" s="126" t="s">
        <v>44</v>
      </c>
      <c r="E33" s="126" t="s">
        <v>45</v>
      </c>
      <c r="F33" s="140">
        <f>ROUND((SUM(BE95:BE235)),  2)</f>
        <v>0</v>
      </c>
      <c r="I33" s="141">
        <v>0.20999999999999999</v>
      </c>
      <c r="J33" s="140">
        <f>ROUND(((SUM(BE95:BE235))*I33),  2)</f>
        <v>0</v>
      </c>
      <c r="L33" s="41"/>
    </row>
    <row r="34" s="1" customFormat="1" ht="14.4" customHeight="1">
      <c r="B34" s="41"/>
      <c r="E34" s="126" t="s">
        <v>46</v>
      </c>
      <c r="F34" s="140">
        <f>ROUND((SUM(BF95:BF235)),  2)</f>
        <v>0</v>
      </c>
      <c r="I34" s="141">
        <v>0.14999999999999999</v>
      </c>
      <c r="J34" s="140">
        <f>ROUND(((SUM(BF95:BF235))*I34),  2)</f>
        <v>0</v>
      </c>
      <c r="L34" s="41"/>
    </row>
    <row r="35" hidden="1" s="1" customFormat="1" ht="14.4" customHeight="1">
      <c r="B35" s="41"/>
      <c r="E35" s="126" t="s">
        <v>47</v>
      </c>
      <c r="F35" s="140">
        <f>ROUND((SUM(BG95:BG235)),  2)</f>
        <v>0</v>
      </c>
      <c r="I35" s="141">
        <v>0.20999999999999999</v>
      </c>
      <c r="J35" s="140">
        <f>0</f>
        <v>0</v>
      </c>
      <c r="L35" s="41"/>
    </row>
    <row r="36" hidden="1" s="1" customFormat="1" ht="14.4" customHeight="1">
      <c r="B36" s="41"/>
      <c r="E36" s="126" t="s">
        <v>48</v>
      </c>
      <c r="F36" s="140">
        <f>ROUND((SUM(BH95:BH235)),  2)</f>
        <v>0</v>
      </c>
      <c r="I36" s="141">
        <v>0.14999999999999999</v>
      </c>
      <c r="J36" s="140">
        <f>0</f>
        <v>0</v>
      </c>
      <c r="L36" s="41"/>
    </row>
    <row r="37" hidden="1" s="1" customFormat="1" ht="14.4" customHeight="1">
      <c r="B37" s="41"/>
      <c r="E37" s="126" t="s">
        <v>49</v>
      </c>
      <c r="F37" s="140">
        <f>ROUND((SUM(BI95:BI235)),  2)</f>
        <v>0</v>
      </c>
      <c r="I37" s="141">
        <v>0</v>
      </c>
      <c r="J37" s="140">
        <f>0</f>
        <v>0</v>
      </c>
      <c r="L37" s="41"/>
    </row>
    <row r="38" s="1" customFormat="1" ht="6.96" customHeight="1">
      <c r="B38" s="41"/>
      <c r="I38" s="128"/>
      <c r="L38" s="41"/>
    </row>
    <row r="39" s="1" customFormat="1" ht="25.44" customHeight="1">
      <c r="B39" s="41"/>
      <c r="C39" s="142"/>
      <c r="D39" s="143" t="s">
        <v>50</v>
      </c>
      <c r="E39" s="144"/>
      <c r="F39" s="144"/>
      <c r="G39" s="145" t="s">
        <v>51</v>
      </c>
      <c r="H39" s="146" t="s">
        <v>52</v>
      </c>
      <c r="I39" s="147"/>
      <c r="J39" s="148">
        <f>SUM(J30:J37)</f>
        <v>0</v>
      </c>
      <c r="K39" s="149"/>
      <c r="L39" s="41"/>
    </row>
    <row r="40" s="1" customFormat="1" ht="14.4" customHeight="1">
      <c r="B40" s="150"/>
      <c r="C40" s="151"/>
      <c r="D40" s="151"/>
      <c r="E40" s="151"/>
      <c r="F40" s="151"/>
      <c r="G40" s="151"/>
      <c r="H40" s="151"/>
      <c r="I40" s="152"/>
      <c r="J40" s="151"/>
      <c r="K40" s="151"/>
      <c r="L40" s="41"/>
    </row>
    <row r="44" s="1" customFormat="1" ht="6.96" customHeight="1">
      <c r="B44" s="153"/>
      <c r="C44" s="154"/>
      <c r="D44" s="154"/>
      <c r="E44" s="154"/>
      <c r="F44" s="154"/>
      <c r="G44" s="154"/>
      <c r="H44" s="154"/>
      <c r="I44" s="155"/>
      <c r="J44" s="154"/>
      <c r="K44" s="154"/>
      <c r="L44" s="41"/>
    </row>
    <row r="45" s="1" customFormat="1" ht="24.96" customHeight="1">
      <c r="B45" s="36"/>
      <c r="C45" s="21" t="s">
        <v>98</v>
      </c>
      <c r="D45" s="37"/>
      <c r="E45" s="37"/>
      <c r="F45" s="37"/>
      <c r="G45" s="37"/>
      <c r="H45" s="37"/>
      <c r="I45" s="128"/>
      <c r="J45" s="37"/>
      <c r="K45" s="37"/>
      <c r="L45" s="41"/>
    </row>
    <row r="46" s="1" customFormat="1" ht="6.96" customHeight="1">
      <c r="B46" s="36"/>
      <c r="C46" s="37"/>
      <c r="D46" s="37"/>
      <c r="E46" s="37"/>
      <c r="F46" s="37"/>
      <c r="G46" s="37"/>
      <c r="H46" s="37"/>
      <c r="I46" s="128"/>
      <c r="J46" s="37"/>
      <c r="K46" s="37"/>
      <c r="L46" s="41"/>
    </row>
    <row r="47" s="1" customFormat="1" ht="12" customHeight="1">
      <c r="B47" s="36"/>
      <c r="C47" s="30" t="s">
        <v>16</v>
      </c>
      <c r="D47" s="37"/>
      <c r="E47" s="37"/>
      <c r="F47" s="37"/>
      <c r="G47" s="37"/>
      <c r="H47" s="37"/>
      <c r="I47" s="128"/>
      <c r="J47" s="37"/>
      <c r="K47" s="37"/>
      <c r="L47" s="41"/>
    </row>
    <row r="48" s="1" customFormat="1" ht="14.4" customHeight="1">
      <c r="B48" s="36"/>
      <c r="C48" s="37"/>
      <c r="D48" s="37"/>
      <c r="E48" s="156" t="str">
        <f>E7</f>
        <v>Obnova hřbitovní zdi Jáchymov</v>
      </c>
      <c r="F48" s="30"/>
      <c r="G48" s="30"/>
      <c r="H48" s="30"/>
      <c r="I48" s="128"/>
      <c r="J48" s="37"/>
      <c r="K48" s="37"/>
      <c r="L48" s="41"/>
    </row>
    <row r="49" s="1" customFormat="1" ht="12" customHeight="1">
      <c r="B49" s="36"/>
      <c r="C49" s="30" t="s">
        <v>96</v>
      </c>
      <c r="D49" s="37"/>
      <c r="E49" s="37"/>
      <c r="F49" s="37"/>
      <c r="G49" s="37"/>
      <c r="H49" s="37"/>
      <c r="I49" s="128"/>
      <c r="J49" s="37"/>
      <c r="K49" s="37"/>
      <c r="L49" s="41"/>
    </row>
    <row r="50" s="1" customFormat="1" ht="14.4" customHeight="1">
      <c r="B50" s="36"/>
      <c r="C50" s="37"/>
      <c r="D50" s="37"/>
      <c r="E50" s="62" t="str">
        <f>E9</f>
        <v>část A - stavební část</v>
      </c>
      <c r="F50" s="37"/>
      <c r="G50" s="37"/>
      <c r="H50" s="37"/>
      <c r="I50" s="128"/>
      <c r="J50" s="37"/>
      <c r="K50" s="37"/>
      <c r="L50" s="41"/>
    </row>
    <row r="51" s="1" customFormat="1" ht="6.96" customHeight="1">
      <c r="B51" s="36"/>
      <c r="C51" s="37"/>
      <c r="D51" s="37"/>
      <c r="E51" s="37"/>
      <c r="F51" s="37"/>
      <c r="G51" s="37"/>
      <c r="H51" s="37"/>
      <c r="I51" s="128"/>
      <c r="J51" s="37"/>
      <c r="K51" s="37"/>
      <c r="L51" s="41"/>
    </row>
    <row r="52" s="1" customFormat="1" ht="12" customHeight="1">
      <c r="B52" s="36"/>
      <c r="C52" s="30" t="s">
        <v>21</v>
      </c>
      <c r="D52" s="37"/>
      <c r="E52" s="37"/>
      <c r="F52" s="25" t="str">
        <f>F12</f>
        <v>Jáchymov</v>
      </c>
      <c r="G52" s="37"/>
      <c r="H52" s="37"/>
      <c r="I52" s="130" t="s">
        <v>23</v>
      </c>
      <c r="J52" s="65" t="str">
        <f>IF(J12="","",J12)</f>
        <v>28.1.2019</v>
      </c>
      <c r="K52" s="37"/>
      <c r="L52" s="41"/>
    </row>
    <row r="53" s="1" customFormat="1" ht="6.96" customHeight="1">
      <c r="B53" s="36"/>
      <c r="C53" s="37"/>
      <c r="D53" s="37"/>
      <c r="E53" s="37"/>
      <c r="F53" s="37"/>
      <c r="G53" s="37"/>
      <c r="H53" s="37"/>
      <c r="I53" s="128"/>
      <c r="J53" s="37"/>
      <c r="K53" s="37"/>
      <c r="L53" s="41"/>
    </row>
    <row r="54" s="1" customFormat="1" ht="35.4" customHeight="1">
      <c r="B54" s="36"/>
      <c r="C54" s="30" t="s">
        <v>25</v>
      </c>
      <c r="D54" s="37"/>
      <c r="E54" s="37"/>
      <c r="F54" s="25" t="str">
        <f>E15</f>
        <v>Město Jáchymov, nám. Republiky 1, 362 51 Jáchymov</v>
      </c>
      <c r="G54" s="37"/>
      <c r="H54" s="37"/>
      <c r="I54" s="130" t="s">
        <v>32</v>
      </c>
      <c r="J54" s="34" t="str">
        <f>E21</f>
        <v>Ing. arch. Jaroslav Egert, Komenského 851, Jáchymo</v>
      </c>
      <c r="K54" s="37"/>
      <c r="L54" s="41"/>
    </row>
    <row r="55" s="1" customFormat="1" ht="12.6" customHeight="1">
      <c r="B55" s="36"/>
      <c r="C55" s="30" t="s">
        <v>30</v>
      </c>
      <c r="D55" s="37"/>
      <c r="E55" s="37"/>
      <c r="F55" s="25" t="str">
        <f>IF(E18="","",E18)</f>
        <v>Vyplň údaj</v>
      </c>
      <c r="G55" s="37"/>
      <c r="H55" s="37"/>
      <c r="I55" s="130" t="s">
        <v>36</v>
      </c>
      <c r="J55" s="34" t="str">
        <f>E24</f>
        <v>Ing. C. Janoušová</v>
      </c>
      <c r="K55" s="37"/>
      <c r="L55" s="41"/>
    </row>
    <row r="56" s="1" customFormat="1" ht="10.32" customHeight="1">
      <c r="B56" s="36"/>
      <c r="C56" s="37"/>
      <c r="D56" s="37"/>
      <c r="E56" s="37"/>
      <c r="F56" s="37"/>
      <c r="G56" s="37"/>
      <c r="H56" s="37"/>
      <c r="I56" s="128"/>
      <c r="J56" s="37"/>
      <c r="K56" s="37"/>
      <c r="L56" s="41"/>
    </row>
    <row r="57" s="1" customFormat="1" ht="29.28" customHeight="1">
      <c r="B57" s="36"/>
      <c r="C57" s="157" t="s">
        <v>99</v>
      </c>
      <c r="D57" s="158"/>
      <c r="E57" s="158"/>
      <c r="F57" s="158"/>
      <c r="G57" s="158"/>
      <c r="H57" s="158"/>
      <c r="I57" s="159"/>
      <c r="J57" s="160" t="s">
        <v>100</v>
      </c>
      <c r="K57" s="158"/>
      <c r="L57" s="41"/>
    </row>
    <row r="58" s="1" customFormat="1" ht="10.32" customHeight="1">
      <c r="B58" s="36"/>
      <c r="C58" s="37"/>
      <c r="D58" s="37"/>
      <c r="E58" s="37"/>
      <c r="F58" s="37"/>
      <c r="G58" s="37"/>
      <c r="H58" s="37"/>
      <c r="I58" s="128"/>
      <c r="J58" s="37"/>
      <c r="K58" s="37"/>
      <c r="L58" s="41"/>
    </row>
    <row r="59" s="1" customFormat="1" ht="22.8" customHeight="1">
      <c r="B59" s="36"/>
      <c r="C59" s="161" t="s">
        <v>72</v>
      </c>
      <c r="D59" s="37"/>
      <c r="E59" s="37"/>
      <c r="F59" s="37"/>
      <c r="G59" s="37"/>
      <c r="H59" s="37"/>
      <c r="I59" s="128"/>
      <c r="J59" s="95">
        <f>J95</f>
        <v>0</v>
      </c>
      <c r="K59" s="37"/>
      <c r="L59" s="41"/>
      <c r="AU59" s="15" t="s">
        <v>101</v>
      </c>
    </row>
    <row r="60" s="7" customFormat="1" ht="24.96" customHeight="1">
      <c r="B60" s="162"/>
      <c r="C60" s="163"/>
      <c r="D60" s="164" t="s">
        <v>102</v>
      </c>
      <c r="E60" s="165"/>
      <c r="F60" s="165"/>
      <c r="G60" s="165"/>
      <c r="H60" s="165"/>
      <c r="I60" s="166"/>
      <c r="J60" s="167">
        <f>J96</f>
        <v>0</v>
      </c>
      <c r="K60" s="163"/>
      <c r="L60" s="168"/>
    </row>
    <row r="61" s="8" customFormat="1" ht="19.92" customHeight="1">
      <c r="B61" s="169"/>
      <c r="C61" s="170"/>
      <c r="D61" s="171" t="s">
        <v>103</v>
      </c>
      <c r="E61" s="172"/>
      <c r="F61" s="172"/>
      <c r="G61" s="172"/>
      <c r="H61" s="172"/>
      <c r="I61" s="173"/>
      <c r="J61" s="174">
        <f>J97</f>
        <v>0</v>
      </c>
      <c r="K61" s="170"/>
      <c r="L61" s="175"/>
    </row>
    <row r="62" s="8" customFormat="1" ht="19.92" customHeight="1">
      <c r="B62" s="169"/>
      <c r="C62" s="170"/>
      <c r="D62" s="171" t="s">
        <v>104</v>
      </c>
      <c r="E62" s="172"/>
      <c r="F62" s="172"/>
      <c r="G62" s="172"/>
      <c r="H62" s="172"/>
      <c r="I62" s="173"/>
      <c r="J62" s="174">
        <f>J109</f>
        <v>0</v>
      </c>
      <c r="K62" s="170"/>
      <c r="L62" s="175"/>
    </row>
    <row r="63" s="8" customFormat="1" ht="19.92" customHeight="1">
      <c r="B63" s="169"/>
      <c r="C63" s="170"/>
      <c r="D63" s="171" t="s">
        <v>105</v>
      </c>
      <c r="E63" s="172"/>
      <c r="F63" s="172"/>
      <c r="G63" s="172"/>
      <c r="H63" s="172"/>
      <c r="I63" s="173"/>
      <c r="J63" s="174">
        <f>J136</f>
        <v>0</v>
      </c>
      <c r="K63" s="170"/>
      <c r="L63" s="175"/>
    </row>
    <row r="64" s="8" customFormat="1" ht="14.88" customHeight="1">
      <c r="B64" s="169"/>
      <c r="C64" s="170"/>
      <c r="D64" s="171" t="s">
        <v>106</v>
      </c>
      <c r="E64" s="172"/>
      <c r="F64" s="172"/>
      <c r="G64" s="172"/>
      <c r="H64" s="172"/>
      <c r="I64" s="173"/>
      <c r="J64" s="174">
        <f>J137</f>
        <v>0</v>
      </c>
      <c r="K64" s="170"/>
      <c r="L64" s="175"/>
    </row>
    <row r="65" s="8" customFormat="1" ht="14.88" customHeight="1">
      <c r="B65" s="169"/>
      <c r="C65" s="170"/>
      <c r="D65" s="171" t="s">
        <v>107</v>
      </c>
      <c r="E65" s="172"/>
      <c r="F65" s="172"/>
      <c r="G65" s="172"/>
      <c r="H65" s="172"/>
      <c r="I65" s="173"/>
      <c r="J65" s="174">
        <f>J154</f>
        <v>0</v>
      </c>
      <c r="K65" s="170"/>
      <c r="L65" s="175"/>
    </row>
    <row r="66" s="8" customFormat="1" ht="14.88" customHeight="1">
      <c r="B66" s="169"/>
      <c r="C66" s="170"/>
      <c r="D66" s="171" t="s">
        <v>108</v>
      </c>
      <c r="E66" s="172"/>
      <c r="F66" s="172"/>
      <c r="G66" s="172"/>
      <c r="H66" s="172"/>
      <c r="I66" s="173"/>
      <c r="J66" s="174">
        <f>J157</f>
        <v>0</v>
      </c>
      <c r="K66" s="170"/>
      <c r="L66" s="175"/>
    </row>
    <row r="67" s="8" customFormat="1" ht="14.88" customHeight="1">
      <c r="B67" s="169"/>
      <c r="C67" s="170"/>
      <c r="D67" s="171" t="s">
        <v>109</v>
      </c>
      <c r="E67" s="172"/>
      <c r="F67" s="172"/>
      <c r="G67" s="172"/>
      <c r="H67" s="172"/>
      <c r="I67" s="173"/>
      <c r="J67" s="174">
        <f>J162</f>
        <v>0</v>
      </c>
      <c r="K67" s="170"/>
      <c r="L67" s="175"/>
    </row>
    <row r="68" s="8" customFormat="1" ht="14.88" customHeight="1">
      <c r="B68" s="169"/>
      <c r="C68" s="170"/>
      <c r="D68" s="171" t="s">
        <v>110</v>
      </c>
      <c r="E68" s="172"/>
      <c r="F68" s="172"/>
      <c r="G68" s="172"/>
      <c r="H68" s="172"/>
      <c r="I68" s="173"/>
      <c r="J68" s="174">
        <f>J171</f>
        <v>0</v>
      </c>
      <c r="K68" s="170"/>
      <c r="L68" s="175"/>
    </row>
    <row r="69" s="8" customFormat="1" ht="19.92" customHeight="1">
      <c r="B69" s="169"/>
      <c r="C69" s="170"/>
      <c r="D69" s="171" t="s">
        <v>111</v>
      </c>
      <c r="E69" s="172"/>
      <c r="F69" s="172"/>
      <c r="G69" s="172"/>
      <c r="H69" s="172"/>
      <c r="I69" s="173"/>
      <c r="J69" s="174">
        <f>J209</f>
        <v>0</v>
      </c>
      <c r="K69" s="170"/>
      <c r="L69" s="175"/>
    </row>
    <row r="70" s="8" customFormat="1" ht="19.92" customHeight="1">
      <c r="B70" s="169"/>
      <c r="C70" s="170"/>
      <c r="D70" s="171" t="s">
        <v>112</v>
      </c>
      <c r="E70" s="172"/>
      <c r="F70" s="172"/>
      <c r="G70" s="172"/>
      <c r="H70" s="172"/>
      <c r="I70" s="173"/>
      <c r="J70" s="174">
        <f>J222</f>
        <v>0</v>
      </c>
      <c r="K70" s="170"/>
      <c r="L70" s="175"/>
    </row>
    <row r="71" s="7" customFormat="1" ht="24.96" customHeight="1">
      <c r="B71" s="162"/>
      <c r="C71" s="163"/>
      <c r="D71" s="164" t="s">
        <v>113</v>
      </c>
      <c r="E71" s="165"/>
      <c r="F71" s="165"/>
      <c r="G71" s="165"/>
      <c r="H71" s="165"/>
      <c r="I71" s="166"/>
      <c r="J71" s="167">
        <f>J225</f>
        <v>0</v>
      </c>
      <c r="K71" s="163"/>
      <c r="L71" s="168"/>
    </row>
    <row r="72" s="8" customFormat="1" ht="19.92" customHeight="1">
      <c r="B72" s="169"/>
      <c r="C72" s="170"/>
      <c r="D72" s="171" t="s">
        <v>114</v>
      </c>
      <c r="E72" s="172"/>
      <c r="F72" s="172"/>
      <c r="G72" s="172"/>
      <c r="H72" s="172"/>
      <c r="I72" s="173"/>
      <c r="J72" s="174">
        <f>J226</f>
        <v>0</v>
      </c>
      <c r="K72" s="170"/>
      <c r="L72" s="175"/>
    </row>
    <row r="73" s="7" customFormat="1" ht="24.96" customHeight="1">
      <c r="B73" s="162"/>
      <c r="C73" s="163"/>
      <c r="D73" s="164" t="s">
        <v>115</v>
      </c>
      <c r="E73" s="165"/>
      <c r="F73" s="165"/>
      <c r="G73" s="165"/>
      <c r="H73" s="165"/>
      <c r="I73" s="166"/>
      <c r="J73" s="167">
        <f>J231</f>
        <v>0</v>
      </c>
      <c r="K73" s="163"/>
      <c r="L73" s="168"/>
    </row>
    <row r="74" s="8" customFormat="1" ht="19.92" customHeight="1">
      <c r="B74" s="169"/>
      <c r="C74" s="170"/>
      <c r="D74" s="171" t="s">
        <v>116</v>
      </c>
      <c r="E74" s="172"/>
      <c r="F74" s="172"/>
      <c r="G74" s="172"/>
      <c r="H74" s="172"/>
      <c r="I74" s="173"/>
      <c r="J74" s="174">
        <f>J232</f>
        <v>0</v>
      </c>
      <c r="K74" s="170"/>
      <c r="L74" s="175"/>
    </row>
    <row r="75" s="8" customFormat="1" ht="19.92" customHeight="1">
      <c r="B75" s="169"/>
      <c r="C75" s="170"/>
      <c r="D75" s="171" t="s">
        <v>117</v>
      </c>
      <c r="E75" s="172"/>
      <c r="F75" s="172"/>
      <c r="G75" s="172"/>
      <c r="H75" s="172"/>
      <c r="I75" s="173"/>
      <c r="J75" s="174">
        <f>J234</f>
        <v>0</v>
      </c>
      <c r="K75" s="170"/>
      <c r="L75" s="175"/>
    </row>
    <row r="76" s="1" customFormat="1" ht="21.84" customHeight="1">
      <c r="B76" s="36"/>
      <c r="C76" s="37"/>
      <c r="D76" s="37"/>
      <c r="E76" s="37"/>
      <c r="F76" s="37"/>
      <c r="G76" s="37"/>
      <c r="H76" s="37"/>
      <c r="I76" s="128"/>
      <c r="J76" s="37"/>
      <c r="K76" s="37"/>
      <c r="L76" s="41"/>
    </row>
    <row r="77" s="1" customFormat="1" ht="6.96" customHeight="1">
      <c r="B77" s="55"/>
      <c r="C77" s="56"/>
      <c r="D77" s="56"/>
      <c r="E77" s="56"/>
      <c r="F77" s="56"/>
      <c r="G77" s="56"/>
      <c r="H77" s="56"/>
      <c r="I77" s="152"/>
      <c r="J77" s="56"/>
      <c r="K77" s="56"/>
      <c r="L77" s="41"/>
    </row>
    <row r="81" s="1" customFormat="1" ht="6.96" customHeight="1">
      <c r="B81" s="57"/>
      <c r="C81" s="58"/>
      <c r="D81" s="58"/>
      <c r="E81" s="58"/>
      <c r="F81" s="58"/>
      <c r="G81" s="58"/>
      <c r="H81" s="58"/>
      <c r="I81" s="155"/>
      <c r="J81" s="58"/>
      <c r="K81" s="58"/>
      <c r="L81" s="41"/>
    </row>
    <row r="82" s="1" customFormat="1" ht="24.96" customHeight="1">
      <c r="B82" s="36"/>
      <c r="C82" s="21" t="s">
        <v>118</v>
      </c>
      <c r="D82" s="37"/>
      <c r="E82" s="37"/>
      <c r="F82" s="37"/>
      <c r="G82" s="37"/>
      <c r="H82" s="37"/>
      <c r="I82" s="128"/>
      <c r="J82" s="37"/>
      <c r="K82" s="37"/>
      <c r="L82" s="41"/>
    </row>
    <row r="83" s="1" customFormat="1" ht="6.96" customHeight="1">
      <c r="B83" s="36"/>
      <c r="C83" s="37"/>
      <c r="D83" s="37"/>
      <c r="E83" s="37"/>
      <c r="F83" s="37"/>
      <c r="G83" s="37"/>
      <c r="H83" s="37"/>
      <c r="I83" s="128"/>
      <c r="J83" s="37"/>
      <c r="K83" s="37"/>
      <c r="L83" s="41"/>
    </row>
    <row r="84" s="1" customFormat="1" ht="12" customHeight="1">
      <c r="B84" s="36"/>
      <c r="C84" s="30" t="s">
        <v>16</v>
      </c>
      <c r="D84" s="37"/>
      <c r="E84" s="37"/>
      <c r="F84" s="37"/>
      <c r="G84" s="37"/>
      <c r="H84" s="37"/>
      <c r="I84" s="128"/>
      <c r="J84" s="37"/>
      <c r="K84" s="37"/>
      <c r="L84" s="41"/>
    </row>
    <row r="85" s="1" customFormat="1" ht="14.4" customHeight="1">
      <c r="B85" s="36"/>
      <c r="C85" s="37"/>
      <c r="D85" s="37"/>
      <c r="E85" s="156" t="str">
        <f>E7</f>
        <v>Obnova hřbitovní zdi Jáchymov</v>
      </c>
      <c r="F85" s="30"/>
      <c r="G85" s="30"/>
      <c r="H85" s="30"/>
      <c r="I85" s="128"/>
      <c r="J85" s="37"/>
      <c r="K85" s="37"/>
      <c r="L85" s="41"/>
    </row>
    <row r="86" s="1" customFormat="1" ht="12" customHeight="1">
      <c r="B86" s="36"/>
      <c r="C86" s="30" t="s">
        <v>96</v>
      </c>
      <c r="D86" s="37"/>
      <c r="E86" s="37"/>
      <c r="F86" s="37"/>
      <c r="G86" s="37"/>
      <c r="H86" s="37"/>
      <c r="I86" s="128"/>
      <c r="J86" s="37"/>
      <c r="K86" s="37"/>
      <c r="L86" s="41"/>
    </row>
    <row r="87" s="1" customFormat="1" ht="14.4" customHeight="1">
      <c r="B87" s="36"/>
      <c r="C87" s="37"/>
      <c r="D87" s="37"/>
      <c r="E87" s="62" t="str">
        <f>E9</f>
        <v>část A - stavební část</v>
      </c>
      <c r="F87" s="37"/>
      <c r="G87" s="37"/>
      <c r="H87" s="37"/>
      <c r="I87" s="128"/>
      <c r="J87" s="37"/>
      <c r="K87" s="37"/>
      <c r="L87" s="41"/>
    </row>
    <row r="88" s="1" customFormat="1" ht="6.96" customHeight="1">
      <c r="B88" s="36"/>
      <c r="C88" s="37"/>
      <c r="D88" s="37"/>
      <c r="E88" s="37"/>
      <c r="F88" s="37"/>
      <c r="G88" s="37"/>
      <c r="H88" s="37"/>
      <c r="I88" s="128"/>
      <c r="J88" s="37"/>
      <c r="K88" s="37"/>
      <c r="L88" s="41"/>
    </row>
    <row r="89" s="1" customFormat="1" ht="12" customHeight="1">
      <c r="B89" s="36"/>
      <c r="C89" s="30" t="s">
        <v>21</v>
      </c>
      <c r="D89" s="37"/>
      <c r="E89" s="37"/>
      <c r="F89" s="25" t="str">
        <f>F12</f>
        <v>Jáchymov</v>
      </c>
      <c r="G89" s="37"/>
      <c r="H89" s="37"/>
      <c r="I89" s="130" t="s">
        <v>23</v>
      </c>
      <c r="J89" s="65" t="str">
        <f>IF(J12="","",J12)</f>
        <v>28.1.2019</v>
      </c>
      <c r="K89" s="37"/>
      <c r="L89" s="41"/>
    </row>
    <row r="90" s="1" customFormat="1" ht="6.96" customHeight="1">
      <c r="B90" s="36"/>
      <c r="C90" s="37"/>
      <c r="D90" s="37"/>
      <c r="E90" s="37"/>
      <c r="F90" s="37"/>
      <c r="G90" s="37"/>
      <c r="H90" s="37"/>
      <c r="I90" s="128"/>
      <c r="J90" s="37"/>
      <c r="K90" s="37"/>
      <c r="L90" s="41"/>
    </row>
    <row r="91" s="1" customFormat="1" ht="35.4" customHeight="1">
      <c r="B91" s="36"/>
      <c r="C91" s="30" t="s">
        <v>25</v>
      </c>
      <c r="D91" s="37"/>
      <c r="E91" s="37"/>
      <c r="F91" s="25" t="str">
        <f>E15</f>
        <v>Město Jáchymov, nám. Republiky 1, 362 51 Jáchymov</v>
      </c>
      <c r="G91" s="37"/>
      <c r="H91" s="37"/>
      <c r="I91" s="130" t="s">
        <v>32</v>
      </c>
      <c r="J91" s="34" t="str">
        <f>E21</f>
        <v>Ing. arch. Jaroslav Egert, Komenského 851, Jáchymo</v>
      </c>
      <c r="K91" s="37"/>
      <c r="L91" s="41"/>
    </row>
    <row r="92" s="1" customFormat="1" ht="12.6" customHeight="1">
      <c r="B92" s="36"/>
      <c r="C92" s="30" t="s">
        <v>30</v>
      </c>
      <c r="D92" s="37"/>
      <c r="E92" s="37"/>
      <c r="F92" s="25" t="str">
        <f>IF(E18="","",E18)</f>
        <v>Vyplň údaj</v>
      </c>
      <c r="G92" s="37"/>
      <c r="H92" s="37"/>
      <c r="I92" s="130" t="s">
        <v>36</v>
      </c>
      <c r="J92" s="34" t="str">
        <f>E24</f>
        <v>Ing. C. Janoušová</v>
      </c>
      <c r="K92" s="37"/>
      <c r="L92" s="41"/>
    </row>
    <row r="93" s="1" customFormat="1" ht="10.32" customHeight="1">
      <c r="B93" s="36"/>
      <c r="C93" s="37"/>
      <c r="D93" s="37"/>
      <c r="E93" s="37"/>
      <c r="F93" s="37"/>
      <c r="G93" s="37"/>
      <c r="H93" s="37"/>
      <c r="I93" s="128"/>
      <c r="J93" s="37"/>
      <c r="K93" s="37"/>
      <c r="L93" s="41"/>
    </row>
    <row r="94" s="9" customFormat="1" ht="29.28" customHeight="1">
      <c r="B94" s="176"/>
      <c r="C94" s="177" t="s">
        <v>119</v>
      </c>
      <c r="D94" s="178" t="s">
        <v>59</v>
      </c>
      <c r="E94" s="178" t="s">
        <v>55</v>
      </c>
      <c r="F94" s="178" t="s">
        <v>56</v>
      </c>
      <c r="G94" s="178" t="s">
        <v>120</v>
      </c>
      <c r="H94" s="178" t="s">
        <v>121</v>
      </c>
      <c r="I94" s="179" t="s">
        <v>122</v>
      </c>
      <c r="J94" s="178" t="s">
        <v>100</v>
      </c>
      <c r="K94" s="180" t="s">
        <v>123</v>
      </c>
      <c r="L94" s="181"/>
      <c r="M94" s="85" t="s">
        <v>19</v>
      </c>
      <c r="N94" s="86" t="s">
        <v>44</v>
      </c>
      <c r="O94" s="86" t="s">
        <v>124</v>
      </c>
      <c r="P94" s="86" t="s">
        <v>125</v>
      </c>
      <c r="Q94" s="86" t="s">
        <v>126</v>
      </c>
      <c r="R94" s="86" t="s">
        <v>127</v>
      </c>
      <c r="S94" s="86" t="s">
        <v>128</v>
      </c>
      <c r="T94" s="87" t="s">
        <v>129</v>
      </c>
    </row>
    <row r="95" s="1" customFormat="1" ht="22.8" customHeight="1">
      <c r="B95" s="36"/>
      <c r="C95" s="92" t="s">
        <v>130</v>
      </c>
      <c r="D95" s="37"/>
      <c r="E95" s="37"/>
      <c r="F95" s="37"/>
      <c r="G95" s="37"/>
      <c r="H95" s="37"/>
      <c r="I95" s="128"/>
      <c r="J95" s="182">
        <f>BK95</f>
        <v>0</v>
      </c>
      <c r="K95" s="37"/>
      <c r="L95" s="41"/>
      <c r="M95" s="88"/>
      <c r="N95" s="89"/>
      <c r="O95" s="89"/>
      <c r="P95" s="183">
        <f>P96+P225+P231</f>
        <v>0</v>
      </c>
      <c r="Q95" s="89"/>
      <c r="R95" s="183">
        <f>R96+R225+R231</f>
        <v>31.385150440000004</v>
      </c>
      <c r="S95" s="89"/>
      <c r="T95" s="184">
        <f>T96+T225+T231</f>
        <v>29.093440000000001</v>
      </c>
      <c r="AT95" s="15" t="s">
        <v>73</v>
      </c>
      <c r="AU95" s="15" t="s">
        <v>101</v>
      </c>
      <c r="BK95" s="185">
        <f>BK96+BK225+BK231</f>
        <v>0</v>
      </c>
    </row>
    <row r="96" s="10" customFormat="1" ht="25.92" customHeight="1">
      <c r="B96" s="186"/>
      <c r="C96" s="187"/>
      <c r="D96" s="188" t="s">
        <v>73</v>
      </c>
      <c r="E96" s="189" t="s">
        <v>131</v>
      </c>
      <c r="F96" s="189" t="s">
        <v>132</v>
      </c>
      <c r="G96" s="187"/>
      <c r="H96" s="187"/>
      <c r="I96" s="190"/>
      <c r="J96" s="191">
        <f>BK96</f>
        <v>0</v>
      </c>
      <c r="K96" s="187"/>
      <c r="L96" s="192"/>
      <c r="M96" s="193"/>
      <c r="N96" s="194"/>
      <c r="O96" s="194"/>
      <c r="P96" s="195">
        <f>P97+P109+P136+P209+P222</f>
        <v>0</v>
      </c>
      <c r="Q96" s="194"/>
      <c r="R96" s="195">
        <f>R97+R109+R136+R209+R222</f>
        <v>31.345482440000005</v>
      </c>
      <c r="S96" s="194"/>
      <c r="T96" s="196">
        <f>T97+T109+T136+T209+T222</f>
        <v>29.093440000000001</v>
      </c>
      <c r="AR96" s="197" t="s">
        <v>82</v>
      </c>
      <c r="AT96" s="198" t="s">
        <v>73</v>
      </c>
      <c r="AU96" s="198" t="s">
        <v>74</v>
      </c>
      <c r="AY96" s="197" t="s">
        <v>133</v>
      </c>
      <c r="BK96" s="199">
        <f>BK97+BK109+BK136+BK209+BK222</f>
        <v>0</v>
      </c>
    </row>
    <row r="97" s="10" customFormat="1" ht="22.8" customHeight="1">
      <c r="B97" s="186"/>
      <c r="C97" s="187"/>
      <c r="D97" s="188" t="s">
        <v>73</v>
      </c>
      <c r="E97" s="200" t="s">
        <v>134</v>
      </c>
      <c r="F97" s="200" t="s">
        <v>135</v>
      </c>
      <c r="G97" s="187"/>
      <c r="H97" s="187"/>
      <c r="I97" s="190"/>
      <c r="J97" s="201">
        <f>BK97</f>
        <v>0</v>
      </c>
      <c r="K97" s="187"/>
      <c r="L97" s="192"/>
      <c r="M97" s="193"/>
      <c r="N97" s="194"/>
      <c r="O97" s="194"/>
      <c r="P97" s="195">
        <f>SUM(P98:P108)</f>
        <v>0</v>
      </c>
      <c r="Q97" s="194"/>
      <c r="R97" s="195">
        <f>SUM(R98:R108)</f>
        <v>19.916895680000003</v>
      </c>
      <c r="S97" s="194"/>
      <c r="T97" s="196">
        <f>SUM(T98:T108)</f>
        <v>0</v>
      </c>
      <c r="AR97" s="197" t="s">
        <v>82</v>
      </c>
      <c r="AT97" s="198" t="s">
        <v>73</v>
      </c>
      <c r="AU97" s="198" t="s">
        <v>82</v>
      </c>
      <c r="AY97" s="197" t="s">
        <v>133</v>
      </c>
      <c r="BK97" s="199">
        <f>SUM(BK98:BK108)</f>
        <v>0</v>
      </c>
    </row>
    <row r="98" s="1" customFormat="1" ht="20.4" customHeight="1">
      <c r="B98" s="36"/>
      <c r="C98" s="202" t="s">
        <v>82</v>
      </c>
      <c r="D98" s="202" t="s">
        <v>136</v>
      </c>
      <c r="E98" s="203" t="s">
        <v>137</v>
      </c>
      <c r="F98" s="204" t="s">
        <v>138</v>
      </c>
      <c r="G98" s="205" t="s">
        <v>139</v>
      </c>
      <c r="H98" s="206">
        <v>8.4380000000000006</v>
      </c>
      <c r="I98" s="207"/>
      <c r="J98" s="208">
        <f>ROUND(I98*H98,2)</f>
        <v>0</v>
      </c>
      <c r="K98" s="204" t="s">
        <v>140</v>
      </c>
      <c r="L98" s="41"/>
      <c r="M98" s="209" t="s">
        <v>19</v>
      </c>
      <c r="N98" s="210" t="s">
        <v>45</v>
      </c>
      <c r="O98" s="77"/>
      <c r="P98" s="211">
        <f>O98*H98</f>
        <v>0</v>
      </c>
      <c r="Q98" s="211">
        <v>1.78636</v>
      </c>
      <c r="R98" s="211">
        <f>Q98*H98</f>
        <v>15.073305680000001</v>
      </c>
      <c r="S98" s="211">
        <v>0</v>
      </c>
      <c r="T98" s="212">
        <f>S98*H98</f>
        <v>0</v>
      </c>
      <c r="AR98" s="15" t="s">
        <v>141</v>
      </c>
      <c r="AT98" s="15" t="s">
        <v>136</v>
      </c>
      <c r="AU98" s="15" t="s">
        <v>84</v>
      </c>
      <c r="AY98" s="15" t="s">
        <v>133</v>
      </c>
      <c r="BE98" s="213">
        <f>IF(N98="základní",J98,0)</f>
        <v>0</v>
      </c>
      <c r="BF98" s="213">
        <f>IF(N98="snížená",J98,0)</f>
        <v>0</v>
      </c>
      <c r="BG98" s="213">
        <f>IF(N98="zákl. přenesená",J98,0)</f>
        <v>0</v>
      </c>
      <c r="BH98" s="213">
        <f>IF(N98="sníž. přenesená",J98,0)</f>
        <v>0</v>
      </c>
      <c r="BI98" s="213">
        <f>IF(N98="nulová",J98,0)</f>
        <v>0</v>
      </c>
      <c r="BJ98" s="15" t="s">
        <v>82</v>
      </c>
      <c r="BK98" s="213">
        <f>ROUND(I98*H98,2)</f>
        <v>0</v>
      </c>
      <c r="BL98" s="15" t="s">
        <v>141</v>
      </c>
      <c r="BM98" s="15" t="s">
        <v>142</v>
      </c>
    </row>
    <row r="99" s="1" customFormat="1">
      <c r="B99" s="36"/>
      <c r="C99" s="37"/>
      <c r="D99" s="214" t="s">
        <v>143</v>
      </c>
      <c r="E99" s="37"/>
      <c r="F99" s="215" t="s">
        <v>144</v>
      </c>
      <c r="G99" s="37"/>
      <c r="H99" s="37"/>
      <c r="I99" s="128"/>
      <c r="J99" s="37"/>
      <c r="K99" s="37"/>
      <c r="L99" s="41"/>
      <c r="M99" s="216"/>
      <c r="N99" s="77"/>
      <c r="O99" s="77"/>
      <c r="P99" s="77"/>
      <c r="Q99" s="77"/>
      <c r="R99" s="77"/>
      <c r="S99" s="77"/>
      <c r="T99" s="78"/>
      <c r="AT99" s="15" t="s">
        <v>143</v>
      </c>
      <c r="AU99" s="15" t="s">
        <v>84</v>
      </c>
    </row>
    <row r="100" s="11" customFormat="1">
      <c r="B100" s="217"/>
      <c r="C100" s="218"/>
      <c r="D100" s="214" t="s">
        <v>145</v>
      </c>
      <c r="E100" s="219" t="s">
        <v>19</v>
      </c>
      <c r="F100" s="220" t="s">
        <v>146</v>
      </c>
      <c r="G100" s="218"/>
      <c r="H100" s="219" t="s">
        <v>19</v>
      </c>
      <c r="I100" s="221"/>
      <c r="J100" s="218"/>
      <c r="K100" s="218"/>
      <c r="L100" s="222"/>
      <c r="M100" s="223"/>
      <c r="N100" s="224"/>
      <c r="O100" s="224"/>
      <c r="P100" s="224"/>
      <c r="Q100" s="224"/>
      <c r="R100" s="224"/>
      <c r="S100" s="224"/>
      <c r="T100" s="225"/>
      <c r="AT100" s="226" t="s">
        <v>145</v>
      </c>
      <c r="AU100" s="226" t="s">
        <v>84</v>
      </c>
      <c r="AV100" s="11" t="s">
        <v>82</v>
      </c>
      <c r="AW100" s="11" t="s">
        <v>35</v>
      </c>
      <c r="AX100" s="11" t="s">
        <v>74</v>
      </c>
      <c r="AY100" s="226" t="s">
        <v>133</v>
      </c>
    </row>
    <row r="101" s="12" customFormat="1">
      <c r="B101" s="227"/>
      <c r="C101" s="228"/>
      <c r="D101" s="214" t="s">
        <v>145</v>
      </c>
      <c r="E101" s="229" t="s">
        <v>19</v>
      </c>
      <c r="F101" s="230" t="s">
        <v>147</v>
      </c>
      <c r="G101" s="228"/>
      <c r="H101" s="231">
        <v>8.4380000000000006</v>
      </c>
      <c r="I101" s="232"/>
      <c r="J101" s="228"/>
      <c r="K101" s="228"/>
      <c r="L101" s="233"/>
      <c r="M101" s="234"/>
      <c r="N101" s="235"/>
      <c r="O101" s="235"/>
      <c r="P101" s="235"/>
      <c r="Q101" s="235"/>
      <c r="R101" s="235"/>
      <c r="S101" s="235"/>
      <c r="T101" s="236"/>
      <c r="AT101" s="237" t="s">
        <v>145</v>
      </c>
      <c r="AU101" s="237" t="s">
        <v>84</v>
      </c>
      <c r="AV101" s="12" t="s">
        <v>84</v>
      </c>
      <c r="AW101" s="12" t="s">
        <v>35</v>
      </c>
      <c r="AX101" s="12" t="s">
        <v>74</v>
      </c>
      <c r="AY101" s="237" t="s">
        <v>133</v>
      </c>
    </row>
    <row r="102" s="1" customFormat="1" ht="30.6" customHeight="1">
      <c r="B102" s="36"/>
      <c r="C102" s="202" t="s">
        <v>84</v>
      </c>
      <c r="D102" s="202" t="s">
        <v>136</v>
      </c>
      <c r="E102" s="203" t="s">
        <v>148</v>
      </c>
      <c r="F102" s="204" t="s">
        <v>149</v>
      </c>
      <c r="G102" s="205" t="s">
        <v>150</v>
      </c>
      <c r="H102" s="206">
        <v>21</v>
      </c>
      <c r="I102" s="207"/>
      <c r="J102" s="208">
        <f>ROUND(I102*H102,2)</f>
        <v>0</v>
      </c>
      <c r="K102" s="204" t="s">
        <v>140</v>
      </c>
      <c r="L102" s="41"/>
      <c r="M102" s="209" t="s">
        <v>19</v>
      </c>
      <c r="N102" s="210" t="s">
        <v>45</v>
      </c>
      <c r="O102" s="77"/>
      <c r="P102" s="211">
        <f>O102*H102</f>
        <v>0</v>
      </c>
      <c r="Q102" s="211">
        <v>0.21024000000000001</v>
      </c>
      <c r="R102" s="211">
        <f>Q102*H102</f>
        <v>4.4150400000000003</v>
      </c>
      <c r="S102" s="211">
        <v>0</v>
      </c>
      <c r="T102" s="212">
        <f>S102*H102</f>
        <v>0</v>
      </c>
      <c r="AR102" s="15" t="s">
        <v>141</v>
      </c>
      <c r="AT102" s="15" t="s">
        <v>136</v>
      </c>
      <c r="AU102" s="15" t="s">
        <v>84</v>
      </c>
      <c r="AY102" s="15" t="s">
        <v>133</v>
      </c>
      <c r="BE102" s="213">
        <f>IF(N102="základní",J102,0)</f>
        <v>0</v>
      </c>
      <c r="BF102" s="213">
        <f>IF(N102="snížená",J102,0)</f>
        <v>0</v>
      </c>
      <c r="BG102" s="213">
        <f>IF(N102="zákl. přenesená",J102,0)</f>
        <v>0</v>
      </c>
      <c r="BH102" s="213">
        <f>IF(N102="sníž. přenesená",J102,0)</f>
        <v>0</v>
      </c>
      <c r="BI102" s="213">
        <f>IF(N102="nulová",J102,0)</f>
        <v>0</v>
      </c>
      <c r="BJ102" s="15" t="s">
        <v>82</v>
      </c>
      <c r="BK102" s="213">
        <f>ROUND(I102*H102,2)</f>
        <v>0</v>
      </c>
      <c r="BL102" s="15" t="s">
        <v>141</v>
      </c>
      <c r="BM102" s="15" t="s">
        <v>151</v>
      </c>
    </row>
    <row r="103" s="1" customFormat="1">
      <c r="B103" s="36"/>
      <c r="C103" s="37"/>
      <c r="D103" s="214" t="s">
        <v>152</v>
      </c>
      <c r="E103" s="37"/>
      <c r="F103" s="215" t="s">
        <v>153</v>
      </c>
      <c r="G103" s="37"/>
      <c r="H103" s="37"/>
      <c r="I103" s="128"/>
      <c r="J103" s="37"/>
      <c r="K103" s="37"/>
      <c r="L103" s="41"/>
      <c r="M103" s="216"/>
      <c r="N103" s="77"/>
      <c r="O103" s="77"/>
      <c r="P103" s="77"/>
      <c r="Q103" s="77"/>
      <c r="R103" s="77"/>
      <c r="S103" s="77"/>
      <c r="T103" s="78"/>
      <c r="AT103" s="15" t="s">
        <v>152</v>
      </c>
      <c r="AU103" s="15" t="s">
        <v>84</v>
      </c>
    </row>
    <row r="104" s="11" customFormat="1">
      <c r="B104" s="217"/>
      <c r="C104" s="218"/>
      <c r="D104" s="214" t="s">
        <v>145</v>
      </c>
      <c r="E104" s="219" t="s">
        <v>19</v>
      </c>
      <c r="F104" s="220" t="s">
        <v>154</v>
      </c>
      <c r="G104" s="218"/>
      <c r="H104" s="219" t="s">
        <v>19</v>
      </c>
      <c r="I104" s="221"/>
      <c r="J104" s="218"/>
      <c r="K104" s="218"/>
      <c r="L104" s="222"/>
      <c r="M104" s="223"/>
      <c r="N104" s="224"/>
      <c r="O104" s="224"/>
      <c r="P104" s="224"/>
      <c r="Q104" s="224"/>
      <c r="R104" s="224"/>
      <c r="S104" s="224"/>
      <c r="T104" s="225"/>
      <c r="AT104" s="226" t="s">
        <v>145</v>
      </c>
      <c r="AU104" s="226" t="s">
        <v>84</v>
      </c>
      <c r="AV104" s="11" t="s">
        <v>82</v>
      </c>
      <c r="AW104" s="11" t="s">
        <v>35</v>
      </c>
      <c r="AX104" s="11" t="s">
        <v>74</v>
      </c>
      <c r="AY104" s="226" t="s">
        <v>133</v>
      </c>
    </row>
    <row r="105" s="12" customFormat="1">
      <c r="B105" s="227"/>
      <c r="C105" s="228"/>
      <c r="D105" s="214" t="s">
        <v>145</v>
      </c>
      <c r="E105" s="229" t="s">
        <v>19</v>
      </c>
      <c r="F105" s="230" t="s">
        <v>155</v>
      </c>
      <c r="G105" s="228"/>
      <c r="H105" s="231">
        <v>21</v>
      </c>
      <c r="I105" s="232"/>
      <c r="J105" s="228"/>
      <c r="K105" s="228"/>
      <c r="L105" s="233"/>
      <c r="M105" s="234"/>
      <c r="N105" s="235"/>
      <c r="O105" s="235"/>
      <c r="P105" s="235"/>
      <c r="Q105" s="235"/>
      <c r="R105" s="235"/>
      <c r="S105" s="235"/>
      <c r="T105" s="236"/>
      <c r="AT105" s="237" t="s">
        <v>145</v>
      </c>
      <c r="AU105" s="237" t="s">
        <v>84</v>
      </c>
      <c r="AV105" s="12" t="s">
        <v>84</v>
      </c>
      <c r="AW105" s="12" t="s">
        <v>35</v>
      </c>
      <c r="AX105" s="12" t="s">
        <v>74</v>
      </c>
      <c r="AY105" s="237" t="s">
        <v>133</v>
      </c>
    </row>
    <row r="106" s="1" customFormat="1" ht="20.4" customHeight="1">
      <c r="B106" s="36"/>
      <c r="C106" s="202" t="s">
        <v>134</v>
      </c>
      <c r="D106" s="202" t="s">
        <v>136</v>
      </c>
      <c r="E106" s="203" t="s">
        <v>156</v>
      </c>
      <c r="F106" s="204" t="s">
        <v>157</v>
      </c>
      <c r="G106" s="205" t="s">
        <v>150</v>
      </c>
      <c r="H106" s="206">
        <v>15</v>
      </c>
      <c r="I106" s="207"/>
      <c r="J106" s="208">
        <f>ROUND(I106*H106,2)</f>
        <v>0</v>
      </c>
      <c r="K106" s="204" t="s">
        <v>140</v>
      </c>
      <c r="L106" s="41"/>
      <c r="M106" s="209" t="s">
        <v>19</v>
      </c>
      <c r="N106" s="210" t="s">
        <v>45</v>
      </c>
      <c r="O106" s="77"/>
      <c r="P106" s="211">
        <f>O106*H106</f>
        <v>0</v>
      </c>
      <c r="Q106" s="211">
        <v>0.028570000000000002</v>
      </c>
      <c r="R106" s="211">
        <f>Q106*H106</f>
        <v>0.42855000000000004</v>
      </c>
      <c r="S106" s="211">
        <v>0</v>
      </c>
      <c r="T106" s="212">
        <f>S106*H106</f>
        <v>0</v>
      </c>
      <c r="AR106" s="15" t="s">
        <v>141</v>
      </c>
      <c r="AT106" s="15" t="s">
        <v>136</v>
      </c>
      <c r="AU106" s="15" t="s">
        <v>84</v>
      </c>
      <c r="AY106" s="15" t="s">
        <v>133</v>
      </c>
      <c r="BE106" s="213">
        <f>IF(N106="základní",J106,0)</f>
        <v>0</v>
      </c>
      <c r="BF106" s="213">
        <f>IF(N106="snížená",J106,0)</f>
        <v>0</v>
      </c>
      <c r="BG106" s="213">
        <f>IF(N106="zákl. přenesená",J106,0)</f>
        <v>0</v>
      </c>
      <c r="BH106" s="213">
        <f>IF(N106="sníž. přenesená",J106,0)</f>
        <v>0</v>
      </c>
      <c r="BI106" s="213">
        <f>IF(N106="nulová",J106,0)</f>
        <v>0</v>
      </c>
      <c r="BJ106" s="15" t="s">
        <v>82</v>
      </c>
      <c r="BK106" s="213">
        <f>ROUND(I106*H106,2)</f>
        <v>0</v>
      </c>
      <c r="BL106" s="15" t="s">
        <v>141</v>
      </c>
      <c r="BM106" s="15" t="s">
        <v>158</v>
      </c>
    </row>
    <row r="107" s="11" customFormat="1">
      <c r="B107" s="217"/>
      <c r="C107" s="218"/>
      <c r="D107" s="214" t="s">
        <v>145</v>
      </c>
      <c r="E107" s="219" t="s">
        <v>19</v>
      </c>
      <c r="F107" s="220" t="s">
        <v>159</v>
      </c>
      <c r="G107" s="218"/>
      <c r="H107" s="219" t="s">
        <v>19</v>
      </c>
      <c r="I107" s="221"/>
      <c r="J107" s="218"/>
      <c r="K107" s="218"/>
      <c r="L107" s="222"/>
      <c r="M107" s="223"/>
      <c r="N107" s="224"/>
      <c r="O107" s="224"/>
      <c r="P107" s="224"/>
      <c r="Q107" s="224"/>
      <c r="R107" s="224"/>
      <c r="S107" s="224"/>
      <c r="T107" s="225"/>
      <c r="AT107" s="226" t="s">
        <v>145</v>
      </c>
      <c r="AU107" s="226" t="s">
        <v>84</v>
      </c>
      <c r="AV107" s="11" t="s">
        <v>82</v>
      </c>
      <c r="AW107" s="11" t="s">
        <v>35</v>
      </c>
      <c r="AX107" s="11" t="s">
        <v>74</v>
      </c>
      <c r="AY107" s="226" t="s">
        <v>133</v>
      </c>
    </row>
    <row r="108" s="12" customFormat="1">
      <c r="B108" s="227"/>
      <c r="C108" s="228"/>
      <c r="D108" s="214" t="s">
        <v>145</v>
      </c>
      <c r="E108" s="229" t="s">
        <v>19</v>
      </c>
      <c r="F108" s="230" t="s">
        <v>160</v>
      </c>
      <c r="G108" s="228"/>
      <c r="H108" s="231">
        <v>15</v>
      </c>
      <c r="I108" s="232"/>
      <c r="J108" s="228"/>
      <c r="K108" s="228"/>
      <c r="L108" s="233"/>
      <c r="M108" s="234"/>
      <c r="N108" s="235"/>
      <c r="O108" s="235"/>
      <c r="P108" s="235"/>
      <c r="Q108" s="235"/>
      <c r="R108" s="235"/>
      <c r="S108" s="235"/>
      <c r="T108" s="236"/>
      <c r="AT108" s="237" t="s">
        <v>145</v>
      </c>
      <c r="AU108" s="237" t="s">
        <v>84</v>
      </c>
      <c r="AV108" s="12" t="s">
        <v>84</v>
      </c>
      <c r="AW108" s="12" t="s">
        <v>35</v>
      </c>
      <c r="AX108" s="12" t="s">
        <v>74</v>
      </c>
      <c r="AY108" s="237" t="s">
        <v>133</v>
      </c>
    </row>
    <row r="109" s="10" customFormat="1" ht="22.8" customHeight="1">
      <c r="B109" s="186"/>
      <c r="C109" s="187"/>
      <c r="D109" s="188" t="s">
        <v>73</v>
      </c>
      <c r="E109" s="200" t="s">
        <v>161</v>
      </c>
      <c r="F109" s="200" t="s">
        <v>162</v>
      </c>
      <c r="G109" s="187"/>
      <c r="H109" s="187"/>
      <c r="I109" s="190"/>
      <c r="J109" s="201">
        <f>BK109</f>
        <v>0</v>
      </c>
      <c r="K109" s="187"/>
      <c r="L109" s="192"/>
      <c r="M109" s="193"/>
      <c r="N109" s="194"/>
      <c r="O109" s="194"/>
      <c r="P109" s="195">
        <f>SUM(P110:P135)</f>
        <v>0</v>
      </c>
      <c r="Q109" s="194"/>
      <c r="R109" s="195">
        <f>SUM(R110:R135)</f>
        <v>9.4541228000000004</v>
      </c>
      <c r="S109" s="194"/>
      <c r="T109" s="196">
        <f>SUM(T110:T135)</f>
        <v>0</v>
      </c>
      <c r="AR109" s="197" t="s">
        <v>82</v>
      </c>
      <c r="AT109" s="198" t="s">
        <v>73</v>
      </c>
      <c r="AU109" s="198" t="s">
        <v>82</v>
      </c>
      <c r="AY109" s="197" t="s">
        <v>133</v>
      </c>
      <c r="BK109" s="199">
        <f>SUM(BK110:BK135)</f>
        <v>0</v>
      </c>
    </row>
    <row r="110" s="1" customFormat="1" ht="20.4" customHeight="1">
      <c r="B110" s="36"/>
      <c r="C110" s="202" t="s">
        <v>141</v>
      </c>
      <c r="D110" s="202" t="s">
        <v>136</v>
      </c>
      <c r="E110" s="203" t="s">
        <v>163</v>
      </c>
      <c r="F110" s="204" t="s">
        <v>164</v>
      </c>
      <c r="G110" s="205" t="s">
        <v>150</v>
      </c>
      <c r="H110" s="206">
        <v>160.84</v>
      </c>
      <c r="I110" s="207"/>
      <c r="J110" s="208">
        <f>ROUND(I110*H110,2)</f>
        <v>0</v>
      </c>
      <c r="K110" s="204" t="s">
        <v>140</v>
      </c>
      <c r="L110" s="41"/>
      <c r="M110" s="209" t="s">
        <v>19</v>
      </c>
      <c r="N110" s="210" t="s">
        <v>45</v>
      </c>
      <c r="O110" s="77"/>
      <c r="P110" s="211">
        <f>O110*H110</f>
        <v>0</v>
      </c>
      <c r="Q110" s="211">
        <v>0</v>
      </c>
      <c r="R110" s="211">
        <f>Q110*H110</f>
        <v>0</v>
      </c>
      <c r="S110" s="211">
        <v>0</v>
      </c>
      <c r="T110" s="212">
        <f>S110*H110</f>
        <v>0</v>
      </c>
      <c r="AR110" s="15" t="s">
        <v>141</v>
      </c>
      <c r="AT110" s="15" t="s">
        <v>136</v>
      </c>
      <c r="AU110" s="15" t="s">
        <v>84</v>
      </c>
      <c r="AY110" s="15" t="s">
        <v>133</v>
      </c>
      <c r="BE110" s="213">
        <f>IF(N110="základní",J110,0)</f>
        <v>0</v>
      </c>
      <c r="BF110" s="213">
        <f>IF(N110="snížená",J110,0)</f>
        <v>0</v>
      </c>
      <c r="BG110" s="213">
        <f>IF(N110="zákl. přenesená",J110,0)</f>
        <v>0</v>
      </c>
      <c r="BH110" s="213">
        <f>IF(N110="sníž. přenesená",J110,0)</f>
        <v>0</v>
      </c>
      <c r="BI110" s="213">
        <f>IF(N110="nulová",J110,0)</f>
        <v>0</v>
      </c>
      <c r="BJ110" s="15" t="s">
        <v>82</v>
      </c>
      <c r="BK110" s="213">
        <f>ROUND(I110*H110,2)</f>
        <v>0</v>
      </c>
      <c r="BL110" s="15" t="s">
        <v>141</v>
      </c>
      <c r="BM110" s="15" t="s">
        <v>165</v>
      </c>
    </row>
    <row r="111" s="12" customFormat="1">
      <c r="B111" s="227"/>
      <c r="C111" s="228"/>
      <c r="D111" s="214" t="s">
        <v>145</v>
      </c>
      <c r="E111" s="229" t="s">
        <v>19</v>
      </c>
      <c r="F111" s="230" t="s">
        <v>166</v>
      </c>
      <c r="G111" s="228"/>
      <c r="H111" s="231">
        <v>129.16</v>
      </c>
      <c r="I111" s="232"/>
      <c r="J111" s="228"/>
      <c r="K111" s="228"/>
      <c r="L111" s="233"/>
      <c r="M111" s="234"/>
      <c r="N111" s="235"/>
      <c r="O111" s="235"/>
      <c r="P111" s="235"/>
      <c r="Q111" s="235"/>
      <c r="R111" s="235"/>
      <c r="S111" s="235"/>
      <c r="T111" s="236"/>
      <c r="AT111" s="237" t="s">
        <v>145</v>
      </c>
      <c r="AU111" s="237" t="s">
        <v>84</v>
      </c>
      <c r="AV111" s="12" t="s">
        <v>84</v>
      </c>
      <c r="AW111" s="12" t="s">
        <v>35</v>
      </c>
      <c r="AX111" s="12" t="s">
        <v>74</v>
      </c>
      <c r="AY111" s="237" t="s">
        <v>133</v>
      </c>
    </row>
    <row r="112" s="12" customFormat="1">
      <c r="B112" s="227"/>
      <c r="C112" s="228"/>
      <c r="D112" s="214" t="s">
        <v>145</v>
      </c>
      <c r="E112" s="229" t="s">
        <v>19</v>
      </c>
      <c r="F112" s="230" t="s">
        <v>167</v>
      </c>
      <c r="G112" s="228"/>
      <c r="H112" s="231">
        <v>69.180000000000007</v>
      </c>
      <c r="I112" s="232"/>
      <c r="J112" s="228"/>
      <c r="K112" s="228"/>
      <c r="L112" s="233"/>
      <c r="M112" s="234"/>
      <c r="N112" s="235"/>
      <c r="O112" s="235"/>
      <c r="P112" s="235"/>
      <c r="Q112" s="235"/>
      <c r="R112" s="235"/>
      <c r="S112" s="235"/>
      <c r="T112" s="236"/>
      <c r="AT112" s="237" t="s">
        <v>145</v>
      </c>
      <c r="AU112" s="237" t="s">
        <v>84</v>
      </c>
      <c r="AV112" s="12" t="s">
        <v>84</v>
      </c>
      <c r="AW112" s="12" t="s">
        <v>35</v>
      </c>
      <c r="AX112" s="12" t="s">
        <v>74</v>
      </c>
      <c r="AY112" s="237" t="s">
        <v>133</v>
      </c>
    </row>
    <row r="113" s="12" customFormat="1">
      <c r="B113" s="227"/>
      <c r="C113" s="228"/>
      <c r="D113" s="214" t="s">
        <v>145</v>
      </c>
      <c r="E113" s="229" t="s">
        <v>19</v>
      </c>
      <c r="F113" s="230" t="s">
        <v>168</v>
      </c>
      <c r="G113" s="228"/>
      <c r="H113" s="231">
        <v>-37.5</v>
      </c>
      <c r="I113" s="232"/>
      <c r="J113" s="228"/>
      <c r="K113" s="228"/>
      <c r="L113" s="233"/>
      <c r="M113" s="234"/>
      <c r="N113" s="235"/>
      <c r="O113" s="235"/>
      <c r="P113" s="235"/>
      <c r="Q113" s="235"/>
      <c r="R113" s="235"/>
      <c r="S113" s="235"/>
      <c r="T113" s="236"/>
      <c r="AT113" s="237" t="s">
        <v>145</v>
      </c>
      <c r="AU113" s="237" t="s">
        <v>84</v>
      </c>
      <c r="AV113" s="12" t="s">
        <v>84</v>
      </c>
      <c r="AW113" s="12" t="s">
        <v>35</v>
      </c>
      <c r="AX113" s="12" t="s">
        <v>74</v>
      </c>
      <c r="AY113" s="237" t="s">
        <v>133</v>
      </c>
    </row>
    <row r="114" s="1" customFormat="1" ht="20.4" customHeight="1">
      <c r="B114" s="36"/>
      <c r="C114" s="202" t="s">
        <v>169</v>
      </c>
      <c r="D114" s="202" t="s">
        <v>136</v>
      </c>
      <c r="E114" s="203" t="s">
        <v>170</v>
      </c>
      <c r="F114" s="204" t="s">
        <v>171</v>
      </c>
      <c r="G114" s="205" t="s">
        <v>150</v>
      </c>
      <c r="H114" s="206">
        <v>15</v>
      </c>
      <c r="I114" s="207"/>
      <c r="J114" s="208">
        <f>ROUND(I114*H114,2)</f>
        <v>0</v>
      </c>
      <c r="K114" s="204" t="s">
        <v>140</v>
      </c>
      <c r="L114" s="41"/>
      <c r="M114" s="209" t="s">
        <v>19</v>
      </c>
      <c r="N114" s="210" t="s">
        <v>45</v>
      </c>
      <c r="O114" s="77"/>
      <c r="P114" s="211">
        <f>O114*H114</f>
        <v>0</v>
      </c>
      <c r="Q114" s="211">
        <v>0.00064000000000000005</v>
      </c>
      <c r="R114" s="211">
        <f>Q114*H114</f>
        <v>0.0096000000000000009</v>
      </c>
      <c r="S114" s="211">
        <v>0</v>
      </c>
      <c r="T114" s="212">
        <f>S114*H114</f>
        <v>0</v>
      </c>
      <c r="AR114" s="15" t="s">
        <v>141</v>
      </c>
      <c r="AT114" s="15" t="s">
        <v>136</v>
      </c>
      <c r="AU114" s="15" t="s">
        <v>84</v>
      </c>
      <c r="AY114" s="15" t="s">
        <v>133</v>
      </c>
      <c r="BE114" s="213">
        <f>IF(N114="základní",J114,0)</f>
        <v>0</v>
      </c>
      <c r="BF114" s="213">
        <f>IF(N114="snížená",J114,0)</f>
        <v>0</v>
      </c>
      <c r="BG114" s="213">
        <f>IF(N114="zákl. přenesená",J114,0)</f>
        <v>0</v>
      </c>
      <c r="BH114" s="213">
        <f>IF(N114="sníž. přenesená",J114,0)</f>
        <v>0</v>
      </c>
      <c r="BI114" s="213">
        <f>IF(N114="nulová",J114,0)</f>
        <v>0</v>
      </c>
      <c r="BJ114" s="15" t="s">
        <v>82</v>
      </c>
      <c r="BK114" s="213">
        <f>ROUND(I114*H114,2)</f>
        <v>0</v>
      </c>
      <c r="BL114" s="15" t="s">
        <v>141</v>
      </c>
      <c r="BM114" s="15" t="s">
        <v>172</v>
      </c>
    </row>
    <row r="115" s="1" customFormat="1">
      <c r="B115" s="36"/>
      <c r="C115" s="37"/>
      <c r="D115" s="214" t="s">
        <v>143</v>
      </c>
      <c r="E115" s="37"/>
      <c r="F115" s="215" t="s">
        <v>173</v>
      </c>
      <c r="G115" s="37"/>
      <c r="H115" s="37"/>
      <c r="I115" s="128"/>
      <c r="J115" s="37"/>
      <c r="K115" s="37"/>
      <c r="L115" s="41"/>
      <c r="M115" s="216"/>
      <c r="N115" s="77"/>
      <c r="O115" s="77"/>
      <c r="P115" s="77"/>
      <c r="Q115" s="77"/>
      <c r="R115" s="77"/>
      <c r="S115" s="77"/>
      <c r="T115" s="78"/>
      <c r="AT115" s="15" t="s">
        <v>143</v>
      </c>
      <c r="AU115" s="15" t="s">
        <v>84</v>
      </c>
    </row>
    <row r="116" s="11" customFormat="1">
      <c r="B116" s="217"/>
      <c r="C116" s="218"/>
      <c r="D116" s="214" t="s">
        <v>145</v>
      </c>
      <c r="E116" s="219" t="s">
        <v>19</v>
      </c>
      <c r="F116" s="220" t="s">
        <v>159</v>
      </c>
      <c r="G116" s="218"/>
      <c r="H116" s="219" t="s">
        <v>19</v>
      </c>
      <c r="I116" s="221"/>
      <c r="J116" s="218"/>
      <c r="K116" s="218"/>
      <c r="L116" s="222"/>
      <c r="M116" s="223"/>
      <c r="N116" s="224"/>
      <c r="O116" s="224"/>
      <c r="P116" s="224"/>
      <c r="Q116" s="224"/>
      <c r="R116" s="224"/>
      <c r="S116" s="224"/>
      <c r="T116" s="225"/>
      <c r="AT116" s="226" t="s">
        <v>145</v>
      </c>
      <c r="AU116" s="226" t="s">
        <v>84</v>
      </c>
      <c r="AV116" s="11" t="s">
        <v>82</v>
      </c>
      <c r="AW116" s="11" t="s">
        <v>35</v>
      </c>
      <c r="AX116" s="11" t="s">
        <v>74</v>
      </c>
      <c r="AY116" s="226" t="s">
        <v>133</v>
      </c>
    </row>
    <row r="117" s="12" customFormat="1">
      <c r="B117" s="227"/>
      <c r="C117" s="228"/>
      <c r="D117" s="214" t="s">
        <v>145</v>
      </c>
      <c r="E117" s="229" t="s">
        <v>19</v>
      </c>
      <c r="F117" s="230" t="s">
        <v>160</v>
      </c>
      <c r="G117" s="228"/>
      <c r="H117" s="231">
        <v>15</v>
      </c>
      <c r="I117" s="232"/>
      <c r="J117" s="228"/>
      <c r="K117" s="228"/>
      <c r="L117" s="233"/>
      <c r="M117" s="234"/>
      <c r="N117" s="235"/>
      <c r="O117" s="235"/>
      <c r="P117" s="235"/>
      <c r="Q117" s="235"/>
      <c r="R117" s="235"/>
      <c r="S117" s="235"/>
      <c r="T117" s="236"/>
      <c r="AT117" s="237" t="s">
        <v>145</v>
      </c>
      <c r="AU117" s="237" t="s">
        <v>84</v>
      </c>
      <c r="AV117" s="12" t="s">
        <v>84</v>
      </c>
      <c r="AW117" s="12" t="s">
        <v>35</v>
      </c>
      <c r="AX117" s="12" t="s">
        <v>74</v>
      </c>
      <c r="AY117" s="237" t="s">
        <v>133</v>
      </c>
    </row>
    <row r="118" s="1" customFormat="1" ht="20.4" customHeight="1">
      <c r="B118" s="36"/>
      <c r="C118" s="202" t="s">
        <v>161</v>
      </c>
      <c r="D118" s="202" t="s">
        <v>136</v>
      </c>
      <c r="E118" s="203" t="s">
        <v>174</v>
      </c>
      <c r="F118" s="204" t="s">
        <v>175</v>
      </c>
      <c r="G118" s="205" t="s">
        <v>150</v>
      </c>
      <c r="H118" s="206">
        <v>145.84</v>
      </c>
      <c r="I118" s="207"/>
      <c r="J118" s="208">
        <f>ROUND(I118*H118,2)</f>
        <v>0</v>
      </c>
      <c r="K118" s="204" t="s">
        <v>140</v>
      </c>
      <c r="L118" s="41"/>
      <c r="M118" s="209" t="s">
        <v>19</v>
      </c>
      <c r="N118" s="210" t="s">
        <v>45</v>
      </c>
      <c r="O118" s="77"/>
      <c r="P118" s="211">
        <f>O118*H118</f>
        <v>0</v>
      </c>
      <c r="Q118" s="211">
        <v>0.01457</v>
      </c>
      <c r="R118" s="211">
        <f>Q118*H118</f>
        <v>2.1248887999999999</v>
      </c>
      <c r="S118" s="211">
        <v>0</v>
      </c>
      <c r="T118" s="212">
        <f>S118*H118</f>
        <v>0</v>
      </c>
      <c r="AR118" s="15" t="s">
        <v>141</v>
      </c>
      <c r="AT118" s="15" t="s">
        <v>136</v>
      </c>
      <c r="AU118" s="15" t="s">
        <v>84</v>
      </c>
      <c r="AY118" s="15" t="s">
        <v>133</v>
      </c>
      <c r="BE118" s="213">
        <f>IF(N118="základní",J118,0)</f>
        <v>0</v>
      </c>
      <c r="BF118" s="213">
        <f>IF(N118="snížená",J118,0)</f>
        <v>0</v>
      </c>
      <c r="BG118" s="213">
        <f>IF(N118="zákl. přenesená",J118,0)</f>
        <v>0</v>
      </c>
      <c r="BH118" s="213">
        <f>IF(N118="sníž. přenesená",J118,0)</f>
        <v>0</v>
      </c>
      <c r="BI118" s="213">
        <f>IF(N118="nulová",J118,0)</f>
        <v>0</v>
      </c>
      <c r="BJ118" s="15" t="s">
        <v>82</v>
      </c>
      <c r="BK118" s="213">
        <f>ROUND(I118*H118,2)</f>
        <v>0</v>
      </c>
      <c r="BL118" s="15" t="s">
        <v>141</v>
      </c>
      <c r="BM118" s="15" t="s">
        <v>176</v>
      </c>
    </row>
    <row r="119" s="1" customFormat="1">
      <c r="B119" s="36"/>
      <c r="C119" s="37"/>
      <c r="D119" s="214" t="s">
        <v>152</v>
      </c>
      <c r="E119" s="37"/>
      <c r="F119" s="215" t="s">
        <v>177</v>
      </c>
      <c r="G119" s="37"/>
      <c r="H119" s="37"/>
      <c r="I119" s="128"/>
      <c r="J119" s="37"/>
      <c r="K119" s="37"/>
      <c r="L119" s="41"/>
      <c r="M119" s="216"/>
      <c r="N119" s="77"/>
      <c r="O119" s="77"/>
      <c r="P119" s="77"/>
      <c r="Q119" s="77"/>
      <c r="R119" s="77"/>
      <c r="S119" s="77"/>
      <c r="T119" s="78"/>
      <c r="AT119" s="15" t="s">
        <v>152</v>
      </c>
      <c r="AU119" s="15" t="s">
        <v>84</v>
      </c>
    </row>
    <row r="120" s="12" customFormat="1">
      <c r="B120" s="227"/>
      <c r="C120" s="228"/>
      <c r="D120" s="214" t="s">
        <v>145</v>
      </c>
      <c r="E120" s="229" t="s">
        <v>19</v>
      </c>
      <c r="F120" s="230" t="s">
        <v>166</v>
      </c>
      <c r="G120" s="228"/>
      <c r="H120" s="231">
        <v>129.16</v>
      </c>
      <c r="I120" s="232"/>
      <c r="J120" s="228"/>
      <c r="K120" s="228"/>
      <c r="L120" s="233"/>
      <c r="M120" s="234"/>
      <c r="N120" s="235"/>
      <c r="O120" s="235"/>
      <c r="P120" s="235"/>
      <c r="Q120" s="235"/>
      <c r="R120" s="235"/>
      <c r="S120" s="235"/>
      <c r="T120" s="236"/>
      <c r="AT120" s="237" t="s">
        <v>145</v>
      </c>
      <c r="AU120" s="237" t="s">
        <v>84</v>
      </c>
      <c r="AV120" s="12" t="s">
        <v>84</v>
      </c>
      <c r="AW120" s="12" t="s">
        <v>35</v>
      </c>
      <c r="AX120" s="12" t="s">
        <v>74</v>
      </c>
      <c r="AY120" s="237" t="s">
        <v>133</v>
      </c>
    </row>
    <row r="121" s="12" customFormat="1">
      <c r="B121" s="227"/>
      <c r="C121" s="228"/>
      <c r="D121" s="214" t="s">
        <v>145</v>
      </c>
      <c r="E121" s="229" t="s">
        <v>19</v>
      </c>
      <c r="F121" s="230" t="s">
        <v>167</v>
      </c>
      <c r="G121" s="228"/>
      <c r="H121" s="231">
        <v>69.180000000000007</v>
      </c>
      <c r="I121" s="232"/>
      <c r="J121" s="228"/>
      <c r="K121" s="228"/>
      <c r="L121" s="233"/>
      <c r="M121" s="234"/>
      <c r="N121" s="235"/>
      <c r="O121" s="235"/>
      <c r="P121" s="235"/>
      <c r="Q121" s="235"/>
      <c r="R121" s="235"/>
      <c r="S121" s="235"/>
      <c r="T121" s="236"/>
      <c r="AT121" s="237" t="s">
        <v>145</v>
      </c>
      <c r="AU121" s="237" t="s">
        <v>84</v>
      </c>
      <c r="AV121" s="12" t="s">
        <v>84</v>
      </c>
      <c r="AW121" s="12" t="s">
        <v>35</v>
      </c>
      <c r="AX121" s="12" t="s">
        <v>74</v>
      </c>
      <c r="AY121" s="237" t="s">
        <v>133</v>
      </c>
    </row>
    <row r="122" s="12" customFormat="1">
      <c r="B122" s="227"/>
      <c r="C122" s="228"/>
      <c r="D122" s="214" t="s">
        <v>145</v>
      </c>
      <c r="E122" s="229" t="s">
        <v>19</v>
      </c>
      <c r="F122" s="230" t="s">
        <v>168</v>
      </c>
      <c r="G122" s="228"/>
      <c r="H122" s="231">
        <v>-37.5</v>
      </c>
      <c r="I122" s="232"/>
      <c r="J122" s="228"/>
      <c r="K122" s="228"/>
      <c r="L122" s="233"/>
      <c r="M122" s="234"/>
      <c r="N122" s="235"/>
      <c r="O122" s="235"/>
      <c r="P122" s="235"/>
      <c r="Q122" s="235"/>
      <c r="R122" s="235"/>
      <c r="S122" s="235"/>
      <c r="T122" s="236"/>
      <c r="AT122" s="237" t="s">
        <v>145</v>
      </c>
      <c r="AU122" s="237" t="s">
        <v>84</v>
      </c>
      <c r="AV122" s="12" t="s">
        <v>84</v>
      </c>
      <c r="AW122" s="12" t="s">
        <v>35</v>
      </c>
      <c r="AX122" s="12" t="s">
        <v>74</v>
      </c>
      <c r="AY122" s="237" t="s">
        <v>133</v>
      </c>
    </row>
    <row r="123" s="12" customFormat="1">
      <c r="B123" s="227"/>
      <c r="C123" s="228"/>
      <c r="D123" s="214" t="s">
        <v>145</v>
      </c>
      <c r="E123" s="229" t="s">
        <v>19</v>
      </c>
      <c r="F123" s="230" t="s">
        <v>178</v>
      </c>
      <c r="G123" s="228"/>
      <c r="H123" s="231">
        <v>-15</v>
      </c>
      <c r="I123" s="232"/>
      <c r="J123" s="228"/>
      <c r="K123" s="228"/>
      <c r="L123" s="233"/>
      <c r="M123" s="234"/>
      <c r="N123" s="235"/>
      <c r="O123" s="235"/>
      <c r="P123" s="235"/>
      <c r="Q123" s="235"/>
      <c r="R123" s="235"/>
      <c r="S123" s="235"/>
      <c r="T123" s="236"/>
      <c r="AT123" s="237" t="s">
        <v>145</v>
      </c>
      <c r="AU123" s="237" t="s">
        <v>84</v>
      </c>
      <c r="AV123" s="12" t="s">
        <v>84</v>
      </c>
      <c r="AW123" s="12" t="s">
        <v>35</v>
      </c>
      <c r="AX123" s="12" t="s">
        <v>74</v>
      </c>
      <c r="AY123" s="237" t="s">
        <v>133</v>
      </c>
    </row>
    <row r="124" s="1" customFormat="1" ht="20.4" customHeight="1">
      <c r="B124" s="36"/>
      <c r="C124" s="202" t="s">
        <v>179</v>
      </c>
      <c r="D124" s="202" t="s">
        <v>136</v>
      </c>
      <c r="E124" s="203" t="s">
        <v>180</v>
      </c>
      <c r="F124" s="204" t="s">
        <v>181</v>
      </c>
      <c r="G124" s="205" t="s">
        <v>150</v>
      </c>
      <c r="H124" s="206">
        <v>145.84</v>
      </c>
      <c r="I124" s="207"/>
      <c r="J124" s="208">
        <f>ROUND(I124*H124,2)</f>
        <v>0</v>
      </c>
      <c r="K124" s="204" t="s">
        <v>140</v>
      </c>
      <c r="L124" s="41"/>
      <c r="M124" s="209" t="s">
        <v>19</v>
      </c>
      <c r="N124" s="210" t="s">
        <v>45</v>
      </c>
      <c r="O124" s="77"/>
      <c r="P124" s="211">
        <f>O124*H124</f>
        <v>0</v>
      </c>
      <c r="Q124" s="211">
        <v>0.0073499999999999998</v>
      </c>
      <c r="R124" s="211">
        <f>Q124*H124</f>
        <v>1.0719240000000001</v>
      </c>
      <c r="S124" s="211">
        <v>0</v>
      </c>
      <c r="T124" s="212">
        <f>S124*H124</f>
        <v>0</v>
      </c>
      <c r="AR124" s="15" t="s">
        <v>141</v>
      </c>
      <c r="AT124" s="15" t="s">
        <v>136</v>
      </c>
      <c r="AU124" s="15" t="s">
        <v>84</v>
      </c>
      <c r="AY124" s="15" t="s">
        <v>133</v>
      </c>
      <c r="BE124" s="213">
        <f>IF(N124="základní",J124,0)</f>
        <v>0</v>
      </c>
      <c r="BF124" s="213">
        <f>IF(N124="snížená",J124,0)</f>
        <v>0</v>
      </c>
      <c r="BG124" s="213">
        <f>IF(N124="zákl. přenesená",J124,0)</f>
        <v>0</v>
      </c>
      <c r="BH124" s="213">
        <f>IF(N124="sníž. přenesená",J124,0)</f>
        <v>0</v>
      </c>
      <c r="BI124" s="213">
        <f>IF(N124="nulová",J124,0)</f>
        <v>0</v>
      </c>
      <c r="BJ124" s="15" t="s">
        <v>82</v>
      </c>
      <c r="BK124" s="213">
        <f>ROUND(I124*H124,2)</f>
        <v>0</v>
      </c>
      <c r="BL124" s="15" t="s">
        <v>141</v>
      </c>
      <c r="BM124" s="15" t="s">
        <v>182</v>
      </c>
    </row>
    <row r="125" s="11" customFormat="1">
      <c r="B125" s="217"/>
      <c r="C125" s="218"/>
      <c r="D125" s="214" t="s">
        <v>145</v>
      </c>
      <c r="E125" s="219" t="s">
        <v>19</v>
      </c>
      <c r="F125" s="220" t="s">
        <v>183</v>
      </c>
      <c r="G125" s="218"/>
      <c r="H125" s="219" t="s">
        <v>19</v>
      </c>
      <c r="I125" s="221"/>
      <c r="J125" s="218"/>
      <c r="K125" s="218"/>
      <c r="L125" s="222"/>
      <c r="M125" s="223"/>
      <c r="N125" s="224"/>
      <c r="O125" s="224"/>
      <c r="P125" s="224"/>
      <c r="Q125" s="224"/>
      <c r="R125" s="224"/>
      <c r="S125" s="224"/>
      <c r="T125" s="225"/>
      <c r="AT125" s="226" t="s">
        <v>145</v>
      </c>
      <c r="AU125" s="226" t="s">
        <v>84</v>
      </c>
      <c r="AV125" s="11" t="s">
        <v>82</v>
      </c>
      <c r="AW125" s="11" t="s">
        <v>35</v>
      </c>
      <c r="AX125" s="11" t="s">
        <v>74</v>
      </c>
      <c r="AY125" s="226" t="s">
        <v>133</v>
      </c>
    </row>
    <row r="126" s="12" customFormat="1">
      <c r="B126" s="227"/>
      <c r="C126" s="228"/>
      <c r="D126" s="214" t="s">
        <v>145</v>
      </c>
      <c r="E126" s="229" t="s">
        <v>19</v>
      </c>
      <c r="F126" s="230" t="s">
        <v>166</v>
      </c>
      <c r="G126" s="228"/>
      <c r="H126" s="231">
        <v>129.16</v>
      </c>
      <c r="I126" s="232"/>
      <c r="J126" s="228"/>
      <c r="K126" s="228"/>
      <c r="L126" s="233"/>
      <c r="M126" s="234"/>
      <c r="N126" s="235"/>
      <c r="O126" s="235"/>
      <c r="P126" s="235"/>
      <c r="Q126" s="235"/>
      <c r="R126" s="235"/>
      <c r="S126" s="235"/>
      <c r="T126" s="236"/>
      <c r="AT126" s="237" t="s">
        <v>145</v>
      </c>
      <c r="AU126" s="237" t="s">
        <v>84</v>
      </c>
      <c r="AV126" s="12" t="s">
        <v>84</v>
      </c>
      <c r="AW126" s="12" t="s">
        <v>35</v>
      </c>
      <c r="AX126" s="12" t="s">
        <v>74</v>
      </c>
      <c r="AY126" s="237" t="s">
        <v>133</v>
      </c>
    </row>
    <row r="127" s="12" customFormat="1">
      <c r="B127" s="227"/>
      <c r="C127" s="228"/>
      <c r="D127" s="214" t="s">
        <v>145</v>
      </c>
      <c r="E127" s="229" t="s">
        <v>19</v>
      </c>
      <c r="F127" s="230" t="s">
        <v>167</v>
      </c>
      <c r="G127" s="228"/>
      <c r="H127" s="231">
        <v>69.180000000000007</v>
      </c>
      <c r="I127" s="232"/>
      <c r="J127" s="228"/>
      <c r="K127" s="228"/>
      <c r="L127" s="233"/>
      <c r="M127" s="234"/>
      <c r="N127" s="235"/>
      <c r="O127" s="235"/>
      <c r="P127" s="235"/>
      <c r="Q127" s="235"/>
      <c r="R127" s="235"/>
      <c r="S127" s="235"/>
      <c r="T127" s="236"/>
      <c r="AT127" s="237" t="s">
        <v>145</v>
      </c>
      <c r="AU127" s="237" t="s">
        <v>84</v>
      </c>
      <c r="AV127" s="12" t="s">
        <v>84</v>
      </c>
      <c r="AW127" s="12" t="s">
        <v>35</v>
      </c>
      <c r="AX127" s="12" t="s">
        <v>74</v>
      </c>
      <c r="AY127" s="237" t="s">
        <v>133</v>
      </c>
    </row>
    <row r="128" s="12" customFormat="1">
      <c r="B128" s="227"/>
      <c r="C128" s="228"/>
      <c r="D128" s="214" t="s">
        <v>145</v>
      </c>
      <c r="E128" s="229" t="s">
        <v>19</v>
      </c>
      <c r="F128" s="230" t="s">
        <v>168</v>
      </c>
      <c r="G128" s="228"/>
      <c r="H128" s="231">
        <v>-37.5</v>
      </c>
      <c r="I128" s="232"/>
      <c r="J128" s="228"/>
      <c r="K128" s="228"/>
      <c r="L128" s="233"/>
      <c r="M128" s="234"/>
      <c r="N128" s="235"/>
      <c r="O128" s="235"/>
      <c r="P128" s="235"/>
      <c r="Q128" s="235"/>
      <c r="R128" s="235"/>
      <c r="S128" s="235"/>
      <c r="T128" s="236"/>
      <c r="AT128" s="237" t="s">
        <v>145</v>
      </c>
      <c r="AU128" s="237" t="s">
        <v>84</v>
      </c>
      <c r="AV128" s="12" t="s">
        <v>84</v>
      </c>
      <c r="AW128" s="12" t="s">
        <v>35</v>
      </c>
      <c r="AX128" s="12" t="s">
        <v>74</v>
      </c>
      <c r="AY128" s="237" t="s">
        <v>133</v>
      </c>
    </row>
    <row r="129" s="12" customFormat="1">
      <c r="B129" s="227"/>
      <c r="C129" s="228"/>
      <c r="D129" s="214" t="s">
        <v>145</v>
      </c>
      <c r="E129" s="229" t="s">
        <v>19</v>
      </c>
      <c r="F129" s="230" t="s">
        <v>178</v>
      </c>
      <c r="G129" s="228"/>
      <c r="H129" s="231">
        <v>-15</v>
      </c>
      <c r="I129" s="232"/>
      <c r="J129" s="228"/>
      <c r="K129" s="228"/>
      <c r="L129" s="233"/>
      <c r="M129" s="234"/>
      <c r="N129" s="235"/>
      <c r="O129" s="235"/>
      <c r="P129" s="235"/>
      <c r="Q129" s="235"/>
      <c r="R129" s="235"/>
      <c r="S129" s="235"/>
      <c r="T129" s="236"/>
      <c r="AT129" s="237" t="s">
        <v>145</v>
      </c>
      <c r="AU129" s="237" t="s">
        <v>84</v>
      </c>
      <c r="AV129" s="12" t="s">
        <v>84</v>
      </c>
      <c r="AW129" s="12" t="s">
        <v>35</v>
      </c>
      <c r="AX129" s="12" t="s">
        <v>74</v>
      </c>
      <c r="AY129" s="237" t="s">
        <v>133</v>
      </c>
    </row>
    <row r="130" s="1" customFormat="1" ht="20.4" customHeight="1">
      <c r="B130" s="36"/>
      <c r="C130" s="202" t="s">
        <v>184</v>
      </c>
      <c r="D130" s="202" t="s">
        <v>136</v>
      </c>
      <c r="E130" s="203" t="s">
        <v>185</v>
      </c>
      <c r="F130" s="204" t="s">
        <v>186</v>
      </c>
      <c r="G130" s="205" t="s">
        <v>150</v>
      </c>
      <c r="H130" s="206">
        <v>198.34</v>
      </c>
      <c r="I130" s="207"/>
      <c r="J130" s="208">
        <f>ROUND(I130*H130,2)</f>
        <v>0</v>
      </c>
      <c r="K130" s="204" t="s">
        <v>140</v>
      </c>
      <c r="L130" s="41"/>
      <c r="M130" s="209" t="s">
        <v>19</v>
      </c>
      <c r="N130" s="210" t="s">
        <v>45</v>
      </c>
      <c r="O130" s="77"/>
      <c r="P130" s="211">
        <f>O130*H130</f>
        <v>0</v>
      </c>
      <c r="Q130" s="211">
        <v>0.0315</v>
      </c>
      <c r="R130" s="211">
        <f>Q130*H130</f>
        <v>6.2477100000000005</v>
      </c>
      <c r="S130" s="211">
        <v>0</v>
      </c>
      <c r="T130" s="212">
        <f>S130*H130</f>
        <v>0</v>
      </c>
      <c r="AR130" s="15" t="s">
        <v>141</v>
      </c>
      <c r="AT130" s="15" t="s">
        <v>136</v>
      </c>
      <c r="AU130" s="15" t="s">
        <v>84</v>
      </c>
      <c r="AY130" s="15" t="s">
        <v>133</v>
      </c>
      <c r="BE130" s="213">
        <f>IF(N130="základní",J130,0)</f>
        <v>0</v>
      </c>
      <c r="BF130" s="213">
        <f>IF(N130="snížená",J130,0)</f>
        <v>0</v>
      </c>
      <c r="BG130" s="213">
        <f>IF(N130="zákl. přenesená",J130,0)</f>
        <v>0</v>
      </c>
      <c r="BH130" s="213">
        <f>IF(N130="sníž. přenesená",J130,0)</f>
        <v>0</v>
      </c>
      <c r="BI130" s="213">
        <f>IF(N130="nulová",J130,0)</f>
        <v>0</v>
      </c>
      <c r="BJ130" s="15" t="s">
        <v>82</v>
      </c>
      <c r="BK130" s="213">
        <f>ROUND(I130*H130,2)</f>
        <v>0</v>
      </c>
      <c r="BL130" s="15" t="s">
        <v>141</v>
      </c>
      <c r="BM130" s="15" t="s">
        <v>187</v>
      </c>
    </row>
    <row r="131" s="1" customFormat="1">
      <c r="B131" s="36"/>
      <c r="C131" s="37"/>
      <c r="D131" s="214" t="s">
        <v>143</v>
      </c>
      <c r="E131" s="37"/>
      <c r="F131" s="215" t="s">
        <v>188</v>
      </c>
      <c r="G131" s="37"/>
      <c r="H131" s="37"/>
      <c r="I131" s="128"/>
      <c r="J131" s="37"/>
      <c r="K131" s="37"/>
      <c r="L131" s="41"/>
      <c r="M131" s="216"/>
      <c r="N131" s="77"/>
      <c r="O131" s="77"/>
      <c r="P131" s="77"/>
      <c r="Q131" s="77"/>
      <c r="R131" s="77"/>
      <c r="S131" s="77"/>
      <c r="T131" s="78"/>
      <c r="AT131" s="15" t="s">
        <v>143</v>
      </c>
      <c r="AU131" s="15" t="s">
        <v>84</v>
      </c>
    </row>
    <row r="132" s="1" customFormat="1">
      <c r="B132" s="36"/>
      <c r="C132" s="37"/>
      <c r="D132" s="214" t="s">
        <v>152</v>
      </c>
      <c r="E132" s="37"/>
      <c r="F132" s="215" t="s">
        <v>189</v>
      </c>
      <c r="G132" s="37"/>
      <c r="H132" s="37"/>
      <c r="I132" s="128"/>
      <c r="J132" s="37"/>
      <c r="K132" s="37"/>
      <c r="L132" s="41"/>
      <c r="M132" s="216"/>
      <c r="N132" s="77"/>
      <c r="O132" s="77"/>
      <c r="P132" s="77"/>
      <c r="Q132" s="77"/>
      <c r="R132" s="77"/>
      <c r="S132" s="77"/>
      <c r="T132" s="78"/>
      <c r="AT132" s="15" t="s">
        <v>152</v>
      </c>
      <c r="AU132" s="15" t="s">
        <v>84</v>
      </c>
    </row>
    <row r="133" s="11" customFormat="1">
      <c r="B133" s="217"/>
      <c r="C133" s="218"/>
      <c r="D133" s="214" t="s">
        <v>145</v>
      </c>
      <c r="E133" s="219" t="s">
        <v>19</v>
      </c>
      <c r="F133" s="220" t="s">
        <v>183</v>
      </c>
      <c r="G133" s="218"/>
      <c r="H133" s="219" t="s">
        <v>19</v>
      </c>
      <c r="I133" s="221"/>
      <c r="J133" s="218"/>
      <c r="K133" s="218"/>
      <c r="L133" s="222"/>
      <c r="M133" s="223"/>
      <c r="N133" s="224"/>
      <c r="O133" s="224"/>
      <c r="P133" s="224"/>
      <c r="Q133" s="224"/>
      <c r="R133" s="224"/>
      <c r="S133" s="224"/>
      <c r="T133" s="225"/>
      <c r="AT133" s="226" t="s">
        <v>145</v>
      </c>
      <c r="AU133" s="226" t="s">
        <v>84</v>
      </c>
      <c r="AV133" s="11" t="s">
        <v>82</v>
      </c>
      <c r="AW133" s="11" t="s">
        <v>35</v>
      </c>
      <c r="AX133" s="11" t="s">
        <v>74</v>
      </c>
      <c r="AY133" s="226" t="s">
        <v>133</v>
      </c>
    </row>
    <row r="134" s="12" customFormat="1">
      <c r="B134" s="227"/>
      <c r="C134" s="228"/>
      <c r="D134" s="214" t="s">
        <v>145</v>
      </c>
      <c r="E134" s="229" t="s">
        <v>19</v>
      </c>
      <c r="F134" s="230" t="s">
        <v>166</v>
      </c>
      <c r="G134" s="228"/>
      <c r="H134" s="231">
        <v>129.16</v>
      </c>
      <c r="I134" s="232"/>
      <c r="J134" s="228"/>
      <c r="K134" s="228"/>
      <c r="L134" s="233"/>
      <c r="M134" s="234"/>
      <c r="N134" s="235"/>
      <c r="O134" s="235"/>
      <c r="P134" s="235"/>
      <c r="Q134" s="235"/>
      <c r="R134" s="235"/>
      <c r="S134" s="235"/>
      <c r="T134" s="236"/>
      <c r="AT134" s="237" t="s">
        <v>145</v>
      </c>
      <c r="AU134" s="237" t="s">
        <v>84</v>
      </c>
      <c r="AV134" s="12" t="s">
        <v>84</v>
      </c>
      <c r="AW134" s="12" t="s">
        <v>35</v>
      </c>
      <c r="AX134" s="12" t="s">
        <v>74</v>
      </c>
      <c r="AY134" s="237" t="s">
        <v>133</v>
      </c>
    </row>
    <row r="135" s="12" customFormat="1">
      <c r="B135" s="227"/>
      <c r="C135" s="228"/>
      <c r="D135" s="214" t="s">
        <v>145</v>
      </c>
      <c r="E135" s="229" t="s">
        <v>19</v>
      </c>
      <c r="F135" s="230" t="s">
        <v>167</v>
      </c>
      <c r="G135" s="228"/>
      <c r="H135" s="231">
        <v>69.180000000000007</v>
      </c>
      <c r="I135" s="232"/>
      <c r="J135" s="228"/>
      <c r="K135" s="228"/>
      <c r="L135" s="233"/>
      <c r="M135" s="234"/>
      <c r="N135" s="235"/>
      <c r="O135" s="235"/>
      <c r="P135" s="235"/>
      <c r="Q135" s="235"/>
      <c r="R135" s="235"/>
      <c r="S135" s="235"/>
      <c r="T135" s="236"/>
      <c r="AT135" s="237" t="s">
        <v>145</v>
      </c>
      <c r="AU135" s="237" t="s">
        <v>84</v>
      </c>
      <c r="AV135" s="12" t="s">
        <v>84</v>
      </c>
      <c r="AW135" s="12" t="s">
        <v>35</v>
      </c>
      <c r="AX135" s="12" t="s">
        <v>74</v>
      </c>
      <c r="AY135" s="237" t="s">
        <v>133</v>
      </c>
    </row>
    <row r="136" s="10" customFormat="1" ht="22.8" customHeight="1">
      <c r="B136" s="186"/>
      <c r="C136" s="187"/>
      <c r="D136" s="188" t="s">
        <v>73</v>
      </c>
      <c r="E136" s="200" t="s">
        <v>190</v>
      </c>
      <c r="F136" s="200" t="s">
        <v>191</v>
      </c>
      <c r="G136" s="187"/>
      <c r="H136" s="187"/>
      <c r="I136" s="190"/>
      <c r="J136" s="201">
        <f>BK136</f>
        <v>0</v>
      </c>
      <c r="K136" s="187"/>
      <c r="L136" s="192"/>
      <c r="M136" s="193"/>
      <c r="N136" s="194"/>
      <c r="O136" s="194"/>
      <c r="P136" s="195">
        <f>P137+P154+P157+P162+P171</f>
        <v>0</v>
      </c>
      <c r="Q136" s="194"/>
      <c r="R136" s="195">
        <f>R137+R154+R157+R162+R171</f>
        <v>1.9744639599999998</v>
      </c>
      <c r="S136" s="194"/>
      <c r="T136" s="196">
        <f>T137+T154+T157+T162+T171</f>
        <v>29.093440000000001</v>
      </c>
      <c r="AR136" s="197" t="s">
        <v>82</v>
      </c>
      <c r="AT136" s="198" t="s">
        <v>73</v>
      </c>
      <c r="AU136" s="198" t="s">
        <v>82</v>
      </c>
      <c r="AY136" s="197" t="s">
        <v>133</v>
      </c>
      <c r="BK136" s="199">
        <f>BK137+BK154+BK157+BK162+BK171</f>
        <v>0</v>
      </c>
    </row>
    <row r="137" s="10" customFormat="1" ht="20.88" customHeight="1">
      <c r="B137" s="186"/>
      <c r="C137" s="187"/>
      <c r="D137" s="188" t="s">
        <v>73</v>
      </c>
      <c r="E137" s="200" t="s">
        <v>192</v>
      </c>
      <c r="F137" s="200" t="s">
        <v>193</v>
      </c>
      <c r="G137" s="187"/>
      <c r="H137" s="187"/>
      <c r="I137" s="190"/>
      <c r="J137" s="201">
        <f>BK137</f>
        <v>0</v>
      </c>
      <c r="K137" s="187"/>
      <c r="L137" s="192"/>
      <c r="M137" s="193"/>
      <c r="N137" s="194"/>
      <c r="O137" s="194"/>
      <c r="P137" s="195">
        <f>SUM(P138:P153)</f>
        <v>0</v>
      </c>
      <c r="Q137" s="194"/>
      <c r="R137" s="195">
        <f>SUM(R138:R153)</f>
        <v>0</v>
      </c>
      <c r="S137" s="194"/>
      <c r="T137" s="196">
        <f>SUM(T138:T153)</f>
        <v>0</v>
      </c>
      <c r="AR137" s="197" t="s">
        <v>82</v>
      </c>
      <c r="AT137" s="198" t="s">
        <v>73</v>
      </c>
      <c r="AU137" s="198" t="s">
        <v>84</v>
      </c>
      <c r="AY137" s="197" t="s">
        <v>133</v>
      </c>
      <c r="BK137" s="199">
        <f>SUM(BK138:BK153)</f>
        <v>0</v>
      </c>
    </row>
    <row r="138" s="1" customFormat="1" ht="20.4" customHeight="1">
      <c r="B138" s="36"/>
      <c r="C138" s="202" t="s">
        <v>190</v>
      </c>
      <c r="D138" s="202" t="s">
        <v>136</v>
      </c>
      <c r="E138" s="203" t="s">
        <v>194</v>
      </c>
      <c r="F138" s="204" t="s">
        <v>195</v>
      </c>
      <c r="G138" s="205" t="s">
        <v>150</v>
      </c>
      <c r="H138" s="206">
        <v>162.72</v>
      </c>
      <c r="I138" s="207"/>
      <c r="J138" s="208">
        <f>ROUND(I138*H138,2)</f>
        <v>0</v>
      </c>
      <c r="K138" s="204" t="s">
        <v>140</v>
      </c>
      <c r="L138" s="41"/>
      <c r="M138" s="209" t="s">
        <v>19</v>
      </c>
      <c r="N138" s="210" t="s">
        <v>45</v>
      </c>
      <c r="O138" s="77"/>
      <c r="P138" s="211">
        <f>O138*H138</f>
        <v>0</v>
      </c>
      <c r="Q138" s="211">
        <v>0</v>
      </c>
      <c r="R138" s="211">
        <f>Q138*H138</f>
        <v>0</v>
      </c>
      <c r="S138" s="211">
        <v>0</v>
      </c>
      <c r="T138" s="212">
        <f>S138*H138</f>
        <v>0</v>
      </c>
      <c r="AR138" s="15" t="s">
        <v>141</v>
      </c>
      <c r="AT138" s="15" t="s">
        <v>136</v>
      </c>
      <c r="AU138" s="15" t="s">
        <v>134</v>
      </c>
      <c r="AY138" s="15" t="s">
        <v>133</v>
      </c>
      <c r="BE138" s="213">
        <f>IF(N138="základní",J138,0)</f>
        <v>0</v>
      </c>
      <c r="BF138" s="213">
        <f>IF(N138="snížená",J138,0)</f>
        <v>0</v>
      </c>
      <c r="BG138" s="213">
        <f>IF(N138="zákl. přenesená",J138,0)</f>
        <v>0</v>
      </c>
      <c r="BH138" s="213">
        <f>IF(N138="sníž. přenesená",J138,0)</f>
        <v>0</v>
      </c>
      <c r="BI138" s="213">
        <f>IF(N138="nulová",J138,0)</f>
        <v>0</v>
      </c>
      <c r="BJ138" s="15" t="s">
        <v>82</v>
      </c>
      <c r="BK138" s="213">
        <f>ROUND(I138*H138,2)</f>
        <v>0</v>
      </c>
      <c r="BL138" s="15" t="s">
        <v>141</v>
      </c>
      <c r="BM138" s="15" t="s">
        <v>196</v>
      </c>
    </row>
    <row r="139" s="1" customFormat="1">
      <c r="B139" s="36"/>
      <c r="C139" s="37"/>
      <c r="D139" s="214" t="s">
        <v>143</v>
      </c>
      <c r="E139" s="37"/>
      <c r="F139" s="215" t="s">
        <v>197</v>
      </c>
      <c r="G139" s="37"/>
      <c r="H139" s="37"/>
      <c r="I139" s="128"/>
      <c r="J139" s="37"/>
      <c r="K139" s="37"/>
      <c r="L139" s="41"/>
      <c r="M139" s="216"/>
      <c r="N139" s="77"/>
      <c r="O139" s="77"/>
      <c r="P139" s="77"/>
      <c r="Q139" s="77"/>
      <c r="R139" s="77"/>
      <c r="S139" s="77"/>
      <c r="T139" s="78"/>
      <c r="AT139" s="15" t="s">
        <v>143</v>
      </c>
      <c r="AU139" s="15" t="s">
        <v>134</v>
      </c>
    </row>
    <row r="140" s="12" customFormat="1">
      <c r="B140" s="227"/>
      <c r="C140" s="228"/>
      <c r="D140" s="214" t="s">
        <v>145</v>
      </c>
      <c r="E140" s="229" t="s">
        <v>19</v>
      </c>
      <c r="F140" s="230" t="s">
        <v>198</v>
      </c>
      <c r="G140" s="228"/>
      <c r="H140" s="231">
        <v>162.72</v>
      </c>
      <c r="I140" s="232"/>
      <c r="J140" s="228"/>
      <c r="K140" s="228"/>
      <c r="L140" s="233"/>
      <c r="M140" s="234"/>
      <c r="N140" s="235"/>
      <c r="O140" s="235"/>
      <c r="P140" s="235"/>
      <c r="Q140" s="235"/>
      <c r="R140" s="235"/>
      <c r="S140" s="235"/>
      <c r="T140" s="236"/>
      <c r="AT140" s="237" t="s">
        <v>145</v>
      </c>
      <c r="AU140" s="237" t="s">
        <v>134</v>
      </c>
      <c r="AV140" s="12" t="s">
        <v>84</v>
      </c>
      <c r="AW140" s="12" t="s">
        <v>35</v>
      </c>
      <c r="AX140" s="12" t="s">
        <v>74</v>
      </c>
      <c r="AY140" s="237" t="s">
        <v>133</v>
      </c>
    </row>
    <row r="141" s="1" customFormat="1" ht="20.4" customHeight="1">
      <c r="B141" s="36"/>
      <c r="C141" s="202" t="s">
        <v>199</v>
      </c>
      <c r="D141" s="202" t="s">
        <v>136</v>
      </c>
      <c r="E141" s="203" t="s">
        <v>200</v>
      </c>
      <c r="F141" s="204" t="s">
        <v>201</v>
      </c>
      <c r="G141" s="205" t="s">
        <v>150</v>
      </c>
      <c r="H141" s="206">
        <v>2440.8000000000002</v>
      </c>
      <c r="I141" s="207"/>
      <c r="J141" s="208">
        <f>ROUND(I141*H141,2)</f>
        <v>0</v>
      </c>
      <c r="K141" s="204" t="s">
        <v>140</v>
      </c>
      <c r="L141" s="41"/>
      <c r="M141" s="209" t="s">
        <v>19</v>
      </c>
      <c r="N141" s="210" t="s">
        <v>45</v>
      </c>
      <c r="O141" s="77"/>
      <c r="P141" s="211">
        <f>O141*H141</f>
        <v>0</v>
      </c>
      <c r="Q141" s="211">
        <v>0</v>
      </c>
      <c r="R141" s="211">
        <f>Q141*H141</f>
        <v>0</v>
      </c>
      <c r="S141" s="211">
        <v>0</v>
      </c>
      <c r="T141" s="212">
        <f>S141*H141</f>
        <v>0</v>
      </c>
      <c r="AR141" s="15" t="s">
        <v>141</v>
      </c>
      <c r="AT141" s="15" t="s">
        <v>136</v>
      </c>
      <c r="AU141" s="15" t="s">
        <v>134</v>
      </c>
      <c r="AY141" s="15" t="s">
        <v>133</v>
      </c>
      <c r="BE141" s="213">
        <f>IF(N141="základní",J141,0)</f>
        <v>0</v>
      </c>
      <c r="BF141" s="213">
        <f>IF(N141="snížená",J141,0)</f>
        <v>0</v>
      </c>
      <c r="BG141" s="213">
        <f>IF(N141="zákl. přenesená",J141,0)</f>
        <v>0</v>
      </c>
      <c r="BH141" s="213">
        <f>IF(N141="sníž. přenesená",J141,0)</f>
        <v>0</v>
      </c>
      <c r="BI141" s="213">
        <f>IF(N141="nulová",J141,0)</f>
        <v>0</v>
      </c>
      <c r="BJ141" s="15" t="s">
        <v>82</v>
      </c>
      <c r="BK141" s="213">
        <f>ROUND(I141*H141,2)</f>
        <v>0</v>
      </c>
      <c r="BL141" s="15" t="s">
        <v>141</v>
      </c>
      <c r="BM141" s="15" t="s">
        <v>202</v>
      </c>
    </row>
    <row r="142" s="1" customFormat="1">
      <c r="B142" s="36"/>
      <c r="C142" s="37"/>
      <c r="D142" s="214" t="s">
        <v>143</v>
      </c>
      <c r="E142" s="37"/>
      <c r="F142" s="215" t="s">
        <v>197</v>
      </c>
      <c r="G142" s="37"/>
      <c r="H142" s="37"/>
      <c r="I142" s="128"/>
      <c r="J142" s="37"/>
      <c r="K142" s="37"/>
      <c r="L142" s="41"/>
      <c r="M142" s="216"/>
      <c r="N142" s="77"/>
      <c r="O142" s="77"/>
      <c r="P142" s="77"/>
      <c r="Q142" s="77"/>
      <c r="R142" s="77"/>
      <c r="S142" s="77"/>
      <c r="T142" s="78"/>
      <c r="AT142" s="15" t="s">
        <v>143</v>
      </c>
      <c r="AU142" s="15" t="s">
        <v>134</v>
      </c>
    </row>
    <row r="143" s="1" customFormat="1">
      <c r="B143" s="36"/>
      <c r="C143" s="37"/>
      <c r="D143" s="214" t="s">
        <v>152</v>
      </c>
      <c r="E143" s="37"/>
      <c r="F143" s="215" t="s">
        <v>203</v>
      </c>
      <c r="G143" s="37"/>
      <c r="H143" s="37"/>
      <c r="I143" s="128"/>
      <c r="J143" s="37"/>
      <c r="K143" s="37"/>
      <c r="L143" s="41"/>
      <c r="M143" s="216"/>
      <c r="N143" s="77"/>
      <c r="O143" s="77"/>
      <c r="P143" s="77"/>
      <c r="Q143" s="77"/>
      <c r="R143" s="77"/>
      <c r="S143" s="77"/>
      <c r="T143" s="78"/>
      <c r="AT143" s="15" t="s">
        <v>152</v>
      </c>
      <c r="AU143" s="15" t="s">
        <v>134</v>
      </c>
    </row>
    <row r="144" s="12" customFormat="1">
      <c r="B144" s="227"/>
      <c r="C144" s="228"/>
      <c r="D144" s="214" t="s">
        <v>145</v>
      </c>
      <c r="E144" s="228"/>
      <c r="F144" s="230" t="s">
        <v>204</v>
      </c>
      <c r="G144" s="228"/>
      <c r="H144" s="231">
        <v>2440.8000000000002</v>
      </c>
      <c r="I144" s="232"/>
      <c r="J144" s="228"/>
      <c r="K144" s="228"/>
      <c r="L144" s="233"/>
      <c r="M144" s="234"/>
      <c r="N144" s="235"/>
      <c r="O144" s="235"/>
      <c r="P144" s="235"/>
      <c r="Q144" s="235"/>
      <c r="R144" s="235"/>
      <c r="S144" s="235"/>
      <c r="T144" s="236"/>
      <c r="AT144" s="237" t="s">
        <v>145</v>
      </c>
      <c r="AU144" s="237" t="s">
        <v>134</v>
      </c>
      <c r="AV144" s="12" t="s">
        <v>84</v>
      </c>
      <c r="AW144" s="12" t="s">
        <v>4</v>
      </c>
      <c r="AX144" s="12" t="s">
        <v>82</v>
      </c>
      <c r="AY144" s="237" t="s">
        <v>133</v>
      </c>
    </row>
    <row r="145" s="1" customFormat="1" ht="20.4" customHeight="1">
      <c r="B145" s="36"/>
      <c r="C145" s="202" t="s">
        <v>205</v>
      </c>
      <c r="D145" s="202" t="s">
        <v>136</v>
      </c>
      <c r="E145" s="203" t="s">
        <v>206</v>
      </c>
      <c r="F145" s="204" t="s">
        <v>207</v>
      </c>
      <c r="G145" s="205" t="s">
        <v>150</v>
      </c>
      <c r="H145" s="206">
        <v>162.72</v>
      </c>
      <c r="I145" s="207"/>
      <c r="J145" s="208">
        <f>ROUND(I145*H145,2)</f>
        <v>0</v>
      </c>
      <c r="K145" s="204" t="s">
        <v>140</v>
      </c>
      <c r="L145" s="41"/>
      <c r="M145" s="209" t="s">
        <v>19</v>
      </c>
      <c r="N145" s="210" t="s">
        <v>45</v>
      </c>
      <c r="O145" s="77"/>
      <c r="P145" s="211">
        <f>O145*H145</f>
        <v>0</v>
      </c>
      <c r="Q145" s="211">
        <v>0</v>
      </c>
      <c r="R145" s="211">
        <f>Q145*H145</f>
        <v>0</v>
      </c>
      <c r="S145" s="211">
        <v>0</v>
      </c>
      <c r="T145" s="212">
        <f>S145*H145</f>
        <v>0</v>
      </c>
      <c r="AR145" s="15" t="s">
        <v>141</v>
      </c>
      <c r="AT145" s="15" t="s">
        <v>136</v>
      </c>
      <c r="AU145" s="15" t="s">
        <v>134</v>
      </c>
      <c r="AY145" s="15" t="s">
        <v>133</v>
      </c>
      <c r="BE145" s="213">
        <f>IF(N145="základní",J145,0)</f>
        <v>0</v>
      </c>
      <c r="BF145" s="213">
        <f>IF(N145="snížená",J145,0)</f>
        <v>0</v>
      </c>
      <c r="BG145" s="213">
        <f>IF(N145="zákl. přenesená",J145,0)</f>
        <v>0</v>
      </c>
      <c r="BH145" s="213">
        <f>IF(N145="sníž. přenesená",J145,0)</f>
        <v>0</v>
      </c>
      <c r="BI145" s="213">
        <f>IF(N145="nulová",J145,0)</f>
        <v>0</v>
      </c>
      <c r="BJ145" s="15" t="s">
        <v>82</v>
      </c>
      <c r="BK145" s="213">
        <f>ROUND(I145*H145,2)</f>
        <v>0</v>
      </c>
      <c r="BL145" s="15" t="s">
        <v>141</v>
      </c>
      <c r="BM145" s="15" t="s">
        <v>208</v>
      </c>
    </row>
    <row r="146" s="1" customFormat="1">
      <c r="B146" s="36"/>
      <c r="C146" s="37"/>
      <c r="D146" s="214" t="s">
        <v>143</v>
      </c>
      <c r="E146" s="37"/>
      <c r="F146" s="215" t="s">
        <v>209</v>
      </c>
      <c r="G146" s="37"/>
      <c r="H146" s="37"/>
      <c r="I146" s="128"/>
      <c r="J146" s="37"/>
      <c r="K146" s="37"/>
      <c r="L146" s="41"/>
      <c r="M146" s="216"/>
      <c r="N146" s="77"/>
      <c r="O146" s="77"/>
      <c r="P146" s="77"/>
      <c r="Q146" s="77"/>
      <c r="R146" s="77"/>
      <c r="S146" s="77"/>
      <c r="T146" s="78"/>
      <c r="AT146" s="15" t="s">
        <v>143</v>
      </c>
      <c r="AU146" s="15" t="s">
        <v>134</v>
      </c>
    </row>
    <row r="147" s="1" customFormat="1" ht="20.4" customHeight="1">
      <c r="B147" s="36"/>
      <c r="C147" s="202" t="s">
        <v>210</v>
      </c>
      <c r="D147" s="202" t="s">
        <v>136</v>
      </c>
      <c r="E147" s="203" t="s">
        <v>211</v>
      </c>
      <c r="F147" s="204" t="s">
        <v>212</v>
      </c>
      <c r="G147" s="205" t="s">
        <v>150</v>
      </c>
      <c r="H147" s="206">
        <v>162.72</v>
      </c>
      <c r="I147" s="207"/>
      <c r="J147" s="208">
        <f>ROUND(I147*H147,2)</f>
        <v>0</v>
      </c>
      <c r="K147" s="204" t="s">
        <v>140</v>
      </c>
      <c r="L147" s="41"/>
      <c r="M147" s="209" t="s">
        <v>19</v>
      </c>
      <c r="N147" s="210" t="s">
        <v>45</v>
      </c>
      <c r="O147" s="77"/>
      <c r="P147" s="211">
        <f>O147*H147</f>
        <v>0</v>
      </c>
      <c r="Q147" s="211">
        <v>0</v>
      </c>
      <c r="R147" s="211">
        <f>Q147*H147</f>
        <v>0</v>
      </c>
      <c r="S147" s="211">
        <v>0</v>
      </c>
      <c r="T147" s="212">
        <f>S147*H147</f>
        <v>0</v>
      </c>
      <c r="AR147" s="15" t="s">
        <v>141</v>
      </c>
      <c r="AT147" s="15" t="s">
        <v>136</v>
      </c>
      <c r="AU147" s="15" t="s">
        <v>134</v>
      </c>
      <c r="AY147" s="15" t="s">
        <v>133</v>
      </c>
      <c r="BE147" s="213">
        <f>IF(N147="základní",J147,0)</f>
        <v>0</v>
      </c>
      <c r="BF147" s="213">
        <f>IF(N147="snížená",J147,0)</f>
        <v>0</v>
      </c>
      <c r="BG147" s="213">
        <f>IF(N147="zákl. přenesená",J147,0)</f>
        <v>0</v>
      </c>
      <c r="BH147" s="213">
        <f>IF(N147="sníž. přenesená",J147,0)</f>
        <v>0</v>
      </c>
      <c r="BI147" s="213">
        <f>IF(N147="nulová",J147,0)</f>
        <v>0</v>
      </c>
      <c r="BJ147" s="15" t="s">
        <v>82</v>
      </c>
      <c r="BK147" s="213">
        <f>ROUND(I147*H147,2)</f>
        <v>0</v>
      </c>
      <c r="BL147" s="15" t="s">
        <v>141</v>
      </c>
      <c r="BM147" s="15" t="s">
        <v>213</v>
      </c>
    </row>
    <row r="148" s="1" customFormat="1">
      <c r="B148" s="36"/>
      <c r="C148" s="37"/>
      <c r="D148" s="214" t="s">
        <v>143</v>
      </c>
      <c r="E148" s="37"/>
      <c r="F148" s="215" t="s">
        <v>214</v>
      </c>
      <c r="G148" s="37"/>
      <c r="H148" s="37"/>
      <c r="I148" s="128"/>
      <c r="J148" s="37"/>
      <c r="K148" s="37"/>
      <c r="L148" s="41"/>
      <c r="M148" s="216"/>
      <c r="N148" s="77"/>
      <c r="O148" s="77"/>
      <c r="P148" s="77"/>
      <c r="Q148" s="77"/>
      <c r="R148" s="77"/>
      <c r="S148" s="77"/>
      <c r="T148" s="78"/>
      <c r="AT148" s="15" t="s">
        <v>143</v>
      </c>
      <c r="AU148" s="15" t="s">
        <v>134</v>
      </c>
    </row>
    <row r="149" s="1" customFormat="1" ht="20.4" customHeight="1">
      <c r="B149" s="36"/>
      <c r="C149" s="202" t="s">
        <v>215</v>
      </c>
      <c r="D149" s="202" t="s">
        <v>136</v>
      </c>
      <c r="E149" s="203" t="s">
        <v>216</v>
      </c>
      <c r="F149" s="204" t="s">
        <v>217</v>
      </c>
      <c r="G149" s="205" t="s">
        <v>150</v>
      </c>
      <c r="H149" s="206">
        <v>2440.8000000000002</v>
      </c>
      <c r="I149" s="207"/>
      <c r="J149" s="208">
        <f>ROUND(I149*H149,2)</f>
        <v>0</v>
      </c>
      <c r="K149" s="204" t="s">
        <v>140</v>
      </c>
      <c r="L149" s="41"/>
      <c r="M149" s="209" t="s">
        <v>19</v>
      </c>
      <c r="N149" s="210" t="s">
        <v>45</v>
      </c>
      <c r="O149" s="77"/>
      <c r="P149" s="211">
        <f>O149*H149</f>
        <v>0</v>
      </c>
      <c r="Q149" s="211">
        <v>0</v>
      </c>
      <c r="R149" s="211">
        <f>Q149*H149</f>
        <v>0</v>
      </c>
      <c r="S149" s="211">
        <v>0</v>
      </c>
      <c r="T149" s="212">
        <f>S149*H149</f>
        <v>0</v>
      </c>
      <c r="AR149" s="15" t="s">
        <v>141</v>
      </c>
      <c r="AT149" s="15" t="s">
        <v>136</v>
      </c>
      <c r="AU149" s="15" t="s">
        <v>134</v>
      </c>
      <c r="AY149" s="15" t="s">
        <v>133</v>
      </c>
      <c r="BE149" s="213">
        <f>IF(N149="základní",J149,0)</f>
        <v>0</v>
      </c>
      <c r="BF149" s="213">
        <f>IF(N149="snížená",J149,0)</f>
        <v>0</v>
      </c>
      <c r="BG149" s="213">
        <f>IF(N149="zákl. přenesená",J149,0)</f>
        <v>0</v>
      </c>
      <c r="BH149" s="213">
        <f>IF(N149="sníž. přenesená",J149,0)</f>
        <v>0</v>
      </c>
      <c r="BI149" s="213">
        <f>IF(N149="nulová",J149,0)</f>
        <v>0</v>
      </c>
      <c r="BJ149" s="15" t="s">
        <v>82</v>
      </c>
      <c r="BK149" s="213">
        <f>ROUND(I149*H149,2)</f>
        <v>0</v>
      </c>
      <c r="BL149" s="15" t="s">
        <v>141</v>
      </c>
      <c r="BM149" s="15" t="s">
        <v>218</v>
      </c>
    </row>
    <row r="150" s="1" customFormat="1">
      <c r="B150" s="36"/>
      <c r="C150" s="37"/>
      <c r="D150" s="214" t="s">
        <v>143</v>
      </c>
      <c r="E150" s="37"/>
      <c r="F150" s="215" t="s">
        <v>214</v>
      </c>
      <c r="G150" s="37"/>
      <c r="H150" s="37"/>
      <c r="I150" s="128"/>
      <c r="J150" s="37"/>
      <c r="K150" s="37"/>
      <c r="L150" s="41"/>
      <c r="M150" s="216"/>
      <c r="N150" s="77"/>
      <c r="O150" s="77"/>
      <c r="P150" s="77"/>
      <c r="Q150" s="77"/>
      <c r="R150" s="77"/>
      <c r="S150" s="77"/>
      <c r="T150" s="78"/>
      <c r="AT150" s="15" t="s">
        <v>143</v>
      </c>
      <c r="AU150" s="15" t="s">
        <v>134</v>
      </c>
    </row>
    <row r="151" s="1" customFormat="1">
      <c r="B151" s="36"/>
      <c r="C151" s="37"/>
      <c r="D151" s="214" t="s">
        <v>152</v>
      </c>
      <c r="E151" s="37"/>
      <c r="F151" s="215" t="s">
        <v>219</v>
      </c>
      <c r="G151" s="37"/>
      <c r="H151" s="37"/>
      <c r="I151" s="128"/>
      <c r="J151" s="37"/>
      <c r="K151" s="37"/>
      <c r="L151" s="41"/>
      <c r="M151" s="216"/>
      <c r="N151" s="77"/>
      <c r="O151" s="77"/>
      <c r="P151" s="77"/>
      <c r="Q151" s="77"/>
      <c r="R151" s="77"/>
      <c r="S151" s="77"/>
      <c r="T151" s="78"/>
      <c r="AT151" s="15" t="s">
        <v>152</v>
      </c>
      <c r="AU151" s="15" t="s">
        <v>134</v>
      </c>
    </row>
    <row r="152" s="12" customFormat="1">
      <c r="B152" s="227"/>
      <c r="C152" s="228"/>
      <c r="D152" s="214" t="s">
        <v>145</v>
      </c>
      <c r="E152" s="228"/>
      <c r="F152" s="230" t="s">
        <v>204</v>
      </c>
      <c r="G152" s="228"/>
      <c r="H152" s="231">
        <v>2440.8000000000002</v>
      </c>
      <c r="I152" s="232"/>
      <c r="J152" s="228"/>
      <c r="K152" s="228"/>
      <c r="L152" s="233"/>
      <c r="M152" s="234"/>
      <c r="N152" s="235"/>
      <c r="O152" s="235"/>
      <c r="P152" s="235"/>
      <c r="Q152" s="235"/>
      <c r="R152" s="235"/>
      <c r="S152" s="235"/>
      <c r="T152" s="236"/>
      <c r="AT152" s="237" t="s">
        <v>145</v>
      </c>
      <c r="AU152" s="237" t="s">
        <v>134</v>
      </c>
      <c r="AV152" s="12" t="s">
        <v>84</v>
      </c>
      <c r="AW152" s="12" t="s">
        <v>4</v>
      </c>
      <c r="AX152" s="12" t="s">
        <v>82</v>
      </c>
      <c r="AY152" s="237" t="s">
        <v>133</v>
      </c>
    </row>
    <row r="153" s="1" customFormat="1" ht="20.4" customHeight="1">
      <c r="B153" s="36"/>
      <c r="C153" s="202" t="s">
        <v>220</v>
      </c>
      <c r="D153" s="202" t="s">
        <v>136</v>
      </c>
      <c r="E153" s="203" t="s">
        <v>221</v>
      </c>
      <c r="F153" s="204" t="s">
        <v>222</v>
      </c>
      <c r="G153" s="205" t="s">
        <v>150</v>
      </c>
      <c r="H153" s="206">
        <v>162.72</v>
      </c>
      <c r="I153" s="207"/>
      <c r="J153" s="208">
        <f>ROUND(I153*H153,2)</f>
        <v>0</v>
      </c>
      <c r="K153" s="204" t="s">
        <v>140</v>
      </c>
      <c r="L153" s="41"/>
      <c r="M153" s="209" t="s">
        <v>19</v>
      </c>
      <c r="N153" s="210" t="s">
        <v>45</v>
      </c>
      <c r="O153" s="77"/>
      <c r="P153" s="211">
        <f>O153*H153</f>
        <v>0</v>
      </c>
      <c r="Q153" s="211">
        <v>0</v>
      </c>
      <c r="R153" s="211">
        <f>Q153*H153</f>
        <v>0</v>
      </c>
      <c r="S153" s="211">
        <v>0</v>
      </c>
      <c r="T153" s="212">
        <f>S153*H153</f>
        <v>0</v>
      </c>
      <c r="AR153" s="15" t="s">
        <v>141</v>
      </c>
      <c r="AT153" s="15" t="s">
        <v>136</v>
      </c>
      <c r="AU153" s="15" t="s">
        <v>134</v>
      </c>
      <c r="AY153" s="15" t="s">
        <v>133</v>
      </c>
      <c r="BE153" s="213">
        <f>IF(N153="základní",J153,0)</f>
        <v>0</v>
      </c>
      <c r="BF153" s="213">
        <f>IF(N153="snížená",J153,0)</f>
        <v>0</v>
      </c>
      <c r="BG153" s="213">
        <f>IF(N153="zákl. přenesená",J153,0)</f>
        <v>0</v>
      </c>
      <c r="BH153" s="213">
        <f>IF(N153="sníž. přenesená",J153,0)</f>
        <v>0</v>
      </c>
      <c r="BI153" s="213">
        <f>IF(N153="nulová",J153,0)</f>
        <v>0</v>
      </c>
      <c r="BJ153" s="15" t="s">
        <v>82</v>
      </c>
      <c r="BK153" s="213">
        <f>ROUND(I153*H153,2)</f>
        <v>0</v>
      </c>
      <c r="BL153" s="15" t="s">
        <v>141</v>
      </c>
      <c r="BM153" s="15" t="s">
        <v>223</v>
      </c>
    </row>
    <row r="154" s="10" customFormat="1" ht="20.88" customHeight="1">
      <c r="B154" s="186"/>
      <c r="C154" s="187"/>
      <c r="D154" s="188" t="s">
        <v>73</v>
      </c>
      <c r="E154" s="200" t="s">
        <v>224</v>
      </c>
      <c r="F154" s="200" t="s">
        <v>225</v>
      </c>
      <c r="G154" s="187"/>
      <c r="H154" s="187"/>
      <c r="I154" s="190"/>
      <c r="J154" s="201">
        <f>BK154</f>
        <v>0</v>
      </c>
      <c r="K154" s="187"/>
      <c r="L154" s="192"/>
      <c r="M154" s="193"/>
      <c r="N154" s="194"/>
      <c r="O154" s="194"/>
      <c r="P154" s="195">
        <f>SUM(P155:P156)</f>
        <v>0</v>
      </c>
      <c r="Q154" s="194"/>
      <c r="R154" s="195">
        <f>SUM(R155:R156)</f>
        <v>0</v>
      </c>
      <c r="S154" s="194"/>
      <c r="T154" s="196">
        <f>SUM(T155:T156)</f>
        <v>0</v>
      </c>
      <c r="AR154" s="197" t="s">
        <v>82</v>
      </c>
      <c r="AT154" s="198" t="s">
        <v>73</v>
      </c>
      <c r="AU154" s="198" t="s">
        <v>84</v>
      </c>
      <c r="AY154" s="197" t="s">
        <v>133</v>
      </c>
      <c r="BK154" s="199">
        <f>SUM(BK155:BK156)</f>
        <v>0</v>
      </c>
    </row>
    <row r="155" s="1" customFormat="1" ht="14.4" customHeight="1">
      <c r="B155" s="36"/>
      <c r="C155" s="202" t="s">
        <v>8</v>
      </c>
      <c r="D155" s="202" t="s">
        <v>136</v>
      </c>
      <c r="E155" s="203" t="s">
        <v>226</v>
      </c>
      <c r="F155" s="204" t="s">
        <v>227</v>
      </c>
      <c r="G155" s="205" t="s">
        <v>228</v>
      </c>
      <c r="H155" s="206">
        <v>1</v>
      </c>
      <c r="I155" s="207"/>
      <c r="J155" s="208">
        <f>ROUND(I155*H155,2)</f>
        <v>0</v>
      </c>
      <c r="K155" s="204" t="s">
        <v>19</v>
      </c>
      <c r="L155" s="41"/>
      <c r="M155" s="209" t="s">
        <v>19</v>
      </c>
      <c r="N155" s="210" t="s">
        <v>45</v>
      </c>
      <c r="O155" s="77"/>
      <c r="P155" s="211">
        <f>O155*H155</f>
        <v>0</v>
      </c>
      <c r="Q155" s="211">
        <v>0</v>
      </c>
      <c r="R155" s="211">
        <f>Q155*H155</f>
        <v>0</v>
      </c>
      <c r="S155" s="211">
        <v>0</v>
      </c>
      <c r="T155" s="212">
        <f>S155*H155</f>
        <v>0</v>
      </c>
      <c r="AR155" s="15" t="s">
        <v>141</v>
      </c>
      <c r="AT155" s="15" t="s">
        <v>136</v>
      </c>
      <c r="AU155" s="15" t="s">
        <v>134</v>
      </c>
      <c r="AY155" s="15" t="s">
        <v>133</v>
      </c>
      <c r="BE155" s="213">
        <f>IF(N155="základní",J155,0)</f>
        <v>0</v>
      </c>
      <c r="BF155" s="213">
        <f>IF(N155="snížená",J155,0)</f>
        <v>0</v>
      </c>
      <c r="BG155" s="213">
        <f>IF(N155="zákl. přenesená",J155,0)</f>
        <v>0</v>
      </c>
      <c r="BH155" s="213">
        <f>IF(N155="sníž. přenesená",J155,0)</f>
        <v>0</v>
      </c>
      <c r="BI155" s="213">
        <f>IF(N155="nulová",J155,0)</f>
        <v>0</v>
      </c>
      <c r="BJ155" s="15" t="s">
        <v>82</v>
      </c>
      <c r="BK155" s="213">
        <f>ROUND(I155*H155,2)</f>
        <v>0</v>
      </c>
      <c r="BL155" s="15" t="s">
        <v>141</v>
      </c>
      <c r="BM155" s="15" t="s">
        <v>229</v>
      </c>
    </row>
    <row r="156" s="1" customFormat="1">
      <c r="B156" s="36"/>
      <c r="C156" s="37"/>
      <c r="D156" s="214" t="s">
        <v>152</v>
      </c>
      <c r="E156" s="37"/>
      <c r="F156" s="215" t="s">
        <v>230</v>
      </c>
      <c r="G156" s="37"/>
      <c r="H156" s="37"/>
      <c r="I156" s="128"/>
      <c r="J156" s="37"/>
      <c r="K156" s="37"/>
      <c r="L156" s="41"/>
      <c r="M156" s="216"/>
      <c r="N156" s="77"/>
      <c r="O156" s="77"/>
      <c r="P156" s="77"/>
      <c r="Q156" s="77"/>
      <c r="R156" s="77"/>
      <c r="S156" s="77"/>
      <c r="T156" s="78"/>
      <c r="AT156" s="15" t="s">
        <v>152</v>
      </c>
      <c r="AU156" s="15" t="s">
        <v>134</v>
      </c>
    </row>
    <row r="157" s="10" customFormat="1" ht="20.88" customHeight="1">
      <c r="B157" s="186"/>
      <c r="C157" s="187"/>
      <c r="D157" s="188" t="s">
        <v>73</v>
      </c>
      <c r="E157" s="200" t="s">
        <v>231</v>
      </c>
      <c r="F157" s="200" t="s">
        <v>232</v>
      </c>
      <c r="G157" s="187"/>
      <c r="H157" s="187"/>
      <c r="I157" s="190"/>
      <c r="J157" s="201">
        <f>BK157</f>
        <v>0</v>
      </c>
      <c r="K157" s="187"/>
      <c r="L157" s="192"/>
      <c r="M157" s="193"/>
      <c r="N157" s="194"/>
      <c r="O157" s="194"/>
      <c r="P157" s="195">
        <f>SUM(P158:P161)</f>
        <v>0</v>
      </c>
      <c r="Q157" s="194"/>
      <c r="R157" s="195">
        <f>SUM(R158:R161)</f>
        <v>0</v>
      </c>
      <c r="S157" s="194"/>
      <c r="T157" s="196">
        <f>SUM(T158:T161)</f>
        <v>12.3375</v>
      </c>
      <c r="AR157" s="197" t="s">
        <v>82</v>
      </c>
      <c r="AT157" s="198" t="s">
        <v>73</v>
      </c>
      <c r="AU157" s="198" t="s">
        <v>84</v>
      </c>
      <c r="AY157" s="197" t="s">
        <v>133</v>
      </c>
      <c r="BK157" s="199">
        <f>SUM(BK158:BK161)</f>
        <v>0</v>
      </c>
    </row>
    <row r="158" s="1" customFormat="1" ht="20.4" customHeight="1">
      <c r="B158" s="36"/>
      <c r="C158" s="202" t="s">
        <v>233</v>
      </c>
      <c r="D158" s="202" t="s">
        <v>136</v>
      </c>
      <c r="E158" s="203" t="s">
        <v>234</v>
      </c>
      <c r="F158" s="204" t="s">
        <v>235</v>
      </c>
      <c r="G158" s="205" t="s">
        <v>139</v>
      </c>
      <c r="H158" s="206">
        <v>10.5</v>
      </c>
      <c r="I158" s="207"/>
      <c r="J158" s="208">
        <f>ROUND(I158*H158,2)</f>
        <v>0</v>
      </c>
      <c r="K158" s="204" t="s">
        <v>140</v>
      </c>
      <c r="L158" s="41"/>
      <c r="M158" s="209" t="s">
        <v>19</v>
      </c>
      <c r="N158" s="210" t="s">
        <v>45</v>
      </c>
      <c r="O158" s="77"/>
      <c r="P158" s="211">
        <f>O158*H158</f>
        <v>0</v>
      </c>
      <c r="Q158" s="211">
        <v>0</v>
      </c>
      <c r="R158" s="211">
        <f>Q158*H158</f>
        <v>0</v>
      </c>
      <c r="S158" s="211">
        <v>1.175</v>
      </c>
      <c r="T158" s="212">
        <f>S158*H158</f>
        <v>12.3375</v>
      </c>
      <c r="AR158" s="15" t="s">
        <v>141</v>
      </c>
      <c r="AT158" s="15" t="s">
        <v>136</v>
      </c>
      <c r="AU158" s="15" t="s">
        <v>134</v>
      </c>
      <c r="AY158" s="15" t="s">
        <v>133</v>
      </c>
      <c r="BE158" s="213">
        <f>IF(N158="základní",J158,0)</f>
        <v>0</v>
      </c>
      <c r="BF158" s="213">
        <f>IF(N158="snížená",J158,0)</f>
        <v>0</v>
      </c>
      <c r="BG158" s="213">
        <f>IF(N158="zákl. přenesená",J158,0)</f>
        <v>0</v>
      </c>
      <c r="BH158" s="213">
        <f>IF(N158="sníž. přenesená",J158,0)</f>
        <v>0</v>
      </c>
      <c r="BI158" s="213">
        <f>IF(N158="nulová",J158,0)</f>
        <v>0</v>
      </c>
      <c r="BJ158" s="15" t="s">
        <v>82</v>
      </c>
      <c r="BK158" s="213">
        <f>ROUND(I158*H158,2)</f>
        <v>0</v>
      </c>
      <c r="BL158" s="15" t="s">
        <v>141</v>
      </c>
      <c r="BM158" s="15" t="s">
        <v>236</v>
      </c>
    </row>
    <row r="159" s="1" customFormat="1">
      <c r="B159" s="36"/>
      <c r="C159" s="37"/>
      <c r="D159" s="214" t="s">
        <v>143</v>
      </c>
      <c r="E159" s="37"/>
      <c r="F159" s="215" t="s">
        <v>237</v>
      </c>
      <c r="G159" s="37"/>
      <c r="H159" s="37"/>
      <c r="I159" s="128"/>
      <c r="J159" s="37"/>
      <c r="K159" s="37"/>
      <c r="L159" s="41"/>
      <c r="M159" s="216"/>
      <c r="N159" s="77"/>
      <c r="O159" s="77"/>
      <c r="P159" s="77"/>
      <c r="Q159" s="77"/>
      <c r="R159" s="77"/>
      <c r="S159" s="77"/>
      <c r="T159" s="78"/>
      <c r="AT159" s="15" t="s">
        <v>143</v>
      </c>
      <c r="AU159" s="15" t="s">
        <v>134</v>
      </c>
    </row>
    <row r="160" s="11" customFormat="1">
      <c r="B160" s="217"/>
      <c r="C160" s="218"/>
      <c r="D160" s="214" t="s">
        <v>145</v>
      </c>
      <c r="E160" s="219" t="s">
        <v>19</v>
      </c>
      <c r="F160" s="220" t="s">
        <v>146</v>
      </c>
      <c r="G160" s="218"/>
      <c r="H160" s="219" t="s">
        <v>19</v>
      </c>
      <c r="I160" s="221"/>
      <c r="J160" s="218"/>
      <c r="K160" s="218"/>
      <c r="L160" s="222"/>
      <c r="M160" s="223"/>
      <c r="N160" s="224"/>
      <c r="O160" s="224"/>
      <c r="P160" s="224"/>
      <c r="Q160" s="224"/>
      <c r="R160" s="224"/>
      <c r="S160" s="224"/>
      <c r="T160" s="225"/>
      <c r="AT160" s="226" t="s">
        <v>145</v>
      </c>
      <c r="AU160" s="226" t="s">
        <v>134</v>
      </c>
      <c r="AV160" s="11" t="s">
        <v>82</v>
      </c>
      <c r="AW160" s="11" t="s">
        <v>35</v>
      </c>
      <c r="AX160" s="11" t="s">
        <v>74</v>
      </c>
      <c r="AY160" s="226" t="s">
        <v>133</v>
      </c>
    </row>
    <row r="161" s="12" customFormat="1">
      <c r="B161" s="227"/>
      <c r="C161" s="228"/>
      <c r="D161" s="214" t="s">
        <v>145</v>
      </c>
      <c r="E161" s="229" t="s">
        <v>19</v>
      </c>
      <c r="F161" s="230" t="s">
        <v>238</v>
      </c>
      <c r="G161" s="228"/>
      <c r="H161" s="231">
        <v>10.5</v>
      </c>
      <c r="I161" s="232"/>
      <c r="J161" s="228"/>
      <c r="K161" s="228"/>
      <c r="L161" s="233"/>
      <c r="M161" s="234"/>
      <c r="N161" s="235"/>
      <c r="O161" s="235"/>
      <c r="P161" s="235"/>
      <c r="Q161" s="235"/>
      <c r="R161" s="235"/>
      <c r="S161" s="235"/>
      <c r="T161" s="236"/>
      <c r="AT161" s="237" t="s">
        <v>145</v>
      </c>
      <c r="AU161" s="237" t="s">
        <v>134</v>
      </c>
      <c r="AV161" s="12" t="s">
        <v>84</v>
      </c>
      <c r="AW161" s="12" t="s">
        <v>35</v>
      </c>
      <c r="AX161" s="12" t="s">
        <v>74</v>
      </c>
      <c r="AY161" s="237" t="s">
        <v>133</v>
      </c>
    </row>
    <row r="162" s="10" customFormat="1" ht="20.88" customHeight="1">
      <c r="B162" s="186"/>
      <c r="C162" s="187"/>
      <c r="D162" s="188" t="s">
        <v>73</v>
      </c>
      <c r="E162" s="200" t="s">
        <v>239</v>
      </c>
      <c r="F162" s="200" t="s">
        <v>240</v>
      </c>
      <c r="G162" s="187"/>
      <c r="H162" s="187"/>
      <c r="I162" s="190"/>
      <c r="J162" s="201">
        <f>BK162</f>
        <v>0</v>
      </c>
      <c r="K162" s="187"/>
      <c r="L162" s="192"/>
      <c r="M162" s="193"/>
      <c r="N162" s="194"/>
      <c r="O162" s="194"/>
      <c r="P162" s="195">
        <f>SUM(P163:P170)</f>
        <v>0</v>
      </c>
      <c r="Q162" s="194"/>
      <c r="R162" s="195">
        <f>SUM(R163:R170)</f>
        <v>0</v>
      </c>
      <c r="S162" s="194"/>
      <c r="T162" s="196">
        <f>SUM(T163:T170)</f>
        <v>14.70844</v>
      </c>
      <c r="AR162" s="197" t="s">
        <v>82</v>
      </c>
      <c r="AT162" s="198" t="s">
        <v>73</v>
      </c>
      <c r="AU162" s="198" t="s">
        <v>84</v>
      </c>
      <c r="AY162" s="197" t="s">
        <v>133</v>
      </c>
      <c r="BK162" s="199">
        <f>SUM(BK163:BK170)</f>
        <v>0</v>
      </c>
    </row>
    <row r="163" s="1" customFormat="1" ht="20.4" customHeight="1">
      <c r="B163" s="36"/>
      <c r="C163" s="202" t="s">
        <v>241</v>
      </c>
      <c r="D163" s="202" t="s">
        <v>136</v>
      </c>
      <c r="E163" s="203" t="s">
        <v>242</v>
      </c>
      <c r="F163" s="204" t="s">
        <v>243</v>
      </c>
      <c r="G163" s="205" t="s">
        <v>244</v>
      </c>
      <c r="H163" s="206">
        <v>37.5</v>
      </c>
      <c r="I163" s="207"/>
      <c r="J163" s="208">
        <f>ROUND(I163*H163,2)</f>
        <v>0</v>
      </c>
      <c r="K163" s="204" t="s">
        <v>140</v>
      </c>
      <c r="L163" s="41"/>
      <c r="M163" s="209" t="s">
        <v>19</v>
      </c>
      <c r="N163" s="210" t="s">
        <v>45</v>
      </c>
      <c r="O163" s="77"/>
      <c r="P163" s="211">
        <f>O163*H163</f>
        <v>0</v>
      </c>
      <c r="Q163" s="211">
        <v>0</v>
      </c>
      <c r="R163" s="211">
        <f>Q163*H163</f>
        <v>0</v>
      </c>
      <c r="S163" s="211">
        <v>0.33000000000000002</v>
      </c>
      <c r="T163" s="212">
        <f>S163*H163</f>
        <v>12.375</v>
      </c>
      <c r="AR163" s="15" t="s">
        <v>141</v>
      </c>
      <c r="AT163" s="15" t="s">
        <v>136</v>
      </c>
      <c r="AU163" s="15" t="s">
        <v>134</v>
      </c>
      <c r="AY163" s="15" t="s">
        <v>133</v>
      </c>
      <c r="BE163" s="213">
        <f>IF(N163="základní",J163,0)</f>
        <v>0</v>
      </c>
      <c r="BF163" s="213">
        <f>IF(N163="snížená",J163,0)</f>
        <v>0</v>
      </c>
      <c r="BG163" s="213">
        <f>IF(N163="zákl. přenesená",J163,0)</f>
        <v>0</v>
      </c>
      <c r="BH163" s="213">
        <f>IF(N163="sníž. přenesená",J163,0)</f>
        <v>0</v>
      </c>
      <c r="BI163" s="213">
        <f>IF(N163="nulová",J163,0)</f>
        <v>0</v>
      </c>
      <c r="BJ163" s="15" t="s">
        <v>82</v>
      </c>
      <c r="BK163" s="213">
        <f>ROUND(I163*H163,2)</f>
        <v>0</v>
      </c>
      <c r="BL163" s="15" t="s">
        <v>141</v>
      </c>
      <c r="BM163" s="15" t="s">
        <v>245</v>
      </c>
    </row>
    <row r="164" s="11" customFormat="1">
      <c r="B164" s="217"/>
      <c r="C164" s="218"/>
      <c r="D164" s="214" t="s">
        <v>145</v>
      </c>
      <c r="E164" s="219" t="s">
        <v>19</v>
      </c>
      <c r="F164" s="220" t="s">
        <v>246</v>
      </c>
      <c r="G164" s="218"/>
      <c r="H164" s="219" t="s">
        <v>19</v>
      </c>
      <c r="I164" s="221"/>
      <c r="J164" s="218"/>
      <c r="K164" s="218"/>
      <c r="L164" s="222"/>
      <c r="M164" s="223"/>
      <c r="N164" s="224"/>
      <c r="O164" s="224"/>
      <c r="P164" s="224"/>
      <c r="Q164" s="224"/>
      <c r="R164" s="224"/>
      <c r="S164" s="224"/>
      <c r="T164" s="225"/>
      <c r="AT164" s="226" t="s">
        <v>145</v>
      </c>
      <c r="AU164" s="226" t="s">
        <v>134</v>
      </c>
      <c r="AV164" s="11" t="s">
        <v>82</v>
      </c>
      <c r="AW164" s="11" t="s">
        <v>35</v>
      </c>
      <c r="AX164" s="11" t="s">
        <v>74</v>
      </c>
      <c r="AY164" s="226" t="s">
        <v>133</v>
      </c>
    </row>
    <row r="165" s="12" customFormat="1">
      <c r="B165" s="227"/>
      <c r="C165" s="228"/>
      <c r="D165" s="214" t="s">
        <v>145</v>
      </c>
      <c r="E165" s="229" t="s">
        <v>19</v>
      </c>
      <c r="F165" s="230" t="s">
        <v>247</v>
      </c>
      <c r="G165" s="228"/>
      <c r="H165" s="231">
        <v>37.5</v>
      </c>
      <c r="I165" s="232"/>
      <c r="J165" s="228"/>
      <c r="K165" s="228"/>
      <c r="L165" s="233"/>
      <c r="M165" s="234"/>
      <c r="N165" s="235"/>
      <c r="O165" s="235"/>
      <c r="P165" s="235"/>
      <c r="Q165" s="235"/>
      <c r="R165" s="235"/>
      <c r="S165" s="235"/>
      <c r="T165" s="236"/>
      <c r="AT165" s="237" t="s">
        <v>145</v>
      </c>
      <c r="AU165" s="237" t="s">
        <v>134</v>
      </c>
      <c r="AV165" s="12" t="s">
        <v>84</v>
      </c>
      <c r="AW165" s="12" t="s">
        <v>35</v>
      </c>
      <c r="AX165" s="12" t="s">
        <v>74</v>
      </c>
      <c r="AY165" s="237" t="s">
        <v>133</v>
      </c>
    </row>
    <row r="166" s="1" customFormat="1" ht="20.4" customHeight="1">
      <c r="B166" s="36"/>
      <c r="C166" s="202" t="s">
        <v>248</v>
      </c>
      <c r="D166" s="202" t="s">
        <v>136</v>
      </c>
      <c r="E166" s="203" t="s">
        <v>249</v>
      </c>
      <c r="F166" s="204" t="s">
        <v>250</v>
      </c>
      <c r="G166" s="205" t="s">
        <v>150</v>
      </c>
      <c r="H166" s="206">
        <v>145.84</v>
      </c>
      <c r="I166" s="207"/>
      <c r="J166" s="208">
        <f>ROUND(I166*H166,2)</f>
        <v>0</v>
      </c>
      <c r="K166" s="204" t="s">
        <v>140</v>
      </c>
      <c r="L166" s="41"/>
      <c r="M166" s="209" t="s">
        <v>19</v>
      </c>
      <c r="N166" s="210" t="s">
        <v>45</v>
      </c>
      <c r="O166" s="77"/>
      <c r="P166" s="211">
        <f>O166*H166</f>
        <v>0</v>
      </c>
      <c r="Q166" s="211">
        <v>0</v>
      </c>
      <c r="R166" s="211">
        <f>Q166*H166</f>
        <v>0</v>
      </c>
      <c r="S166" s="211">
        <v>0.016</v>
      </c>
      <c r="T166" s="212">
        <f>S166*H166</f>
        <v>2.33344</v>
      </c>
      <c r="AR166" s="15" t="s">
        <v>141</v>
      </c>
      <c r="AT166" s="15" t="s">
        <v>136</v>
      </c>
      <c r="AU166" s="15" t="s">
        <v>134</v>
      </c>
      <c r="AY166" s="15" t="s">
        <v>133</v>
      </c>
      <c r="BE166" s="213">
        <f>IF(N166="základní",J166,0)</f>
        <v>0</v>
      </c>
      <c r="BF166" s="213">
        <f>IF(N166="snížená",J166,0)</f>
        <v>0</v>
      </c>
      <c r="BG166" s="213">
        <f>IF(N166="zákl. přenesená",J166,0)</f>
        <v>0</v>
      </c>
      <c r="BH166" s="213">
        <f>IF(N166="sníž. přenesená",J166,0)</f>
        <v>0</v>
      </c>
      <c r="BI166" s="213">
        <f>IF(N166="nulová",J166,0)</f>
        <v>0</v>
      </c>
      <c r="BJ166" s="15" t="s">
        <v>82</v>
      </c>
      <c r="BK166" s="213">
        <f>ROUND(I166*H166,2)</f>
        <v>0</v>
      </c>
      <c r="BL166" s="15" t="s">
        <v>141</v>
      </c>
      <c r="BM166" s="15" t="s">
        <v>251</v>
      </c>
    </row>
    <row r="167" s="12" customFormat="1">
      <c r="B167" s="227"/>
      <c r="C167" s="228"/>
      <c r="D167" s="214" t="s">
        <v>145</v>
      </c>
      <c r="E167" s="229" t="s">
        <v>19</v>
      </c>
      <c r="F167" s="230" t="s">
        <v>166</v>
      </c>
      <c r="G167" s="228"/>
      <c r="H167" s="231">
        <v>129.16</v>
      </c>
      <c r="I167" s="232"/>
      <c r="J167" s="228"/>
      <c r="K167" s="228"/>
      <c r="L167" s="233"/>
      <c r="M167" s="234"/>
      <c r="N167" s="235"/>
      <c r="O167" s="235"/>
      <c r="P167" s="235"/>
      <c r="Q167" s="235"/>
      <c r="R167" s="235"/>
      <c r="S167" s="235"/>
      <c r="T167" s="236"/>
      <c r="AT167" s="237" t="s">
        <v>145</v>
      </c>
      <c r="AU167" s="237" t="s">
        <v>134</v>
      </c>
      <c r="AV167" s="12" t="s">
        <v>84</v>
      </c>
      <c r="AW167" s="12" t="s">
        <v>35</v>
      </c>
      <c r="AX167" s="12" t="s">
        <v>74</v>
      </c>
      <c r="AY167" s="237" t="s">
        <v>133</v>
      </c>
    </row>
    <row r="168" s="12" customFormat="1">
      <c r="B168" s="227"/>
      <c r="C168" s="228"/>
      <c r="D168" s="214" t="s">
        <v>145</v>
      </c>
      <c r="E168" s="229" t="s">
        <v>19</v>
      </c>
      <c r="F168" s="230" t="s">
        <v>167</v>
      </c>
      <c r="G168" s="228"/>
      <c r="H168" s="231">
        <v>69.180000000000007</v>
      </c>
      <c r="I168" s="232"/>
      <c r="J168" s="228"/>
      <c r="K168" s="228"/>
      <c r="L168" s="233"/>
      <c r="M168" s="234"/>
      <c r="N168" s="235"/>
      <c r="O168" s="235"/>
      <c r="P168" s="235"/>
      <c r="Q168" s="235"/>
      <c r="R168" s="235"/>
      <c r="S168" s="235"/>
      <c r="T168" s="236"/>
      <c r="AT168" s="237" t="s">
        <v>145</v>
      </c>
      <c r="AU168" s="237" t="s">
        <v>134</v>
      </c>
      <c r="AV168" s="12" t="s">
        <v>84</v>
      </c>
      <c r="AW168" s="12" t="s">
        <v>35</v>
      </c>
      <c r="AX168" s="12" t="s">
        <v>74</v>
      </c>
      <c r="AY168" s="237" t="s">
        <v>133</v>
      </c>
    </row>
    <row r="169" s="12" customFormat="1">
      <c r="B169" s="227"/>
      <c r="C169" s="228"/>
      <c r="D169" s="214" t="s">
        <v>145</v>
      </c>
      <c r="E169" s="229" t="s">
        <v>19</v>
      </c>
      <c r="F169" s="230" t="s">
        <v>168</v>
      </c>
      <c r="G169" s="228"/>
      <c r="H169" s="231">
        <v>-37.5</v>
      </c>
      <c r="I169" s="232"/>
      <c r="J169" s="228"/>
      <c r="K169" s="228"/>
      <c r="L169" s="233"/>
      <c r="M169" s="234"/>
      <c r="N169" s="235"/>
      <c r="O169" s="235"/>
      <c r="P169" s="235"/>
      <c r="Q169" s="235"/>
      <c r="R169" s="235"/>
      <c r="S169" s="235"/>
      <c r="T169" s="236"/>
      <c r="AT169" s="237" t="s">
        <v>145</v>
      </c>
      <c r="AU169" s="237" t="s">
        <v>134</v>
      </c>
      <c r="AV169" s="12" t="s">
        <v>84</v>
      </c>
      <c r="AW169" s="12" t="s">
        <v>35</v>
      </c>
      <c r="AX169" s="12" t="s">
        <v>74</v>
      </c>
      <c r="AY169" s="237" t="s">
        <v>133</v>
      </c>
    </row>
    <row r="170" s="12" customFormat="1">
      <c r="B170" s="227"/>
      <c r="C170" s="228"/>
      <c r="D170" s="214" t="s">
        <v>145</v>
      </c>
      <c r="E170" s="229" t="s">
        <v>19</v>
      </c>
      <c r="F170" s="230" t="s">
        <v>178</v>
      </c>
      <c r="G170" s="228"/>
      <c r="H170" s="231">
        <v>-15</v>
      </c>
      <c r="I170" s="232"/>
      <c r="J170" s="228"/>
      <c r="K170" s="228"/>
      <c r="L170" s="233"/>
      <c r="M170" s="234"/>
      <c r="N170" s="235"/>
      <c r="O170" s="235"/>
      <c r="P170" s="235"/>
      <c r="Q170" s="235"/>
      <c r="R170" s="235"/>
      <c r="S170" s="235"/>
      <c r="T170" s="236"/>
      <c r="AT170" s="237" t="s">
        <v>145</v>
      </c>
      <c r="AU170" s="237" t="s">
        <v>134</v>
      </c>
      <c r="AV170" s="12" t="s">
        <v>84</v>
      </c>
      <c r="AW170" s="12" t="s">
        <v>35</v>
      </c>
      <c r="AX170" s="12" t="s">
        <v>74</v>
      </c>
      <c r="AY170" s="237" t="s">
        <v>133</v>
      </c>
    </row>
    <row r="171" s="10" customFormat="1" ht="20.88" customHeight="1">
      <c r="B171" s="186"/>
      <c r="C171" s="187"/>
      <c r="D171" s="188" t="s">
        <v>73</v>
      </c>
      <c r="E171" s="200" t="s">
        <v>252</v>
      </c>
      <c r="F171" s="200" t="s">
        <v>253</v>
      </c>
      <c r="G171" s="187"/>
      <c r="H171" s="187"/>
      <c r="I171" s="190"/>
      <c r="J171" s="201">
        <f>BK171</f>
        <v>0</v>
      </c>
      <c r="K171" s="187"/>
      <c r="L171" s="192"/>
      <c r="M171" s="193"/>
      <c r="N171" s="194"/>
      <c r="O171" s="194"/>
      <c r="P171" s="195">
        <f>SUM(P172:P208)</f>
        <v>0</v>
      </c>
      <c r="Q171" s="194"/>
      <c r="R171" s="195">
        <f>SUM(R172:R208)</f>
        <v>1.9744639599999998</v>
      </c>
      <c r="S171" s="194"/>
      <c r="T171" s="196">
        <f>SUM(T172:T208)</f>
        <v>2.0474999999999999</v>
      </c>
      <c r="AR171" s="197" t="s">
        <v>82</v>
      </c>
      <c r="AT171" s="198" t="s">
        <v>73</v>
      </c>
      <c r="AU171" s="198" t="s">
        <v>84</v>
      </c>
      <c r="AY171" s="197" t="s">
        <v>133</v>
      </c>
      <c r="BK171" s="199">
        <f>SUM(BK172:BK208)</f>
        <v>0</v>
      </c>
    </row>
    <row r="172" s="1" customFormat="1" ht="20.4" customHeight="1">
      <c r="B172" s="36"/>
      <c r="C172" s="202" t="s">
        <v>254</v>
      </c>
      <c r="D172" s="202" t="s">
        <v>136</v>
      </c>
      <c r="E172" s="203" t="s">
        <v>255</v>
      </c>
      <c r="F172" s="204" t="s">
        <v>256</v>
      </c>
      <c r="G172" s="205" t="s">
        <v>150</v>
      </c>
      <c r="H172" s="206">
        <v>110.795</v>
      </c>
      <c r="I172" s="207"/>
      <c r="J172" s="208">
        <f>ROUND(I172*H172,2)</f>
        <v>0</v>
      </c>
      <c r="K172" s="204" t="s">
        <v>140</v>
      </c>
      <c r="L172" s="41"/>
      <c r="M172" s="209" t="s">
        <v>19</v>
      </c>
      <c r="N172" s="210" t="s">
        <v>45</v>
      </c>
      <c r="O172" s="77"/>
      <c r="P172" s="211">
        <f>O172*H172</f>
        <v>0</v>
      </c>
      <c r="Q172" s="211">
        <v>0</v>
      </c>
      <c r="R172" s="211">
        <f>Q172*H172</f>
        <v>0</v>
      </c>
      <c r="S172" s="211">
        <v>0</v>
      </c>
      <c r="T172" s="212">
        <f>S172*H172</f>
        <v>0</v>
      </c>
      <c r="AR172" s="15" t="s">
        <v>141</v>
      </c>
      <c r="AT172" s="15" t="s">
        <v>136</v>
      </c>
      <c r="AU172" s="15" t="s">
        <v>134</v>
      </c>
      <c r="AY172" s="15" t="s">
        <v>133</v>
      </c>
      <c r="BE172" s="213">
        <f>IF(N172="základní",J172,0)</f>
        <v>0</v>
      </c>
      <c r="BF172" s="213">
        <f>IF(N172="snížená",J172,0)</f>
        <v>0</v>
      </c>
      <c r="BG172" s="213">
        <f>IF(N172="zákl. přenesená",J172,0)</f>
        <v>0</v>
      </c>
      <c r="BH172" s="213">
        <f>IF(N172="sníž. přenesená",J172,0)</f>
        <v>0</v>
      </c>
      <c r="BI172" s="213">
        <f>IF(N172="nulová",J172,0)</f>
        <v>0</v>
      </c>
      <c r="BJ172" s="15" t="s">
        <v>82</v>
      </c>
      <c r="BK172" s="213">
        <f>ROUND(I172*H172,2)</f>
        <v>0</v>
      </c>
      <c r="BL172" s="15" t="s">
        <v>141</v>
      </c>
      <c r="BM172" s="15" t="s">
        <v>257</v>
      </c>
    </row>
    <row r="173" s="1" customFormat="1">
      <c r="B173" s="36"/>
      <c r="C173" s="37"/>
      <c r="D173" s="214" t="s">
        <v>143</v>
      </c>
      <c r="E173" s="37"/>
      <c r="F173" s="215" t="s">
        <v>258</v>
      </c>
      <c r="G173" s="37"/>
      <c r="H173" s="37"/>
      <c r="I173" s="128"/>
      <c r="J173" s="37"/>
      <c r="K173" s="37"/>
      <c r="L173" s="41"/>
      <c r="M173" s="216"/>
      <c r="N173" s="77"/>
      <c r="O173" s="77"/>
      <c r="P173" s="77"/>
      <c r="Q173" s="77"/>
      <c r="R173" s="77"/>
      <c r="S173" s="77"/>
      <c r="T173" s="78"/>
      <c r="AT173" s="15" t="s">
        <v>143</v>
      </c>
      <c r="AU173" s="15" t="s">
        <v>134</v>
      </c>
    </row>
    <row r="174" s="1" customFormat="1">
      <c r="B174" s="36"/>
      <c r="C174" s="37"/>
      <c r="D174" s="214" t="s">
        <v>152</v>
      </c>
      <c r="E174" s="37"/>
      <c r="F174" s="215" t="s">
        <v>259</v>
      </c>
      <c r="G174" s="37"/>
      <c r="H174" s="37"/>
      <c r="I174" s="128"/>
      <c r="J174" s="37"/>
      <c r="K174" s="37"/>
      <c r="L174" s="41"/>
      <c r="M174" s="216"/>
      <c r="N174" s="77"/>
      <c r="O174" s="77"/>
      <c r="P174" s="77"/>
      <c r="Q174" s="77"/>
      <c r="R174" s="77"/>
      <c r="S174" s="77"/>
      <c r="T174" s="78"/>
      <c r="AT174" s="15" t="s">
        <v>152</v>
      </c>
      <c r="AU174" s="15" t="s">
        <v>134</v>
      </c>
    </row>
    <row r="175" s="12" customFormat="1">
      <c r="B175" s="227"/>
      <c r="C175" s="228"/>
      <c r="D175" s="214" t="s">
        <v>145</v>
      </c>
      <c r="E175" s="229" t="s">
        <v>19</v>
      </c>
      <c r="F175" s="230" t="s">
        <v>260</v>
      </c>
      <c r="G175" s="228"/>
      <c r="H175" s="231">
        <v>110.795</v>
      </c>
      <c r="I175" s="232"/>
      <c r="J175" s="228"/>
      <c r="K175" s="228"/>
      <c r="L175" s="233"/>
      <c r="M175" s="234"/>
      <c r="N175" s="235"/>
      <c r="O175" s="235"/>
      <c r="P175" s="235"/>
      <c r="Q175" s="235"/>
      <c r="R175" s="235"/>
      <c r="S175" s="235"/>
      <c r="T175" s="236"/>
      <c r="AT175" s="237" t="s">
        <v>145</v>
      </c>
      <c r="AU175" s="237" t="s">
        <v>134</v>
      </c>
      <c r="AV175" s="12" t="s">
        <v>84</v>
      </c>
      <c r="AW175" s="12" t="s">
        <v>35</v>
      </c>
      <c r="AX175" s="12" t="s">
        <v>74</v>
      </c>
      <c r="AY175" s="237" t="s">
        <v>133</v>
      </c>
    </row>
    <row r="176" s="1" customFormat="1" ht="20.4" customHeight="1">
      <c r="B176" s="36"/>
      <c r="C176" s="202" t="s">
        <v>261</v>
      </c>
      <c r="D176" s="202" t="s">
        <v>136</v>
      </c>
      <c r="E176" s="203" t="s">
        <v>262</v>
      </c>
      <c r="F176" s="204" t="s">
        <v>263</v>
      </c>
      <c r="G176" s="205" t="s">
        <v>139</v>
      </c>
      <c r="H176" s="206">
        <v>-0.45500000000000002</v>
      </c>
      <c r="I176" s="207"/>
      <c r="J176" s="208">
        <f>ROUND(I176*H176,2)</f>
        <v>0</v>
      </c>
      <c r="K176" s="204" t="s">
        <v>140</v>
      </c>
      <c r="L176" s="41"/>
      <c r="M176" s="209" t="s">
        <v>19</v>
      </c>
      <c r="N176" s="210" t="s">
        <v>45</v>
      </c>
      <c r="O176" s="77"/>
      <c r="P176" s="211">
        <f>O176*H176</f>
        <v>0</v>
      </c>
      <c r="Q176" s="211">
        <v>1.6372100000000001</v>
      </c>
      <c r="R176" s="211">
        <f>Q176*H176</f>
        <v>-0.74493055000000008</v>
      </c>
      <c r="S176" s="211">
        <v>0</v>
      </c>
      <c r="T176" s="212">
        <f>S176*H176</f>
        <v>0</v>
      </c>
      <c r="AR176" s="15" t="s">
        <v>141</v>
      </c>
      <c r="AT176" s="15" t="s">
        <v>136</v>
      </c>
      <c r="AU176" s="15" t="s">
        <v>134</v>
      </c>
      <c r="AY176" s="15" t="s">
        <v>133</v>
      </c>
      <c r="BE176" s="213">
        <f>IF(N176="základní",J176,0)</f>
        <v>0</v>
      </c>
      <c r="BF176" s="213">
        <f>IF(N176="snížená",J176,0)</f>
        <v>0</v>
      </c>
      <c r="BG176" s="213">
        <f>IF(N176="zákl. přenesená",J176,0)</f>
        <v>0</v>
      </c>
      <c r="BH176" s="213">
        <f>IF(N176="sníž. přenesená",J176,0)</f>
        <v>0</v>
      </c>
      <c r="BI176" s="213">
        <f>IF(N176="nulová",J176,0)</f>
        <v>0</v>
      </c>
      <c r="BJ176" s="15" t="s">
        <v>82</v>
      </c>
      <c r="BK176" s="213">
        <f>ROUND(I176*H176,2)</f>
        <v>0</v>
      </c>
      <c r="BL176" s="15" t="s">
        <v>141</v>
      </c>
      <c r="BM176" s="15" t="s">
        <v>264</v>
      </c>
    </row>
    <row r="177" s="1" customFormat="1">
      <c r="B177" s="36"/>
      <c r="C177" s="37"/>
      <c r="D177" s="214" t="s">
        <v>143</v>
      </c>
      <c r="E177" s="37"/>
      <c r="F177" s="215" t="s">
        <v>265</v>
      </c>
      <c r="G177" s="37"/>
      <c r="H177" s="37"/>
      <c r="I177" s="128"/>
      <c r="J177" s="37"/>
      <c r="K177" s="37"/>
      <c r="L177" s="41"/>
      <c r="M177" s="216"/>
      <c r="N177" s="77"/>
      <c r="O177" s="77"/>
      <c r="P177" s="77"/>
      <c r="Q177" s="77"/>
      <c r="R177" s="77"/>
      <c r="S177" s="77"/>
      <c r="T177" s="78"/>
      <c r="AT177" s="15" t="s">
        <v>143</v>
      </c>
      <c r="AU177" s="15" t="s">
        <v>134</v>
      </c>
    </row>
    <row r="178" s="1" customFormat="1">
      <c r="B178" s="36"/>
      <c r="C178" s="37"/>
      <c r="D178" s="214" t="s">
        <v>152</v>
      </c>
      <c r="E178" s="37"/>
      <c r="F178" s="215" t="s">
        <v>266</v>
      </c>
      <c r="G178" s="37"/>
      <c r="H178" s="37"/>
      <c r="I178" s="128"/>
      <c r="J178" s="37"/>
      <c r="K178" s="37"/>
      <c r="L178" s="41"/>
      <c r="M178" s="216"/>
      <c r="N178" s="77"/>
      <c r="O178" s="77"/>
      <c r="P178" s="77"/>
      <c r="Q178" s="77"/>
      <c r="R178" s="77"/>
      <c r="S178" s="77"/>
      <c r="T178" s="78"/>
      <c r="AT178" s="15" t="s">
        <v>152</v>
      </c>
      <c r="AU178" s="15" t="s">
        <v>134</v>
      </c>
    </row>
    <row r="179" s="12" customFormat="1">
      <c r="B179" s="227"/>
      <c r="C179" s="228"/>
      <c r="D179" s="214" t="s">
        <v>145</v>
      </c>
      <c r="E179" s="229" t="s">
        <v>19</v>
      </c>
      <c r="F179" s="230" t="s">
        <v>267</v>
      </c>
      <c r="G179" s="228"/>
      <c r="H179" s="231">
        <v>19.373999999999999</v>
      </c>
      <c r="I179" s="232"/>
      <c r="J179" s="228"/>
      <c r="K179" s="228"/>
      <c r="L179" s="233"/>
      <c r="M179" s="234"/>
      <c r="N179" s="235"/>
      <c r="O179" s="235"/>
      <c r="P179" s="235"/>
      <c r="Q179" s="235"/>
      <c r="R179" s="235"/>
      <c r="S179" s="235"/>
      <c r="T179" s="236"/>
      <c r="AT179" s="237" t="s">
        <v>145</v>
      </c>
      <c r="AU179" s="237" t="s">
        <v>134</v>
      </c>
      <c r="AV179" s="12" t="s">
        <v>84</v>
      </c>
      <c r="AW179" s="12" t="s">
        <v>35</v>
      </c>
      <c r="AX179" s="12" t="s">
        <v>74</v>
      </c>
      <c r="AY179" s="237" t="s">
        <v>133</v>
      </c>
    </row>
    <row r="180" s="12" customFormat="1">
      <c r="B180" s="227"/>
      <c r="C180" s="228"/>
      <c r="D180" s="214" t="s">
        <v>145</v>
      </c>
      <c r="E180" s="229" t="s">
        <v>19</v>
      </c>
      <c r="F180" s="230" t="s">
        <v>268</v>
      </c>
      <c r="G180" s="228"/>
      <c r="H180" s="231">
        <v>10.377000000000001</v>
      </c>
      <c r="I180" s="232"/>
      <c r="J180" s="228"/>
      <c r="K180" s="228"/>
      <c r="L180" s="233"/>
      <c r="M180" s="234"/>
      <c r="N180" s="235"/>
      <c r="O180" s="235"/>
      <c r="P180" s="235"/>
      <c r="Q180" s="235"/>
      <c r="R180" s="235"/>
      <c r="S180" s="235"/>
      <c r="T180" s="236"/>
      <c r="AT180" s="237" t="s">
        <v>145</v>
      </c>
      <c r="AU180" s="237" t="s">
        <v>134</v>
      </c>
      <c r="AV180" s="12" t="s">
        <v>84</v>
      </c>
      <c r="AW180" s="12" t="s">
        <v>35</v>
      </c>
      <c r="AX180" s="12" t="s">
        <v>74</v>
      </c>
      <c r="AY180" s="237" t="s">
        <v>133</v>
      </c>
    </row>
    <row r="181" s="12" customFormat="1">
      <c r="B181" s="227"/>
      <c r="C181" s="228"/>
      <c r="D181" s="214" t="s">
        <v>145</v>
      </c>
      <c r="E181" s="229" t="s">
        <v>19</v>
      </c>
      <c r="F181" s="230" t="s">
        <v>168</v>
      </c>
      <c r="G181" s="228"/>
      <c r="H181" s="231">
        <v>-37.5</v>
      </c>
      <c r="I181" s="232"/>
      <c r="J181" s="228"/>
      <c r="K181" s="228"/>
      <c r="L181" s="233"/>
      <c r="M181" s="234"/>
      <c r="N181" s="235"/>
      <c r="O181" s="235"/>
      <c r="P181" s="235"/>
      <c r="Q181" s="235"/>
      <c r="R181" s="235"/>
      <c r="S181" s="235"/>
      <c r="T181" s="236"/>
      <c r="AT181" s="237" t="s">
        <v>145</v>
      </c>
      <c r="AU181" s="237" t="s">
        <v>134</v>
      </c>
      <c r="AV181" s="12" t="s">
        <v>84</v>
      </c>
      <c r="AW181" s="12" t="s">
        <v>35</v>
      </c>
      <c r="AX181" s="12" t="s">
        <v>74</v>
      </c>
      <c r="AY181" s="237" t="s">
        <v>133</v>
      </c>
    </row>
    <row r="182" s="12" customFormat="1">
      <c r="B182" s="227"/>
      <c r="C182" s="228"/>
      <c r="D182" s="214" t="s">
        <v>145</v>
      </c>
      <c r="E182" s="229" t="s">
        <v>19</v>
      </c>
      <c r="F182" s="230" t="s">
        <v>178</v>
      </c>
      <c r="G182" s="228"/>
      <c r="H182" s="231">
        <v>-15</v>
      </c>
      <c r="I182" s="232"/>
      <c r="J182" s="228"/>
      <c r="K182" s="228"/>
      <c r="L182" s="233"/>
      <c r="M182" s="234"/>
      <c r="N182" s="235"/>
      <c r="O182" s="235"/>
      <c r="P182" s="235"/>
      <c r="Q182" s="235"/>
      <c r="R182" s="235"/>
      <c r="S182" s="235"/>
      <c r="T182" s="236"/>
      <c r="AT182" s="237" t="s">
        <v>145</v>
      </c>
      <c r="AU182" s="237" t="s">
        <v>134</v>
      </c>
      <c r="AV182" s="12" t="s">
        <v>84</v>
      </c>
      <c r="AW182" s="12" t="s">
        <v>35</v>
      </c>
      <c r="AX182" s="12" t="s">
        <v>74</v>
      </c>
      <c r="AY182" s="237" t="s">
        <v>133</v>
      </c>
    </row>
    <row r="183" s="12" customFormat="1">
      <c r="B183" s="227"/>
      <c r="C183" s="228"/>
      <c r="D183" s="214" t="s">
        <v>145</v>
      </c>
      <c r="E183" s="228"/>
      <c r="F183" s="230" t="s">
        <v>269</v>
      </c>
      <c r="G183" s="228"/>
      <c r="H183" s="231">
        <v>-0.45500000000000002</v>
      </c>
      <c r="I183" s="232"/>
      <c r="J183" s="228"/>
      <c r="K183" s="228"/>
      <c r="L183" s="233"/>
      <c r="M183" s="234"/>
      <c r="N183" s="235"/>
      <c r="O183" s="235"/>
      <c r="P183" s="235"/>
      <c r="Q183" s="235"/>
      <c r="R183" s="235"/>
      <c r="S183" s="235"/>
      <c r="T183" s="236"/>
      <c r="AT183" s="237" t="s">
        <v>145</v>
      </c>
      <c r="AU183" s="237" t="s">
        <v>134</v>
      </c>
      <c r="AV183" s="12" t="s">
        <v>84</v>
      </c>
      <c r="AW183" s="12" t="s">
        <v>4</v>
      </c>
      <c r="AX183" s="12" t="s">
        <v>82</v>
      </c>
      <c r="AY183" s="237" t="s">
        <v>133</v>
      </c>
    </row>
    <row r="184" s="1" customFormat="1" ht="20.4" customHeight="1">
      <c r="B184" s="36"/>
      <c r="C184" s="202" t="s">
        <v>7</v>
      </c>
      <c r="D184" s="202" t="s">
        <v>136</v>
      </c>
      <c r="E184" s="203" t="s">
        <v>270</v>
      </c>
      <c r="F184" s="204" t="s">
        <v>271</v>
      </c>
      <c r="G184" s="205" t="s">
        <v>150</v>
      </c>
      <c r="H184" s="206">
        <v>22.158999999999999</v>
      </c>
      <c r="I184" s="207"/>
      <c r="J184" s="208">
        <f>ROUND(I184*H184,2)</f>
        <v>0</v>
      </c>
      <c r="K184" s="204" t="s">
        <v>140</v>
      </c>
      <c r="L184" s="41"/>
      <c r="M184" s="209" t="s">
        <v>19</v>
      </c>
      <c r="N184" s="210" t="s">
        <v>45</v>
      </c>
      <c r="O184" s="77"/>
      <c r="P184" s="211">
        <f>O184*H184</f>
        <v>0</v>
      </c>
      <c r="Q184" s="211">
        <v>0.015389999999999999</v>
      </c>
      <c r="R184" s="211">
        <f>Q184*H184</f>
        <v>0.34102700999999996</v>
      </c>
      <c r="S184" s="211">
        <v>0</v>
      </c>
      <c r="T184" s="212">
        <f>S184*H184</f>
        <v>0</v>
      </c>
      <c r="AR184" s="15" t="s">
        <v>141</v>
      </c>
      <c r="AT184" s="15" t="s">
        <v>136</v>
      </c>
      <c r="AU184" s="15" t="s">
        <v>134</v>
      </c>
      <c r="AY184" s="15" t="s">
        <v>133</v>
      </c>
      <c r="BE184" s="213">
        <f>IF(N184="základní",J184,0)</f>
        <v>0</v>
      </c>
      <c r="BF184" s="213">
        <f>IF(N184="snížená",J184,0)</f>
        <v>0</v>
      </c>
      <c r="BG184" s="213">
        <f>IF(N184="zákl. přenesená",J184,0)</f>
        <v>0</v>
      </c>
      <c r="BH184" s="213">
        <f>IF(N184="sníž. přenesená",J184,0)</f>
        <v>0</v>
      </c>
      <c r="BI184" s="213">
        <f>IF(N184="nulová",J184,0)</f>
        <v>0</v>
      </c>
      <c r="BJ184" s="15" t="s">
        <v>82</v>
      </c>
      <c r="BK184" s="213">
        <f>ROUND(I184*H184,2)</f>
        <v>0</v>
      </c>
      <c r="BL184" s="15" t="s">
        <v>141</v>
      </c>
      <c r="BM184" s="15" t="s">
        <v>272</v>
      </c>
    </row>
    <row r="185" s="1" customFormat="1">
      <c r="B185" s="36"/>
      <c r="C185" s="37"/>
      <c r="D185" s="214" t="s">
        <v>143</v>
      </c>
      <c r="E185" s="37"/>
      <c r="F185" s="215" t="s">
        <v>273</v>
      </c>
      <c r="G185" s="37"/>
      <c r="H185" s="37"/>
      <c r="I185" s="128"/>
      <c r="J185" s="37"/>
      <c r="K185" s="37"/>
      <c r="L185" s="41"/>
      <c r="M185" s="216"/>
      <c r="N185" s="77"/>
      <c r="O185" s="77"/>
      <c r="P185" s="77"/>
      <c r="Q185" s="77"/>
      <c r="R185" s="77"/>
      <c r="S185" s="77"/>
      <c r="T185" s="78"/>
      <c r="AT185" s="15" t="s">
        <v>143</v>
      </c>
      <c r="AU185" s="15" t="s">
        <v>134</v>
      </c>
    </row>
    <row r="186" s="1" customFormat="1">
      <c r="B186" s="36"/>
      <c r="C186" s="37"/>
      <c r="D186" s="214" t="s">
        <v>152</v>
      </c>
      <c r="E186" s="37"/>
      <c r="F186" s="215" t="s">
        <v>274</v>
      </c>
      <c r="G186" s="37"/>
      <c r="H186" s="37"/>
      <c r="I186" s="128"/>
      <c r="J186" s="37"/>
      <c r="K186" s="37"/>
      <c r="L186" s="41"/>
      <c r="M186" s="216"/>
      <c r="N186" s="77"/>
      <c r="O186" s="77"/>
      <c r="P186" s="77"/>
      <c r="Q186" s="77"/>
      <c r="R186" s="77"/>
      <c r="S186" s="77"/>
      <c r="T186" s="78"/>
      <c r="AT186" s="15" t="s">
        <v>152</v>
      </c>
      <c r="AU186" s="15" t="s">
        <v>134</v>
      </c>
    </row>
    <row r="187" s="12" customFormat="1">
      <c r="B187" s="227"/>
      <c r="C187" s="228"/>
      <c r="D187" s="214" t="s">
        <v>145</v>
      </c>
      <c r="E187" s="229" t="s">
        <v>19</v>
      </c>
      <c r="F187" s="230" t="s">
        <v>260</v>
      </c>
      <c r="G187" s="228"/>
      <c r="H187" s="231">
        <v>110.795</v>
      </c>
      <c r="I187" s="232"/>
      <c r="J187" s="228"/>
      <c r="K187" s="228"/>
      <c r="L187" s="233"/>
      <c r="M187" s="234"/>
      <c r="N187" s="235"/>
      <c r="O187" s="235"/>
      <c r="P187" s="235"/>
      <c r="Q187" s="235"/>
      <c r="R187" s="235"/>
      <c r="S187" s="235"/>
      <c r="T187" s="236"/>
      <c r="AT187" s="237" t="s">
        <v>145</v>
      </c>
      <c r="AU187" s="237" t="s">
        <v>134</v>
      </c>
      <c r="AV187" s="12" t="s">
        <v>84</v>
      </c>
      <c r="AW187" s="12" t="s">
        <v>35</v>
      </c>
      <c r="AX187" s="12" t="s">
        <v>74</v>
      </c>
      <c r="AY187" s="237" t="s">
        <v>133</v>
      </c>
    </row>
    <row r="188" s="12" customFormat="1">
      <c r="B188" s="227"/>
      <c r="C188" s="228"/>
      <c r="D188" s="214" t="s">
        <v>145</v>
      </c>
      <c r="E188" s="228"/>
      <c r="F188" s="230" t="s">
        <v>275</v>
      </c>
      <c r="G188" s="228"/>
      <c r="H188" s="231">
        <v>22.158999999999999</v>
      </c>
      <c r="I188" s="232"/>
      <c r="J188" s="228"/>
      <c r="K188" s="228"/>
      <c r="L188" s="233"/>
      <c r="M188" s="234"/>
      <c r="N188" s="235"/>
      <c r="O188" s="235"/>
      <c r="P188" s="235"/>
      <c r="Q188" s="235"/>
      <c r="R188" s="235"/>
      <c r="S188" s="235"/>
      <c r="T188" s="236"/>
      <c r="AT188" s="237" t="s">
        <v>145</v>
      </c>
      <c r="AU188" s="237" t="s">
        <v>134</v>
      </c>
      <c r="AV188" s="12" t="s">
        <v>84</v>
      </c>
      <c r="AW188" s="12" t="s">
        <v>4</v>
      </c>
      <c r="AX188" s="12" t="s">
        <v>82</v>
      </c>
      <c r="AY188" s="237" t="s">
        <v>133</v>
      </c>
    </row>
    <row r="189" s="1" customFormat="1" ht="20.4" customHeight="1">
      <c r="B189" s="36"/>
      <c r="C189" s="202" t="s">
        <v>276</v>
      </c>
      <c r="D189" s="202" t="s">
        <v>136</v>
      </c>
      <c r="E189" s="203" t="s">
        <v>277</v>
      </c>
      <c r="F189" s="204" t="s">
        <v>278</v>
      </c>
      <c r="G189" s="205" t="s">
        <v>139</v>
      </c>
      <c r="H189" s="206">
        <v>0.29999999999999999</v>
      </c>
      <c r="I189" s="207"/>
      <c r="J189" s="208">
        <f>ROUND(I189*H189,2)</f>
        <v>0</v>
      </c>
      <c r="K189" s="204" t="s">
        <v>140</v>
      </c>
      <c r="L189" s="41"/>
      <c r="M189" s="209" t="s">
        <v>19</v>
      </c>
      <c r="N189" s="210" t="s">
        <v>45</v>
      </c>
      <c r="O189" s="77"/>
      <c r="P189" s="211">
        <f>O189*H189</f>
        <v>0</v>
      </c>
      <c r="Q189" s="211">
        <v>0.50426000000000004</v>
      </c>
      <c r="R189" s="211">
        <f>Q189*H189</f>
        <v>0.151278</v>
      </c>
      <c r="S189" s="211">
        <v>0</v>
      </c>
      <c r="T189" s="212">
        <f>S189*H189</f>
        <v>0</v>
      </c>
      <c r="AR189" s="15" t="s">
        <v>141</v>
      </c>
      <c r="AT189" s="15" t="s">
        <v>136</v>
      </c>
      <c r="AU189" s="15" t="s">
        <v>134</v>
      </c>
      <c r="AY189" s="15" t="s">
        <v>133</v>
      </c>
      <c r="BE189" s="213">
        <f>IF(N189="základní",J189,0)</f>
        <v>0</v>
      </c>
      <c r="BF189" s="213">
        <f>IF(N189="snížená",J189,0)</f>
        <v>0</v>
      </c>
      <c r="BG189" s="213">
        <f>IF(N189="zákl. přenesená",J189,0)</f>
        <v>0</v>
      </c>
      <c r="BH189" s="213">
        <f>IF(N189="sníž. přenesená",J189,0)</f>
        <v>0</v>
      </c>
      <c r="BI189" s="213">
        <f>IF(N189="nulová",J189,0)</f>
        <v>0</v>
      </c>
      <c r="BJ189" s="15" t="s">
        <v>82</v>
      </c>
      <c r="BK189" s="213">
        <f>ROUND(I189*H189,2)</f>
        <v>0</v>
      </c>
      <c r="BL189" s="15" t="s">
        <v>141</v>
      </c>
      <c r="BM189" s="15" t="s">
        <v>279</v>
      </c>
    </row>
    <row r="190" s="1" customFormat="1">
      <c r="B190" s="36"/>
      <c r="C190" s="37"/>
      <c r="D190" s="214" t="s">
        <v>143</v>
      </c>
      <c r="E190" s="37"/>
      <c r="F190" s="215" t="s">
        <v>280</v>
      </c>
      <c r="G190" s="37"/>
      <c r="H190" s="37"/>
      <c r="I190" s="128"/>
      <c r="J190" s="37"/>
      <c r="K190" s="37"/>
      <c r="L190" s="41"/>
      <c r="M190" s="216"/>
      <c r="N190" s="77"/>
      <c r="O190" s="77"/>
      <c r="P190" s="77"/>
      <c r="Q190" s="77"/>
      <c r="R190" s="77"/>
      <c r="S190" s="77"/>
      <c r="T190" s="78"/>
      <c r="AT190" s="15" t="s">
        <v>143</v>
      </c>
      <c r="AU190" s="15" t="s">
        <v>134</v>
      </c>
    </row>
    <row r="191" s="1" customFormat="1">
      <c r="B191" s="36"/>
      <c r="C191" s="37"/>
      <c r="D191" s="214" t="s">
        <v>152</v>
      </c>
      <c r="E191" s="37"/>
      <c r="F191" s="215" t="s">
        <v>281</v>
      </c>
      <c r="G191" s="37"/>
      <c r="H191" s="37"/>
      <c r="I191" s="128"/>
      <c r="J191" s="37"/>
      <c r="K191" s="37"/>
      <c r="L191" s="41"/>
      <c r="M191" s="216"/>
      <c r="N191" s="77"/>
      <c r="O191" s="77"/>
      <c r="P191" s="77"/>
      <c r="Q191" s="77"/>
      <c r="R191" s="77"/>
      <c r="S191" s="77"/>
      <c r="T191" s="78"/>
      <c r="AT191" s="15" t="s">
        <v>152</v>
      </c>
      <c r="AU191" s="15" t="s">
        <v>134</v>
      </c>
    </row>
    <row r="192" s="12" customFormat="1">
      <c r="B192" s="227"/>
      <c r="C192" s="228"/>
      <c r="D192" s="214" t="s">
        <v>145</v>
      </c>
      <c r="E192" s="229" t="s">
        <v>19</v>
      </c>
      <c r="F192" s="230" t="s">
        <v>282</v>
      </c>
      <c r="G192" s="228"/>
      <c r="H192" s="231">
        <v>0.29999999999999999</v>
      </c>
      <c r="I192" s="232"/>
      <c r="J192" s="228"/>
      <c r="K192" s="228"/>
      <c r="L192" s="233"/>
      <c r="M192" s="234"/>
      <c r="N192" s="235"/>
      <c r="O192" s="235"/>
      <c r="P192" s="235"/>
      <c r="Q192" s="235"/>
      <c r="R192" s="235"/>
      <c r="S192" s="235"/>
      <c r="T192" s="236"/>
      <c r="AT192" s="237" t="s">
        <v>145</v>
      </c>
      <c r="AU192" s="237" t="s">
        <v>134</v>
      </c>
      <c r="AV192" s="12" t="s">
        <v>84</v>
      </c>
      <c r="AW192" s="12" t="s">
        <v>35</v>
      </c>
      <c r="AX192" s="12" t="s">
        <v>74</v>
      </c>
      <c r="AY192" s="237" t="s">
        <v>133</v>
      </c>
    </row>
    <row r="193" s="1" customFormat="1" ht="20.4" customHeight="1">
      <c r="B193" s="36"/>
      <c r="C193" s="202" t="s">
        <v>283</v>
      </c>
      <c r="D193" s="202" t="s">
        <v>136</v>
      </c>
      <c r="E193" s="203" t="s">
        <v>284</v>
      </c>
      <c r="F193" s="204" t="s">
        <v>285</v>
      </c>
      <c r="G193" s="205" t="s">
        <v>139</v>
      </c>
      <c r="H193" s="206">
        <v>0.29999999999999999</v>
      </c>
      <c r="I193" s="207"/>
      <c r="J193" s="208">
        <f>ROUND(I193*H193,2)</f>
        <v>0</v>
      </c>
      <c r="K193" s="204" t="s">
        <v>140</v>
      </c>
      <c r="L193" s="41"/>
      <c r="M193" s="209" t="s">
        <v>19</v>
      </c>
      <c r="N193" s="210" t="s">
        <v>45</v>
      </c>
      <c r="O193" s="77"/>
      <c r="P193" s="211">
        <f>O193*H193</f>
        <v>0</v>
      </c>
      <c r="Q193" s="211">
        <v>0</v>
      </c>
      <c r="R193" s="211">
        <f>Q193*H193</f>
        <v>0</v>
      </c>
      <c r="S193" s="211">
        <v>0</v>
      </c>
      <c r="T193" s="212">
        <f>S193*H193</f>
        <v>0</v>
      </c>
      <c r="AR193" s="15" t="s">
        <v>141</v>
      </c>
      <c r="AT193" s="15" t="s">
        <v>136</v>
      </c>
      <c r="AU193" s="15" t="s">
        <v>134</v>
      </c>
      <c r="AY193" s="15" t="s">
        <v>133</v>
      </c>
      <c r="BE193" s="213">
        <f>IF(N193="základní",J193,0)</f>
        <v>0</v>
      </c>
      <c r="BF193" s="213">
        <f>IF(N193="snížená",J193,0)</f>
        <v>0</v>
      </c>
      <c r="BG193" s="213">
        <f>IF(N193="zákl. přenesená",J193,0)</f>
        <v>0</v>
      </c>
      <c r="BH193" s="213">
        <f>IF(N193="sníž. přenesená",J193,0)</f>
        <v>0</v>
      </c>
      <c r="BI193" s="213">
        <f>IF(N193="nulová",J193,0)</f>
        <v>0</v>
      </c>
      <c r="BJ193" s="15" t="s">
        <v>82</v>
      </c>
      <c r="BK193" s="213">
        <f>ROUND(I193*H193,2)</f>
        <v>0</v>
      </c>
      <c r="BL193" s="15" t="s">
        <v>141</v>
      </c>
      <c r="BM193" s="15" t="s">
        <v>286</v>
      </c>
    </row>
    <row r="194" s="1" customFormat="1">
      <c r="B194" s="36"/>
      <c r="C194" s="37"/>
      <c r="D194" s="214" t="s">
        <v>143</v>
      </c>
      <c r="E194" s="37"/>
      <c r="F194" s="215" t="s">
        <v>287</v>
      </c>
      <c r="G194" s="37"/>
      <c r="H194" s="37"/>
      <c r="I194" s="128"/>
      <c r="J194" s="37"/>
      <c r="K194" s="37"/>
      <c r="L194" s="41"/>
      <c r="M194" s="216"/>
      <c r="N194" s="77"/>
      <c r="O194" s="77"/>
      <c r="P194" s="77"/>
      <c r="Q194" s="77"/>
      <c r="R194" s="77"/>
      <c r="S194" s="77"/>
      <c r="T194" s="78"/>
      <c r="AT194" s="15" t="s">
        <v>143</v>
      </c>
      <c r="AU194" s="15" t="s">
        <v>134</v>
      </c>
    </row>
    <row r="195" s="1" customFormat="1">
      <c r="B195" s="36"/>
      <c r="C195" s="37"/>
      <c r="D195" s="214" t="s">
        <v>152</v>
      </c>
      <c r="E195" s="37"/>
      <c r="F195" s="215" t="s">
        <v>288</v>
      </c>
      <c r="G195" s="37"/>
      <c r="H195" s="37"/>
      <c r="I195" s="128"/>
      <c r="J195" s="37"/>
      <c r="K195" s="37"/>
      <c r="L195" s="41"/>
      <c r="M195" s="216"/>
      <c r="N195" s="77"/>
      <c r="O195" s="77"/>
      <c r="P195" s="77"/>
      <c r="Q195" s="77"/>
      <c r="R195" s="77"/>
      <c r="S195" s="77"/>
      <c r="T195" s="78"/>
      <c r="AT195" s="15" t="s">
        <v>152</v>
      </c>
      <c r="AU195" s="15" t="s">
        <v>134</v>
      </c>
    </row>
    <row r="196" s="1" customFormat="1" ht="20.4" customHeight="1">
      <c r="B196" s="36"/>
      <c r="C196" s="202" t="s">
        <v>289</v>
      </c>
      <c r="D196" s="202" t="s">
        <v>136</v>
      </c>
      <c r="E196" s="203" t="s">
        <v>290</v>
      </c>
      <c r="F196" s="204" t="s">
        <v>291</v>
      </c>
      <c r="G196" s="205" t="s">
        <v>139</v>
      </c>
      <c r="H196" s="206">
        <v>1.05</v>
      </c>
      <c r="I196" s="207"/>
      <c r="J196" s="208">
        <f>ROUND(I196*H196,2)</f>
        <v>0</v>
      </c>
      <c r="K196" s="204" t="s">
        <v>140</v>
      </c>
      <c r="L196" s="41"/>
      <c r="M196" s="209" t="s">
        <v>19</v>
      </c>
      <c r="N196" s="210" t="s">
        <v>45</v>
      </c>
      <c r="O196" s="77"/>
      <c r="P196" s="211">
        <f>O196*H196</f>
        <v>0</v>
      </c>
      <c r="Q196" s="211">
        <v>0.50375000000000003</v>
      </c>
      <c r="R196" s="211">
        <f>Q196*H196</f>
        <v>0.52893750000000006</v>
      </c>
      <c r="S196" s="211">
        <v>1.95</v>
      </c>
      <c r="T196" s="212">
        <f>S196*H196</f>
        <v>2.0474999999999999</v>
      </c>
      <c r="AR196" s="15" t="s">
        <v>141</v>
      </c>
      <c r="AT196" s="15" t="s">
        <v>136</v>
      </c>
      <c r="AU196" s="15" t="s">
        <v>134</v>
      </c>
      <c r="AY196" s="15" t="s">
        <v>133</v>
      </c>
      <c r="BE196" s="213">
        <f>IF(N196="základní",J196,0)</f>
        <v>0</v>
      </c>
      <c r="BF196" s="213">
        <f>IF(N196="snížená",J196,0)</f>
        <v>0</v>
      </c>
      <c r="BG196" s="213">
        <f>IF(N196="zákl. přenesená",J196,0)</f>
        <v>0</v>
      </c>
      <c r="BH196" s="213">
        <f>IF(N196="sníž. přenesená",J196,0)</f>
        <v>0</v>
      </c>
      <c r="BI196" s="213">
        <f>IF(N196="nulová",J196,0)</f>
        <v>0</v>
      </c>
      <c r="BJ196" s="15" t="s">
        <v>82</v>
      </c>
      <c r="BK196" s="213">
        <f>ROUND(I196*H196,2)</f>
        <v>0</v>
      </c>
      <c r="BL196" s="15" t="s">
        <v>141</v>
      </c>
      <c r="BM196" s="15" t="s">
        <v>292</v>
      </c>
    </row>
    <row r="197" s="1" customFormat="1">
      <c r="B197" s="36"/>
      <c r="C197" s="37"/>
      <c r="D197" s="214" t="s">
        <v>143</v>
      </c>
      <c r="E197" s="37"/>
      <c r="F197" s="215" t="s">
        <v>293</v>
      </c>
      <c r="G197" s="37"/>
      <c r="H197" s="37"/>
      <c r="I197" s="128"/>
      <c r="J197" s="37"/>
      <c r="K197" s="37"/>
      <c r="L197" s="41"/>
      <c r="M197" s="216"/>
      <c r="N197" s="77"/>
      <c r="O197" s="77"/>
      <c r="P197" s="77"/>
      <c r="Q197" s="77"/>
      <c r="R197" s="77"/>
      <c r="S197" s="77"/>
      <c r="T197" s="78"/>
      <c r="AT197" s="15" t="s">
        <v>143</v>
      </c>
      <c r="AU197" s="15" t="s">
        <v>134</v>
      </c>
    </row>
    <row r="198" s="1" customFormat="1">
      <c r="B198" s="36"/>
      <c r="C198" s="37"/>
      <c r="D198" s="214" t="s">
        <v>152</v>
      </c>
      <c r="E198" s="37"/>
      <c r="F198" s="215" t="s">
        <v>294</v>
      </c>
      <c r="G198" s="37"/>
      <c r="H198" s="37"/>
      <c r="I198" s="128"/>
      <c r="J198" s="37"/>
      <c r="K198" s="37"/>
      <c r="L198" s="41"/>
      <c r="M198" s="216"/>
      <c r="N198" s="77"/>
      <c r="O198" s="77"/>
      <c r="P198" s="77"/>
      <c r="Q198" s="77"/>
      <c r="R198" s="77"/>
      <c r="S198" s="77"/>
      <c r="T198" s="78"/>
      <c r="AT198" s="15" t="s">
        <v>152</v>
      </c>
      <c r="AU198" s="15" t="s">
        <v>134</v>
      </c>
    </row>
    <row r="199" s="12" customFormat="1">
      <c r="B199" s="227"/>
      <c r="C199" s="228"/>
      <c r="D199" s="214" t="s">
        <v>145</v>
      </c>
      <c r="E199" s="229" t="s">
        <v>19</v>
      </c>
      <c r="F199" s="230" t="s">
        <v>295</v>
      </c>
      <c r="G199" s="228"/>
      <c r="H199" s="231">
        <v>5.25</v>
      </c>
      <c r="I199" s="232"/>
      <c r="J199" s="228"/>
      <c r="K199" s="228"/>
      <c r="L199" s="233"/>
      <c r="M199" s="234"/>
      <c r="N199" s="235"/>
      <c r="O199" s="235"/>
      <c r="P199" s="235"/>
      <c r="Q199" s="235"/>
      <c r="R199" s="235"/>
      <c r="S199" s="235"/>
      <c r="T199" s="236"/>
      <c r="AT199" s="237" t="s">
        <v>145</v>
      </c>
      <c r="AU199" s="237" t="s">
        <v>134</v>
      </c>
      <c r="AV199" s="12" t="s">
        <v>84</v>
      </c>
      <c r="AW199" s="12" t="s">
        <v>35</v>
      </c>
      <c r="AX199" s="12" t="s">
        <v>74</v>
      </c>
      <c r="AY199" s="237" t="s">
        <v>133</v>
      </c>
    </row>
    <row r="200" s="12" customFormat="1">
      <c r="B200" s="227"/>
      <c r="C200" s="228"/>
      <c r="D200" s="214" t="s">
        <v>145</v>
      </c>
      <c r="E200" s="228"/>
      <c r="F200" s="230" t="s">
        <v>296</v>
      </c>
      <c r="G200" s="228"/>
      <c r="H200" s="231">
        <v>1.05</v>
      </c>
      <c r="I200" s="232"/>
      <c r="J200" s="228"/>
      <c r="K200" s="228"/>
      <c r="L200" s="233"/>
      <c r="M200" s="234"/>
      <c r="N200" s="235"/>
      <c r="O200" s="235"/>
      <c r="P200" s="235"/>
      <c r="Q200" s="235"/>
      <c r="R200" s="235"/>
      <c r="S200" s="235"/>
      <c r="T200" s="236"/>
      <c r="AT200" s="237" t="s">
        <v>145</v>
      </c>
      <c r="AU200" s="237" t="s">
        <v>134</v>
      </c>
      <c r="AV200" s="12" t="s">
        <v>84</v>
      </c>
      <c r="AW200" s="12" t="s">
        <v>4</v>
      </c>
      <c r="AX200" s="12" t="s">
        <v>82</v>
      </c>
      <c r="AY200" s="237" t="s">
        <v>133</v>
      </c>
    </row>
    <row r="201" s="1" customFormat="1" ht="20.4" customHeight="1">
      <c r="B201" s="36"/>
      <c r="C201" s="238" t="s">
        <v>297</v>
      </c>
      <c r="D201" s="238" t="s">
        <v>298</v>
      </c>
      <c r="E201" s="239" t="s">
        <v>299</v>
      </c>
      <c r="F201" s="240" t="s">
        <v>300</v>
      </c>
      <c r="G201" s="241" t="s">
        <v>301</v>
      </c>
      <c r="H201" s="242">
        <v>0.39800000000000002</v>
      </c>
      <c r="I201" s="243"/>
      <c r="J201" s="244">
        <f>ROUND(I201*H201,2)</f>
        <v>0</v>
      </c>
      <c r="K201" s="240" t="s">
        <v>140</v>
      </c>
      <c r="L201" s="245"/>
      <c r="M201" s="246" t="s">
        <v>19</v>
      </c>
      <c r="N201" s="247" t="s">
        <v>45</v>
      </c>
      <c r="O201" s="77"/>
      <c r="P201" s="211">
        <f>O201*H201</f>
        <v>0</v>
      </c>
      <c r="Q201" s="211">
        <v>4.0999999999999996</v>
      </c>
      <c r="R201" s="211">
        <f>Q201*H201</f>
        <v>1.6317999999999999</v>
      </c>
      <c r="S201" s="211">
        <v>0</v>
      </c>
      <c r="T201" s="212">
        <f>S201*H201</f>
        <v>0</v>
      </c>
      <c r="AR201" s="15" t="s">
        <v>184</v>
      </c>
      <c r="AT201" s="15" t="s">
        <v>298</v>
      </c>
      <c r="AU201" s="15" t="s">
        <v>134</v>
      </c>
      <c r="AY201" s="15" t="s">
        <v>133</v>
      </c>
      <c r="BE201" s="213">
        <f>IF(N201="základní",J201,0)</f>
        <v>0</v>
      </c>
      <c r="BF201" s="213">
        <f>IF(N201="snížená",J201,0)</f>
        <v>0</v>
      </c>
      <c r="BG201" s="213">
        <f>IF(N201="zákl. přenesená",J201,0)</f>
        <v>0</v>
      </c>
      <c r="BH201" s="213">
        <f>IF(N201="sníž. přenesená",J201,0)</f>
        <v>0</v>
      </c>
      <c r="BI201" s="213">
        <f>IF(N201="nulová",J201,0)</f>
        <v>0</v>
      </c>
      <c r="BJ201" s="15" t="s">
        <v>82</v>
      </c>
      <c r="BK201" s="213">
        <f>ROUND(I201*H201,2)</f>
        <v>0</v>
      </c>
      <c r="BL201" s="15" t="s">
        <v>141</v>
      </c>
      <c r="BM201" s="15" t="s">
        <v>302</v>
      </c>
    </row>
    <row r="202" s="12" customFormat="1">
      <c r="B202" s="227"/>
      <c r="C202" s="228"/>
      <c r="D202" s="214" t="s">
        <v>145</v>
      </c>
      <c r="E202" s="229" t="s">
        <v>19</v>
      </c>
      <c r="F202" s="230" t="s">
        <v>303</v>
      </c>
      <c r="G202" s="228"/>
      <c r="H202" s="231">
        <v>0.39800000000000002</v>
      </c>
      <c r="I202" s="232"/>
      <c r="J202" s="228"/>
      <c r="K202" s="228"/>
      <c r="L202" s="233"/>
      <c r="M202" s="234"/>
      <c r="N202" s="235"/>
      <c r="O202" s="235"/>
      <c r="P202" s="235"/>
      <c r="Q202" s="235"/>
      <c r="R202" s="235"/>
      <c r="S202" s="235"/>
      <c r="T202" s="236"/>
      <c r="AT202" s="237" t="s">
        <v>145</v>
      </c>
      <c r="AU202" s="237" t="s">
        <v>134</v>
      </c>
      <c r="AV202" s="12" t="s">
        <v>84</v>
      </c>
      <c r="AW202" s="12" t="s">
        <v>35</v>
      </c>
      <c r="AX202" s="12" t="s">
        <v>74</v>
      </c>
      <c r="AY202" s="237" t="s">
        <v>133</v>
      </c>
    </row>
    <row r="203" s="1" customFormat="1" ht="20.4" customHeight="1">
      <c r="B203" s="36"/>
      <c r="C203" s="202" t="s">
        <v>304</v>
      </c>
      <c r="D203" s="202" t="s">
        <v>136</v>
      </c>
      <c r="E203" s="203" t="s">
        <v>305</v>
      </c>
      <c r="F203" s="204" t="s">
        <v>306</v>
      </c>
      <c r="G203" s="205" t="s">
        <v>244</v>
      </c>
      <c r="H203" s="206">
        <v>3.1899999999999999</v>
      </c>
      <c r="I203" s="207"/>
      <c r="J203" s="208">
        <f>ROUND(I203*H203,2)</f>
        <v>0</v>
      </c>
      <c r="K203" s="204" t="s">
        <v>140</v>
      </c>
      <c r="L203" s="41"/>
      <c r="M203" s="209" t="s">
        <v>19</v>
      </c>
      <c r="N203" s="210" t="s">
        <v>45</v>
      </c>
      <c r="O203" s="77"/>
      <c r="P203" s="211">
        <f>O203*H203</f>
        <v>0</v>
      </c>
      <c r="Q203" s="211">
        <v>0</v>
      </c>
      <c r="R203" s="211">
        <f>Q203*H203</f>
        <v>0</v>
      </c>
      <c r="S203" s="211">
        <v>0</v>
      </c>
      <c r="T203" s="212">
        <f>S203*H203</f>
        <v>0</v>
      </c>
      <c r="AR203" s="15" t="s">
        <v>141</v>
      </c>
      <c r="AT203" s="15" t="s">
        <v>136</v>
      </c>
      <c r="AU203" s="15" t="s">
        <v>134</v>
      </c>
      <c r="AY203" s="15" t="s">
        <v>133</v>
      </c>
      <c r="BE203" s="213">
        <f>IF(N203="základní",J203,0)</f>
        <v>0</v>
      </c>
      <c r="BF203" s="213">
        <f>IF(N203="snížená",J203,0)</f>
        <v>0</v>
      </c>
      <c r="BG203" s="213">
        <f>IF(N203="zákl. přenesená",J203,0)</f>
        <v>0</v>
      </c>
      <c r="BH203" s="213">
        <f>IF(N203="sníž. přenesená",J203,0)</f>
        <v>0</v>
      </c>
      <c r="BI203" s="213">
        <f>IF(N203="nulová",J203,0)</f>
        <v>0</v>
      </c>
      <c r="BJ203" s="15" t="s">
        <v>82</v>
      </c>
      <c r="BK203" s="213">
        <f>ROUND(I203*H203,2)</f>
        <v>0</v>
      </c>
      <c r="BL203" s="15" t="s">
        <v>141</v>
      </c>
      <c r="BM203" s="15" t="s">
        <v>307</v>
      </c>
    </row>
    <row r="204" s="1" customFormat="1">
      <c r="B204" s="36"/>
      <c r="C204" s="37"/>
      <c r="D204" s="214" t="s">
        <v>143</v>
      </c>
      <c r="E204" s="37"/>
      <c r="F204" s="215" t="s">
        <v>308</v>
      </c>
      <c r="G204" s="37"/>
      <c r="H204" s="37"/>
      <c r="I204" s="128"/>
      <c r="J204" s="37"/>
      <c r="K204" s="37"/>
      <c r="L204" s="41"/>
      <c r="M204" s="216"/>
      <c r="N204" s="77"/>
      <c r="O204" s="77"/>
      <c r="P204" s="77"/>
      <c r="Q204" s="77"/>
      <c r="R204" s="77"/>
      <c r="S204" s="77"/>
      <c r="T204" s="78"/>
      <c r="AT204" s="15" t="s">
        <v>143</v>
      </c>
      <c r="AU204" s="15" t="s">
        <v>134</v>
      </c>
    </row>
    <row r="205" s="12" customFormat="1">
      <c r="B205" s="227"/>
      <c r="C205" s="228"/>
      <c r="D205" s="214" t="s">
        <v>145</v>
      </c>
      <c r="E205" s="229" t="s">
        <v>19</v>
      </c>
      <c r="F205" s="230" t="s">
        <v>309</v>
      </c>
      <c r="G205" s="228"/>
      <c r="H205" s="231">
        <v>3.1899999999999999</v>
      </c>
      <c r="I205" s="232"/>
      <c r="J205" s="228"/>
      <c r="K205" s="228"/>
      <c r="L205" s="233"/>
      <c r="M205" s="234"/>
      <c r="N205" s="235"/>
      <c r="O205" s="235"/>
      <c r="P205" s="235"/>
      <c r="Q205" s="235"/>
      <c r="R205" s="235"/>
      <c r="S205" s="235"/>
      <c r="T205" s="236"/>
      <c r="AT205" s="237" t="s">
        <v>145</v>
      </c>
      <c r="AU205" s="237" t="s">
        <v>134</v>
      </c>
      <c r="AV205" s="12" t="s">
        <v>84</v>
      </c>
      <c r="AW205" s="12" t="s">
        <v>35</v>
      </c>
      <c r="AX205" s="12" t="s">
        <v>74</v>
      </c>
      <c r="AY205" s="237" t="s">
        <v>133</v>
      </c>
    </row>
    <row r="206" s="1" customFormat="1" ht="20.4" customHeight="1">
      <c r="B206" s="36"/>
      <c r="C206" s="202" t="s">
        <v>310</v>
      </c>
      <c r="D206" s="202" t="s">
        <v>136</v>
      </c>
      <c r="E206" s="203" t="s">
        <v>311</v>
      </c>
      <c r="F206" s="204" t="s">
        <v>312</v>
      </c>
      <c r="G206" s="205" t="s">
        <v>244</v>
      </c>
      <c r="H206" s="206">
        <v>3.1899999999999999</v>
      </c>
      <c r="I206" s="207"/>
      <c r="J206" s="208">
        <f>ROUND(I206*H206,2)</f>
        <v>0</v>
      </c>
      <c r="K206" s="204" t="s">
        <v>140</v>
      </c>
      <c r="L206" s="41"/>
      <c r="M206" s="209" t="s">
        <v>19</v>
      </c>
      <c r="N206" s="210" t="s">
        <v>45</v>
      </c>
      <c r="O206" s="77"/>
      <c r="P206" s="211">
        <f>O206*H206</f>
        <v>0</v>
      </c>
      <c r="Q206" s="211">
        <v>0.020799999999999999</v>
      </c>
      <c r="R206" s="211">
        <f>Q206*H206</f>
        <v>0.066351999999999994</v>
      </c>
      <c r="S206" s="211">
        <v>0</v>
      </c>
      <c r="T206" s="212">
        <f>S206*H206</f>
        <v>0</v>
      </c>
      <c r="AR206" s="15" t="s">
        <v>141</v>
      </c>
      <c r="AT206" s="15" t="s">
        <v>136</v>
      </c>
      <c r="AU206" s="15" t="s">
        <v>134</v>
      </c>
      <c r="AY206" s="15" t="s">
        <v>133</v>
      </c>
      <c r="BE206" s="213">
        <f>IF(N206="základní",J206,0)</f>
        <v>0</v>
      </c>
      <c r="BF206" s="213">
        <f>IF(N206="snížená",J206,0)</f>
        <v>0</v>
      </c>
      <c r="BG206" s="213">
        <f>IF(N206="zákl. přenesená",J206,0)</f>
        <v>0</v>
      </c>
      <c r="BH206" s="213">
        <f>IF(N206="sníž. přenesená",J206,0)</f>
        <v>0</v>
      </c>
      <c r="BI206" s="213">
        <f>IF(N206="nulová",J206,0)</f>
        <v>0</v>
      </c>
      <c r="BJ206" s="15" t="s">
        <v>82</v>
      </c>
      <c r="BK206" s="213">
        <f>ROUND(I206*H206,2)</f>
        <v>0</v>
      </c>
      <c r="BL206" s="15" t="s">
        <v>141</v>
      </c>
      <c r="BM206" s="15" t="s">
        <v>313</v>
      </c>
    </row>
    <row r="207" s="1" customFormat="1">
      <c r="B207" s="36"/>
      <c r="C207" s="37"/>
      <c r="D207" s="214" t="s">
        <v>143</v>
      </c>
      <c r="E207" s="37"/>
      <c r="F207" s="215" t="s">
        <v>314</v>
      </c>
      <c r="G207" s="37"/>
      <c r="H207" s="37"/>
      <c r="I207" s="128"/>
      <c r="J207" s="37"/>
      <c r="K207" s="37"/>
      <c r="L207" s="41"/>
      <c r="M207" s="216"/>
      <c r="N207" s="77"/>
      <c r="O207" s="77"/>
      <c r="P207" s="77"/>
      <c r="Q207" s="77"/>
      <c r="R207" s="77"/>
      <c r="S207" s="77"/>
      <c r="T207" s="78"/>
      <c r="AT207" s="15" t="s">
        <v>143</v>
      </c>
      <c r="AU207" s="15" t="s">
        <v>134</v>
      </c>
    </row>
    <row r="208" s="12" customFormat="1">
      <c r="B208" s="227"/>
      <c r="C208" s="228"/>
      <c r="D208" s="214" t="s">
        <v>145</v>
      </c>
      <c r="E208" s="229" t="s">
        <v>19</v>
      </c>
      <c r="F208" s="230" t="s">
        <v>309</v>
      </c>
      <c r="G208" s="228"/>
      <c r="H208" s="231">
        <v>3.1899999999999999</v>
      </c>
      <c r="I208" s="232"/>
      <c r="J208" s="228"/>
      <c r="K208" s="228"/>
      <c r="L208" s="233"/>
      <c r="M208" s="234"/>
      <c r="N208" s="235"/>
      <c r="O208" s="235"/>
      <c r="P208" s="235"/>
      <c r="Q208" s="235"/>
      <c r="R208" s="235"/>
      <c r="S208" s="235"/>
      <c r="T208" s="236"/>
      <c r="AT208" s="237" t="s">
        <v>145</v>
      </c>
      <c r="AU208" s="237" t="s">
        <v>134</v>
      </c>
      <c r="AV208" s="12" t="s">
        <v>84</v>
      </c>
      <c r="AW208" s="12" t="s">
        <v>35</v>
      </c>
      <c r="AX208" s="12" t="s">
        <v>74</v>
      </c>
      <c r="AY208" s="237" t="s">
        <v>133</v>
      </c>
    </row>
    <row r="209" s="10" customFormat="1" ht="22.8" customHeight="1">
      <c r="B209" s="186"/>
      <c r="C209" s="187"/>
      <c r="D209" s="188" t="s">
        <v>73</v>
      </c>
      <c r="E209" s="200" t="s">
        <v>315</v>
      </c>
      <c r="F209" s="200" t="s">
        <v>316</v>
      </c>
      <c r="G209" s="187"/>
      <c r="H209" s="187"/>
      <c r="I209" s="190"/>
      <c r="J209" s="201">
        <f>BK209</f>
        <v>0</v>
      </c>
      <c r="K209" s="187"/>
      <c r="L209" s="192"/>
      <c r="M209" s="193"/>
      <c r="N209" s="194"/>
      <c r="O209" s="194"/>
      <c r="P209" s="195">
        <f>SUM(P210:P221)</f>
        <v>0</v>
      </c>
      <c r="Q209" s="194"/>
      <c r="R209" s="195">
        <f>SUM(R210:R221)</f>
        <v>0</v>
      </c>
      <c r="S209" s="194"/>
      <c r="T209" s="196">
        <f>SUM(T210:T221)</f>
        <v>0</v>
      </c>
      <c r="AR209" s="197" t="s">
        <v>82</v>
      </c>
      <c r="AT209" s="198" t="s">
        <v>73</v>
      </c>
      <c r="AU209" s="198" t="s">
        <v>82</v>
      </c>
      <c r="AY209" s="197" t="s">
        <v>133</v>
      </c>
      <c r="BK209" s="199">
        <f>SUM(BK210:BK221)</f>
        <v>0</v>
      </c>
    </row>
    <row r="210" s="1" customFormat="1" ht="20.4" customHeight="1">
      <c r="B210" s="36"/>
      <c r="C210" s="202" t="s">
        <v>317</v>
      </c>
      <c r="D210" s="202" t="s">
        <v>136</v>
      </c>
      <c r="E210" s="203" t="s">
        <v>318</v>
      </c>
      <c r="F210" s="204" t="s">
        <v>319</v>
      </c>
      <c r="G210" s="205" t="s">
        <v>320</v>
      </c>
      <c r="H210" s="206">
        <v>29.093</v>
      </c>
      <c r="I210" s="207"/>
      <c r="J210" s="208">
        <f>ROUND(I210*H210,2)</f>
        <v>0</v>
      </c>
      <c r="K210" s="204" t="s">
        <v>140</v>
      </c>
      <c r="L210" s="41"/>
      <c r="M210" s="209" t="s">
        <v>19</v>
      </c>
      <c r="N210" s="210" t="s">
        <v>45</v>
      </c>
      <c r="O210" s="77"/>
      <c r="P210" s="211">
        <f>O210*H210</f>
        <v>0</v>
      </c>
      <c r="Q210" s="211">
        <v>0</v>
      </c>
      <c r="R210" s="211">
        <f>Q210*H210</f>
        <v>0</v>
      </c>
      <c r="S210" s="211">
        <v>0</v>
      </c>
      <c r="T210" s="212">
        <f>S210*H210</f>
        <v>0</v>
      </c>
      <c r="AR210" s="15" t="s">
        <v>141</v>
      </c>
      <c r="AT210" s="15" t="s">
        <v>136</v>
      </c>
      <c r="AU210" s="15" t="s">
        <v>84</v>
      </c>
      <c r="AY210" s="15" t="s">
        <v>133</v>
      </c>
      <c r="BE210" s="213">
        <f>IF(N210="základní",J210,0)</f>
        <v>0</v>
      </c>
      <c r="BF210" s="213">
        <f>IF(N210="snížená",J210,0)</f>
        <v>0</v>
      </c>
      <c r="BG210" s="213">
        <f>IF(N210="zákl. přenesená",J210,0)</f>
        <v>0</v>
      </c>
      <c r="BH210" s="213">
        <f>IF(N210="sníž. přenesená",J210,0)</f>
        <v>0</v>
      </c>
      <c r="BI210" s="213">
        <f>IF(N210="nulová",J210,0)</f>
        <v>0</v>
      </c>
      <c r="BJ210" s="15" t="s">
        <v>82</v>
      </c>
      <c r="BK210" s="213">
        <f>ROUND(I210*H210,2)</f>
        <v>0</v>
      </c>
      <c r="BL210" s="15" t="s">
        <v>141</v>
      </c>
      <c r="BM210" s="15" t="s">
        <v>321</v>
      </c>
    </row>
    <row r="211" s="1" customFormat="1">
      <c r="B211" s="36"/>
      <c r="C211" s="37"/>
      <c r="D211" s="214" t="s">
        <v>143</v>
      </c>
      <c r="E211" s="37"/>
      <c r="F211" s="215" t="s">
        <v>322</v>
      </c>
      <c r="G211" s="37"/>
      <c r="H211" s="37"/>
      <c r="I211" s="128"/>
      <c r="J211" s="37"/>
      <c r="K211" s="37"/>
      <c r="L211" s="41"/>
      <c r="M211" s="216"/>
      <c r="N211" s="77"/>
      <c r="O211" s="77"/>
      <c r="P211" s="77"/>
      <c r="Q211" s="77"/>
      <c r="R211" s="77"/>
      <c r="S211" s="77"/>
      <c r="T211" s="78"/>
      <c r="AT211" s="15" t="s">
        <v>143</v>
      </c>
      <c r="AU211" s="15" t="s">
        <v>84</v>
      </c>
    </row>
    <row r="212" s="1" customFormat="1" ht="20.4" customHeight="1">
      <c r="B212" s="36"/>
      <c r="C212" s="202" t="s">
        <v>323</v>
      </c>
      <c r="D212" s="202" t="s">
        <v>136</v>
      </c>
      <c r="E212" s="203" t="s">
        <v>324</v>
      </c>
      <c r="F212" s="204" t="s">
        <v>325</v>
      </c>
      <c r="G212" s="205" t="s">
        <v>320</v>
      </c>
      <c r="H212" s="206">
        <v>29.093</v>
      </c>
      <c r="I212" s="207"/>
      <c r="J212" s="208">
        <f>ROUND(I212*H212,2)</f>
        <v>0</v>
      </c>
      <c r="K212" s="204" t="s">
        <v>140</v>
      </c>
      <c r="L212" s="41"/>
      <c r="M212" s="209" t="s">
        <v>19</v>
      </c>
      <c r="N212" s="210" t="s">
        <v>45</v>
      </c>
      <c r="O212" s="77"/>
      <c r="P212" s="211">
        <f>O212*H212</f>
        <v>0</v>
      </c>
      <c r="Q212" s="211">
        <v>0</v>
      </c>
      <c r="R212" s="211">
        <f>Q212*H212</f>
        <v>0</v>
      </c>
      <c r="S212" s="211">
        <v>0</v>
      </c>
      <c r="T212" s="212">
        <f>S212*H212</f>
        <v>0</v>
      </c>
      <c r="AR212" s="15" t="s">
        <v>141</v>
      </c>
      <c r="AT212" s="15" t="s">
        <v>136</v>
      </c>
      <c r="AU212" s="15" t="s">
        <v>84</v>
      </c>
      <c r="AY212" s="15" t="s">
        <v>133</v>
      </c>
      <c r="BE212" s="213">
        <f>IF(N212="základní",J212,0)</f>
        <v>0</v>
      </c>
      <c r="BF212" s="213">
        <f>IF(N212="snížená",J212,0)</f>
        <v>0</v>
      </c>
      <c r="BG212" s="213">
        <f>IF(N212="zákl. přenesená",J212,0)</f>
        <v>0</v>
      </c>
      <c r="BH212" s="213">
        <f>IF(N212="sníž. přenesená",J212,0)</f>
        <v>0</v>
      </c>
      <c r="BI212" s="213">
        <f>IF(N212="nulová",J212,0)</f>
        <v>0</v>
      </c>
      <c r="BJ212" s="15" t="s">
        <v>82</v>
      </c>
      <c r="BK212" s="213">
        <f>ROUND(I212*H212,2)</f>
        <v>0</v>
      </c>
      <c r="BL212" s="15" t="s">
        <v>141</v>
      </c>
      <c r="BM212" s="15" t="s">
        <v>326</v>
      </c>
    </row>
    <row r="213" s="1" customFormat="1">
      <c r="B213" s="36"/>
      <c r="C213" s="37"/>
      <c r="D213" s="214" t="s">
        <v>143</v>
      </c>
      <c r="E213" s="37"/>
      <c r="F213" s="215" t="s">
        <v>327</v>
      </c>
      <c r="G213" s="37"/>
      <c r="H213" s="37"/>
      <c r="I213" s="128"/>
      <c r="J213" s="37"/>
      <c r="K213" s="37"/>
      <c r="L213" s="41"/>
      <c r="M213" s="216"/>
      <c r="N213" s="77"/>
      <c r="O213" s="77"/>
      <c r="P213" s="77"/>
      <c r="Q213" s="77"/>
      <c r="R213" s="77"/>
      <c r="S213" s="77"/>
      <c r="T213" s="78"/>
      <c r="AT213" s="15" t="s">
        <v>143</v>
      </c>
      <c r="AU213" s="15" t="s">
        <v>84</v>
      </c>
    </row>
    <row r="214" s="1" customFormat="1" ht="20.4" customHeight="1">
      <c r="B214" s="36"/>
      <c r="C214" s="202" t="s">
        <v>328</v>
      </c>
      <c r="D214" s="202" t="s">
        <v>136</v>
      </c>
      <c r="E214" s="203" t="s">
        <v>329</v>
      </c>
      <c r="F214" s="204" t="s">
        <v>330</v>
      </c>
      <c r="G214" s="205" t="s">
        <v>320</v>
      </c>
      <c r="H214" s="206">
        <v>378.209</v>
      </c>
      <c r="I214" s="207"/>
      <c r="J214" s="208">
        <f>ROUND(I214*H214,2)</f>
        <v>0</v>
      </c>
      <c r="K214" s="204" t="s">
        <v>140</v>
      </c>
      <c r="L214" s="41"/>
      <c r="M214" s="209" t="s">
        <v>19</v>
      </c>
      <c r="N214" s="210" t="s">
        <v>45</v>
      </c>
      <c r="O214" s="77"/>
      <c r="P214" s="211">
        <f>O214*H214</f>
        <v>0</v>
      </c>
      <c r="Q214" s="211">
        <v>0</v>
      </c>
      <c r="R214" s="211">
        <f>Q214*H214</f>
        <v>0</v>
      </c>
      <c r="S214" s="211">
        <v>0</v>
      </c>
      <c r="T214" s="212">
        <f>S214*H214</f>
        <v>0</v>
      </c>
      <c r="AR214" s="15" t="s">
        <v>141</v>
      </c>
      <c r="AT214" s="15" t="s">
        <v>136</v>
      </c>
      <c r="AU214" s="15" t="s">
        <v>84</v>
      </c>
      <c r="AY214" s="15" t="s">
        <v>133</v>
      </c>
      <c r="BE214" s="213">
        <f>IF(N214="základní",J214,0)</f>
        <v>0</v>
      </c>
      <c r="BF214" s="213">
        <f>IF(N214="snížená",J214,0)</f>
        <v>0</v>
      </c>
      <c r="BG214" s="213">
        <f>IF(N214="zákl. přenesená",J214,0)</f>
        <v>0</v>
      </c>
      <c r="BH214" s="213">
        <f>IF(N214="sníž. přenesená",J214,0)</f>
        <v>0</v>
      </c>
      <c r="BI214" s="213">
        <f>IF(N214="nulová",J214,0)</f>
        <v>0</v>
      </c>
      <c r="BJ214" s="15" t="s">
        <v>82</v>
      </c>
      <c r="BK214" s="213">
        <f>ROUND(I214*H214,2)</f>
        <v>0</v>
      </c>
      <c r="BL214" s="15" t="s">
        <v>141</v>
      </c>
      <c r="BM214" s="15" t="s">
        <v>331</v>
      </c>
    </row>
    <row r="215" s="1" customFormat="1">
      <c r="B215" s="36"/>
      <c r="C215" s="37"/>
      <c r="D215" s="214" t="s">
        <v>143</v>
      </c>
      <c r="E215" s="37"/>
      <c r="F215" s="215" t="s">
        <v>327</v>
      </c>
      <c r="G215" s="37"/>
      <c r="H215" s="37"/>
      <c r="I215" s="128"/>
      <c r="J215" s="37"/>
      <c r="K215" s="37"/>
      <c r="L215" s="41"/>
      <c r="M215" s="216"/>
      <c r="N215" s="77"/>
      <c r="O215" s="77"/>
      <c r="P215" s="77"/>
      <c r="Q215" s="77"/>
      <c r="R215" s="77"/>
      <c r="S215" s="77"/>
      <c r="T215" s="78"/>
      <c r="AT215" s="15" t="s">
        <v>143</v>
      </c>
      <c r="AU215" s="15" t="s">
        <v>84</v>
      </c>
    </row>
    <row r="216" s="1" customFormat="1">
      <c r="B216" s="36"/>
      <c r="C216" s="37"/>
      <c r="D216" s="214" t="s">
        <v>152</v>
      </c>
      <c r="E216" s="37"/>
      <c r="F216" s="215" t="s">
        <v>332</v>
      </c>
      <c r="G216" s="37"/>
      <c r="H216" s="37"/>
      <c r="I216" s="128"/>
      <c r="J216" s="37"/>
      <c r="K216" s="37"/>
      <c r="L216" s="41"/>
      <c r="M216" s="216"/>
      <c r="N216" s="77"/>
      <c r="O216" s="77"/>
      <c r="P216" s="77"/>
      <c r="Q216" s="77"/>
      <c r="R216" s="77"/>
      <c r="S216" s="77"/>
      <c r="T216" s="78"/>
      <c r="AT216" s="15" t="s">
        <v>152</v>
      </c>
      <c r="AU216" s="15" t="s">
        <v>84</v>
      </c>
    </row>
    <row r="217" s="12" customFormat="1">
      <c r="B217" s="227"/>
      <c r="C217" s="228"/>
      <c r="D217" s="214" t="s">
        <v>145</v>
      </c>
      <c r="E217" s="228"/>
      <c r="F217" s="230" t="s">
        <v>333</v>
      </c>
      <c r="G217" s="228"/>
      <c r="H217" s="231">
        <v>378.209</v>
      </c>
      <c r="I217" s="232"/>
      <c r="J217" s="228"/>
      <c r="K217" s="228"/>
      <c r="L217" s="233"/>
      <c r="M217" s="234"/>
      <c r="N217" s="235"/>
      <c r="O217" s="235"/>
      <c r="P217" s="235"/>
      <c r="Q217" s="235"/>
      <c r="R217" s="235"/>
      <c r="S217" s="235"/>
      <c r="T217" s="236"/>
      <c r="AT217" s="237" t="s">
        <v>145</v>
      </c>
      <c r="AU217" s="237" t="s">
        <v>84</v>
      </c>
      <c r="AV217" s="12" t="s">
        <v>84</v>
      </c>
      <c r="AW217" s="12" t="s">
        <v>4</v>
      </c>
      <c r="AX217" s="12" t="s">
        <v>82</v>
      </c>
      <c r="AY217" s="237" t="s">
        <v>133</v>
      </c>
    </row>
    <row r="218" s="1" customFormat="1" ht="20.4" customHeight="1">
      <c r="B218" s="36"/>
      <c r="C218" s="202" t="s">
        <v>334</v>
      </c>
      <c r="D218" s="202" t="s">
        <v>136</v>
      </c>
      <c r="E218" s="203" t="s">
        <v>335</v>
      </c>
      <c r="F218" s="204" t="s">
        <v>336</v>
      </c>
      <c r="G218" s="205" t="s">
        <v>320</v>
      </c>
      <c r="H218" s="206">
        <v>29.093</v>
      </c>
      <c r="I218" s="207"/>
      <c r="J218" s="208">
        <f>ROUND(I218*H218,2)</f>
        <v>0</v>
      </c>
      <c r="K218" s="204" t="s">
        <v>140</v>
      </c>
      <c r="L218" s="41"/>
      <c r="M218" s="209" t="s">
        <v>19</v>
      </c>
      <c r="N218" s="210" t="s">
        <v>45</v>
      </c>
      <c r="O218" s="77"/>
      <c r="P218" s="211">
        <f>O218*H218</f>
        <v>0</v>
      </c>
      <c r="Q218" s="211">
        <v>0</v>
      </c>
      <c r="R218" s="211">
        <f>Q218*H218</f>
        <v>0</v>
      </c>
      <c r="S218" s="211">
        <v>0</v>
      </c>
      <c r="T218" s="212">
        <f>S218*H218</f>
        <v>0</v>
      </c>
      <c r="AR218" s="15" t="s">
        <v>141</v>
      </c>
      <c r="AT218" s="15" t="s">
        <v>136</v>
      </c>
      <c r="AU218" s="15" t="s">
        <v>84</v>
      </c>
      <c r="AY218" s="15" t="s">
        <v>133</v>
      </c>
      <c r="BE218" s="213">
        <f>IF(N218="základní",J218,0)</f>
        <v>0</v>
      </c>
      <c r="BF218" s="213">
        <f>IF(N218="snížená",J218,0)</f>
        <v>0</v>
      </c>
      <c r="BG218" s="213">
        <f>IF(N218="zákl. přenesená",J218,0)</f>
        <v>0</v>
      </c>
      <c r="BH218" s="213">
        <f>IF(N218="sníž. přenesená",J218,0)</f>
        <v>0</v>
      </c>
      <c r="BI218" s="213">
        <f>IF(N218="nulová",J218,0)</f>
        <v>0</v>
      </c>
      <c r="BJ218" s="15" t="s">
        <v>82</v>
      </c>
      <c r="BK218" s="213">
        <f>ROUND(I218*H218,2)</f>
        <v>0</v>
      </c>
      <c r="BL218" s="15" t="s">
        <v>141</v>
      </c>
      <c r="BM218" s="15" t="s">
        <v>337</v>
      </c>
    </row>
    <row r="219" s="1" customFormat="1">
      <c r="B219" s="36"/>
      <c r="C219" s="37"/>
      <c r="D219" s="214" t="s">
        <v>143</v>
      </c>
      <c r="E219" s="37"/>
      <c r="F219" s="215" t="s">
        <v>338</v>
      </c>
      <c r="G219" s="37"/>
      <c r="H219" s="37"/>
      <c r="I219" s="128"/>
      <c r="J219" s="37"/>
      <c r="K219" s="37"/>
      <c r="L219" s="41"/>
      <c r="M219" s="216"/>
      <c r="N219" s="77"/>
      <c r="O219" s="77"/>
      <c r="P219" s="77"/>
      <c r="Q219" s="77"/>
      <c r="R219" s="77"/>
      <c r="S219" s="77"/>
      <c r="T219" s="78"/>
      <c r="AT219" s="15" t="s">
        <v>143</v>
      </c>
      <c r="AU219" s="15" t="s">
        <v>84</v>
      </c>
    </row>
    <row r="220" s="12" customFormat="1">
      <c r="B220" s="227"/>
      <c r="C220" s="228"/>
      <c r="D220" s="214" t="s">
        <v>145</v>
      </c>
      <c r="E220" s="229" t="s">
        <v>19</v>
      </c>
      <c r="F220" s="230" t="s">
        <v>339</v>
      </c>
      <c r="G220" s="228"/>
      <c r="H220" s="231">
        <v>26.760000000000002</v>
      </c>
      <c r="I220" s="232"/>
      <c r="J220" s="228"/>
      <c r="K220" s="228"/>
      <c r="L220" s="233"/>
      <c r="M220" s="234"/>
      <c r="N220" s="235"/>
      <c r="O220" s="235"/>
      <c r="P220" s="235"/>
      <c r="Q220" s="235"/>
      <c r="R220" s="235"/>
      <c r="S220" s="235"/>
      <c r="T220" s="236"/>
      <c r="AT220" s="237" t="s">
        <v>145</v>
      </c>
      <c r="AU220" s="237" t="s">
        <v>84</v>
      </c>
      <c r="AV220" s="12" t="s">
        <v>84</v>
      </c>
      <c r="AW220" s="12" t="s">
        <v>35</v>
      </c>
      <c r="AX220" s="12" t="s">
        <v>74</v>
      </c>
      <c r="AY220" s="237" t="s">
        <v>133</v>
      </c>
    </row>
    <row r="221" s="12" customFormat="1">
      <c r="B221" s="227"/>
      <c r="C221" s="228"/>
      <c r="D221" s="214" t="s">
        <v>145</v>
      </c>
      <c r="E221" s="229" t="s">
        <v>19</v>
      </c>
      <c r="F221" s="230" t="s">
        <v>340</v>
      </c>
      <c r="G221" s="228"/>
      <c r="H221" s="231">
        <v>2.3330000000000002</v>
      </c>
      <c r="I221" s="232"/>
      <c r="J221" s="228"/>
      <c r="K221" s="228"/>
      <c r="L221" s="233"/>
      <c r="M221" s="234"/>
      <c r="N221" s="235"/>
      <c r="O221" s="235"/>
      <c r="P221" s="235"/>
      <c r="Q221" s="235"/>
      <c r="R221" s="235"/>
      <c r="S221" s="235"/>
      <c r="T221" s="236"/>
      <c r="AT221" s="237" t="s">
        <v>145</v>
      </c>
      <c r="AU221" s="237" t="s">
        <v>84</v>
      </c>
      <c r="AV221" s="12" t="s">
        <v>84</v>
      </c>
      <c r="AW221" s="12" t="s">
        <v>35</v>
      </c>
      <c r="AX221" s="12" t="s">
        <v>74</v>
      </c>
      <c r="AY221" s="237" t="s">
        <v>133</v>
      </c>
    </row>
    <row r="222" s="10" customFormat="1" ht="22.8" customHeight="1">
      <c r="B222" s="186"/>
      <c r="C222" s="187"/>
      <c r="D222" s="188" t="s">
        <v>73</v>
      </c>
      <c r="E222" s="200" t="s">
        <v>341</v>
      </c>
      <c r="F222" s="200" t="s">
        <v>342</v>
      </c>
      <c r="G222" s="187"/>
      <c r="H222" s="187"/>
      <c r="I222" s="190"/>
      <c r="J222" s="201">
        <f>BK222</f>
        <v>0</v>
      </c>
      <c r="K222" s="187"/>
      <c r="L222" s="192"/>
      <c r="M222" s="193"/>
      <c r="N222" s="194"/>
      <c r="O222" s="194"/>
      <c r="P222" s="195">
        <f>SUM(P223:P224)</f>
        <v>0</v>
      </c>
      <c r="Q222" s="194"/>
      <c r="R222" s="195">
        <f>SUM(R223:R224)</f>
        <v>0</v>
      </c>
      <c r="S222" s="194"/>
      <c r="T222" s="196">
        <f>SUM(T223:T224)</f>
        <v>0</v>
      </c>
      <c r="AR222" s="197" t="s">
        <v>82</v>
      </c>
      <c r="AT222" s="198" t="s">
        <v>73</v>
      </c>
      <c r="AU222" s="198" t="s">
        <v>82</v>
      </c>
      <c r="AY222" s="197" t="s">
        <v>133</v>
      </c>
      <c r="BK222" s="199">
        <f>SUM(BK223:BK224)</f>
        <v>0</v>
      </c>
    </row>
    <row r="223" s="1" customFormat="1" ht="20.4" customHeight="1">
      <c r="B223" s="36"/>
      <c r="C223" s="202" t="s">
        <v>343</v>
      </c>
      <c r="D223" s="202" t="s">
        <v>136</v>
      </c>
      <c r="E223" s="203" t="s">
        <v>344</v>
      </c>
      <c r="F223" s="204" t="s">
        <v>345</v>
      </c>
      <c r="G223" s="205" t="s">
        <v>320</v>
      </c>
      <c r="H223" s="206">
        <v>31.344999999999999</v>
      </c>
      <c r="I223" s="207"/>
      <c r="J223" s="208">
        <f>ROUND(I223*H223,2)</f>
        <v>0</v>
      </c>
      <c r="K223" s="204" t="s">
        <v>140</v>
      </c>
      <c r="L223" s="41"/>
      <c r="M223" s="209" t="s">
        <v>19</v>
      </c>
      <c r="N223" s="210" t="s">
        <v>45</v>
      </c>
      <c r="O223" s="77"/>
      <c r="P223" s="211">
        <f>O223*H223</f>
        <v>0</v>
      </c>
      <c r="Q223" s="211">
        <v>0</v>
      </c>
      <c r="R223" s="211">
        <f>Q223*H223</f>
        <v>0</v>
      </c>
      <c r="S223" s="211">
        <v>0</v>
      </c>
      <c r="T223" s="212">
        <f>S223*H223</f>
        <v>0</v>
      </c>
      <c r="AR223" s="15" t="s">
        <v>141</v>
      </c>
      <c r="AT223" s="15" t="s">
        <v>136</v>
      </c>
      <c r="AU223" s="15" t="s">
        <v>84</v>
      </c>
      <c r="AY223" s="15" t="s">
        <v>133</v>
      </c>
      <c r="BE223" s="213">
        <f>IF(N223="základní",J223,0)</f>
        <v>0</v>
      </c>
      <c r="BF223" s="213">
        <f>IF(N223="snížená",J223,0)</f>
        <v>0</v>
      </c>
      <c r="BG223" s="213">
        <f>IF(N223="zákl. přenesená",J223,0)</f>
        <v>0</v>
      </c>
      <c r="BH223" s="213">
        <f>IF(N223="sníž. přenesená",J223,0)</f>
        <v>0</v>
      </c>
      <c r="BI223" s="213">
        <f>IF(N223="nulová",J223,0)</f>
        <v>0</v>
      </c>
      <c r="BJ223" s="15" t="s">
        <v>82</v>
      </c>
      <c r="BK223" s="213">
        <f>ROUND(I223*H223,2)</f>
        <v>0</v>
      </c>
      <c r="BL223" s="15" t="s">
        <v>141</v>
      </c>
      <c r="BM223" s="15" t="s">
        <v>346</v>
      </c>
    </row>
    <row r="224" s="1" customFormat="1">
      <c r="B224" s="36"/>
      <c r="C224" s="37"/>
      <c r="D224" s="214" t="s">
        <v>143</v>
      </c>
      <c r="E224" s="37"/>
      <c r="F224" s="215" t="s">
        <v>347</v>
      </c>
      <c r="G224" s="37"/>
      <c r="H224" s="37"/>
      <c r="I224" s="128"/>
      <c r="J224" s="37"/>
      <c r="K224" s="37"/>
      <c r="L224" s="41"/>
      <c r="M224" s="216"/>
      <c r="N224" s="77"/>
      <c r="O224" s="77"/>
      <c r="P224" s="77"/>
      <c r="Q224" s="77"/>
      <c r="R224" s="77"/>
      <c r="S224" s="77"/>
      <c r="T224" s="78"/>
      <c r="AT224" s="15" t="s">
        <v>143</v>
      </c>
      <c r="AU224" s="15" t="s">
        <v>84</v>
      </c>
    </row>
    <row r="225" s="10" customFormat="1" ht="25.92" customHeight="1">
      <c r="B225" s="186"/>
      <c r="C225" s="187"/>
      <c r="D225" s="188" t="s">
        <v>73</v>
      </c>
      <c r="E225" s="189" t="s">
        <v>348</v>
      </c>
      <c r="F225" s="189" t="s">
        <v>349</v>
      </c>
      <c r="G225" s="187"/>
      <c r="H225" s="187"/>
      <c r="I225" s="190"/>
      <c r="J225" s="191">
        <f>BK225</f>
        <v>0</v>
      </c>
      <c r="K225" s="187"/>
      <c r="L225" s="192"/>
      <c r="M225" s="193"/>
      <c r="N225" s="194"/>
      <c r="O225" s="194"/>
      <c r="P225" s="195">
        <f>P226</f>
        <v>0</v>
      </c>
      <c r="Q225" s="194"/>
      <c r="R225" s="195">
        <f>R226</f>
        <v>0.039668000000000002</v>
      </c>
      <c r="S225" s="194"/>
      <c r="T225" s="196">
        <f>T226</f>
        <v>0</v>
      </c>
      <c r="AR225" s="197" t="s">
        <v>84</v>
      </c>
      <c r="AT225" s="198" t="s">
        <v>73</v>
      </c>
      <c r="AU225" s="198" t="s">
        <v>74</v>
      </c>
      <c r="AY225" s="197" t="s">
        <v>133</v>
      </c>
      <c r="BK225" s="199">
        <f>BK226</f>
        <v>0</v>
      </c>
    </row>
    <row r="226" s="10" customFormat="1" ht="22.8" customHeight="1">
      <c r="B226" s="186"/>
      <c r="C226" s="187"/>
      <c r="D226" s="188" t="s">
        <v>73</v>
      </c>
      <c r="E226" s="200" t="s">
        <v>350</v>
      </c>
      <c r="F226" s="200" t="s">
        <v>351</v>
      </c>
      <c r="G226" s="187"/>
      <c r="H226" s="187"/>
      <c r="I226" s="190"/>
      <c r="J226" s="201">
        <f>BK226</f>
        <v>0</v>
      </c>
      <c r="K226" s="187"/>
      <c r="L226" s="192"/>
      <c r="M226" s="193"/>
      <c r="N226" s="194"/>
      <c r="O226" s="194"/>
      <c r="P226" s="195">
        <f>SUM(P227:P230)</f>
        <v>0</v>
      </c>
      <c r="Q226" s="194"/>
      <c r="R226" s="195">
        <f>SUM(R227:R230)</f>
        <v>0.039668000000000002</v>
      </c>
      <c r="S226" s="194"/>
      <c r="T226" s="196">
        <f>SUM(T227:T230)</f>
        <v>0</v>
      </c>
      <c r="AR226" s="197" t="s">
        <v>84</v>
      </c>
      <c r="AT226" s="198" t="s">
        <v>73</v>
      </c>
      <c r="AU226" s="198" t="s">
        <v>82</v>
      </c>
      <c r="AY226" s="197" t="s">
        <v>133</v>
      </c>
      <c r="BK226" s="199">
        <f>SUM(BK227:BK230)</f>
        <v>0</v>
      </c>
    </row>
    <row r="227" s="1" customFormat="1" ht="20.4" customHeight="1">
      <c r="B227" s="36"/>
      <c r="C227" s="202" t="s">
        <v>352</v>
      </c>
      <c r="D227" s="202" t="s">
        <v>136</v>
      </c>
      <c r="E227" s="203" t="s">
        <v>353</v>
      </c>
      <c r="F227" s="204" t="s">
        <v>354</v>
      </c>
      <c r="G227" s="205" t="s">
        <v>150</v>
      </c>
      <c r="H227" s="206">
        <v>198.34</v>
      </c>
      <c r="I227" s="207"/>
      <c r="J227" s="208">
        <f>ROUND(I227*H227,2)</f>
        <v>0</v>
      </c>
      <c r="K227" s="204" t="s">
        <v>140</v>
      </c>
      <c r="L227" s="41"/>
      <c r="M227" s="209" t="s">
        <v>19</v>
      </c>
      <c r="N227" s="210" t="s">
        <v>45</v>
      </c>
      <c r="O227" s="77"/>
      <c r="P227" s="211">
        <f>O227*H227</f>
        <v>0</v>
      </c>
      <c r="Q227" s="211">
        <v>0.00020000000000000001</v>
      </c>
      <c r="R227" s="211">
        <f>Q227*H227</f>
        <v>0.039668000000000002</v>
      </c>
      <c r="S227" s="211">
        <v>0</v>
      </c>
      <c r="T227" s="212">
        <f>S227*H227</f>
        <v>0</v>
      </c>
      <c r="AR227" s="15" t="s">
        <v>233</v>
      </c>
      <c r="AT227" s="15" t="s">
        <v>136</v>
      </c>
      <c r="AU227" s="15" t="s">
        <v>84</v>
      </c>
      <c r="AY227" s="15" t="s">
        <v>133</v>
      </c>
      <c r="BE227" s="213">
        <f>IF(N227="základní",J227,0)</f>
        <v>0</v>
      </c>
      <c r="BF227" s="213">
        <f>IF(N227="snížená",J227,0)</f>
        <v>0</v>
      </c>
      <c r="BG227" s="213">
        <f>IF(N227="zákl. přenesená",J227,0)</f>
        <v>0</v>
      </c>
      <c r="BH227" s="213">
        <f>IF(N227="sníž. přenesená",J227,0)</f>
        <v>0</v>
      </c>
      <c r="BI227" s="213">
        <f>IF(N227="nulová",J227,0)</f>
        <v>0</v>
      </c>
      <c r="BJ227" s="15" t="s">
        <v>82</v>
      </c>
      <c r="BK227" s="213">
        <f>ROUND(I227*H227,2)</f>
        <v>0</v>
      </c>
      <c r="BL227" s="15" t="s">
        <v>233</v>
      </c>
      <c r="BM227" s="15" t="s">
        <v>355</v>
      </c>
    </row>
    <row r="228" s="1" customFormat="1">
      <c r="B228" s="36"/>
      <c r="C228" s="37"/>
      <c r="D228" s="214" t="s">
        <v>152</v>
      </c>
      <c r="E228" s="37"/>
      <c r="F228" s="215" t="s">
        <v>356</v>
      </c>
      <c r="G228" s="37"/>
      <c r="H228" s="37"/>
      <c r="I228" s="128"/>
      <c r="J228" s="37"/>
      <c r="K228" s="37"/>
      <c r="L228" s="41"/>
      <c r="M228" s="216"/>
      <c r="N228" s="77"/>
      <c r="O228" s="77"/>
      <c r="P228" s="77"/>
      <c r="Q228" s="77"/>
      <c r="R228" s="77"/>
      <c r="S228" s="77"/>
      <c r="T228" s="78"/>
      <c r="AT228" s="15" t="s">
        <v>152</v>
      </c>
      <c r="AU228" s="15" t="s">
        <v>84</v>
      </c>
    </row>
    <row r="229" s="12" customFormat="1">
      <c r="B229" s="227"/>
      <c r="C229" s="228"/>
      <c r="D229" s="214" t="s">
        <v>145</v>
      </c>
      <c r="E229" s="229" t="s">
        <v>19</v>
      </c>
      <c r="F229" s="230" t="s">
        <v>166</v>
      </c>
      <c r="G229" s="228"/>
      <c r="H229" s="231">
        <v>129.16</v>
      </c>
      <c r="I229" s="232"/>
      <c r="J229" s="228"/>
      <c r="K229" s="228"/>
      <c r="L229" s="233"/>
      <c r="M229" s="234"/>
      <c r="N229" s="235"/>
      <c r="O229" s="235"/>
      <c r="P229" s="235"/>
      <c r="Q229" s="235"/>
      <c r="R229" s="235"/>
      <c r="S229" s="235"/>
      <c r="T229" s="236"/>
      <c r="AT229" s="237" t="s">
        <v>145</v>
      </c>
      <c r="AU229" s="237" t="s">
        <v>84</v>
      </c>
      <c r="AV229" s="12" t="s">
        <v>84</v>
      </c>
      <c r="AW229" s="12" t="s">
        <v>35</v>
      </c>
      <c r="AX229" s="12" t="s">
        <v>74</v>
      </c>
      <c r="AY229" s="237" t="s">
        <v>133</v>
      </c>
    </row>
    <row r="230" s="12" customFormat="1">
      <c r="B230" s="227"/>
      <c r="C230" s="228"/>
      <c r="D230" s="214" t="s">
        <v>145</v>
      </c>
      <c r="E230" s="229" t="s">
        <v>19</v>
      </c>
      <c r="F230" s="230" t="s">
        <v>167</v>
      </c>
      <c r="G230" s="228"/>
      <c r="H230" s="231">
        <v>69.180000000000007</v>
      </c>
      <c r="I230" s="232"/>
      <c r="J230" s="228"/>
      <c r="K230" s="228"/>
      <c r="L230" s="233"/>
      <c r="M230" s="234"/>
      <c r="N230" s="235"/>
      <c r="O230" s="235"/>
      <c r="P230" s="235"/>
      <c r="Q230" s="235"/>
      <c r="R230" s="235"/>
      <c r="S230" s="235"/>
      <c r="T230" s="236"/>
      <c r="AT230" s="237" t="s">
        <v>145</v>
      </c>
      <c r="AU230" s="237" t="s">
        <v>84</v>
      </c>
      <c r="AV230" s="12" t="s">
        <v>84</v>
      </c>
      <c r="AW230" s="12" t="s">
        <v>35</v>
      </c>
      <c r="AX230" s="12" t="s">
        <v>74</v>
      </c>
      <c r="AY230" s="237" t="s">
        <v>133</v>
      </c>
    </row>
    <row r="231" s="10" customFormat="1" ht="25.92" customHeight="1">
      <c r="B231" s="186"/>
      <c r="C231" s="187"/>
      <c r="D231" s="188" t="s">
        <v>73</v>
      </c>
      <c r="E231" s="189" t="s">
        <v>357</v>
      </c>
      <c r="F231" s="189" t="s">
        <v>358</v>
      </c>
      <c r="G231" s="187"/>
      <c r="H231" s="187"/>
      <c r="I231" s="190"/>
      <c r="J231" s="191">
        <f>BK231</f>
        <v>0</v>
      </c>
      <c r="K231" s="187"/>
      <c r="L231" s="192"/>
      <c r="M231" s="193"/>
      <c r="N231" s="194"/>
      <c r="O231" s="194"/>
      <c r="P231" s="195">
        <f>P232+P234</f>
        <v>0</v>
      </c>
      <c r="Q231" s="194"/>
      <c r="R231" s="195">
        <f>R232+R234</f>
        <v>0</v>
      </c>
      <c r="S231" s="194"/>
      <c r="T231" s="196">
        <f>T232+T234</f>
        <v>0</v>
      </c>
      <c r="AR231" s="197" t="s">
        <v>169</v>
      </c>
      <c r="AT231" s="198" t="s">
        <v>73</v>
      </c>
      <c r="AU231" s="198" t="s">
        <v>74</v>
      </c>
      <c r="AY231" s="197" t="s">
        <v>133</v>
      </c>
      <c r="BK231" s="199">
        <f>BK232+BK234</f>
        <v>0</v>
      </c>
    </row>
    <row r="232" s="10" customFormat="1" ht="22.8" customHeight="1">
      <c r="B232" s="186"/>
      <c r="C232" s="187"/>
      <c r="D232" s="188" t="s">
        <v>73</v>
      </c>
      <c r="E232" s="200" t="s">
        <v>359</v>
      </c>
      <c r="F232" s="200" t="s">
        <v>360</v>
      </c>
      <c r="G232" s="187"/>
      <c r="H232" s="187"/>
      <c r="I232" s="190"/>
      <c r="J232" s="201">
        <f>BK232</f>
        <v>0</v>
      </c>
      <c r="K232" s="187"/>
      <c r="L232" s="192"/>
      <c r="M232" s="193"/>
      <c r="N232" s="194"/>
      <c r="O232" s="194"/>
      <c r="P232" s="195">
        <f>P233</f>
        <v>0</v>
      </c>
      <c r="Q232" s="194"/>
      <c r="R232" s="195">
        <f>R233</f>
        <v>0</v>
      </c>
      <c r="S232" s="194"/>
      <c r="T232" s="196">
        <f>T233</f>
        <v>0</v>
      </c>
      <c r="AR232" s="197" t="s">
        <v>169</v>
      </c>
      <c r="AT232" s="198" t="s">
        <v>73</v>
      </c>
      <c r="AU232" s="198" t="s">
        <v>82</v>
      </c>
      <c r="AY232" s="197" t="s">
        <v>133</v>
      </c>
      <c r="BK232" s="199">
        <f>BK233</f>
        <v>0</v>
      </c>
    </row>
    <row r="233" s="1" customFormat="1" ht="20.4" customHeight="1">
      <c r="B233" s="36"/>
      <c r="C233" s="202" t="s">
        <v>361</v>
      </c>
      <c r="D233" s="202" t="s">
        <v>136</v>
      </c>
      <c r="E233" s="203" t="s">
        <v>362</v>
      </c>
      <c r="F233" s="204" t="s">
        <v>360</v>
      </c>
      <c r="G233" s="205" t="s">
        <v>228</v>
      </c>
      <c r="H233" s="206">
        <v>1</v>
      </c>
      <c r="I233" s="207"/>
      <c r="J233" s="208">
        <f>ROUND(I233*H233,2)</f>
        <v>0</v>
      </c>
      <c r="K233" s="204" t="s">
        <v>140</v>
      </c>
      <c r="L233" s="41"/>
      <c r="M233" s="209" t="s">
        <v>19</v>
      </c>
      <c r="N233" s="210" t="s">
        <v>45</v>
      </c>
      <c r="O233" s="77"/>
      <c r="P233" s="211">
        <f>O233*H233</f>
        <v>0</v>
      </c>
      <c r="Q233" s="211">
        <v>0</v>
      </c>
      <c r="R233" s="211">
        <f>Q233*H233</f>
        <v>0</v>
      </c>
      <c r="S233" s="211">
        <v>0</v>
      </c>
      <c r="T233" s="212">
        <f>S233*H233</f>
        <v>0</v>
      </c>
      <c r="AR233" s="15" t="s">
        <v>363</v>
      </c>
      <c r="AT233" s="15" t="s">
        <v>136</v>
      </c>
      <c r="AU233" s="15" t="s">
        <v>84</v>
      </c>
      <c r="AY233" s="15" t="s">
        <v>133</v>
      </c>
      <c r="BE233" s="213">
        <f>IF(N233="základní",J233,0)</f>
        <v>0</v>
      </c>
      <c r="BF233" s="213">
        <f>IF(N233="snížená",J233,0)</f>
        <v>0</v>
      </c>
      <c r="BG233" s="213">
        <f>IF(N233="zákl. přenesená",J233,0)</f>
        <v>0</v>
      </c>
      <c r="BH233" s="213">
        <f>IF(N233="sníž. přenesená",J233,0)</f>
        <v>0</v>
      </c>
      <c r="BI233" s="213">
        <f>IF(N233="nulová",J233,0)</f>
        <v>0</v>
      </c>
      <c r="BJ233" s="15" t="s">
        <v>82</v>
      </c>
      <c r="BK233" s="213">
        <f>ROUND(I233*H233,2)</f>
        <v>0</v>
      </c>
      <c r="BL233" s="15" t="s">
        <v>363</v>
      </c>
      <c r="BM233" s="15" t="s">
        <v>364</v>
      </c>
    </row>
    <row r="234" s="10" customFormat="1" ht="22.8" customHeight="1">
      <c r="B234" s="186"/>
      <c r="C234" s="187"/>
      <c r="D234" s="188" t="s">
        <v>73</v>
      </c>
      <c r="E234" s="200" t="s">
        <v>365</v>
      </c>
      <c r="F234" s="200" t="s">
        <v>366</v>
      </c>
      <c r="G234" s="187"/>
      <c r="H234" s="187"/>
      <c r="I234" s="190"/>
      <c r="J234" s="201">
        <f>BK234</f>
        <v>0</v>
      </c>
      <c r="K234" s="187"/>
      <c r="L234" s="192"/>
      <c r="M234" s="193"/>
      <c r="N234" s="194"/>
      <c r="O234" s="194"/>
      <c r="P234" s="195">
        <f>P235</f>
        <v>0</v>
      </c>
      <c r="Q234" s="194"/>
      <c r="R234" s="195">
        <f>R235</f>
        <v>0</v>
      </c>
      <c r="S234" s="194"/>
      <c r="T234" s="196">
        <f>T235</f>
        <v>0</v>
      </c>
      <c r="AR234" s="197" t="s">
        <v>169</v>
      </c>
      <c r="AT234" s="198" t="s">
        <v>73</v>
      </c>
      <c r="AU234" s="198" t="s">
        <v>82</v>
      </c>
      <c r="AY234" s="197" t="s">
        <v>133</v>
      </c>
      <c r="BK234" s="199">
        <f>BK235</f>
        <v>0</v>
      </c>
    </row>
    <row r="235" s="1" customFormat="1" ht="20.4" customHeight="1">
      <c r="B235" s="36"/>
      <c r="C235" s="202" t="s">
        <v>367</v>
      </c>
      <c r="D235" s="202" t="s">
        <v>136</v>
      </c>
      <c r="E235" s="203" t="s">
        <v>368</v>
      </c>
      <c r="F235" s="204" t="s">
        <v>366</v>
      </c>
      <c r="G235" s="205" t="s">
        <v>228</v>
      </c>
      <c r="H235" s="206">
        <v>1</v>
      </c>
      <c r="I235" s="207"/>
      <c r="J235" s="208">
        <f>ROUND(I235*H235,2)</f>
        <v>0</v>
      </c>
      <c r="K235" s="204" t="s">
        <v>140</v>
      </c>
      <c r="L235" s="41"/>
      <c r="M235" s="248" t="s">
        <v>19</v>
      </c>
      <c r="N235" s="249" t="s">
        <v>45</v>
      </c>
      <c r="O235" s="250"/>
      <c r="P235" s="251">
        <f>O235*H235</f>
        <v>0</v>
      </c>
      <c r="Q235" s="251">
        <v>0</v>
      </c>
      <c r="R235" s="251">
        <f>Q235*H235</f>
        <v>0</v>
      </c>
      <c r="S235" s="251">
        <v>0</v>
      </c>
      <c r="T235" s="252">
        <f>S235*H235</f>
        <v>0</v>
      </c>
      <c r="AR235" s="15" t="s">
        <v>363</v>
      </c>
      <c r="AT235" s="15" t="s">
        <v>136</v>
      </c>
      <c r="AU235" s="15" t="s">
        <v>84</v>
      </c>
      <c r="AY235" s="15" t="s">
        <v>133</v>
      </c>
      <c r="BE235" s="213">
        <f>IF(N235="základní",J235,0)</f>
        <v>0</v>
      </c>
      <c r="BF235" s="213">
        <f>IF(N235="snížená",J235,0)</f>
        <v>0</v>
      </c>
      <c r="BG235" s="213">
        <f>IF(N235="zákl. přenesená",J235,0)</f>
        <v>0</v>
      </c>
      <c r="BH235" s="213">
        <f>IF(N235="sníž. přenesená",J235,0)</f>
        <v>0</v>
      </c>
      <c r="BI235" s="213">
        <f>IF(N235="nulová",J235,0)</f>
        <v>0</v>
      </c>
      <c r="BJ235" s="15" t="s">
        <v>82</v>
      </c>
      <c r="BK235" s="213">
        <f>ROUND(I235*H235,2)</f>
        <v>0</v>
      </c>
      <c r="BL235" s="15" t="s">
        <v>363</v>
      </c>
      <c r="BM235" s="15" t="s">
        <v>369</v>
      </c>
    </row>
    <row r="236" s="1" customFormat="1" ht="6.96" customHeight="1">
      <c r="B236" s="55"/>
      <c r="C236" s="56"/>
      <c r="D236" s="56"/>
      <c r="E236" s="56"/>
      <c r="F236" s="56"/>
      <c r="G236" s="56"/>
      <c r="H236" s="56"/>
      <c r="I236" s="152"/>
      <c r="J236" s="56"/>
      <c r="K236" s="56"/>
      <c r="L236" s="41"/>
    </row>
  </sheetData>
  <sheetProtection sheet="1" autoFilter="0" formatColumns="0" formatRows="0" objects="1" scenarios="1" spinCount="100000" saltValue="w5nO4j+y9FKYMgdTBMSuxq9czgY5P/xxZEa0yJAqZexswdwVswaFt7aQNYexreWXGGDSqMVYuKZsP+DGBGhntQ==" hashValue="45lKM38C4GWNuRorlfSTJIkPFYSDLxIIr5aeuPAuH5Dz9xv/pt9Y6XXShZIiiTNxGY0ZicBjeFgJLnRmrNMzIA==" algorithmName="SHA-512" password="CC35"/>
  <autoFilter ref="C94:K235"/>
  <mergeCells count="9">
    <mergeCell ref="E7:H7"/>
    <mergeCell ref="E9:H9"/>
    <mergeCell ref="E18:H18"/>
    <mergeCell ref="E27:H27"/>
    <mergeCell ref="E48:H48"/>
    <mergeCell ref="E50:H50"/>
    <mergeCell ref="E85:H85"/>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customWidth="1"/>
    <col min="2" max="2" width="1.43" customWidth="1"/>
    <col min="3" max="3" width="3.57" customWidth="1"/>
    <col min="4" max="4" width="3.71" customWidth="1"/>
    <col min="5" max="5" width="14.71" customWidth="1"/>
    <col min="6" max="6" width="86.43" customWidth="1"/>
    <col min="7" max="7" width="7.43" customWidth="1"/>
    <col min="8" max="8" width="9.57" customWidth="1"/>
    <col min="9" max="9" width="12.14" style="121" customWidth="1"/>
    <col min="10" max="10" width="20.14" customWidth="1"/>
    <col min="11" max="11" width="13.29" customWidth="1"/>
    <col min="12" max="12" width="8" customWidth="1"/>
    <col min="13" max="13" width="9.29" hidden="1" customWidth="1"/>
    <col min="14" max="14" width="9.14" hidden="1"/>
    <col min="15" max="15" width="12.14" hidden="1" customWidth="1"/>
    <col min="16" max="16" width="12.14" hidden="1" customWidth="1"/>
    <col min="17" max="17" width="12.14" hidden="1" customWidth="1"/>
    <col min="18" max="18" width="12.14" hidden="1" customWidth="1"/>
    <col min="19" max="19" width="12.14" hidden="1" customWidth="1"/>
    <col min="20" max="20" width="12.14"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2" ht="36.96" customHeight="1">
      <c r="L2"/>
      <c r="AT2" s="15" t="s">
        <v>86</v>
      </c>
    </row>
    <row r="3" ht="6.96" customHeight="1">
      <c r="B3" s="122"/>
      <c r="C3" s="123"/>
      <c r="D3" s="123"/>
      <c r="E3" s="123"/>
      <c r="F3" s="123"/>
      <c r="G3" s="123"/>
      <c r="H3" s="123"/>
      <c r="I3" s="124"/>
      <c r="J3" s="123"/>
      <c r="K3" s="123"/>
      <c r="L3" s="18"/>
      <c r="AT3" s="15" t="s">
        <v>84</v>
      </c>
    </row>
    <row r="4" ht="24.96" customHeight="1">
      <c r="B4" s="18"/>
      <c r="D4" s="125" t="s">
        <v>95</v>
      </c>
      <c r="L4" s="18"/>
      <c r="M4" s="22" t="s">
        <v>10</v>
      </c>
      <c r="AT4" s="15" t="s">
        <v>4</v>
      </c>
    </row>
    <row r="5" ht="6.96" customHeight="1">
      <c r="B5" s="18"/>
      <c r="L5" s="18"/>
    </row>
    <row r="6" ht="12" customHeight="1">
      <c r="B6" s="18"/>
      <c r="D6" s="126" t="s">
        <v>16</v>
      </c>
      <c r="L6" s="18"/>
    </row>
    <row r="7" ht="14.4" customHeight="1">
      <c r="B7" s="18"/>
      <c r="E7" s="127" t="str">
        <f>'Rekapitulace stavby'!K6</f>
        <v>Obnova hřbitovní zdi Jáchymov</v>
      </c>
      <c r="F7" s="126"/>
      <c r="G7" s="126"/>
      <c r="H7" s="126"/>
      <c r="L7" s="18"/>
    </row>
    <row r="8" s="1" customFormat="1" ht="12" customHeight="1">
      <c r="B8" s="41"/>
      <c r="D8" s="126" t="s">
        <v>96</v>
      </c>
      <c r="I8" s="128"/>
      <c r="L8" s="41"/>
    </row>
    <row r="9" s="1" customFormat="1" ht="36.96" customHeight="1">
      <c r="B9" s="41"/>
      <c r="E9" s="129" t="s">
        <v>370</v>
      </c>
      <c r="F9" s="1"/>
      <c r="G9" s="1"/>
      <c r="H9" s="1"/>
      <c r="I9" s="128"/>
      <c r="L9" s="41"/>
    </row>
    <row r="10" s="1" customFormat="1">
      <c r="B10" s="41"/>
      <c r="I10" s="128"/>
      <c r="L10" s="41"/>
    </row>
    <row r="11" s="1" customFormat="1" ht="12" customHeight="1">
      <c r="B11" s="41"/>
      <c r="D11" s="126" t="s">
        <v>18</v>
      </c>
      <c r="F11" s="15" t="s">
        <v>19</v>
      </c>
      <c r="I11" s="130" t="s">
        <v>20</v>
      </c>
      <c r="J11" s="15" t="s">
        <v>19</v>
      </c>
      <c r="L11" s="41"/>
    </row>
    <row r="12" s="1" customFormat="1" ht="12" customHeight="1">
      <c r="B12" s="41"/>
      <c r="D12" s="126" t="s">
        <v>21</v>
      </c>
      <c r="F12" s="15" t="s">
        <v>22</v>
      </c>
      <c r="I12" s="130" t="s">
        <v>23</v>
      </c>
      <c r="J12" s="131" t="str">
        <f>'Rekapitulace stavby'!AN8</f>
        <v>28.1.2019</v>
      </c>
      <c r="L12" s="41"/>
    </row>
    <row r="13" s="1" customFormat="1" ht="10.8" customHeight="1">
      <c r="B13" s="41"/>
      <c r="I13" s="128"/>
      <c r="L13" s="41"/>
    </row>
    <row r="14" s="1" customFormat="1" ht="12" customHeight="1">
      <c r="B14" s="41"/>
      <c r="D14" s="126" t="s">
        <v>25</v>
      </c>
      <c r="I14" s="130" t="s">
        <v>26</v>
      </c>
      <c r="J14" s="15" t="s">
        <v>27</v>
      </c>
      <c r="L14" s="41"/>
    </row>
    <row r="15" s="1" customFormat="1" ht="18" customHeight="1">
      <c r="B15" s="41"/>
      <c r="E15" s="15" t="s">
        <v>28</v>
      </c>
      <c r="I15" s="130" t="s">
        <v>29</v>
      </c>
      <c r="J15" s="15" t="s">
        <v>19</v>
      </c>
      <c r="L15" s="41"/>
    </row>
    <row r="16" s="1" customFormat="1" ht="6.96" customHeight="1">
      <c r="B16" s="41"/>
      <c r="I16" s="128"/>
      <c r="L16" s="41"/>
    </row>
    <row r="17" s="1" customFormat="1" ht="12" customHeight="1">
      <c r="B17" s="41"/>
      <c r="D17" s="126" t="s">
        <v>30</v>
      </c>
      <c r="I17" s="130" t="s">
        <v>26</v>
      </c>
      <c r="J17" s="31" t="str">
        <f>'Rekapitulace stavby'!AN13</f>
        <v>Vyplň údaj</v>
      </c>
      <c r="L17" s="41"/>
    </row>
    <row r="18" s="1" customFormat="1" ht="18" customHeight="1">
      <c r="B18" s="41"/>
      <c r="E18" s="31" t="str">
        <f>'Rekapitulace stavby'!E14</f>
        <v>Vyplň údaj</v>
      </c>
      <c r="F18" s="15"/>
      <c r="G18" s="15"/>
      <c r="H18" s="15"/>
      <c r="I18" s="130" t="s">
        <v>29</v>
      </c>
      <c r="J18" s="31" t="str">
        <f>'Rekapitulace stavby'!AN14</f>
        <v>Vyplň údaj</v>
      </c>
      <c r="L18" s="41"/>
    </row>
    <row r="19" s="1" customFormat="1" ht="6.96" customHeight="1">
      <c r="B19" s="41"/>
      <c r="I19" s="128"/>
      <c r="L19" s="41"/>
    </row>
    <row r="20" s="1" customFormat="1" ht="12" customHeight="1">
      <c r="B20" s="41"/>
      <c r="D20" s="126" t="s">
        <v>32</v>
      </c>
      <c r="I20" s="130" t="s">
        <v>26</v>
      </c>
      <c r="J20" s="15" t="s">
        <v>33</v>
      </c>
      <c r="L20" s="41"/>
    </row>
    <row r="21" s="1" customFormat="1" ht="18" customHeight="1">
      <c r="B21" s="41"/>
      <c r="E21" s="15" t="s">
        <v>34</v>
      </c>
      <c r="I21" s="130" t="s">
        <v>29</v>
      </c>
      <c r="J21" s="15" t="s">
        <v>19</v>
      </c>
      <c r="L21" s="41"/>
    </row>
    <row r="22" s="1" customFormat="1" ht="6.96" customHeight="1">
      <c r="B22" s="41"/>
      <c r="I22" s="128"/>
      <c r="L22" s="41"/>
    </row>
    <row r="23" s="1" customFormat="1" ht="12" customHeight="1">
      <c r="B23" s="41"/>
      <c r="D23" s="126" t="s">
        <v>36</v>
      </c>
      <c r="I23" s="130" t="s">
        <v>26</v>
      </c>
      <c r="J23" s="15" t="s">
        <v>19</v>
      </c>
      <c r="L23" s="41"/>
    </row>
    <row r="24" s="1" customFormat="1" ht="18" customHeight="1">
      <c r="B24" s="41"/>
      <c r="E24" s="15" t="s">
        <v>37</v>
      </c>
      <c r="I24" s="130" t="s">
        <v>29</v>
      </c>
      <c r="J24" s="15" t="s">
        <v>19</v>
      </c>
      <c r="L24" s="41"/>
    </row>
    <row r="25" s="1" customFormat="1" ht="6.96" customHeight="1">
      <c r="B25" s="41"/>
      <c r="I25" s="128"/>
      <c r="L25" s="41"/>
    </row>
    <row r="26" s="1" customFormat="1" ht="12" customHeight="1">
      <c r="B26" s="41"/>
      <c r="D26" s="126" t="s">
        <v>38</v>
      </c>
      <c r="I26" s="128"/>
      <c r="L26" s="41"/>
    </row>
    <row r="27" s="6" customFormat="1" ht="40.8" customHeight="1">
      <c r="B27" s="132"/>
      <c r="E27" s="133" t="s">
        <v>39</v>
      </c>
      <c r="F27" s="133"/>
      <c r="G27" s="133"/>
      <c r="H27" s="133"/>
      <c r="I27" s="134"/>
      <c r="L27" s="132"/>
    </row>
    <row r="28" s="1" customFormat="1" ht="6.96" customHeight="1">
      <c r="B28" s="41"/>
      <c r="I28" s="128"/>
      <c r="L28" s="41"/>
    </row>
    <row r="29" s="1" customFormat="1" ht="6.96" customHeight="1">
      <c r="B29" s="41"/>
      <c r="D29" s="69"/>
      <c r="E29" s="69"/>
      <c r="F29" s="69"/>
      <c r="G29" s="69"/>
      <c r="H29" s="69"/>
      <c r="I29" s="135"/>
      <c r="J29" s="69"/>
      <c r="K29" s="69"/>
      <c r="L29" s="41"/>
    </row>
    <row r="30" s="1" customFormat="1" ht="25.44" customHeight="1">
      <c r="B30" s="41"/>
      <c r="D30" s="136" t="s">
        <v>40</v>
      </c>
      <c r="I30" s="128"/>
      <c r="J30" s="137">
        <f>ROUND(J94, 2)</f>
        <v>0</v>
      </c>
      <c r="L30" s="41"/>
    </row>
    <row r="31" s="1" customFormat="1" ht="6.96" customHeight="1">
      <c r="B31" s="41"/>
      <c r="D31" s="69"/>
      <c r="E31" s="69"/>
      <c r="F31" s="69"/>
      <c r="G31" s="69"/>
      <c r="H31" s="69"/>
      <c r="I31" s="135"/>
      <c r="J31" s="69"/>
      <c r="K31" s="69"/>
      <c r="L31" s="41"/>
    </row>
    <row r="32" s="1" customFormat="1" ht="14.4" customHeight="1">
      <c r="B32" s="41"/>
      <c r="F32" s="138" t="s">
        <v>42</v>
      </c>
      <c r="I32" s="139" t="s">
        <v>41</v>
      </c>
      <c r="J32" s="138" t="s">
        <v>43</v>
      </c>
      <c r="L32" s="41"/>
    </row>
    <row r="33" s="1" customFormat="1" ht="14.4" customHeight="1">
      <c r="B33" s="41"/>
      <c r="D33" s="126" t="s">
        <v>44</v>
      </c>
      <c r="E33" s="126" t="s">
        <v>45</v>
      </c>
      <c r="F33" s="140">
        <f>ROUND((SUM(BE94:BE188)),  2)</f>
        <v>0</v>
      </c>
      <c r="I33" s="141">
        <v>0.20999999999999999</v>
      </c>
      <c r="J33" s="140">
        <f>ROUND(((SUM(BE94:BE188))*I33),  2)</f>
        <v>0</v>
      </c>
      <c r="L33" s="41"/>
    </row>
    <row r="34" s="1" customFormat="1" ht="14.4" customHeight="1">
      <c r="B34" s="41"/>
      <c r="E34" s="126" t="s">
        <v>46</v>
      </c>
      <c r="F34" s="140">
        <f>ROUND((SUM(BF94:BF188)),  2)</f>
        <v>0</v>
      </c>
      <c r="I34" s="141">
        <v>0.14999999999999999</v>
      </c>
      <c r="J34" s="140">
        <f>ROUND(((SUM(BF94:BF188))*I34),  2)</f>
        <v>0</v>
      </c>
      <c r="L34" s="41"/>
    </row>
    <row r="35" hidden="1" s="1" customFormat="1" ht="14.4" customHeight="1">
      <c r="B35" s="41"/>
      <c r="E35" s="126" t="s">
        <v>47</v>
      </c>
      <c r="F35" s="140">
        <f>ROUND((SUM(BG94:BG188)),  2)</f>
        <v>0</v>
      </c>
      <c r="I35" s="141">
        <v>0.20999999999999999</v>
      </c>
      <c r="J35" s="140">
        <f>0</f>
        <v>0</v>
      </c>
      <c r="L35" s="41"/>
    </row>
    <row r="36" hidden="1" s="1" customFormat="1" ht="14.4" customHeight="1">
      <c r="B36" s="41"/>
      <c r="E36" s="126" t="s">
        <v>48</v>
      </c>
      <c r="F36" s="140">
        <f>ROUND((SUM(BH94:BH188)),  2)</f>
        <v>0</v>
      </c>
      <c r="I36" s="141">
        <v>0.14999999999999999</v>
      </c>
      <c r="J36" s="140">
        <f>0</f>
        <v>0</v>
      </c>
      <c r="L36" s="41"/>
    </row>
    <row r="37" hidden="1" s="1" customFormat="1" ht="14.4" customHeight="1">
      <c r="B37" s="41"/>
      <c r="E37" s="126" t="s">
        <v>49</v>
      </c>
      <c r="F37" s="140">
        <f>ROUND((SUM(BI94:BI188)),  2)</f>
        <v>0</v>
      </c>
      <c r="I37" s="141">
        <v>0</v>
      </c>
      <c r="J37" s="140">
        <f>0</f>
        <v>0</v>
      </c>
      <c r="L37" s="41"/>
    </row>
    <row r="38" s="1" customFormat="1" ht="6.96" customHeight="1">
      <c r="B38" s="41"/>
      <c r="I38" s="128"/>
      <c r="L38" s="41"/>
    </row>
    <row r="39" s="1" customFormat="1" ht="25.44" customHeight="1">
      <c r="B39" s="41"/>
      <c r="C39" s="142"/>
      <c r="D39" s="143" t="s">
        <v>50</v>
      </c>
      <c r="E39" s="144"/>
      <c r="F39" s="144"/>
      <c r="G39" s="145" t="s">
        <v>51</v>
      </c>
      <c r="H39" s="146" t="s">
        <v>52</v>
      </c>
      <c r="I39" s="147"/>
      <c r="J39" s="148">
        <f>SUM(J30:J37)</f>
        <v>0</v>
      </c>
      <c r="K39" s="149"/>
      <c r="L39" s="41"/>
    </row>
    <row r="40" s="1" customFormat="1" ht="14.4" customHeight="1">
      <c r="B40" s="150"/>
      <c r="C40" s="151"/>
      <c r="D40" s="151"/>
      <c r="E40" s="151"/>
      <c r="F40" s="151"/>
      <c r="G40" s="151"/>
      <c r="H40" s="151"/>
      <c r="I40" s="152"/>
      <c r="J40" s="151"/>
      <c r="K40" s="151"/>
      <c r="L40" s="41"/>
    </row>
    <row r="44" s="1" customFormat="1" ht="6.96" customHeight="1">
      <c r="B44" s="153"/>
      <c r="C44" s="154"/>
      <c r="D44" s="154"/>
      <c r="E44" s="154"/>
      <c r="F44" s="154"/>
      <c r="G44" s="154"/>
      <c r="H44" s="154"/>
      <c r="I44" s="155"/>
      <c r="J44" s="154"/>
      <c r="K44" s="154"/>
      <c r="L44" s="41"/>
    </row>
    <row r="45" s="1" customFormat="1" ht="24.96" customHeight="1">
      <c r="B45" s="36"/>
      <c r="C45" s="21" t="s">
        <v>98</v>
      </c>
      <c r="D45" s="37"/>
      <c r="E45" s="37"/>
      <c r="F45" s="37"/>
      <c r="G45" s="37"/>
      <c r="H45" s="37"/>
      <c r="I45" s="128"/>
      <c r="J45" s="37"/>
      <c r="K45" s="37"/>
      <c r="L45" s="41"/>
    </row>
    <row r="46" s="1" customFormat="1" ht="6.96" customHeight="1">
      <c r="B46" s="36"/>
      <c r="C46" s="37"/>
      <c r="D46" s="37"/>
      <c r="E46" s="37"/>
      <c r="F46" s="37"/>
      <c r="G46" s="37"/>
      <c r="H46" s="37"/>
      <c r="I46" s="128"/>
      <c r="J46" s="37"/>
      <c r="K46" s="37"/>
      <c r="L46" s="41"/>
    </row>
    <row r="47" s="1" customFormat="1" ht="12" customHeight="1">
      <c r="B47" s="36"/>
      <c r="C47" s="30" t="s">
        <v>16</v>
      </c>
      <c r="D47" s="37"/>
      <c r="E47" s="37"/>
      <c r="F47" s="37"/>
      <c r="G47" s="37"/>
      <c r="H47" s="37"/>
      <c r="I47" s="128"/>
      <c r="J47" s="37"/>
      <c r="K47" s="37"/>
      <c r="L47" s="41"/>
    </row>
    <row r="48" s="1" customFormat="1" ht="14.4" customHeight="1">
      <c r="B48" s="36"/>
      <c r="C48" s="37"/>
      <c r="D48" s="37"/>
      <c r="E48" s="156" t="str">
        <f>E7</f>
        <v>Obnova hřbitovní zdi Jáchymov</v>
      </c>
      <c r="F48" s="30"/>
      <c r="G48" s="30"/>
      <c r="H48" s="30"/>
      <c r="I48" s="128"/>
      <c r="J48" s="37"/>
      <c r="K48" s="37"/>
      <c r="L48" s="41"/>
    </row>
    <row r="49" s="1" customFormat="1" ht="12" customHeight="1">
      <c r="B49" s="36"/>
      <c r="C49" s="30" t="s">
        <v>96</v>
      </c>
      <c r="D49" s="37"/>
      <c r="E49" s="37"/>
      <c r="F49" s="37"/>
      <c r="G49" s="37"/>
      <c r="H49" s="37"/>
      <c r="I49" s="128"/>
      <c r="J49" s="37"/>
      <c r="K49" s="37"/>
      <c r="L49" s="41"/>
    </row>
    <row r="50" s="1" customFormat="1" ht="14.4" customHeight="1">
      <c r="B50" s="36"/>
      <c r="C50" s="37"/>
      <c r="D50" s="37"/>
      <c r="E50" s="62" t="str">
        <f>E9</f>
        <v>část B - stavební část</v>
      </c>
      <c r="F50" s="37"/>
      <c r="G50" s="37"/>
      <c r="H50" s="37"/>
      <c r="I50" s="128"/>
      <c r="J50" s="37"/>
      <c r="K50" s="37"/>
      <c r="L50" s="41"/>
    </row>
    <row r="51" s="1" customFormat="1" ht="6.96" customHeight="1">
      <c r="B51" s="36"/>
      <c r="C51" s="37"/>
      <c r="D51" s="37"/>
      <c r="E51" s="37"/>
      <c r="F51" s="37"/>
      <c r="G51" s="37"/>
      <c r="H51" s="37"/>
      <c r="I51" s="128"/>
      <c r="J51" s="37"/>
      <c r="K51" s="37"/>
      <c r="L51" s="41"/>
    </row>
    <row r="52" s="1" customFormat="1" ht="12" customHeight="1">
      <c r="B52" s="36"/>
      <c r="C52" s="30" t="s">
        <v>21</v>
      </c>
      <c r="D52" s="37"/>
      <c r="E52" s="37"/>
      <c r="F52" s="25" t="str">
        <f>F12</f>
        <v>Jáchymov</v>
      </c>
      <c r="G52" s="37"/>
      <c r="H52" s="37"/>
      <c r="I52" s="130" t="s">
        <v>23</v>
      </c>
      <c r="J52" s="65" t="str">
        <f>IF(J12="","",J12)</f>
        <v>28.1.2019</v>
      </c>
      <c r="K52" s="37"/>
      <c r="L52" s="41"/>
    </row>
    <row r="53" s="1" customFormat="1" ht="6.96" customHeight="1">
      <c r="B53" s="36"/>
      <c r="C53" s="37"/>
      <c r="D53" s="37"/>
      <c r="E53" s="37"/>
      <c r="F53" s="37"/>
      <c r="G53" s="37"/>
      <c r="H53" s="37"/>
      <c r="I53" s="128"/>
      <c r="J53" s="37"/>
      <c r="K53" s="37"/>
      <c r="L53" s="41"/>
    </row>
    <row r="54" s="1" customFormat="1" ht="35.4" customHeight="1">
      <c r="B54" s="36"/>
      <c r="C54" s="30" t="s">
        <v>25</v>
      </c>
      <c r="D54" s="37"/>
      <c r="E54" s="37"/>
      <c r="F54" s="25" t="str">
        <f>E15</f>
        <v>Město Jáchymov, nám. Republiky 1, 362 51 Jáchymov</v>
      </c>
      <c r="G54" s="37"/>
      <c r="H54" s="37"/>
      <c r="I54" s="130" t="s">
        <v>32</v>
      </c>
      <c r="J54" s="34" t="str">
        <f>E21</f>
        <v>Ing. arch. Jaroslav Egert, Komenského 851, Jáchymo</v>
      </c>
      <c r="K54" s="37"/>
      <c r="L54" s="41"/>
    </row>
    <row r="55" s="1" customFormat="1" ht="12.6" customHeight="1">
      <c r="B55" s="36"/>
      <c r="C55" s="30" t="s">
        <v>30</v>
      </c>
      <c r="D55" s="37"/>
      <c r="E55" s="37"/>
      <c r="F55" s="25" t="str">
        <f>IF(E18="","",E18)</f>
        <v>Vyplň údaj</v>
      </c>
      <c r="G55" s="37"/>
      <c r="H55" s="37"/>
      <c r="I55" s="130" t="s">
        <v>36</v>
      </c>
      <c r="J55" s="34" t="str">
        <f>E24</f>
        <v>Ing. C. Janoušová</v>
      </c>
      <c r="K55" s="37"/>
      <c r="L55" s="41"/>
    </row>
    <row r="56" s="1" customFormat="1" ht="10.32" customHeight="1">
      <c r="B56" s="36"/>
      <c r="C56" s="37"/>
      <c r="D56" s="37"/>
      <c r="E56" s="37"/>
      <c r="F56" s="37"/>
      <c r="G56" s="37"/>
      <c r="H56" s="37"/>
      <c r="I56" s="128"/>
      <c r="J56" s="37"/>
      <c r="K56" s="37"/>
      <c r="L56" s="41"/>
    </row>
    <row r="57" s="1" customFormat="1" ht="29.28" customHeight="1">
      <c r="B57" s="36"/>
      <c r="C57" s="157" t="s">
        <v>99</v>
      </c>
      <c r="D57" s="158"/>
      <c r="E57" s="158"/>
      <c r="F57" s="158"/>
      <c r="G57" s="158"/>
      <c r="H57" s="158"/>
      <c r="I57" s="159"/>
      <c r="J57" s="160" t="s">
        <v>100</v>
      </c>
      <c r="K57" s="158"/>
      <c r="L57" s="41"/>
    </row>
    <row r="58" s="1" customFormat="1" ht="10.32" customHeight="1">
      <c r="B58" s="36"/>
      <c r="C58" s="37"/>
      <c r="D58" s="37"/>
      <c r="E58" s="37"/>
      <c r="F58" s="37"/>
      <c r="G58" s="37"/>
      <c r="H58" s="37"/>
      <c r="I58" s="128"/>
      <c r="J58" s="37"/>
      <c r="K58" s="37"/>
      <c r="L58" s="41"/>
    </row>
    <row r="59" s="1" customFormat="1" ht="22.8" customHeight="1">
      <c r="B59" s="36"/>
      <c r="C59" s="161" t="s">
        <v>72</v>
      </c>
      <c r="D59" s="37"/>
      <c r="E59" s="37"/>
      <c r="F59" s="37"/>
      <c r="G59" s="37"/>
      <c r="H59" s="37"/>
      <c r="I59" s="128"/>
      <c r="J59" s="95">
        <f>J94</f>
        <v>0</v>
      </c>
      <c r="K59" s="37"/>
      <c r="L59" s="41"/>
      <c r="AU59" s="15" t="s">
        <v>101</v>
      </c>
    </row>
    <row r="60" s="7" customFormat="1" ht="24.96" customHeight="1">
      <c r="B60" s="162"/>
      <c r="C60" s="163"/>
      <c r="D60" s="164" t="s">
        <v>102</v>
      </c>
      <c r="E60" s="165"/>
      <c r="F60" s="165"/>
      <c r="G60" s="165"/>
      <c r="H60" s="165"/>
      <c r="I60" s="166"/>
      <c r="J60" s="167">
        <f>J95</f>
        <v>0</v>
      </c>
      <c r="K60" s="163"/>
      <c r="L60" s="168"/>
    </row>
    <row r="61" s="8" customFormat="1" ht="19.92" customHeight="1">
      <c r="B61" s="169"/>
      <c r="C61" s="170"/>
      <c r="D61" s="171" t="s">
        <v>103</v>
      </c>
      <c r="E61" s="172"/>
      <c r="F61" s="172"/>
      <c r="G61" s="172"/>
      <c r="H61" s="172"/>
      <c r="I61" s="173"/>
      <c r="J61" s="174">
        <f>J96</f>
        <v>0</v>
      </c>
      <c r="K61" s="170"/>
      <c r="L61" s="175"/>
    </row>
    <row r="62" s="8" customFormat="1" ht="19.92" customHeight="1">
      <c r="B62" s="169"/>
      <c r="C62" s="170"/>
      <c r="D62" s="171" t="s">
        <v>104</v>
      </c>
      <c r="E62" s="172"/>
      <c r="F62" s="172"/>
      <c r="G62" s="172"/>
      <c r="H62" s="172"/>
      <c r="I62" s="173"/>
      <c r="J62" s="174">
        <f>J101</f>
        <v>0</v>
      </c>
      <c r="K62" s="170"/>
      <c r="L62" s="175"/>
    </row>
    <row r="63" s="8" customFormat="1" ht="19.92" customHeight="1">
      <c r="B63" s="169"/>
      <c r="C63" s="170"/>
      <c r="D63" s="171" t="s">
        <v>105</v>
      </c>
      <c r="E63" s="172"/>
      <c r="F63" s="172"/>
      <c r="G63" s="172"/>
      <c r="H63" s="172"/>
      <c r="I63" s="173"/>
      <c r="J63" s="174">
        <f>J119</f>
        <v>0</v>
      </c>
      <c r="K63" s="170"/>
      <c r="L63" s="175"/>
    </row>
    <row r="64" s="8" customFormat="1" ht="14.88" customHeight="1">
      <c r="B64" s="169"/>
      <c r="C64" s="170"/>
      <c r="D64" s="171" t="s">
        <v>106</v>
      </c>
      <c r="E64" s="172"/>
      <c r="F64" s="172"/>
      <c r="G64" s="172"/>
      <c r="H64" s="172"/>
      <c r="I64" s="173"/>
      <c r="J64" s="174">
        <f>J120</f>
        <v>0</v>
      </c>
      <c r="K64" s="170"/>
      <c r="L64" s="175"/>
    </row>
    <row r="65" s="8" customFormat="1" ht="14.88" customHeight="1">
      <c r="B65" s="169"/>
      <c r="C65" s="170"/>
      <c r="D65" s="171" t="s">
        <v>108</v>
      </c>
      <c r="E65" s="172"/>
      <c r="F65" s="172"/>
      <c r="G65" s="172"/>
      <c r="H65" s="172"/>
      <c r="I65" s="173"/>
      <c r="J65" s="174">
        <f>J124</f>
        <v>0</v>
      </c>
      <c r="K65" s="170"/>
      <c r="L65" s="175"/>
    </row>
    <row r="66" s="8" customFormat="1" ht="14.88" customHeight="1">
      <c r="B66" s="169"/>
      <c r="C66" s="170"/>
      <c r="D66" s="171" t="s">
        <v>109</v>
      </c>
      <c r="E66" s="172"/>
      <c r="F66" s="172"/>
      <c r="G66" s="172"/>
      <c r="H66" s="172"/>
      <c r="I66" s="173"/>
      <c r="J66" s="174">
        <f>J127</f>
        <v>0</v>
      </c>
      <c r="K66" s="170"/>
      <c r="L66" s="175"/>
    </row>
    <row r="67" s="8" customFormat="1" ht="14.88" customHeight="1">
      <c r="B67" s="169"/>
      <c r="C67" s="170"/>
      <c r="D67" s="171" t="s">
        <v>110</v>
      </c>
      <c r="E67" s="172"/>
      <c r="F67" s="172"/>
      <c r="G67" s="172"/>
      <c r="H67" s="172"/>
      <c r="I67" s="173"/>
      <c r="J67" s="174">
        <f>J134</f>
        <v>0</v>
      </c>
      <c r="K67" s="170"/>
      <c r="L67" s="175"/>
    </row>
    <row r="68" s="8" customFormat="1" ht="19.92" customHeight="1">
      <c r="B68" s="169"/>
      <c r="C68" s="170"/>
      <c r="D68" s="171" t="s">
        <v>111</v>
      </c>
      <c r="E68" s="172"/>
      <c r="F68" s="172"/>
      <c r="G68" s="172"/>
      <c r="H68" s="172"/>
      <c r="I68" s="173"/>
      <c r="J68" s="174">
        <f>J157</f>
        <v>0</v>
      </c>
      <c r="K68" s="170"/>
      <c r="L68" s="175"/>
    </row>
    <row r="69" s="8" customFormat="1" ht="19.92" customHeight="1">
      <c r="B69" s="169"/>
      <c r="C69" s="170"/>
      <c r="D69" s="171" t="s">
        <v>112</v>
      </c>
      <c r="E69" s="172"/>
      <c r="F69" s="172"/>
      <c r="G69" s="172"/>
      <c r="H69" s="172"/>
      <c r="I69" s="173"/>
      <c r="J69" s="174">
        <f>J175</f>
        <v>0</v>
      </c>
      <c r="K69" s="170"/>
      <c r="L69" s="175"/>
    </row>
    <row r="70" s="7" customFormat="1" ht="24.96" customHeight="1">
      <c r="B70" s="162"/>
      <c r="C70" s="163"/>
      <c r="D70" s="164" t="s">
        <v>113</v>
      </c>
      <c r="E70" s="165"/>
      <c r="F70" s="165"/>
      <c r="G70" s="165"/>
      <c r="H70" s="165"/>
      <c r="I70" s="166"/>
      <c r="J70" s="167">
        <f>J178</f>
        <v>0</v>
      </c>
      <c r="K70" s="163"/>
      <c r="L70" s="168"/>
    </row>
    <row r="71" s="8" customFormat="1" ht="19.92" customHeight="1">
      <c r="B71" s="169"/>
      <c r="C71" s="170"/>
      <c r="D71" s="171" t="s">
        <v>114</v>
      </c>
      <c r="E71" s="172"/>
      <c r="F71" s="172"/>
      <c r="G71" s="172"/>
      <c r="H71" s="172"/>
      <c r="I71" s="173"/>
      <c r="J71" s="174">
        <f>J179</f>
        <v>0</v>
      </c>
      <c r="K71" s="170"/>
      <c r="L71" s="175"/>
    </row>
    <row r="72" s="7" customFormat="1" ht="24.96" customHeight="1">
      <c r="B72" s="162"/>
      <c r="C72" s="163"/>
      <c r="D72" s="164" t="s">
        <v>115</v>
      </c>
      <c r="E72" s="165"/>
      <c r="F72" s="165"/>
      <c r="G72" s="165"/>
      <c r="H72" s="165"/>
      <c r="I72" s="166"/>
      <c r="J72" s="167">
        <f>J184</f>
        <v>0</v>
      </c>
      <c r="K72" s="163"/>
      <c r="L72" s="168"/>
    </row>
    <row r="73" s="8" customFormat="1" ht="19.92" customHeight="1">
      <c r="B73" s="169"/>
      <c r="C73" s="170"/>
      <c r="D73" s="171" t="s">
        <v>116</v>
      </c>
      <c r="E73" s="172"/>
      <c r="F73" s="172"/>
      <c r="G73" s="172"/>
      <c r="H73" s="172"/>
      <c r="I73" s="173"/>
      <c r="J73" s="174">
        <f>J185</f>
        <v>0</v>
      </c>
      <c r="K73" s="170"/>
      <c r="L73" s="175"/>
    </row>
    <row r="74" s="8" customFormat="1" ht="19.92" customHeight="1">
      <c r="B74" s="169"/>
      <c r="C74" s="170"/>
      <c r="D74" s="171" t="s">
        <v>117</v>
      </c>
      <c r="E74" s="172"/>
      <c r="F74" s="172"/>
      <c r="G74" s="172"/>
      <c r="H74" s="172"/>
      <c r="I74" s="173"/>
      <c r="J74" s="174">
        <f>J187</f>
        <v>0</v>
      </c>
      <c r="K74" s="170"/>
      <c r="L74" s="175"/>
    </row>
    <row r="75" s="1" customFormat="1" ht="21.84" customHeight="1">
      <c r="B75" s="36"/>
      <c r="C75" s="37"/>
      <c r="D75" s="37"/>
      <c r="E75" s="37"/>
      <c r="F75" s="37"/>
      <c r="G75" s="37"/>
      <c r="H75" s="37"/>
      <c r="I75" s="128"/>
      <c r="J75" s="37"/>
      <c r="K75" s="37"/>
      <c r="L75" s="41"/>
    </row>
    <row r="76" s="1" customFormat="1" ht="6.96" customHeight="1">
      <c r="B76" s="55"/>
      <c r="C76" s="56"/>
      <c r="D76" s="56"/>
      <c r="E76" s="56"/>
      <c r="F76" s="56"/>
      <c r="G76" s="56"/>
      <c r="H76" s="56"/>
      <c r="I76" s="152"/>
      <c r="J76" s="56"/>
      <c r="K76" s="56"/>
      <c r="L76" s="41"/>
    </row>
    <row r="80" s="1" customFormat="1" ht="6.96" customHeight="1">
      <c r="B80" s="57"/>
      <c r="C80" s="58"/>
      <c r="D80" s="58"/>
      <c r="E80" s="58"/>
      <c r="F80" s="58"/>
      <c r="G80" s="58"/>
      <c r="H80" s="58"/>
      <c r="I80" s="155"/>
      <c r="J80" s="58"/>
      <c r="K80" s="58"/>
      <c r="L80" s="41"/>
    </row>
    <row r="81" s="1" customFormat="1" ht="24.96" customHeight="1">
      <c r="B81" s="36"/>
      <c r="C81" s="21" t="s">
        <v>118</v>
      </c>
      <c r="D81" s="37"/>
      <c r="E81" s="37"/>
      <c r="F81" s="37"/>
      <c r="G81" s="37"/>
      <c r="H81" s="37"/>
      <c r="I81" s="128"/>
      <c r="J81" s="37"/>
      <c r="K81" s="37"/>
      <c r="L81" s="41"/>
    </row>
    <row r="82" s="1" customFormat="1" ht="6.96" customHeight="1">
      <c r="B82" s="36"/>
      <c r="C82" s="37"/>
      <c r="D82" s="37"/>
      <c r="E82" s="37"/>
      <c r="F82" s="37"/>
      <c r="G82" s="37"/>
      <c r="H82" s="37"/>
      <c r="I82" s="128"/>
      <c r="J82" s="37"/>
      <c r="K82" s="37"/>
      <c r="L82" s="41"/>
    </row>
    <row r="83" s="1" customFormat="1" ht="12" customHeight="1">
      <c r="B83" s="36"/>
      <c r="C83" s="30" t="s">
        <v>16</v>
      </c>
      <c r="D83" s="37"/>
      <c r="E83" s="37"/>
      <c r="F83" s="37"/>
      <c r="G83" s="37"/>
      <c r="H83" s="37"/>
      <c r="I83" s="128"/>
      <c r="J83" s="37"/>
      <c r="K83" s="37"/>
      <c r="L83" s="41"/>
    </row>
    <row r="84" s="1" customFormat="1" ht="14.4" customHeight="1">
      <c r="B84" s="36"/>
      <c r="C84" s="37"/>
      <c r="D84" s="37"/>
      <c r="E84" s="156" t="str">
        <f>E7</f>
        <v>Obnova hřbitovní zdi Jáchymov</v>
      </c>
      <c r="F84" s="30"/>
      <c r="G84" s="30"/>
      <c r="H84" s="30"/>
      <c r="I84" s="128"/>
      <c r="J84" s="37"/>
      <c r="K84" s="37"/>
      <c r="L84" s="41"/>
    </row>
    <row r="85" s="1" customFormat="1" ht="12" customHeight="1">
      <c r="B85" s="36"/>
      <c r="C85" s="30" t="s">
        <v>96</v>
      </c>
      <c r="D85" s="37"/>
      <c r="E85" s="37"/>
      <c r="F85" s="37"/>
      <c r="G85" s="37"/>
      <c r="H85" s="37"/>
      <c r="I85" s="128"/>
      <c r="J85" s="37"/>
      <c r="K85" s="37"/>
      <c r="L85" s="41"/>
    </row>
    <row r="86" s="1" customFormat="1" ht="14.4" customHeight="1">
      <c r="B86" s="36"/>
      <c r="C86" s="37"/>
      <c r="D86" s="37"/>
      <c r="E86" s="62" t="str">
        <f>E9</f>
        <v>část B - stavební část</v>
      </c>
      <c r="F86" s="37"/>
      <c r="G86" s="37"/>
      <c r="H86" s="37"/>
      <c r="I86" s="128"/>
      <c r="J86" s="37"/>
      <c r="K86" s="37"/>
      <c r="L86" s="41"/>
    </row>
    <row r="87" s="1" customFormat="1" ht="6.96" customHeight="1">
      <c r="B87" s="36"/>
      <c r="C87" s="37"/>
      <c r="D87" s="37"/>
      <c r="E87" s="37"/>
      <c r="F87" s="37"/>
      <c r="G87" s="37"/>
      <c r="H87" s="37"/>
      <c r="I87" s="128"/>
      <c r="J87" s="37"/>
      <c r="K87" s="37"/>
      <c r="L87" s="41"/>
    </row>
    <row r="88" s="1" customFormat="1" ht="12" customHeight="1">
      <c r="B88" s="36"/>
      <c r="C88" s="30" t="s">
        <v>21</v>
      </c>
      <c r="D88" s="37"/>
      <c r="E88" s="37"/>
      <c r="F88" s="25" t="str">
        <f>F12</f>
        <v>Jáchymov</v>
      </c>
      <c r="G88" s="37"/>
      <c r="H88" s="37"/>
      <c r="I88" s="130" t="s">
        <v>23</v>
      </c>
      <c r="J88" s="65" t="str">
        <f>IF(J12="","",J12)</f>
        <v>28.1.2019</v>
      </c>
      <c r="K88" s="37"/>
      <c r="L88" s="41"/>
    </row>
    <row r="89" s="1" customFormat="1" ht="6.96" customHeight="1">
      <c r="B89" s="36"/>
      <c r="C89" s="37"/>
      <c r="D89" s="37"/>
      <c r="E89" s="37"/>
      <c r="F89" s="37"/>
      <c r="G89" s="37"/>
      <c r="H89" s="37"/>
      <c r="I89" s="128"/>
      <c r="J89" s="37"/>
      <c r="K89" s="37"/>
      <c r="L89" s="41"/>
    </row>
    <row r="90" s="1" customFormat="1" ht="35.4" customHeight="1">
      <c r="B90" s="36"/>
      <c r="C90" s="30" t="s">
        <v>25</v>
      </c>
      <c r="D90" s="37"/>
      <c r="E90" s="37"/>
      <c r="F90" s="25" t="str">
        <f>E15</f>
        <v>Město Jáchymov, nám. Republiky 1, 362 51 Jáchymov</v>
      </c>
      <c r="G90" s="37"/>
      <c r="H90" s="37"/>
      <c r="I90" s="130" t="s">
        <v>32</v>
      </c>
      <c r="J90" s="34" t="str">
        <f>E21</f>
        <v>Ing. arch. Jaroslav Egert, Komenského 851, Jáchymo</v>
      </c>
      <c r="K90" s="37"/>
      <c r="L90" s="41"/>
    </row>
    <row r="91" s="1" customFormat="1" ht="12.6" customHeight="1">
      <c r="B91" s="36"/>
      <c r="C91" s="30" t="s">
        <v>30</v>
      </c>
      <c r="D91" s="37"/>
      <c r="E91" s="37"/>
      <c r="F91" s="25" t="str">
        <f>IF(E18="","",E18)</f>
        <v>Vyplň údaj</v>
      </c>
      <c r="G91" s="37"/>
      <c r="H91" s="37"/>
      <c r="I91" s="130" t="s">
        <v>36</v>
      </c>
      <c r="J91" s="34" t="str">
        <f>E24</f>
        <v>Ing. C. Janoušová</v>
      </c>
      <c r="K91" s="37"/>
      <c r="L91" s="41"/>
    </row>
    <row r="92" s="1" customFormat="1" ht="10.32" customHeight="1">
      <c r="B92" s="36"/>
      <c r="C92" s="37"/>
      <c r="D92" s="37"/>
      <c r="E92" s="37"/>
      <c r="F92" s="37"/>
      <c r="G92" s="37"/>
      <c r="H92" s="37"/>
      <c r="I92" s="128"/>
      <c r="J92" s="37"/>
      <c r="K92" s="37"/>
      <c r="L92" s="41"/>
    </row>
    <row r="93" s="9" customFormat="1" ht="29.28" customHeight="1">
      <c r="B93" s="176"/>
      <c r="C93" s="177" t="s">
        <v>119</v>
      </c>
      <c r="D93" s="178" t="s">
        <v>59</v>
      </c>
      <c r="E93" s="178" t="s">
        <v>55</v>
      </c>
      <c r="F93" s="178" t="s">
        <v>56</v>
      </c>
      <c r="G93" s="178" t="s">
        <v>120</v>
      </c>
      <c r="H93" s="178" t="s">
        <v>121</v>
      </c>
      <c r="I93" s="179" t="s">
        <v>122</v>
      </c>
      <c r="J93" s="178" t="s">
        <v>100</v>
      </c>
      <c r="K93" s="180" t="s">
        <v>123</v>
      </c>
      <c r="L93" s="181"/>
      <c r="M93" s="85" t="s">
        <v>19</v>
      </c>
      <c r="N93" s="86" t="s">
        <v>44</v>
      </c>
      <c r="O93" s="86" t="s">
        <v>124</v>
      </c>
      <c r="P93" s="86" t="s">
        <v>125</v>
      </c>
      <c r="Q93" s="86" t="s">
        <v>126</v>
      </c>
      <c r="R93" s="86" t="s">
        <v>127</v>
      </c>
      <c r="S93" s="86" t="s">
        <v>128</v>
      </c>
      <c r="T93" s="87" t="s">
        <v>129</v>
      </c>
    </row>
    <row r="94" s="1" customFormat="1" ht="22.8" customHeight="1">
      <c r="B94" s="36"/>
      <c r="C94" s="92" t="s">
        <v>130</v>
      </c>
      <c r="D94" s="37"/>
      <c r="E94" s="37"/>
      <c r="F94" s="37"/>
      <c r="G94" s="37"/>
      <c r="H94" s="37"/>
      <c r="I94" s="128"/>
      <c r="J94" s="182">
        <f>BK94</f>
        <v>0</v>
      </c>
      <c r="K94" s="37"/>
      <c r="L94" s="41"/>
      <c r="M94" s="88"/>
      <c r="N94" s="89"/>
      <c r="O94" s="89"/>
      <c r="P94" s="183">
        <f>P95+P178+P184</f>
        <v>0</v>
      </c>
      <c r="Q94" s="89"/>
      <c r="R94" s="183">
        <f>R95+R178+R184</f>
        <v>7.6070192300000015</v>
      </c>
      <c r="S94" s="89"/>
      <c r="T94" s="184">
        <f>T95+T178+T184</f>
        <v>4.9459200000000001</v>
      </c>
      <c r="AT94" s="15" t="s">
        <v>73</v>
      </c>
      <c r="AU94" s="15" t="s">
        <v>101</v>
      </c>
      <c r="BK94" s="185">
        <f>BK95+BK178+BK184</f>
        <v>0</v>
      </c>
    </row>
    <row r="95" s="10" customFormat="1" ht="25.92" customHeight="1">
      <c r="B95" s="186"/>
      <c r="C95" s="187"/>
      <c r="D95" s="188" t="s">
        <v>73</v>
      </c>
      <c r="E95" s="189" t="s">
        <v>131</v>
      </c>
      <c r="F95" s="189" t="s">
        <v>132</v>
      </c>
      <c r="G95" s="187"/>
      <c r="H95" s="187"/>
      <c r="I95" s="190"/>
      <c r="J95" s="191">
        <f>BK95</f>
        <v>0</v>
      </c>
      <c r="K95" s="187"/>
      <c r="L95" s="192"/>
      <c r="M95" s="193"/>
      <c r="N95" s="194"/>
      <c r="O95" s="194"/>
      <c r="P95" s="195">
        <f>P96+P101+P119+P157+P175</f>
        <v>0</v>
      </c>
      <c r="Q95" s="194"/>
      <c r="R95" s="195">
        <f>R96+R101+R119+R157+R175</f>
        <v>7.5907952300000012</v>
      </c>
      <c r="S95" s="194"/>
      <c r="T95" s="196">
        <f>T96+T101+T119+T157+T175</f>
        <v>4.9459200000000001</v>
      </c>
      <c r="AR95" s="197" t="s">
        <v>82</v>
      </c>
      <c r="AT95" s="198" t="s">
        <v>73</v>
      </c>
      <c r="AU95" s="198" t="s">
        <v>74</v>
      </c>
      <c r="AY95" s="197" t="s">
        <v>133</v>
      </c>
      <c r="BK95" s="199">
        <f>BK96+BK101+BK119+BK157+BK175</f>
        <v>0</v>
      </c>
    </row>
    <row r="96" s="10" customFormat="1" ht="22.8" customHeight="1">
      <c r="B96" s="186"/>
      <c r="C96" s="187"/>
      <c r="D96" s="188" t="s">
        <v>73</v>
      </c>
      <c r="E96" s="200" t="s">
        <v>134</v>
      </c>
      <c r="F96" s="200" t="s">
        <v>135</v>
      </c>
      <c r="G96" s="187"/>
      <c r="H96" s="187"/>
      <c r="I96" s="190"/>
      <c r="J96" s="201">
        <f>BK96</f>
        <v>0</v>
      </c>
      <c r="K96" s="187"/>
      <c r="L96" s="192"/>
      <c r="M96" s="193"/>
      <c r="N96" s="194"/>
      <c r="O96" s="194"/>
      <c r="P96" s="195">
        <f>SUM(P97:P100)</f>
        <v>0</v>
      </c>
      <c r="Q96" s="194"/>
      <c r="R96" s="195">
        <f>SUM(R97:R100)</f>
        <v>2.5565184000000003</v>
      </c>
      <c r="S96" s="194"/>
      <c r="T96" s="196">
        <f>SUM(T97:T100)</f>
        <v>0</v>
      </c>
      <c r="AR96" s="197" t="s">
        <v>82</v>
      </c>
      <c r="AT96" s="198" t="s">
        <v>73</v>
      </c>
      <c r="AU96" s="198" t="s">
        <v>82</v>
      </c>
      <c r="AY96" s="197" t="s">
        <v>133</v>
      </c>
      <c r="BK96" s="199">
        <f>SUM(BK97:BK100)</f>
        <v>0</v>
      </c>
    </row>
    <row r="97" s="1" customFormat="1" ht="30.6" customHeight="1">
      <c r="B97" s="36"/>
      <c r="C97" s="202" t="s">
        <v>82</v>
      </c>
      <c r="D97" s="202" t="s">
        <v>136</v>
      </c>
      <c r="E97" s="203" t="s">
        <v>148</v>
      </c>
      <c r="F97" s="204" t="s">
        <v>149</v>
      </c>
      <c r="G97" s="205" t="s">
        <v>150</v>
      </c>
      <c r="H97" s="206">
        <v>12.16</v>
      </c>
      <c r="I97" s="207"/>
      <c r="J97" s="208">
        <f>ROUND(I97*H97,2)</f>
        <v>0</v>
      </c>
      <c r="K97" s="204" t="s">
        <v>140</v>
      </c>
      <c r="L97" s="41"/>
      <c r="M97" s="209" t="s">
        <v>19</v>
      </c>
      <c r="N97" s="210" t="s">
        <v>45</v>
      </c>
      <c r="O97" s="77"/>
      <c r="P97" s="211">
        <f>O97*H97</f>
        <v>0</v>
      </c>
      <c r="Q97" s="211">
        <v>0.21024000000000001</v>
      </c>
      <c r="R97" s="211">
        <f>Q97*H97</f>
        <v>2.5565184000000003</v>
      </c>
      <c r="S97" s="211">
        <v>0</v>
      </c>
      <c r="T97" s="212">
        <f>S97*H97</f>
        <v>0</v>
      </c>
      <c r="AR97" s="15" t="s">
        <v>141</v>
      </c>
      <c r="AT97" s="15" t="s">
        <v>136</v>
      </c>
      <c r="AU97" s="15" t="s">
        <v>84</v>
      </c>
      <c r="AY97" s="15" t="s">
        <v>133</v>
      </c>
      <c r="BE97" s="213">
        <f>IF(N97="základní",J97,0)</f>
        <v>0</v>
      </c>
      <c r="BF97" s="213">
        <f>IF(N97="snížená",J97,0)</f>
        <v>0</v>
      </c>
      <c r="BG97" s="213">
        <f>IF(N97="zákl. přenesená",J97,0)</f>
        <v>0</v>
      </c>
      <c r="BH97" s="213">
        <f>IF(N97="sníž. přenesená",J97,0)</f>
        <v>0</v>
      </c>
      <c r="BI97" s="213">
        <f>IF(N97="nulová",J97,0)</f>
        <v>0</v>
      </c>
      <c r="BJ97" s="15" t="s">
        <v>82</v>
      </c>
      <c r="BK97" s="213">
        <f>ROUND(I97*H97,2)</f>
        <v>0</v>
      </c>
      <c r="BL97" s="15" t="s">
        <v>141</v>
      </c>
      <c r="BM97" s="15" t="s">
        <v>151</v>
      </c>
    </row>
    <row r="98" s="1" customFormat="1">
      <c r="B98" s="36"/>
      <c r="C98" s="37"/>
      <c r="D98" s="214" t="s">
        <v>152</v>
      </c>
      <c r="E98" s="37"/>
      <c r="F98" s="215" t="s">
        <v>153</v>
      </c>
      <c r="G98" s="37"/>
      <c r="H98" s="37"/>
      <c r="I98" s="128"/>
      <c r="J98" s="37"/>
      <c r="K98" s="37"/>
      <c r="L98" s="41"/>
      <c r="M98" s="216"/>
      <c r="N98" s="77"/>
      <c r="O98" s="77"/>
      <c r="P98" s="77"/>
      <c r="Q98" s="77"/>
      <c r="R98" s="77"/>
      <c r="S98" s="77"/>
      <c r="T98" s="78"/>
      <c r="AT98" s="15" t="s">
        <v>152</v>
      </c>
      <c r="AU98" s="15" t="s">
        <v>84</v>
      </c>
    </row>
    <row r="99" s="11" customFormat="1">
      <c r="B99" s="217"/>
      <c r="C99" s="218"/>
      <c r="D99" s="214" t="s">
        <v>145</v>
      </c>
      <c r="E99" s="219" t="s">
        <v>19</v>
      </c>
      <c r="F99" s="220" t="s">
        <v>371</v>
      </c>
      <c r="G99" s="218"/>
      <c r="H99" s="219" t="s">
        <v>19</v>
      </c>
      <c r="I99" s="221"/>
      <c r="J99" s="218"/>
      <c r="K99" s="218"/>
      <c r="L99" s="222"/>
      <c r="M99" s="223"/>
      <c r="N99" s="224"/>
      <c r="O99" s="224"/>
      <c r="P99" s="224"/>
      <c r="Q99" s="224"/>
      <c r="R99" s="224"/>
      <c r="S99" s="224"/>
      <c r="T99" s="225"/>
      <c r="AT99" s="226" t="s">
        <v>145</v>
      </c>
      <c r="AU99" s="226" t="s">
        <v>84</v>
      </c>
      <c r="AV99" s="11" t="s">
        <v>82</v>
      </c>
      <c r="AW99" s="11" t="s">
        <v>35</v>
      </c>
      <c r="AX99" s="11" t="s">
        <v>74</v>
      </c>
      <c r="AY99" s="226" t="s">
        <v>133</v>
      </c>
    </row>
    <row r="100" s="12" customFormat="1">
      <c r="B100" s="227"/>
      <c r="C100" s="228"/>
      <c r="D100" s="214" t="s">
        <v>145</v>
      </c>
      <c r="E100" s="229" t="s">
        <v>19</v>
      </c>
      <c r="F100" s="230" t="s">
        <v>372</v>
      </c>
      <c r="G100" s="228"/>
      <c r="H100" s="231">
        <v>12.16</v>
      </c>
      <c r="I100" s="232"/>
      <c r="J100" s="228"/>
      <c r="K100" s="228"/>
      <c r="L100" s="233"/>
      <c r="M100" s="234"/>
      <c r="N100" s="235"/>
      <c r="O100" s="235"/>
      <c r="P100" s="235"/>
      <c r="Q100" s="235"/>
      <c r="R100" s="235"/>
      <c r="S100" s="235"/>
      <c r="T100" s="236"/>
      <c r="AT100" s="237" t="s">
        <v>145</v>
      </c>
      <c r="AU100" s="237" t="s">
        <v>84</v>
      </c>
      <c r="AV100" s="12" t="s">
        <v>84</v>
      </c>
      <c r="AW100" s="12" t="s">
        <v>35</v>
      </c>
      <c r="AX100" s="12" t="s">
        <v>74</v>
      </c>
      <c r="AY100" s="237" t="s">
        <v>133</v>
      </c>
    </row>
    <row r="101" s="10" customFormat="1" ht="22.8" customHeight="1">
      <c r="B101" s="186"/>
      <c r="C101" s="187"/>
      <c r="D101" s="188" t="s">
        <v>73</v>
      </c>
      <c r="E101" s="200" t="s">
        <v>161</v>
      </c>
      <c r="F101" s="200" t="s">
        <v>162</v>
      </c>
      <c r="G101" s="187"/>
      <c r="H101" s="187"/>
      <c r="I101" s="190"/>
      <c r="J101" s="201">
        <f>BK101</f>
        <v>0</v>
      </c>
      <c r="K101" s="187"/>
      <c r="L101" s="192"/>
      <c r="M101" s="193"/>
      <c r="N101" s="194"/>
      <c r="O101" s="194"/>
      <c r="P101" s="195">
        <f>SUM(P102:P118)</f>
        <v>0</v>
      </c>
      <c r="Q101" s="194"/>
      <c r="R101" s="195">
        <f>SUM(R102:R118)</f>
        <v>4.3334304000000001</v>
      </c>
      <c r="S101" s="194"/>
      <c r="T101" s="196">
        <f>SUM(T102:T118)</f>
        <v>0</v>
      </c>
      <c r="AR101" s="197" t="s">
        <v>82</v>
      </c>
      <c r="AT101" s="198" t="s">
        <v>73</v>
      </c>
      <c r="AU101" s="198" t="s">
        <v>82</v>
      </c>
      <c r="AY101" s="197" t="s">
        <v>133</v>
      </c>
      <c r="BK101" s="199">
        <f>SUM(BK102:BK118)</f>
        <v>0</v>
      </c>
    </row>
    <row r="102" s="1" customFormat="1" ht="20.4" customHeight="1">
      <c r="B102" s="36"/>
      <c r="C102" s="202" t="s">
        <v>84</v>
      </c>
      <c r="D102" s="202" t="s">
        <v>136</v>
      </c>
      <c r="E102" s="203" t="s">
        <v>163</v>
      </c>
      <c r="F102" s="204" t="s">
        <v>164</v>
      </c>
      <c r="G102" s="205" t="s">
        <v>150</v>
      </c>
      <c r="H102" s="206">
        <v>81.120000000000005</v>
      </c>
      <c r="I102" s="207"/>
      <c r="J102" s="208">
        <f>ROUND(I102*H102,2)</f>
        <v>0</v>
      </c>
      <c r="K102" s="204" t="s">
        <v>140</v>
      </c>
      <c r="L102" s="41"/>
      <c r="M102" s="209" t="s">
        <v>19</v>
      </c>
      <c r="N102" s="210" t="s">
        <v>45</v>
      </c>
      <c r="O102" s="77"/>
      <c r="P102" s="211">
        <f>O102*H102</f>
        <v>0</v>
      </c>
      <c r="Q102" s="211">
        <v>0</v>
      </c>
      <c r="R102" s="211">
        <f>Q102*H102</f>
        <v>0</v>
      </c>
      <c r="S102" s="211">
        <v>0</v>
      </c>
      <c r="T102" s="212">
        <f>S102*H102</f>
        <v>0</v>
      </c>
      <c r="AR102" s="15" t="s">
        <v>141</v>
      </c>
      <c r="AT102" s="15" t="s">
        <v>136</v>
      </c>
      <c r="AU102" s="15" t="s">
        <v>84</v>
      </c>
      <c r="AY102" s="15" t="s">
        <v>133</v>
      </c>
      <c r="BE102" s="213">
        <f>IF(N102="základní",J102,0)</f>
        <v>0</v>
      </c>
      <c r="BF102" s="213">
        <f>IF(N102="snížená",J102,0)</f>
        <v>0</v>
      </c>
      <c r="BG102" s="213">
        <f>IF(N102="zákl. přenesená",J102,0)</f>
        <v>0</v>
      </c>
      <c r="BH102" s="213">
        <f>IF(N102="sníž. přenesená",J102,0)</f>
        <v>0</v>
      </c>
      <c r="BI102" s="213">
        <f>IF(N102="nulová",J102,0)</f>
        <v>0</v>
      </c>
      <c r="BJ102" s="15" t="s">
        <v>82</v>
      </c>
      <c r="BK102" s="213">
        <f>ROUND(I102*H102,2)</f>
        <v>0</v>
      </c>
      <c r="BL102" s="15" t="s">
        <v>141</v>
      </c>
      <c r="BM102" s="15" t="s">
        <v>165</v>
      </c>
    </row>
    <row r="103" s="12" customFormat="1">
      <c r="B103" s="227"/>
      <c r="C103" s="228"/>
      <c r="D103" s="214" t="s">
        <v>145</v>
      </c>
      <c r="E103" s="229" t="s">
        <v>19</v>
      </c>
      <c r="F103" s="230" t="s">
        <v>373</v>
      </c>
      <c r="G103" s="228"/>
      <c r="H103" s="231">
        <v>40.299999999999997</v>
      </c>
      <c r="I103" s="232"/>
      <c r="J103" s="228"/>
      <c r="K103" s="228"/>
      <c r="L103" s="233"/>
      <c r="M103" s="234"/>
      <c r="N103" s="235"/>
      <c r="O103" s="235"/>
      <c r="P103" s="235"/>
      <c r="Q103" s="235"/>
      <c r="R103" s="235"/>
      <c r="S103" s="235"/>
      <c r="T103" s="236"/>
      <c r="AT103" s="237" t="s">
        <v>145</v>
      </c>
      <c r="AU103" s="237" t="s">
        <v>84</v>
      </c>
      <c r="AV103" s="12" t="s">
        <v>84</v>
      </c>
      <c r="AW103" s="12" t="s">
        <v>35</v>
      </c>
      <c r="AX103" s="12" t="s">
        <v>74</v>
      </c>
      <c r="AY103" s="237" t="s">
        <v>133</v>
      </c>
    </row>
    <row r="104" s="12" customFormat="1">
      <c r="B104" s="227"/>
      <c r="C104" s="228"/>
      <c r="D104" s="214" t="s">
        <v>145</v>
      </c>
      <c r="E104" s="229" t="s">
        <v>19</v>
      </c>
      <c r="F104" s="230" t="s">
        <v>374</v>
      </c>
      <c r="G104" s="228"/>
      <c r="H104" s="231">
        <v>40.82</v>
      </c>
      <c r="I104" s="232"/>
      <c r="J104" s="228"/>
      <c r="K104" s="228"/>
      <c r="L104" s="233"/>
      <c r="M104" s="234"/>
      <c r="N104" s="235"/>
      <c r="O104" s="235"/>
      <c r="P104" s="235"/>
      <c r="Q104" s="235"/>
      <c r="R104" s="235"/>
      <c r="S104" s="235"/>
      <c r="T104" s="236"/>
      <c r="AT104" s="237" t="s">
        <v>145</v>
      </c>
      <c r="AU104" s="237" t="s">
        <v>84</v>
      </c>
      <c r="AV104" s="12" t="s">
        <v>84</v>
      </c>
      <c r="AW104" s="12" t="s">
        <v>35</v>
      </c>
      <c r="AX104" s="12" t="s">
        <v>74</v>
      </c>
      <c r="AY104" s="237" t="s">
        <v>133</v>
      </c>
    </row>
    <row r="105" s="1" customFormat="1" ht="20.4" customHeight="1">
      <c r="B105" s="36"/>
      <c r="C105" s="202" t="s">
        <v>134</v>
      </c>
      <c r="D105" s="202" t="s">
        <v>136</v>
      </c>
      <c r="E105" s="203" t="s">
        <v>174</v>
      </c>
      <c r="F105" s="204" t="s">
        <v>175</v>
      </c>
      <c r="G105" s="205" t="s">
        <v>150</v>
      </c>
      <c r="H105" s="206">
        <v>81.120000000000005</v>
      </c>
      <c r="I105" s="207"/>
      <c r="J105" s="208">
        <f>ROUND(I105*H105,2)</f>
        <v>0</v>
      </c>
      <c r="K105" s="204" t="s">
        <v>140</v>
      </c>
      <c r="L105" s="41"/>
      <c r="M105" s="209" t="s">
        <v>19</v>
      </c>
      <c r="N105" s="210" t="s">
        <v>45</v>
      </c>
      <c r="O105" s="77"/>
      <c r="P105" s="211">
        <f>O105*H105</f>
        <v>0</v>
      </c>
      <c r="Q105" s="211">
        <v>0.01457</v>
      </c>
      <c r="R105" s="211">
        <f>Q105*H105</f>
        <v>1.1819184</v>
      </c>
      <c r="S105" s="211">
        <v>0</v>
      </c>
      <c r="T105" s="212">
        <f>S105*H105</f>
        <v>0</v>
      </c>
      <c r="AR105" s="15" t="s">
        <v>141</v>
      </c>
      <c r="AT105" s="15" t="s">
        <v>136</v>
      </c>
      <c r="AU105" s="15" t="s">
        <v>84</v>
      </c>
      <c r="AY105" s="15" t="s">
        <v>133</v>
      </c>
      <c r="BE105" s="213">
        <f>IF(N105="základní",J105,0)</f>
        <v>0</v>
      </c>
      <c r="BF105" s="213">
        <f>IF(N105="snížená",J105,0)</f>
        <v>0</v>
      </c>
      <c r="BG105" s="213">
        <f>IF(N105="zákl. přenesená",J105,0)</f>
        <v>0</v>
      </c>
      <c r="BH105" s="213">
        <f>IF(N105="sníž. přenesená",J105,0)</f>
        <v>0</v>
      </c>
      <c r="BI105" s="213">
        <f>IF(N105="nulová",J105,0)</f>
        <v>0</v>
      </c>
      <c r="BJ105" s="15" t="s">
        <v>82</v>
      </c>
      <c r="BK105" s="213">
        <f>ROUND(I105*H105,2)</f>
        <v>0</v>
      </c>
      <c r="BL105" s="15" t="s">
        <v>141</v>
      </c>
      <c r="BM105" s="15" t="s">
        <v>176</v>
      </c>
    </row>
    <row r="106" s="1" customFormat="1">
      <c r="B106" s="36"/>
      <c r="C106" s="37"/>
      <c r="D106" s="214" t="s">
        <v>152</v>
      </c>
      <c r="E106" s="37"/>
      <c r="F106" s="215" t="s">
        <v>177</v>
      </c>
      <c r="G106" s="37"/>
      <c r="H106" s="37"/>
      <c r="I106" s="128"/>
      <c r="J106" s="37"/>
      <c r="K106" s="37"/>
      <c r="L106" s="41"/>
      <c r="M106" s="216"/>
      <c r="N106" s="77"/>
      <c r="O106" s="77"/>
      <c r="P106" s="77"/>
      <c r="Q106" s="77"/>
      <c r="R106" s="77"/>
      <c r="S106" s="77"/>
      <c r="T106" s="78"/>
      <c r="AT106" s="15" t="s">
        <v>152</v>
      </c>
      <c r="AU106" s="15" t="s">
        <v>84</v>
      </c>
    </row>
    <row r="107" s="12" customFormat="1">
      <c r="B107" s="227"/>
      <c r="C107" s="228"/>
      <c r="D107" s="214" t="s">
        <v>145</v>
      </c>
      <c r="E107" s="229" t="s">
        <v>19</v>
      </c>
      <c r="F107" s="230" t="s">
        <v>373</v>
      </c>
      <c r="G107" s="228"/>
      <c r="H107" s="231">
        <v>40.299999999999997</v>
      </c>
      <c r="I107" s="232"/>
      <c r="J107" s="228"/>
      <c r="K107" s="228"/>
      <c r="L107" s="233"/>
      <c r="M107" s="234"/>
      <c r="N107" s="235"/>
      <c r="O107" s="235"/>
      <c r="P107" s="235"/>
      <c r="Q107" s="235"/>
      <c r="R107" s="235"/>
      <c r="S107" s="235"/>
      <c r="T107" s="236"/>
      <c r="AT107" s="237" t="s">
        <v>145</v>
      </c>
      <c r="AU107" s="237" t="s">
        <v>84</v>
      </c>
      <c r="AV107" s="12" t="s">
        <v>84</v>
      </c>
      <c r="AW107" s="12" t="s">
        <v>35</v>
      </c>
      <c r="AX107" s="12" t="s">
        <v>74</v>
      </c>
      <c r="AY107" s="237" t="s">
        <v>133</v>
      </c>
    </row>
    <row r="108" s="12" customFormat="1">
      <c r="B108" s="227"/>
      <c r="C108" s="228"/>
      <c r="D108" s="214" t="s">
        <v>145</v>
      </c>
      <c r="E108" s="229" t="s">
        <v>19</v>
      </c>
      <c r="F108" s="230" t="s">
        <v>374</v>
      </c>
      <c r="G108" s="228"/>
      <c r="H108" s="231">
        <v>40.82</v>
      </c>
      <c r="I108" s="232"/>
      <c r="J108" s="228"/>
      <c r="K108" s="228"/>
      <c r="L108" s="233"/>
      <c r="M108" s="234"/>
      <c r="N108" s="235"/>
      <c r="O108" s="235"/>
      <c r="P108" s="235"/>
      <c r="Q108" s="235"/>
      <c r="R108" s="235"/>
      <c r="S108" s="235"/>
      <c r="T108" s="236"/>
      <c r="AT108" s="237" t="s">
        <v>145</v>
      </c>
      <c r="AU108" s="237" t="s">
        <v>84</v>
      </c>
      <c r="AV108" s="12" t="s">
        <v>84</v>
      </c>
      <c r="AW108" s="12" t="s">
        <v>35</v>
      </c>
      <c r="AX108" s="12" t="s">
        <v>74</v>
      </c>
      <c r="AY108" s="237" t="s">
        <v>133</v>
      </c>
    </row>
    <row r="109" s="1" customFormat="1" ht="20.4" customHeight="1">
      <c r="B109" s="36"/>
      <c r="C109" s="202" t="s">
        <v>141</v>
      </c>
      <c r="D109" s="202" t="s">
        <v>136</v>
      </c>
      <c r="E109" s="203" t="s">
        <v>180</v>
      </c>
      <c r="F109" s="204" t="s">
        <v>181</v>
      </c>
      <c r="G109" s="205" t="s">
        <v>150</v>
      </c>
      <c r="H109" s="206">
        <v>81.120000000000005</v>
      </c>
      <c r="I109" s="207"/>
      <c r="J109" s="208">
        <f>ROUND(I109*H109,2)</f>
        <v>0</v>
      </c>
      <c r="K109" s="204" t="s">
        <v>140</v>
      </c>
      <c r="L109" s="41"/>
      <c r="M109" s="209" t="s">
        <v>19</v>
      </c>
      <c r="N109" s="210" t="s">
        <v>45</v>
      </c>
      <c r="O109" s="77"/>
      <c r="P109" s="211">
        <f>O109*H109</f>
        <v>0</v>
      </c>
      <c r="Q109" s="211">
        <v>0.0073499999999999998</v>
      </c>
      <c r="R109" s="211">
        <f>Q109*H109</f>
        <v>0.59623199999999998</v>
      </c>
      <c r="S109" s="211">
        <v>0</v>
      </c>
      <c r="T109" s="212">
        <f>S109*H109</f>
        <v>0</v>
      </c>
      <c r="AR109" s="15" t="s">
        <v>141</v>
      </c>
      <c r="AT109" s="15" t="s">
        <v>136</v>
      </c>
      <c r="AU109" s="15" t="s">
        <v>84</v>
      </c>
      <c r="AY109" s="15" t="s">
        <v>133</v>
      </c>
      <c r="BE109" s="213">
        <f>IF(N109="základní",J109,0)</f>
        <v>0</v>
      </c>
      <c r="BF109" s="213">
        <f>IF(N109="snížená",J109,0)</f>
        <v>0</v>
      </c>
      <c r="BG109" s="213">
        <f>IF(N109="zákl. přenesená",J109,0)</f>
        <v>0</v>
      </c>
      <c r="BH109" s="213">
        <f>IF(N109="sníž. přenesená",J109,0)</f>
        <v>0</v>
      </c>
      <c r="BI109" s="213">
        <f>IF(N109="nulová",J109,0)</f>
        <v>0</v>
      </c>
      <c r="BJ109" s="15" t="s">
        <v>82</v>
      </c>
      <c r="BK109" s="213">
        <f>ROUND(I109*H109,2)</f>
        <v>0</v>
      </c>
      <c r="BL109" s="15" t="s">
        <v>141</v>
      </c>
      <c r="BM109" s="15" t="s">
        <v>182</v>
      </c>
    </row>
    <row r="110" s="11" customFormat="1">
      <c r="B110" s="217"/>
      <c r="C110" s="218"/>
      <c r="D110" s="214" t="s">
        <v>145</v>
      </c>
      <c r="E110" s="219" t="s">
        <v>19</v>
      </c>
      <c r="F110" s="220" t="s">
        <v>183</v>
      </c>
      <c r="G110" s="218"/>
      <c r="H110" s="219" t="s">
        <v>19</v>
      </c>
      <c r="I110" s="221"/>
      <c r="J110" s="218"/>
      <c r="K110" s="218"/>
      <c r="L110" s="222"/>
      <c r="M110" s="223"/>
      <c r="N110" s="224"/>
      <c r="O110" s="224"/>
      <c r="P110" s="224"/>
      <c r="Q110" s="224"/>
      <c r="R110" s="224"/>
      <c r="S110" s="224"/>
      <c r="T110" s="225"/>
      <c r="AT110" s="226" t="s">
        <v>145</v>
      </c>
      <c r="AU110" s="226" t="s">
        <v>84</v>
      </c>
      <c r="AV110" s="11" t="s">
        <v>82</v>
      </c>
      <c r="AW110" s="11" t="s">
        <v>35</v>
      </c>
      <c r="AX110" s="11" t="s">
        <v>74</v>
      </c>
      <c r="AY110" s="226" t="s">
        <v>133</v>
      </c>
    </row>
    <row r="111" s="12" customFormat="1">
      <c r="B111" s="227"/>
      <c r="C111" s="228"/>
      <c r="D111" s="214" t="s">
        <v>145</v>
      </c>
      <c r="E111" s="229" t="s">
        <v>19</v>
      </c>
      <c r="F111" s="230" t="s">
        <v>373</v>
      </c>
      <c r="G111" s="228"/>
      <c r="H111" s="231">
        <v>40.299999999999997</v>
      </c>
      <c r="I111" s="232"/>
      <c r="J111" s="228"/>
      <c r="K111" s="228"/>
      <c r="L111" s="233"/>
      <c r="M111" s="234"/>
      <c r="N111" s="235"/>
      <c r="O111" s="235"/>
      <c r="P111" s="235"/>
      <c r="Q111" s="235"/>
      <c r="R111" s="235"/>
      <c r="S111" s="235"/>
      <c r="T111" s="236"/>
      <c r="AT111" s="237" t="s">
        <v>145</v>
      </c>
      <c r="AU111" s="237" t="s">
        <v>84</v>
      </c>
      <c r="AV111" s="12" t="s">
        <v>84</v>
      </c>
      <c r="AW111" s="12" t="s">
        <v>35</v>
      </c>
      <c r="AX111" s="12" t="s">
        <v>74</v>
      </c>
      <c r="AY111" s="237" t="s">
        <v>133</v>
      </c>
    </row>
    <row r="112" s="12" customFormat="1">
      <c r="B112" s="227"/>
      <c r="C112" s="228"/>
      <c r="D112" s="214" t="s">
        <v>145</v>
      </c>
      <c r="E112" s="229" t="s">
        <v>19</v>
      </c>
      <c r="F112" s="230" t="s">
        <v>374</v>
      </c>
      <c r="G112" s="228"/>
      <c r="H112" s="231">
        <v>40.82</v>
      </c>
      <c r="I112" s="232"/>
      <c r="J112" s="228"/>
      <c r="K112" s="228"/>
      <c r="L112" s="233"/>
      <c r="M112" s="234"/>
      <c r="N112" s="235"/>
      <c r="O112" s="235"/>
      <c r="P112" s="235"/>
      <c r="Q112" s="235"/>
      <c r="R112" s="235"/>
      <c r="S112" s="235"/>
      <c r="T112" s="236"/>
      <c r="AT112" s="237" t="s">
        <v>145</v>
      </c>
      <c r="AU112" s="237" t="s">
        <v>84</v>
      </c>
      <c r="AV112" s="12" t="s">
        <v>84</v>
      </c>
      <c r="AW112" s="12" t="s">
        <v>35</v>
      </c>
      <c r="AX112" s="12" t="s">
        <v>74</v>
      </c>
      <c r="AY112" s="237" t="s">
        <v>133</v>
      </c>
    </row>
    <row r="113" s="1" customFormat="1" ht="20.4" customHeight="1">
      <c r="B113" s="36"/>
      <c r="C113" s="202" t="s">
        <v>169</v>
      </c>
      <c r="D113" s="202" t="s">
        <v>136</v>
      </c>
      <c r="E113" s="203" t="s">
        <v>185</v>
      </c>
      <c r="F113" s="204" t="s">
        <v>186</v>
      </c>
      <c r="G113" s="205" t="s">
        <v>150</v>
      </c>
      <c r="H113" s="206">
        <v>81.120000000000005</v>
      </c>
      <c r="I113" s="207"/>
      <c r="J113" s="208">
        <f>ROUND(I113*H113,2)</f>
        <v>0</v>
      </c>
      <c r="K113" s="204" t="s">
        <v>140</v>
      </c>
      <c r="L113" s="41"/>
      <c r="M113" s="209" t="s">
        <v>19</v>
      </c>
      <c r="N113" s="210" t="s">
        <v>45</v>
      </c>
      <c r="O113" s="77"/>
      <c r="P113" s="211">
        <f>O113*H113</f>
        <v>0</v>
      </c>
      <c r="Q113" s="211">
        <v>0.0315</v>
      </c>
      <c r="R113" s="211">
        <f>Q113*H113</f>
        <v>2.5552800000000002</v>
      </c>
      <c r="S113" s="211">
        <v>0</v>
      </c>
      <c r="T113" s="212">
        <f>S113*H113</f>
        <v>0</v>
      </c>
      <c r="AR113" s="15" t="s">
        <v>141</v>
      </c>
      <c r="AT113" s="15" t="s">
        <v>136</v>
      </c>
      <c r="AU113" s="15" t="s">
        <v>84</v>
      </c>
      <c r="AY113" s="15" t="s">
        <v>133</v>
      </c>
      <c r="BE113" s="213">
        <f>IF(N113="základní",J113,0)</f>
        <v>0</v>
      </c>
      <c r="BF113" s="213">
        <f>IF(N113="snížená",J113,0)</f>
        <v>0</v>
      </c>
      <c r="BG113" s="213">
        <f>IF(N113="zákl. přenesená",J113,0)</f>
        <v>0</v>
      </c>
      <c r="BH113" s="213">
        <f>IF(N113="sníž. přenesená",J113,0)</f>
        <v>0</v>
      </c>
      <c r="BI113" s="213">
        <f>IF(N113="nulová",J113,0)</f>
        <v>0</v>
      </c>
      <c r="BJ113" s="15" t="s">
        <v>82</v>
      </c>
      <c r="BK113" s="213">
        <f>ROUND(I113*H113,2)</f>
        <v>0</v>
      </c>
      <c r="BL113" s="15" t="s">
        <v>141</v>
      </c>
      <c r="BM113" s="15" t="s">
        <v>187</v>
      </c>
    </row>
    <row r="114" s="1" customFormat="1">
      <c r="B114" s="36"/>
      <c r="C114" s="37"/>
      <c r="D114" s="214" t="s">
        <v>143</v>
      </c>
      <c r="E114" s="37"/>
      <c r="F114" s="215" t="s">
        <v>188</v>
      </c>
      <c r="G114" s="37"/>
      <c r="H114" s="37"/>
      <c r="I114" s="128"/>
      <c r="J114" s="37"/>
      <c r="K114" s="37"/>
      <c r="L114" s="41"/>
      <c r="M114" s="216"/>
      <c r="N114" s="77"/>
      <c r="O114" s="77"/>
      <c r="P114" s="77"/>
      <c r="Q114" s="77"/>
      <c r="R114" s="77"/>
      <c r="S114" s="77"/>
      <c r="T114" s="78"/>
      <c r="AT114" s="15" t="s">
        <v>143</v>
      </c>
      <c r="AU114" s="15" t="s">
        <v>84</v>
      </c>
    </row>
    <row r="115" s="1" customFormat="1">
      <c r="B115" s="36"/>
      <c r="C115" s="37"/>
      <c r="D115" s="214" t="s">
        <v>152</v>
      </c>
      <c r="E115" s="37"/>
      <c r="F115" s="215" t="s">
        <v>189</v>
      </c>
      <c r="G115" s="37"/>
      <c r="H115" s="37"/>
      <c r="I115" s="128"/>
      <c r="J115" s="37"/>
      <c r="K115" s="37"/>
      <c r="L115" s="41"/>
      <c r="M115" s="216"/>
      <c r="N115" s="77"/>
      <c r="O115" s="77"/>
      <c r="P115" s="77"/>
      <c r="Q115" s="77"/>
      <c r="R115" s="77"/>
      <c r="S115" s="77"/>
      <c r="T115" s="78"/>
      <c r="AT115" s="15" t="s">
        <v>152</v>
      </c>
      <c r="AU115" s="15" t="s">
        <v>84</v>
      </c>
    </row>
    <row r="116" s="11" customFormat="1">
      <c r="B116" s="217"/>
      <c r="C116" s="218"/>
      <c r="D116" s="214" t="s">
        <v>145</v>
      </c>
      <c r="E116" s="219" t="s">
        <v>19</v>
      </c>
      <c r="F116" s="220" t="s">
        <v>183</v>
      </c>
      <c r="G116" s="218"/>
      <c r="H116" s="219" t="s">
        <v>19</v>
      </c>
      <c r="I116" s="221"/>
      <c r="J116" s="218"/>
      <c r="K116" s="218"/>
      <c r="L116" s="222"/>
      <c r="M116" s="223"/>
      <c r="N116" s="224"/>
      <c r="O116" s="224"/>
      <c r="P116" s="224"/>
      <c r="Q116" s="224"/>
      <c r="R116" s="224"/>
      <c r="S116" s="224"/>
      <c r="T116" s="225"/>
      <c r="AT116" s="226" t="s">
        <v>145</v>
      </c>
      <c r="AU116" s="226" t="s">
        <v>84</v>
      </c>
      <c r="AV116" s="11" t="s">
        <v>82</v>
      </c>
      <c r="AW116" s="11" t="s">
        <v>35</v>
      </c>
      <c r="AX116" s="11" t="s">
        <v>74</v>
      </c>
      <c r="AY116" s="226" t="s">
        <v>133</v>
      </c>
    </row>
    <row r="117" s="12" customFormat="1">
      <c r="B117" s="227"/>
      <c r="C117" s="228"/>
      <c r="D117" s="214" t="s">
        <v>145</v>
      </c>
      <c r="E117" s="229" t="s">
        <v>19</v>
      </c>
      <c r="F117" s="230" t="s">
        <v>373</v>
      </c>
      <c r="G117" s="228"/>
      <c r="H117" s="231">
        <v>40.299999999999997</v>
      </c>
      <c r="I117" s="232"/>
      <c r="J117" s="228"/>
      <c r="K117" s="228"/>
      <c r="L117" s="233"/>
      <c r="M117" s="234"/>
      <c r="N117" s="235"/>
      <c r="O117" s="235"/>
      <c r="P117" s="235"/>
      <c r="Q117" s="235"/>
      <c r="R117" s="235"/>
      <c r="S117" s="235"/>
      <c r="T117" s="236"/>
      <c r="AT117" s="237" t="s">
        <v>145</v>
      </c>
      <c r="AU117" s="237" t="s">
        <v>84</v>
      </c>
      <c r="AV117" s="12" t="s">
        <v>84</v>
      </c>
      <c r="AW117" s="12" t="s">
        <v>35</v>
      </c>
      <c r="AX117" s="12" t="s">
        <v>74</v>
      </c>
      <c r="AY117" s="237" t="s">
        <v>133</v>
      </c>
    </row>
    <row r="118" s="12" customFormat="1">
      <c r="B118" s="227"/>
      <c r="C118" s="228"/>
      <c r="D118" s="214" t="s">
        <v>145</v>
      </c>
      <c r="E118" s="229" t="s">
        <v>19</v>
      </c>
      <c r="F118" s="230" t="s">
        <v>374</v>
      </c>
      <c r="G118" s="228"/>
      <c r="H118" s="231">
        <v>40.82</v>
      </c>
      <c r="I118" s="232"/>
      <c r="J118" s="228"/>
      <c r="K118" s="228"/>
      <c r="L118" s="233"/>
      <c r="M118" s="234"/>
      <c r="N118" s="235"/>
      <c r="O118" s="235"/>
      <c r="P118" s="235"/>
      <c r="Q118" s="235"/>
      <c r="R118" s="235"/>
      <c r="S118" s="235"/>
      <c r="T118" s="236"/>
      <c r="AT118" s="237" t="s">
        <v>145</v>
      </c>
      <c r="AU118" s="237" t="s">
        <v>84</v>
      </c>
      <c r="AV118" s="12" t="s">
        <v>84</v>
      </c>
      <c r="AW118" s="12" t="s">
        <v>35</v>
      </c>
      <c r="AX118" s="12" t="s">
        <v>74</v>
      </c>
      <c r="AY118" s="237" t="s">
        <v>133</v>
      </c>
    </row>
    <row r="119" s="10" customFormat="1" ht="22.8" customHeight="1">
      <c r="B119" s="186"/>
      <c r="C119" s="187"/>
      <c r="D119" s="188" t="s">
        <v>73</v>
      </c>
      <c r="E119" s="200" t="s">
        <v>190</v>
      </c>
      <c r="F119" s="200" t="s">
        <v>191</v>
      </c>
      <c r="G119" s="187"/>
      <c r="H119" s="187"/>
      <c r="I119" s="190"/>
      <c r="J119" s="201">
        <f>BK119</f>
        <v>0</v>
      </c>
      <c r="K119" s="187"/>
      <c r="L119" s="192"/>
      <c r="M119" s="193"/>
      <c r="N119" s="194"/>
      <c r="O119" s="194"/>
      <c r="P119" s="195">
        <f>P120+P124+P127+P134</f>
        <v>0</v>
      </c>
      <c r="Q119" s="194"/>
      <c r="R119" s="195">
        <f>R120+R124+R127+R134</f>
        <v>0.70084642999999991</v>
      </c>
      <c r="S119" s="194"/>
      <c r="T119" s="196">
        <f>T120+T124+T127+T134</f>
        <v>4.9459200000000001</v>
      </c>
      <c r="AR119" s="197" t="s">
        <v>82</v>
      </c>
      <c r="AT119" s="198" t="s">
        <v>73</v>
      </c>
      <c r="AU119" s="198" t="s">
        <v>82</v>
      </c>
      <c r="AY119" s="197" t="s">
        <v>133</v>
      </c>
      <c r="BK119" s="199">
        <f>BK120+BK124+BK127+BK134</f>
        <v>0</v>
      </c>
    </row>
    <row r="120" s="10" customFormat="1" ht="20.88" customHeight="1">
      <c r="B120" s="186"/>
      <c r="C120" s="187"/>
      <c r="D120" s="188" t="s">
        <v>73</v>
      </c>
      <c r="E120" s="200" t="s">
        <v>192</v>
      </c>
      <c r="F120" s="200" t="s">
        <v>193</v>
      </c>
      <c r="G120" s="187"/>
      <c r="H120" s="187"/>
      <c r="I120" s="190"/>
      <c r="J120" s="201">
        <f>BK120</f>
        <v>0</v>
      </c>
      <c r="K120" s="187"/>
      <c r="L120" s="192"/>
      <c r="M120" s="193"/>
      <c r="N120" s="194"/>
      <c r="O120" s="194"/>
      <c r="P120" s="195">
        <f>SUM(P121:P123)</f>
        <v>0</v>
      </c>
      <c r="Q120" s="194"/>
      <c r="R120" s="195">
        <f>SUM(R121:R123)</f>
        <v>0.00247</v>
      </c>
      <c r="S120" s="194"/>
      <c r="T120" s="196">
        <f>SUM(T121:T123)</f>
        <v>0</v>
      </c>
      <c r="AR120" s="197" t="s">
        <v>82</v>
      </c>
      <c r="AT120" s="198" t="s">
        <v>73</v>
      </c>
      <c r="AU120" s="198" t="s">
        <v>84</v>
      </c>
      <c r="AY120" s="197" t="s">
        <v>133</v>
      </c>
      <c r="BK120" s="199">
        <f>SUM(BK121:BK123)</f>
        <v>0</v>
      </c>
    </row>
    <row r="121" s="1" customFormat="1" ht="20.4" customHeight="1">
      <c r="B121" s="36"/>
      <c r="C121" s="202" t="s">
        <v>161</v>
      </c>
      <c r="D121" s="202" t="s">
        <v>136</v>
      </c>
      <c r="E121" s="203" t="s">
        <v>375</v>
      </c>
      <c r="F121" s="204" t="s">
        <v>376</v>
      </c>
      <c r="G121" s="205" t="s">
        <v>150</v>
      </c>
      <c r="H121" s="206">
        <v>19</v>
      </c>
      <c r="I121" s="207"/>
      <c r="J121" s="208">
        <f>ROUND(I121*H121,2)</f>
        <v>0</v>
      </c>
      <c r="K121" s="204" t="s">
        <v>140</v>
      </c>
      <c r="L121" s="41"/>
      <c r="M121" s="209" t="s">
        <v>19</v>
      </c>
      <c r="N121" s="210" t="s">
        <v>45</v>
      </c>
      <c r="O121" s="77"/>
      <c r="P121" s="211">
        <f>O121*H121</f>
        <v>0</v>
      </c>
      <c r="Q121" s="211">
        <v>0.00012999999999999999</v>
      </c>
      <c r="R121" s="211">
        <f>Q121*H121</f>
        <v>0.00247</v>
      </c>
      <c r="S121" s="211">
        <v>0</v>
      </c>
      <c r="T121" s="212">
        <f>S121*H121</f>
        <v>0</v>
      </c>
      <c r="AR121" s="15" t="s">
        <v>141</v>
      </c>
      <c r="AT121" s="15" t="s">
        <v>136</v>
      </c>
      <c r="AU121" s="15" t="s">
        <v>134</v>
      </c>
      <c r="AY121" s="15" t="s">
        <v>133</v>
      </c>
      <c r="BE121" s="213">
        <f>IF(N121="základní",J121,0)</f>
        <v>0</v>
      </c>
      <c r="BF121" s="213">
        <f>IF(N121="snížená",J121,0)</f>
        <v>0</v>
      </c>
      <c r="BG121" s="213">
        <f>IF(N121="zákl. přenesená",J121,0)</f>
        <v>0</v>
      </c>
      <c r="BH121" s="213">
        <f>IF(N121="sníž. přenesená",J121,0)</f>
        <v>0</v>
      </c>
      <c r="BI121" s="213">
        <f>IF(N121="nulová",J121,0)</f>
        <v>0</v>
      </c>
      <c r="BJ121" s="15" t="s">
        <v>82</v>
      </c>
      <c r="BK121" s="213">
        <f>ROUND(I121*H121,2)</f>
        <v>0</v>
      </c>
      <c r="BL121" s="15" t="s">
        <v>141</v>
      </c>
      <c r="BM121" s="15" t="s">
        <v>377</v>
      </c>
    </row>
    <row r="122" s="1" customFormat="1">
      <c r="B122" s="36"/>
      <c r="C122" s="37"/>
      <c r="D122" s="214" t="s">
        <v>143</v>
      </c>
      <c r="E122" s="37"/>
      <c r="F122" s="215" t="s">
        <v>378</v>
      </c>
      <c r="G122" s="37"/>
      <c r="H122" s="37"/>
      <c r="I122" s="128"/>
      <c r="J122" s="37"/>
      <c r="K122" s="37"/>
      <c r="L122" s="41"/>
      <c r="M122" s="216"/>
      <c r="N122" s="77"/>
      <c r="O122" s="77"/>
      <c r="P122" s="77"/>
      <c r="Q122" s="77"/>
      <c r="R122" s="77"/>
      <c r="S122" s="77"/>
      <c r="T122" s="78"/>
      <c r="AT122" s="15" t="s">
        <v>143</v>
      </c>
      <c r="AU122" s="15" t="s">
        <v>134</v>
      </c>
    </row>
    <row r="123" s="12" customFormat="1">
      <c r="B123" s="227"/>
      <c r="C123" s="228"/>
      <c r="D123" s="214" t="s">
        <v>145</v>
      </c>
      <c r="E123" s="229" t="s">
        <v>19</v>
      </c>
      <c r="F123" s="230" t="s">
        <v>379</v>
      </c>
      <c r="G123" s="228"/>
      <c r="H123" s="231">
        <v>19</v>
      </c>
      <c r="I123" s="232"/>
      <c r="J123" s="228"/>
      <c r="K123" s="228"/>
      <c r="L123" s="233"/>
      <c r="M123" s="234"/>
      <c r="N123" s="235"/>
      <c r="O123" s="235"/>
      <c r="P123" s="235"/>
      <c r="Q123" s="235"/>
      <c r="R123" s="235"/>
      <c r="S123" s="235"/>
      <c r="T123" s="236"/>
      <c r="AT123" s="237" t="s">
        <v>145</v>
      </c>
      <c r="AU123" s="237" t="s">
        <v>134</v>
      </c>
      <c r="AV123" s="12" t="s">
        <v>84</v>
      </c>
      <c r="AW123" s="12" t="s">
        <v>35</v>
      </c>
      <c r="AX123" s="12" t="s">
        <v>74</v>
      </c>
      <c r="AY123" s="237" t="s">
        <v>133</v>
      </c>
    </row>
    <row r="124" s="10" customFormat="1" ht="20.88" customHeight="1">
      <c r="B124" s="186"/>
      <c r="C124" s="187"/>
      <c r="D124" s="188" t="s">
        <v>73</v>
      </c>
      <c r="E124" s="200" t="s">
        <v>231</v>
      </c>
      <c r="F124" s="200" t="s">
        <v>232</v>
      </c>
      <c r="G124" s="187"/>
      <c r="H124" s="187"/>
      <c r="I124" s="190"/>
      <c r="J124" s="201">
        <f>BK124</f>
        <v>0</v>
      </c>
      <c r="K124" s="187"/>
      <c r="L124" s="192"/>
      <c r="M124" s="193"/>
      <c r="N124" s="194"/>
      <c r="O124" s="194"/>
      <c r="P124" s="195">
        <f>SUM(P125:P126)</f>
        <v>0</v>
      </c>
      <c r="Q124" s="194"/>
      <c r="R124" s="195">
        <f>SUM(R125:R126)</f>
        <v>0</v>
      </c>
      <c r="S124" s="194"/>
      <c r="T124" s="196">
        <f>SUM(T125:T126)</f>
        <v>0.30399999999999999</v>
      </c>
      <c r="AR124" s="197" t="s">
        <v>82</v>
      </c>
      <c r="AT124" s="198" t="s">
        <v>73</v>
      </c>
      <c r="AU124" s="198" t="s">
        <v>84</v>
      </c>
      <c r="AY124" s="197" t="s">
        <v>133</v>
      </c>
      <c r="BK124" s="199">
        <f>SUM(BK125:BK126)</f>
        <v>0</v>
      </c>
    </row>
    <row r="125" s="1" customFormat="1" ht="20.4" customHeight="1">
      <c r="B125" s="36"/>
      <c r="C125" s="202" t="s">
        <v>179</v>
      </c>
      <c r="D125" s="202" t="s">
        <v>136</v>
      </c>
      <c r="E125" s="203" t="s">
        <v>380</v>
      </c>
      <c r="F125" s="204" t="s">
        <v>381</v>
      </c>
      <c r="G125" s="205" t="s">
        <v>244</v>
      </c>
      <c r="H125" s="206">
        <v>19</v>
      </c>
      <c r="I125" s="207"/>
      <c r="J125" s="208">
        <f>ROUND(I125*H125,2)</f>
        <v>0</v>
      </c>
      <c r="K125" s="204" t="s">
        <v>140</v>
      </c>
      <c r="L125" s="41"/>
      <c r="M125" s="209" t="s">
        <v>19</v>
      </c>
      <c r="N125" s="210" t="s">
        <v>45</v>
      </c>
      <c r="O125" s="77"/>
      <c r="P125" s="211">
        <f>O125*H125</f>
        <v>0</v>
      </c>
      <c r="Q125" s="211">
        <v>0</v>
      </c>
      <c r="R125" s="211">
        <f>Q125*H125</f>
        <v>0</v>
      </c>
      <c r="S125" s="211">
        <v>0.016</v>
      </c>
      <c r="T125" s="212">
        <f>S125*H125</f>
        <v>0.30399999999999999</v>
      </c>
      <c r="AR125" s="15" t="s">
        <v>233</v>
      </c>
      <c r="AT125" s="15" t="s">
        <v>136</v>
      </c>
      <c r="AU125" s="15" t="s">
        <v>134</v>
      </c>
      <c r="AY125" s="15" t="s">
        <v>133</v>
      </c>
      <c r="BE125" s="213">
        <f>IF(N125="základní",J125,0)</f>
        <v>0</v>
      </c>
      <c r="BF125" s="213">
        <f>IF(N125="snížená",J125,0)</f>
        <v>0</v>
      </c>
      <c r="BG125" s="213">
        <f>IF(N125="zákl. přenesená",J125,0)</f>
        <v>0</v>
      </c>
      <c r="BH125" s="213">
        <f>IF(N125="sníž. přenesená",J125,0)</f>
        <v>0</v>
      </c>
      <c r="BI125" s="213">
        <f>IF(N125="nulová",J125,0)</f>
        <v>0</v>
      </c>
      <c r="BJ125" s="15" t="s">
        <v>82</v>
      </c>
      <c r="BK125" s="213">
        <f>ROUND(I125*H125,2)</f>
        <v>0</v>
      </c>
      <c r="BL125" s="15" t="s">
        <v>233</v>
      </c>
      <c r="BM125" s="15" t="s">
        <v>382</v>
      </c>
    </row>
    <row r="126" s="12" customFormat="1">
      <c r="B126" s="227"/>
      <c r="C126" s="228"/>
      <c r="D126" s="214" t="s">
        <v>145</v>
      </c>
      <c r="E126" s="229" t="s">
        <v>19</v>
      </c>
      <c r="F126" s="230" t="s">
        <v>383</v>
      </c>
      <c r="G126" s="228"/>
      <c r="H126" s="231">
        <v>19</v>
      </c>
      <c r="I126" s="232"/>
      <c r="J126" s="228"/>
      <c r="K126" s="228"/>
      <c r="L126" s="233"/>
      <c r="M126" s="234"/>
      <c r="N126" s="235"/>
      <c r="O126" s="235"/>
      <c r="P126" s="235"/>
      <c r="Q126" s="235"/>
      <c r="R126" s="235"/>
      <c r="S126" s="235"/>
      <c r="T126" s="236"/>
      <c r="AT126" s="237" t="s">
        <v>145</v>
      </c>
      <c r="AU126" s="237" t="s">
        <v>134</v>
      </c>
      <c r="AV126" s="12" t="s">
        <v>84</v>
      </c>
      <c r="AW126" s="12" t="s">
        <v>35</v>
      </c>
      <c r="AX126" s="12" t="s">
        <v>74</v>
      </c>
      <c r="AY126" s="237" t="s">
        <v>133</v>
      </c>
    </row>
    <row r="127" s="10" customFormat="1" ht="20.88" customHeight="1">
      <c r="B127" s="186"/>
      <c r="C127" s="187"/>
      <c r="D127" s="188" t="s">
        <v>73</v>
      </c>
      <c r="E127" s="200" t="s">
        <v>239</v>
      </c>
      <c r="F127" s="200" t="s">
        <v>240</v>
      </c>
      <c r="G127" s="187"/>
      <c r="H127" s="187"/>
      <c r="I127" s="190"/>
      <c r="J127" s="201">
        <f>BK127</f>
        <v>0</v>
      </c>
      <c r="K127" s="187"/>
      <c r="L127" s="192"/>
      <c r="M127" s="193"/>
      <c r="N127" s="194"/>
      <c r="O127" s="194"/>
      <c r="P127" s="195">
        <f>SUM(P128:P133)</f>
        <v>0</v>
      </c>
      <c r="Q127" s="194"/>
      <c r="R127" s="195">
        <f>SUM(R128:R133)</f>
        <v>0</v>
      </c>
      <c r="S127" s="194"/>
      <c r="T127" s="196">
        <f>SUM(T128:T133)</f>
        <v>4.6419199999999998</v>
      </c>
      <c r="AR127" s="197" t="s">
        <v>82</v>
      </c>
      <c r="AT127" s="198" t="s">
        <v>73</v>
      </c>
      <c r="AU127" s="198" t="s">
        <v>84</v>
      </c>
      <c r="AY127" s="197" t="s">
        <v>133</v>
      </c>
      <c r="BK127" s="199">
        <f>SUM(BK128:BK133)</f>
        <v>0</v>
      </c>
    </row>
    <row r="128" s="1" customFormat="1" ht="20.4" customHeight="1">
      <c r="B128" s="36"/>
      <c r="C128" s="202" t="s">
        <v>184</v>
      </c>
      <c r="D128" s="202" t="s">
        <v>136</v>
      </c>
      <c r="E128" s="203" t="s">
        <v>384</v>
      </c>
      <c r="F128" s="204" t="s">
        <v>385</v>
      </c>
      <c r="G128" s="205" t="s">
        <v>244</v>
      </c>
      <c r="H128" s="206">
        <v>19</v>
      </c>
      <c r="I128" s="207"/>
      <c r="J128" s="208">
        <f>ROUND(I128*H128,2)</f>
        <v>0</v>
      </c>
      <c r="K128" s="204" t="s">
        <v>140</v>
      </c>
      <c r="L128" s="41"/>
      <c r="M128" s="209" t="s">
        <v>19</v>
      </c>
      <c r="N128" s="210" t="s">
        <v>45</v>
      </c>
      <c r="O128" s="77"/>
      <c r="P128" s="211">
        <f>O128*H128</f>
        <v>0</v>
      </c>
      <c r="Q128" s="211">
        <v>0</v>
      </c>
      <c r="R128" s="211">
        <f>Q128*H128</f>
        <v>0</v>
      </c>
      <c r="S128" s="211">
        <v>0.17599999999999999</v>
      </c>
      <c r="T128" s="212">
        <f>S128*H128</f>
        <v>3.3439999999999999</v>
      </c>
      <c r="AR128" s="15" t="s">
        <v>141</v>
      </c>
      <c r="AT128" s="15" t="s">
        <v>136</v>
      </c>
      <c r="AU128" s="15" t="s">
        <v>134</v>
      </c>
      <c r="AY128" s="15" t="s">
        <v>133</v>
      </c>
      <c r="BE128" s="213">
        <f>IF(N128="základní",J128,0)</f>
        <v>0</v>
      </c>
      <c r="BF128" s="213">
        <f>IF(N128="snížená",J128,0)</f>
        <v>0</v>
      </c>
      <c r="BG128" s="213">
        <f>IF(N128="zákl. přenesená",J128,0)</f>
        <v>0</v>
      </c>
      <c r="BH128" s="213">
        <f>IF(N128="sníž. přenesená",J128,0)</f>
        <v>0</v>
      </c>
      <c r="BI128" s="213">
        <f>IF(N128="nulová",J128,0)</f>
        <v>0</v>
      </c>
      <c r="BJ128" s="15" t="s">
        <v>82</v>
      </c>
      <c r="BK128" s="213">
        <f>ROUND(I128*H128,2)</f>
        <v>0</v>
      </c>
      <c r="BL128" s="15" t="s">
        <v>141</v>
      </c>
      <c r="BM128" s="15" t="s">
        <v>386</v>
      </c>
    </row>
    <row r="129" s="11" customFormat="1">
      <c r="B129" s="217"/>
      <c r="C129" s="218"/>
      <c r="D129" s="214" t="s">
        <v>145</v>
      </c>
      <c r="E129" s="219" t="s">
        <v>19</v>
      </c>
      <c r="F129" s="220" t="s">
        <v>387</v>
      </c>
      <c r="G129" s="218"/>
      <c r="H129" s="219" t="s">
        <v>19</v>
      </c>
      <c r="I129" s="221"/>
      <c r="J129" s="218"/>
      <c r="K129" s="218"/>
      <c r="L129" s="222"/>
      <c r="M129" s="223"/>
      <c r="N129" s="224"/>
      <c r="O129" s="224"/>
      <c r="P129" s="224"/>
      <c r="Q129" s="224"/>
      <c r="R129" s="224"/>
      <c r="S129" s="224"/>
      <c r="T129" s="225"/>
      <c r="AT129" s="226" t="s">
        <v>145</v>
      </c>
      <c r="AU129" s="226" t="s">
        <v>134</v>
      </c>
      <c r="AV129" s="11" t="s">
        <v>82</v>
      </c>
      <c r="AW129" s="11" t="s">
        <v>35</v>
      </c>
      <c r="AX129" s="11" t="s">
        <v>74</v>
      </c>
      <c r="AY129" s="226" t="s">
        <v>133</v>
      </c>
    </row>
    <row r="130" s="12" customFormat="1">
      <c r="B130" s="227"/>
      <c r="C130" s="228"/>
      <c r="D130" s="214" t="s">
        <v>145</v>
      </c>
      <c r="E130" s="229" t="s">
        <v>19</v>
      </c>
      <c r="F130" s="230" t="s">
        <v>388</v>
      </c>
      <c r="G130" s="228"/>
      <c r="H130" s="231">
        <v>19</v>
      </c>
      <c r="I130" s="232"/>
      <c r="J130" s="228"/>
      <c r="K130" s="228"/>
      <c r="L130" s="233"/>
      <c r="M130" s="234"/>
      <c r="N130" s="235"/>
      <c r="O130" s="235"/>
      <c r="P130" s="235"/>
      <c r="Q130" s="235"/>
      <c r="R130" s="235"/>
      <c r="S130" s="235"/>
      <c r="T130" s="236"/>
      <c r="AT130" s="237" t="s">
        <v>145</v>
      </c>
      <c r="AU130" s="237" t="s">
        <v>134</v>
      </c>
      <c r="AV130" s="12" t="s">
        <v>84</v>
      </c>
      <c r="AW130" s="12" t="s">
        <v>35</v>
      </c>
      <c r="AX130" s="12" t="s">
        <v>74</v>
      </c>
      <c r="AY130" s="237" t="s">
        <v>133</v>
      </c>
    </row>
    <row r="131" s="1" customFormat="1" ht="20.4" customHeight="1">
      <c r="B131" s="36"/>
      <c r="C131" s="202" t="s">
        <v>190</v>
      </c>
      <c r="D131" s="202" t="s">
        <v>136</v>
      </c>
      <c r="E131" s="203" t="s">
        <v>249</v>
      </c>
      <c r="F131" s="204" t="s">
        <v>250</v>
      </c>
      <c r="G131" s="205" t="s">
        <v>150</v>
      </c>
      <c r="H131" s="206">
        <v>81.120000000000005</v>
      </c>
      <c r="I131" s="207"/>
      <c r="J131" s="208">
        <f>ROUND(I131*H131,2)</f>
        <v>0</v>
      </c>
      <c r="K131" s="204" t="s">
        <v>140</v>
      </c>
      <c r="L131" s="41"/>
      <c r="M131" s="209" t="s">
        <v>19</v>
      </c>
      <c r="N131" s="210" t="s">
        <v>45</v>
      </c>
      <c r="O131" s="77"/>
      <c r="P131" s="211">
        <f>O131*H131</f>
        <v>0</v>
      </c>
      <c r="Q131" s="211">
        <v>0</v>
      </c>
      <c r="R131" s="211">
        <f>Q131*H131</f>
        <v>0</v>
      </c>
      <c r="S131" s="211">
        <v>0.016</v>
      </c>
      <c r="T131" s="212">
        <f>S131*H131</f>
        <v>1.2979200000000002</v>
      </c>
      <c r="AR131" s="15" t="s">
        <v>141</v>
      </c>
      <c r="AT131" s="15" t="s">
        <v>136</v>
      </c>
      <c r="AU131" s="15" t="s">
        <v>134</v>
      </c>
      <c r="AY131" s="15" t="s">
        <v>133</v>
      </c>
      <c r="BE131" s="213">
        <f>IF(N131="základní",J131,0)</f>
        <v>0</v>
      </c>
      <c r="BF131" s="213">
        <f>IF(N131="snížená",J131,0)</f>
        <v>0</v>
      </c>
      <c r="BG131" s="213">
        <f>IF(N131="zákl. přenesená",J131,0)</f>
        <v>0</v>
      </c>
      <c r="BH131" s="213">
        <f>IF(N131="sníž. přenesená",J131,0)</f>
        <v>0</v>
      </c>
      <c r="BI131" s="213">
        <f>IF(N131="nulová",J131,0)</f>
        <v>0</v>
      </c>
      <c r="BJ131" s="15" t="s">
        <v>82</v>
      </c>
      <c r="BK131" s="213">
        <f>ROUND(I131*H131,2)</f>
        <v>0</v>
      </c>
      <c r="BL131" s="15" t="s">
        <v>141</v>
      </c>
      <c r="BM131" s="15" t="s">
        <v>251</v>
      </c>
    </row>
    <row r="132" s="12" customFormat="1">
      <c r="B132" s="227"/>
      <c r="C132" s="228"/>
      <c r="D132" s="214" t="s">
        <v>145</v>
      </c>
      <c r="E132" s="229" t="s">
        <v>19</v>
      </c>
      <c r="F132" s="230" t="s">
        <v>373</v>
      </c>
      <c r="G132" s="228"/>
      <c r="H132" s="231">
        <v>40.299999999999997</v>
      </c>
      <c r="I132" s="232"/>
      <c r="J132" s="228"/>
      <c r="K132" s="228"/>
      <c r="L132" s="233"/>
      <c r="M132" s="234"/>
      <c r="N132" s="235"/>
      <c r="O132" s="235"/>
      <c r="P132" s="235"/>
      <c r="Q132" s="235"/>
      <c r="R132" s="235"/>
      <c r="S132" s="235"/>
      <c r="T132" s="236"/>
      <c r="AT132" s="237" t="s">
        <v>145</v>
      </c>
      <c r="AU132" s="237" t="s">
        <v>134</v>
      </c>
      <c r="AV132" s="12" t="s">
        <v>84</v>
      </c>
      <c r="AW132" s="12" t="s">
        <v>35</v>
      </c>
      <c r="AX132" s="12" t="s">
        <v>74</v>
      </c>
      <c r="AY132" s="237" t="s">
        <v>133</v>
      </c>
    </row>
    <row r="133" s="12" customFormat="1">
      <c r="B133" s="227"/>
      <c r="C133" s="228"/>
      <c r="D133" s="214" t="s">
        <v>145</v>
      </c>
      <c r="E133" s="229" t="s">
        <v>19</v>
      </c>
      <c r="F133" s="230" t="s">
        <v>374</v>
      </c>
      <c r="G133" s="228"/>
      <c r="H133" s="231">
        <v>40.82</v>
      </c>
      <c r="I133" s="232"/>
      <c r="J133" s="228"/>
      <c r="K133" s="228"/>
      <c r="L133" s="233"/>
      <c r="M133" s="234"/>
      <c r="N133" s="235"/>
      <c r="O133" s="235"/>
      <c r="P133" s="235"/>
      <c r="Q133" s="235"/>
      <c r="R133" s="235"/>
      <c r="S133" s="235"/>
      <c r="T133" s="236"/>
      <c r="AT133" s="237" t="s">
        <v>145</v>
      </c>
      <c r="AU133" s="237" t="s">
        <v>134</v>
      </c>
      <c r="AV133" s="12" t="s">
        <v>84</v>
      </c>
      <c r="AW133" s="12" t="s">
        <v>35</v>
      </c>
      <c r="AX133" s="12" t="s">
        <v>74</v>
      </c>
      <c r="AY133" s="237" t="s">
        <v>133</v>
      </c>
    </row>
    <row r="134" s="10" customFormat="1" ht="20.88" customHeight="1">
      <c r="B134" s="186"/>
      <c r="C134" s="187"/>
      <c r="D134" s="188" t="s">
        <v>73</v>
      </c>
      <c r="E134" s="200" t="s">
        <v>252</v>
      </c>
      <c r="F134" s="200" t="s">
        <v>253</v>
      </c>
      <c r="G134" s="187"/>
      <c r="H134" s="187"/>
      <c r="I134" s="190"/>
      <c r="J134" s="201">
        <f>BK134</f>
        <v>0</v>
      </c>
      <c r="K134" s="187"/>
      <c r="L134" s="192"/>
      <c r="M134" s="193"/>
      <c r="N134" s="194"/>
      <c r="O134" s="194"/>
      <c r="P134" s="195">
        <f>SUM(P135:P156)</f>
        <v>0</v>
      </c>
      <c r="Q134" s="194"/>
      <c r="R134" s="195">
        <f>SUM(R135:R156)</f>
        <v>0.69837642999999994</v>
      </c>
      <c r="S134" s="194"/>
      <c r="T134" s="196">
        <f>SUM(T135:T156)</f>
        <v>0</v>
      </c>
      <c r="AR134" s="197" t="s">
        <v>82</v>
      </c>
      <c r="AT134" s="198" t="s">
        <v>73</v>
      </c>
      <c r="AU134" s="198" t="s">
        <v>84</v>
      </c>
      <c r="AY134" s="197" t="s">
        <v>133</v>
      </c>
      <c r="BK134" s="199">
        <f>SUM(BK135:BK156)</f>
        <v>0</v>
      </c>
    </row>
    <row r="135" s="1" customFormat="1" ht="20.4" customHeight="1">
      <c r="B135" s="36"/>
      <c r="C135" s="202" t="s">
        <v>199</v>
      </c>
      <c r="D135" s="202" t="s">
        <v>136</v>
      </c>
      <c r="E135" s="203" t="s">
        <v>255</v>
      </c>
      <c r="F135" s="204" t="s">
        <v>256</v>
      </c>
      <c r="G135" s="205" t="s">
        <v>150</v>
      </c>
      <c r="H135" s="206">
        <v>40.299999999999997</v>
      </c>
      <c r="I135" s="207"/>
      <c r="J135" s="208">
        <f>ROUND(I135*H135,2)</f>
        <v>0</v>
      </c>
      <c r="K135" s="204" t="s">
        <v>140</v>
      </c>
      <c r="L135" s="41"/>
      <c r="M135" s="209" t="s">
        <v>19</v>
      </c>
      <c r="N135" s="210" t="s">
        <v>45</v>
      </c>
      <c r="O135" s="77"/>
      <c r="P135" s="211">
        <f>O135*H135</f>
        <v>0</v>
      </c>
      <c r="Q135" s="211">
        <v>0</v>
      </c>
      <c r="R135" s="211">
        <f>Q135*H135</f>
        <v>0</v>
      </c>
      <c r="S135" s="211">
        <v>0</v>
      </c>
      <c r="T135" s="212">
        <f>S135*H135</f>
        <v>0</v>
      </c>
      <c r="AR135" s="15" t="s">
        <v>141</v>
      </c>
      <c r="AT135" s="15" t="s">
        <v>136</v>
      </c>
      <c r="AU135" s="15" t="s">
        <v>134</v>
      </c>
      <c r="AY135" s="15" t="s">
        <v>133</v>
      </c>
      <c r="BE135" s="213">
        <f>IF(N135="základní",J135,0)</f>
        <v>0</v>
      </c>
      <c r="BF135" s="213">
        <f>IF(N135="snížená",J135,0)</f>
        <v>0</v>
      </c>
      <c r="BG135" s="213">
        <f>IF(N135="zákl. přenesená",J135,0)</f>
        <v>0</v>
      </c>
      <c r="BH135" s="213">
        <f>IF(N135="sníž. přenesená",J135,0)</f>
        <v>0</v>
      </c>
      <c r="BI135" s="213">
        <f>IF(N135="nulová",J135,0)</f>
        <v>0</v>
      </c>
      <c r="BJ135" s="15" t="s">
        <v>82</v>
      </c>
      <c r="BK135" s="213">
        <f>ROUND(I135*H135,2)</f>
        <v>0</v>
      </c>
      <c r="BL135" s="15" t="s">
        <v>141</v>
      </c>
      <c r="BM135" s="15" t="s">
        <v>257</v>
      </c>
    </row>
    <row r="136" s="1" customFormat="1">
      <c r="B136" s="36"/>
      <c r="C136" s="37"/>
      <c r="D136" s="214" t="s">
        <v>143</v>
      </c>
      <c r="E136" s="37"/>
      <c r="F136" s="215" t="s">
        <v>258</v>
      </c>
      <c r="G136" s="37"/>
      <c r="H136" s="37"/>
      <c r="I136" s="128"/>
      <c r="J136" s="37"/>
      <c r="K136" s="37"/>
      <c r="L136" s="41"/>
      <c r="M136" s="216"/>
      <c r="N136" s="77"/>
      <c r="O136" s="77"/>
      <c r="P136" s="77"/>
      <c r="Q136" s="77"/>
      <c r="R136" s="77"/>
      <c r="S136" s="77"/>
      <c r="T136" s="78"/>
      <c r="AT136" s="15" t="s">
        <v>143</v>
      </c>
      <c r="AU136" s="15" t="s">
        <v>134</v>
      </c>
    </row>
    <row r="137" s="1" customFormat="1">
      <c r="B137" s="36"/>
      <c r="C137" s="37"/>
      <c r="D137" s="214" t="s">
        <v>152</v>
      </c>
      <c r="E137" s="37"/>
      <c r="F137" s="215" t="s">
        <v>259</v>
      </c>
      <c r="G137" s="37"/>
      <c r="H137" s="37"/>
      <c r="I137" s="128"/>
      <c r="J137" s="37"/>
      <c r="K137" s="37"/>
      <c r="L137" s="41"/>
      <c r="M137" s="216"/>
      <c r="N137" s="77"/>
      <c r="O137" s="77"/>
      <c r="P137" s="77"/>
      <c r="Q137" s="77"/>
      <c r="R137" s="77"/>
      <c r="S137" s="77"/>
      <c r="T137" s="78"/>
      <c r="AT137" s="15" t="s">
        <v>152</v>
      </c>
      <c r="AU137" s="15" t="s">
        <v>134</v>
      </c>
    </row>
    <row r="138" s="12" customFormat="1">
      <c r="B138" s="227"/>
      <c r="C138" s="228"/>
      <c r="D138" s="214" t="s">
        <v>145</v>
      </c>
      <c r="E138" s="229" t="s">
        <v>19</v>
      </c>
      <c r="F138" s="230" t="s">
        <v>373</v>
      </c>
      <c r="G138" s="228"/>
      <c r="H138" s="231">
        <v>40.299999999999997</v>
      </c>
      <c r="I138" s="232"/>
      <c r="J138" s="228"/>
      <c r="K138" s="228"/>
      <c r="L138" s="233"/>
      <c r="M138" s="234"/>
      <c r="N138" s="235"/>
      <c r="O138" s="235"/>
      <c r="P138" s="235"/>
      <c r="Q138" s="235"/>
      <c r="R138" s="235"/>
      <c r="S138" s="235"/>
      <c r="T138" s="236"/>
      <c r="AT138" s="237" t="s">
        <v>145</v>
      </c>
      <c r="AU138" s="237" t="s">
        <v>134</v>
      </c>
      <c r="AV138" s="12" t="s">
        <v>84</v>
      </c>
      <c r="AW138" s="12" t="s">
        <v>35</v>
      </c>
      <c r="AX138" s="12" t="s">
        <v>74</v>
      </c>
      <c r="AY138" s="237" t="s">
        <v>133</v>
      </c>
    </row>
    <row r="139" s="1" customFormat="1" ht="20.4" customHeight="1">
      <c r="B139" s="36"/>
      <c r="C139" s="202" t="s">
        <v>205</v>
      </c>
      <c r="D139" s="202" t="s">
        <v>136</v>
      </c>
      <c r="E139" s="203" t="s">
        <v>262</v>
      </c>
      <c r="F139" s="204" t="s">
        <v>263</v>
      </c>
      <c r="G139" s="205" t="s">
        <v>139</v>
      </c>
      <c r="H139" s="206">
        <v>0.24299999999999999</v>
      </c>
      <c r="I139" s="207"/>
      <c r="J139" s="208">
        <f>ROUND(I139*H139,2)</f>
        <v>0</v>
      </c>
      <c r="K139" s="204" t="s">
        <v>140</v>
      </c>
      <c r="L139" s="41"/>
      <c r="M139" s="209" t="s">
        <v>19</v>
      </c>
      <c r="N139" s="210" t="s">
        <v>45</v>
      </c>
      <c r="O139" s="77"/>
      <c r="P139" s="211">
        <f>O139*H139</f>
        <v>0</v>
      </c>
      <c r="Q139" s="211">
        <v>1.6372100000000001</v>
      </c>
      <c r="R139" s="211">
        <f>Q139*H139</f>
        <v>0.39784203000000001</v>
      </c>
      <c r="S139" s="211">
        <v>0</v>
      </c>
      <c r="T139" s="212">
        <f>S139*H139</f>
        <v>0</v>
      </c>
      <c r="AR139" s="15" t="s">
        <v>141</v>
      </c>
      <c r="AT139" s="15" t="s">
        <v>136</v>
      </c>
      <c r="AU139" s="15" t="s">
        <v>134</v>
      </c>
      <c r="AY139" s="15" t="s">
        <v>133</v>
      </c>
      <c r="BE139" s="213">
        <f>IF(N139="základní",J139,0)</f>
        <v>0</v>
      </c>
      <c r="BF139" s="213">
        <f>IF(N139="snížená",J139,0)</f>
        <v>0</v>
      </c>
      <c r="BG139" s="213">
        <f>IF(N139="zákl. přenesená",J139,0)</f>
        <v>0</v>
      </c>
      <c r="BH139" s="213">
        <f>IF(N139="sníž. přenesená",J139,0)</f>
        <v>0</v>
      </c>
      <c r="BI139" s="213">
        <f>IF(N139="nulová",J139,0)</f>
        <v>0</v>
      </c>
      <c r="BJ139" s="15" t="s">
        <v>82</v>
      </c>
      <c r="BK139" s="213">
        <f>ROUND(I139*H139,2)</f>
        <v>0</v>
      </c>
      <c r="BL139" s="15" t="s">
        <v>141</v>
      </c>
      <c r="BM139" s="15" t="s">
        <v>264</v>
      </c>
    </row>
    <row r="140" s="1" customFormat="1">
      <c r="B140" s="36"/>
      <c r="C140" s="37"/>
      <c r="D140" s="214" t="s">
        <v>143</v>
      </c>
      <c r="E140" s="37"/>
      <c r="F140" s="215" t="s">
        <v>265</v>
      </c>
      <c r="G140" s="37"/>
      <c r="H140" s="37"/>
      <c r="I140" s="128"/>
      <c r="J140" s="37"/>
      <c r="K140" s="37"/>
      <c r="L140" s="41"/>
      <c r="M140" s="216"/>
      <c r="N140" s="77"/>
      <c r="O140" s="77"/>
      <c r="P140" s="77"/>
      <c r="Q140" s="77"/>
      <c r="R140" s="77"/>
      <c r="S140" s="77"/>
      <c r="T140" s="78"/>
      <c r="AT140" s="15" t="s">
        <v>143</v>
      </c>
      <c r="AU140" s="15" t="s">
        <v>134</v>
      </c>
    </row>
    <row r="141" s="1" customFormat="1">
      <c r="B141" s="36"/>
      <c r="C141" s="37"/>
      <c r="D141" s="214" t="s">
        <v>152</v>
      </c>
      <c r="E141" s="37"/>
      <c r="F141" s="215" t="s">
        <v>266</v>
      </c>
      <c r="G141" s="37"/>
      <c r="H141" s="37"/>
      <c r="I141" s="128"/>
      <c r="J141" s="37"/>
      <c r="K141" s="37"/>
      <c r="L141" s="41"/>
      <c r="M141" s="216"/>
      <c r="N141" s="77"/>
      <c r="O141" s="77"/>
      <c r="P141" s="77"/>
      <c r="Q141" s="77"/>
      <c r="R141" s="77"/>
      <c r="S141" s="77"/>
      <c r="T141" s="78"/>
      <c r="AT141" s="15" t="s">
        <v>152</v>
      </c>
      <c r="AU141" s="15" t="s">
        <v>134</v>
      </c>
    </row>
    <row r="142" s="12" customFormat="1">
      <c r="B142" s="227"/>
      <c r="C142" s="228"/>
      <c r="D142" s="214" t="s">
        <v>145</v>
      </c>
      <c r="E142" s="229" t="s">
        <v>19</v>
      </c>
      <c r="F142" s="230" t="s">
        <v>389</v>
      </c>
      <c r="G142" s="228"/>
      <c r="H142" s="231">
        <v>6.0449999999999999</v>
      </c>
      <c r="I142" s="232"/>
      <c r="J142" s="228"/>
      <c r="K142" s="228"/>
      <c r="L142" s="233"/>
      <c r="M142" s="234"/>
      <c r="N142" s="235"/>
      <c r="O142" s="235"/>
      <c r="P142" s="235"/>
      <c r="Q142" s="235"/>
      <c r="R142" s="235"/>
      <c r="S142" s="235"/>
      <c r="T142" s="236"/>
      <c r="AT142" s="237" t="s">
        <v>145</v>
      </c>
      <c r="AU142" s="237" t="s">
        <v>134</v>
      </c>
      <c r="AV142" s="12" t="s">
        <v>84</v>
      </c>
      <c r="AW142" s="12" t="s">
        <v>35</v>
      </c>
      <c r="AX142" s="12" t="s">
        <v>74</v>
      </c>
      <c r="AY142" s="237" t="s">
        <v>133</v>
      </c>
    </row>
    <row r="143" s="12" customFormat="1">
      <c r="B143" s="227"/>
      <c r="C143" s="228"/>
      <c r="D143" s="214" t="s">
        <v>145</v>
      </c>
      <c r="E143" s="229" t="s">
        <v>19</v>
      </c>
      <c r="F143" s="230" t="s">
        <v>390</v>
      </c>
      <c r="G143" s="228"/>
      <c r="H143" s="231">
        <v>6.1230000000000002</v>
      </c>
      <c r="I143" s="232"/>
      <c r="J143" s="228"/>
      <c r="K143" s="228"/>
      <c r="L143" s="233"/>
      <c r="M143" s="234"/>
      <c r="N143" s="235"/>
      <c r="O143" s="235"/>
      <c r="P143" s="235"/>
      <c r="Q143" s="235"/>
      <c r="R143" s="235"/>
      <c r="S143" s="235"/>
      <c r="T143" s="236"/>
      <c r="AT143" s="237" t="s">
        <v>145</v>
      </c>
      <c r="AU143" s="237" t="s">
        <v>134</v>
      </c>
      <c r="AV143" s="12" t="s">
        <v>84</v>
      </c>
      <c r="AW143" s="12" t="s">
        <v>35</v>
      </c>
      <c r="AX143" s="12" t="s">
        <v>74</v>
      </c>
      <c r="AY143" s="237" t="s">
        <v>133</v>
      </c>
    </row>
    <row r="144" s="12" customFormat="1">
      <c r="B144" s="227"/>
      <c r="C144" s="228"/>
      <c r="D144" s="214" t="s">
        <v>145</v>
      </c>
      <c r="E144" s="228"/>
      <c r="F144" s="230" t="s">
        <v>391</v>
      </c>
      <c r="G144" s="228"/>
      <c r="H144" s="231">
        <v>0.24299999999999999</v>
      </c>
      <c r="I144" s="232"/>
      <c r="J144" s="228"/>
      <c r="K144" s="228"/>
      <c r="L144" s="233"/>
      <c r="M144" s="234"/>
      <c r="N144" s="235"/>
      <c r="O144" s="235"/>
      <c r="P144" s="235"/>
      <c r="Q144" s="235"/>
      <c r="R144" s="235"/>
      <c r="S144" s="235"/>
      <c r="T144" s="236"/>
      <c r="AT144" s="237" t="s">
        <v>145</v>
      </c>
      <c r="AU144" s="237" t="s">
        <v>134</v>
      </c>
      <c r="AV144" s="12" t="s">
        <v>84</v>
      </c>
      <c r="AW144" s="12" t="s">
        <v>4</v>
      </c>
      <c r="AX144" s="12" t="s">
        <v>82</v>
      </c>
      <c r="AY144" s="237" t="s">
        <v>133</v>
      </c>
    </row>
    <row r="145" s="1" customFormat="1" ht="20.4" customHeight="1">
      <c r="B145" s="36"/>
      <c r="C145" s="202" t="s">
        <v>210</v>
      </c>
      <c r="D145" s="202" t="s">
        <v>136</v>
      </c>
      <c r="E145" s="203" t="s">
        <v>270</v>
      </c>
      <c r="F145" s="204" t="s">
        <v>271</v>
      </c>
      <c r="G145" s="205" t="s">
        <v>150</v>
      </c>
      <c r="H145" s="206">
        <v>8.0600000000000005</v>
      </c>
      <c r="I145" s="207"/>
      <c r="J145" s="208">
        <f>ROUND(I145*H145,2)</f>
        <v>0</v>
      </c>
      <c r="K145" s="204" t="s">
        <v>140</v>
      </c>
      <c r="L145" s="41"/>
      <c r="M145" s="209" t="s">
        <v>19</v>
      </c>
      <c r="N145" s="210" t="s">
        <v>45</v>
      </c>
      <c r="O145" s="77"/>
      <c r="P145" s="211">
        <f>O145*H145</f>
        <v>0</v>
      </c>
      <c r="Q145" s="211">
        <v>0.015389999999999999</v>
      </c>
      <c r="R145" s="211">
        <f>Q145*H145</f>
        <v>0.1240434</v>
      </c>
      <c r="S145" s="211">
        <v>0</v>
      </c>
      <c r="T145" s="212">
        <f>S145*H145</f>
        <v>0</v>
      </c>
      <c r="AR145" s="15" t="s">
        <v>141</v>
      </c>
      <c r="AT145" s="15" t="s">
        <v>136</v>
      </c>
      <c r="AU145" s="15" t="s">
        <v>134</v>
      </c>
      <c r="AY145" s="15" t="s">
        <v>133</v>
      </c>
      <c r="BE145" s="213">
        <f>IF(N145="základní",J145,0)</f>
        <v>0</v>
      </c>
      <c r="BF145" s="213">
        <f>IF(N145="snížená",J145,0)</f>
        <v>0</v>
      </c>
      <c r="BG145" s="213">
        <f>IF(N145="zákl. přenesená",J145,0)</f>
        <v>0</v>
      </c>
      <c r="BH145" s="213">
        <f>IF(N145="sníž. přenesená",J145,0)</f>
        <v>0</v>
      </c>
      <c r="BI145" s="213">
        <f>IF(N145="nulová",J145,0)</f>
        <v>0</v>
      </c>
      <c r="BJ145" s="15" t="s">
        <v>82</v>
      </c>
      <c r="BK145" s="213">
        <f>ROUND(I145*H145,2)</f>
        <v>0</v>
      </c>
      <c r="BL145" s="15" t="s">
        <v>141</v>
      </c>
      <c r="BM145" s="15" t="s">
        <v>272</v>
      </c>
    </row>
    <row r="146" s="1" customFormat="1">
      <c r="B146" s="36"/>
      <c r="C146" s="37"/>
      <c r="D146" s="214" t="s">
        <v>143</v>
      </c>
      <c r="E146" s="37"/>
      <c r="F146" s="215" t="s">
        <v>273</v>
      </c>
      <c r="G146" s="37"/>
      <c r="H146" s="37"/>
      <c r="I146" s="128"/>
      <c r="J146" s="37"/>
      <c r="K146" s="37"/>
      <c r="L146" s="41"/>
      <c r="M146" s="216"/>
      <c r="N146" s="77"/>
      <c r="O146" s="77"/>
      <c r="P146" s="77"/>
      <c r="Q146" s="77"/>
      <c r="R146" s="77"/>
      <c r="S146" s="77"/>
      <c r="T146" s="78"/>
      <c r="AT146" s="15" t="s">
        <v>143</v>
      </c>
      <c r="AU146" s="15" t="s">
        <v>134</v>
      </c>
    </row>
    <row r="147" s="1" customFormat="1">
      <c r="B147" s="36"/>
      <c r="C147" s="37"/>
      <c r="D147" s="214" t="s">
        <v>152</v>
      </c>
      <c r="E147" s="37"/>
      <c r="F147" s="215" t="s">
        <v>274</v>
      </c>
      <c r="G147" s="37"/>
      <c r="H147" s="37"/>
      <c r="I147" s="128"/>
      <c r="J147" s="37"/>
      <c r="K147" s="37"/>
      <c r="L147" s="41"/>
      <c r="M147" s="216"/>
      <c r="N147" s="77"/>
      <c r="O147" s="77"/>
      <c r="P147" s="77"/>
      <c r="Q147" s="77"/>
      <c r="R147" s="77"/>
      <c r="S147" s="77"/>
      <c r="T147" s="78"/>
      <c r="AT147" s="15" t="s">
        <v>152</v>
      </c>
      <c r="AU147" s="15" t="s">
        <v>134</v>
      </c>
    </row>
    <row r="148" s="12" customFormat="1">
      <c r="B148" s="227"/>
      <c r="C148" s="228"/>
      <c r="D148" s="214" t="s">
        <v>145</v>
      </c>
      <c r="E148" s="229" t="s">
        <v>19</v>
      </c>
      <c r="F148" s="230" t="s">
        <v>373</v>
      </c>
      <c r="G148" s="228"/>
      <c r="H148" s="231">
        <v>40.299999999999997</v>
      </c>
      <c r="I148" s="232"/>
      <c r="J148" s="228"/>
      <c r="K148" s="228"/>
      <c r="L148" s="233"/>
      <c r="M148" s="234"/>
      <c r="N148" s="235"/>
      <c r="O148" s="235"/>
      <c r="P148" s="235"/>
      <c r="Q148" s="235"/>
      <c r="R148" s="235"/>
      <c r="S148" s="235"/>
      <c r="T148" s="236"/>
      <c r="AT148" s="237" t="s">
        <v>145</v>
      </c>
      <c r="AU148" s="237" t="s">
        <v>134</v>
      </c>
      <c r="AV148" s="12" t="s">
        <v>84</v>
      </c>
      <c r="AW148" s="12" t="s">
        <v>35</v>
      </c>
      <c r="AX148" s="12" t="s">
        <v>74</v>
      </c>
      <c r="AY148" s="237" t="s">
        <v>133</v>
      </c>
    </row>
    <row r="149" s="12" customFormat="1">
      <c r="B149" s="227"/>
      <c r="C149" s="228"/>
      <c r="D149" s="214" t="s">
        <v>145</v>
      </c>
      <c r="E149" s="228"/>
      <c r="F149" s="230" t="s">
        <v>392</v>
      </c>
      <c r="G149" s="228"/>
      <c r="H149" s="231">
        <v>8.0600000000000005</v>
      </c>
      <c r="I149" s="232"/>
      <c r="J149" s="228"/>
      <c r="K149" s="228"/>
      <c r="L149" s="233"/>
      <c r="M149" s="234"/>
      <c r="N149" s="235"/>
      <c r="O149" s="235"/>
      <c r="P149" s="235"/>
      <c r="Q149" s="235"/>
      <c r="R149" s="235"/>
      <c r="S149" s="235"/>
      <c r="T149" s="236"/>
      <c r="AT149" s="237" t="s">
        <v>145</v>
      </c>
      <c r="AU149" s="237" t="s">
        <v>134</v>
      </c>
      <c r="AV149" s="12" t="s">
        <v>84</v>
      </c>
      <c r="AW149" s="12" t="s">
        <v>4</v>
      </c>
      <c r="AX149" s="12" t="s">
        <v>82</v>
      </c>
      <c r="AY149" s="237" t="s">
        <v>133</v>
      </c>
    </row>
    <row r="150" s="1" customFormat="1" ht="20.4" customHeight="1">
      <c r="B150" s="36"/>
      <c r="C150" s="202" t="s">
        <v>215</v>
      </c>
      <c r="D150" s="202" t="s">
        <v>136</v>
      </c>
      <c r="E150" s="203" t="s">
        <v>277</v>
      </c>
      <c r="F150" s="204" t="s">
        <v>278</v>
      </c>
      <c r="G150" s="205" t="s">
        <v>139</v>
      </c>
      <c r="H150" s="206">
        <v>0.34999999999999998</v>
      </c>
      <c r="I150" s="207"/>
      <c r="J150" s="208">
        <f>ROUND(I150*H150,2)</f>
        <v>0</v>
      </c>
      <c r="K150" s="204" t="s">
        <v>140</v>
      </c>
      <c r="L150" s="41"/>
      <c r="M150" s="209" t="s">
        <v>19</v>
      </c>
      <c r="N150" s="210" t="s">
        <v>45</v>
      </c>
      <c r="O150" s="77"/>
      <c r="P150" s="211">
        <f>O150*H150</f>
        <v>0</v>
      </c>
      <c r="Q150" s="211">
        <v>0.50426000000000004</v>
      </c>
      <c r="R150" s="211">
        <f>Q150*H150</f>
        <v>0.17649100000000001</v>
      </c>
      <c r="S150" s="211">
        <v>0</v>
      </c>
      <c r="T150" s="212">
        <f>S150*H150</f>
        <v>0</v>
      </c>
      <c r="AR150" s="15" t="s">
        <v>141</v>
      </c>
      <c r="AT150" s="15" t="s">
        <v>136</v>
      </c>
      <c r="AU150" s="15" t="s">
        <v>134</v>
      </c>
      <c r="AY150" s="15" t="s">
        <v>133</v>
      </c>
      <c r="BE150" s="213">
        <f>IF(N150="základní",J150,0)</f>
        <v>0</v>
      </c>
      <c r="BF150" s="213">
        <f>IF(N150="snížená",J150,0)</f>
        <v>0</v>
      </c>
      <c r="BG150" s="213">
        <f>IF(N150="zákl. přenesená",J150,0)</f>
        <v>0</v>
      </c>
      <c r="BH150" s="213">
        <f>IF(N150="sníž. přenesená",J150,0)</f>
        <v>0</v>
      </c>
      <c r="BI150" s="213">
        <f>IF(N150="nulová",J150,0)</f>
        <v>0</v>
      </c>
      <c r="BJ150" s="15" t="s">
        <v>82</v>
      </c>
      <c r="BK150" s="213">
        <f>ROUND(I150*H150,2)</f>
        <v>0</v>
      </c>
      <c r="BL150" s="15" t="s">
        <v>141</v>
      </c>
      <c r="BM150" s="15" t="s">
        <v>279</v>
      </c>
    </row>
    <row r="151" s="1" customFormat="1">
      <c r="B151" s="36"/>
      <c r="C151" s="37"/>
      <c r="D151" s="214" t="s">
        <v>143</v>
      </c>
      <c r="E151" s="37"/>
      <c r="F151" s="215" t="s">
        <v>280</v>
      </c>
      <c r="G151" s="37"/>
      <c r="H151" s="37"/>
      <c r="I151" s="128"/>
      <c r="J151" s="37"/>
      <c r="K151" s="37"/>
      <c r="L151" s="41"/>
      <c r="M151" s="216"/>
      <c r="N151" s="77"/>
      <c r="O151" s="77"/>
      <c r="P151" s="77"/>
      <c r="Q151" s="77"/>
      <c r="R151" s="77"/>
      <c r="S151" s="77"/>
      <c r="T151" s="78"/>
      <c r="AT151" s="15" t="s">
        <v>143</v>
      </c>
      <c r="AU151" s="15" t="s">
        <v>134</v>
      </c>
    </row>
    <row r="152" s="1" customFormat="1">
      <c r="B152" s="36"/>
      <c r="C152" s="37"/>
      <c r="D152" s="214" t="s">
        <v>152</v>
      </c>
      <c r="E152" s="37"/>
      <c r="F152" s="215" t="s">
        <v>281</v>
      </c>
      <c r="G152" s="37"/>
      <c r="H152" s="37"/>
      <c r="I152" s="128"/>
      <c r="J152" s="37"/>
      <c r="K152" s="37"/>
      <c r="L152" s="41"/>
      <c r="M152" s="216"/>
      <c r="N152" s="77"/>
      <c r="O152" s="77"/>
      <c r="P152" s="77"/>
      <c r="Q152" s="77"/>
      <c r="R152" s="77"/>
      <c r="S152" s="77"/>
      <c r="T152" s="78"/>
      <c r="AT152" s="15" t="s">
        <v>152</v>
      </c>
      <c r="AU152" s="15" t="s">
        <v>134</v>
      </c>
    </row>
    <row r="153" s="12" customFormat="1">
      <c r="B153" s="227"/>
      <c r="C153" s="228"/>
      <c r="D153" s="214" t="s">
        <v>145</v>
      </c>
      <c r="E153" s="229" t="s">
        <v>19</v>
      </c>
      <c r="F153" s="230" t="s">
        <v>393</v>
      </c>
      <c r="G153" s="228"/>
      <c r="H153" s="231">
        <v>0.34999999999999998</v>
      </c>
      <c r="I153" s="232"/>
      <c r="J153" s="228"/>
      <c r="K153" s="228"/>
      <c r="L153" s="233"/>
      <c r="M153" s="234"/>
      <c r="N153" s="235"/>
      <c r="O153" s="235"/>
      <c r="P153" s="235"/>
      <c r="Q153" s="235"/>
      <c r="R153" s="235"/>
      <c r="S153" s="235"/>
      <c r="T153" s="236"/>
      <c r="AT153" s="237" t="s">
        <v>145</v>
      </c>
      <c r="AU153" s="237" t="s">
        <v>134</v>
      </c>
      <c r="AV153" s="12" t="s">
        <v>84</v>
      </c>
      <c r="AW153" s="12" t="s">
        <v>35</v>
      </c>
      <c r="AX153" s="12" t="s">
        <v>74</v>
      </c>
      <c r="AY153" s="237" t="s">
        <v>133</v>
      </c>
    </row>
    <row r="154" s="1" customFormat="1" ht="20.4" customHeight="1">
      <c r="B154" s="36"/>
      <c r="C154" s="202" t="s">
        <v>220</v>
      </c>
      <c r="D154" s="202" t="s">
        <v>136</v>
      </c>
      <c r="E154" s="203" t="s">
        <v>284</v>
      </c>
      <c r="F154" s="204" t="s">
        <v>285</v>
      </c>
      <c r="G154" s="205" t="s">
        <v>139</v>
      </c>
      <c r="H154" s="206">
        <v>0.34999999999999998</v>
      </c>
      <c r="I154" s="207"/>
      <c r="J154" s="208">
        <f>ROUND(I154*H154,2)</f>
        <v>0</v>
      </c>
      <c r="K154" s="204" t="s">
        <v>140</v>
      </c>
      <c r="L154" s="41"/>
      <c r="M154" s="209" t="s">
        <v>19</v>
      </c>
      <c r="N154" s="210" t="s">
        <v>45</v>
      </c>
      <c r="O154" s="77"/>
      <c r="P154" s="211">
        <f>O154*H154</f>
        <v>0</v>
      </c>
      <c r="Q154" s="211">
        <v>0</v>
      </c>
      <c r="R154" s="211">
        <f>Q154*H154</f>
        <v>0</v>
      </c>
      <c r="S154" s="211">
        <v>0</v>
      </c>
      <c r="T154" s="212">
        <f>S154*H154</f>
        <v>0</v>
      </c>
      <c r="AR154" s="15" t="s">
        <v>141</v>
      </c>
      <c r="AT154" s="15" t="s">
        <v>136</v>
      </c>
      <c r="AU154" s="15" t="s">
        <v>134</v>
      </c>
      <c r="AY154" s="15" t="s">
        <v>133</v>
      </c>
      <c r="BE154" s="213">
        <f>IF(N154="základní",J154,0)</f>
        <v>0</v>
      </c>
      <c r="BF154" s="213">
        <f>IF(N154="snížená",J154,0)</f>
        <v>0</v>
      </c>
      <c r="BG154" s="213">
        <f>IF(N154="zákl. přenesená",J154,0)</f>
        <v>0</v>
      </c>
      <c r="BH154" s="213">
        <f>IF(N154="sníž. přenesená",J154,0)</f>
        <v>0</v>
      </c>
      <c r="BI154" s="213">
        <f>IF(N154="nulová",J154,0)</f>
        <v>0</v>
      </c>
      <c r="BJ154" s="15" t="s">
        <v>82</v>
      </c>
      <c r="BK154" s="213">
        <f>ROUND(I154*H154,2)</f>
        <v>0</v>
      </c>
      <c r="BL154" s="15" t="s">
        <v>141</v>
      </c>
      <c r="BM154" s="15" t="s">
        <v>286</v>
      </c>
    </row>
    <row r="155" s="1" customFormat="1">
      <c r="B155" s="36"/>
      <c r="C155" s="37"/>
      <c r="D155" s="214" t="s">
        <v>143</v>
      </c>
      <c r="E155" s="37"/>
      <c r="F155" s="215" t="s">
        <v>287</v>
      </c>
      <c r="G155" s="37"/>
      <c r="H155" s="37"/>
      <c r="I155" s="128"/>
      <c r="J155" s="37"/>
      <c r="K155" s="37"/>
      <c r="L155" s="41"/>
      <c r="M155" s="216"/>
      <c r="N155" s="77"/>
      <c r="O155" s="77"/>
      <c r="P155" s="77"/>
      <c r="Q155" s="77"/>
      <c r="R155" s="77"/>
      <c r="S155" s="77"/>
      <c r="T155" s="78"/>
      <c r="AT155" s="15" t="s">
        <v>143</v>
      </c>
      <c r="AU155" s="15" t="s">
        <v>134</v>
      </c>
    </row>
    <row r="156" s="1" customFormat="1">
      <c r="B156" s="36"/>
      <c r="C156" s="37"/>
      <c r="D156" s="214" t="s">
        <v>152</v>
      </c>
      <c r="E156" s="37"/>
      <c r="F156" s="215" t="s">
        <v>288</v>
      </c>
      <c r="G156" s="37"/>
      <c r="H156" s="37"/>
      <c r="I156" s="128"/>
      <c r="J156" s="37"/>
      <c r="K156" s="37"/>
      <c r="L156" s="41"/>
      <c r="M156" s="216"/>
      <c r="N156" s="77"/>
      <c r="O156" s="77"/>
      <c r="P156" s="77"/>
      <c r="Q156" s="77"/>
      <c r="R156" s="77"/>
      <c r="S156" s="77"/>
      <c r="T156" s="78"/>
      <c r="AT156" s="15" t="s">
        <v>152</v>
      </c>
      <c r="AU156" s="15" t="s">
        <v>134</v>
      </c>
    </row>
    <row r="157" s="10" customFormat="1" ht="22.8" customHeight="1">
      <c r="B157" s="186"/>
      <c r="C157" s="187"/>
      <c r="D157" s="188" t="s">
        <v>73</v>
      </c>
      <c r="E157" s="200" t="s">
        <v>315</v>
      </c>
      <c r="F157" s="200" t="s">
        <v>316</v>
      </c>
      <c r="G157" s="187"/>
      <c r="H157" s="187"/>
      <c r="I157" s="190"/>
      <c r="J157" s="201">
        <f>BK157</f>
        <v>0</v>
      </c>
      <c r="K157" s="187"/>
      <c r="L157" s="192"/>
      <c r="M157" s="193"/>
      <c r="N157" s="194"/>
      <c r="O157" s="194"/>
      <c r="P157" s="195">
        <f>SUM(P158:P174)</f>
        <v>0</v>
      </c>
      <c r="Q157" s="194"/>
      <c r="R157" s="195">
        <f>SUM(R158:R174)</f>
        <v>0</v>
      </c>
      <c r="S157" s="194"/>
      <c r="T157" s="196">
        <f>SUM(T158:T174)</f>
        <v>0</v>
      </c>
      <c r="AR157" s="197" t="s">
        <v>82</v>
      </c>
      <c r="AT157" s="198" t="s">
        <v>73</v>
      </c>
      <c r="AU157" s="198" t="s">
        <v>82</v>
      </c>
      <c r="AY157" s="197" t="s">
        <v>133</v>
      </c>
      <c r="BK157" s="199">
        <f>SUM(BK158:BK174)</f>
        <v>0</v>
      </c>
    </row>
    <row r="158" s="1" customFormat="1" ht="20.4" customHeight="1">
      <c r="B158" s="36"/>
      <c r="C158" s="202" t="s">
        <v>8</v>
      </c>
      <c r="D158" s="202" t="s">
        <v>136</v>
      </c>
      <c r="E158" s="203" t="s">
        <v>318</v>
      </c>
      <c r="F158" s="204" t="s">
        <v>319</v>
      </c>
      <c r="G158" s="205" t="s">
        <v>320</v>
      </c>
      <c r="H158" s="206">
        <v>4.9459999999999997</v>
      </c>
      <c r="I158" s="207"/>
      <c r="J158" s="208">
        <f>ROUND(I158*H158,2)</f>
        <v>0</v>
      </c>
      <c r="K158" s="204" t="s">
        <v>140</v>
      </c>
      <c r="L158" s="41"/>
      <c r="M158" s="209" t="s">
        <v>19</v>
      </c>
      <c r="N158" s="210" t="s">
        <v>45</v>
      </c>
      <c r="O158" s="77"/>
      <c r="P158" s="211">
        <f>O158*H158</f>
        <v>0</v>
      </c>
      <c r="Q158" s="211">
        <v>0</v>
      </c>
      <c r="R158" s="211">
        <f>Q158*H158</f>
        <v>0</v>
      </c>
      <c r="S158" s="211">
        <v>0</v>
      </c>
      <c r="T158" s="212">
        <f>S158*H158</f>
        <v>0</v>
      </c>
      <c r="AR158" s="15" t="s">
        <v>141</v>
      </c>
      <c r="AT158" s="15" t="s">
        <v>136</v>
      </c>
      <c r="AU158" s="15" t="s">
        <v>84</v>
      </c>
      <c r="AY158" s="15" t="s">
        <v>133</v>
      </c>
      <c r="BE158" s="213">
        <f>IF(N158="základní",J158,0)</f>
        <v>0</v>
      </c>
      <c r="BF158" s="213">
        <f>IF(N158="snížená",J158,0)</f>
        <v>0</v>
      </c>
      <c r="BG158" s="213">
        <f>IF(N158="zákl. přenesená",J158,0)</f>
        <v>0</v>
      </c>
      <c r="BH158" s="213">
        <f>IF(N158="sníž. přenesená",J158,0)</f>
        <v>0</v>
      </c>
      <c r="BI158" s="213">
        <f>IF(N158="nulová",J158,0)</f>
        <v>0</v>
      </c>
      <c r="BJ158" s="15" t="s">
        <v>82</v>
      </c>
      <c r="BK158" s="213">
        <f>ROUND(I158*H158,2)</f>
        <v>0</v>
      </c>
      <c r="BL158" s="15" t="s">
        <v>141</v>
      </c>
      <c r="BM158" s="15" t="s">
        <v>321</v>
      </c>
    </row>
    <row r="159" s="1" customFormat="1">
      <c r="B159" s="36"/>
      <c r="C159" s="37"/>
      <c r="D159" s="214" t="s">
        <v>143</v>
      </c>
      <c r="E159" s="37"/>
      <c r="F159" s="215" t="s">
        <v>322</v>
      </c>
      <c r="G159" s="37"/>
      <c r="H159" s="37"/>
      <c r="I159" s="128"/>
      <c r="J159" s="37"/>
      <c r="K159" s="37"/>
      <c r="L159" s="41"/>
      <c r="M159" s="216"/>
      <c r="N159" s="77"/>
      <c r="O159" s="77"/>
      <c r="P159" s="77"/>
      <c r="Q159" s="77"/>
      <c r="R159" s="77"/>
      <c r="S159" s="77"/>
      <c r="T159" s="78"/>
      <c r="AT159" s="15" t="s">
        <v>143</v>
      </c>
      <c r="AU159" s="15" t="s">
        <v>84</v>
      </c>
    </row>
    <row r="160" s="1" customFormat="1" ht="20.4" customHeight="1">
      <c r="B160" s="36"/>
      <c r="C160" s="202" t="s">
        <v>233</v>
      </c>
      <c r="D160" s="202" t="s">
        <v>136</v>
      </c>
      <c r="E160" s="203" t="s">
        <v>324</v>
      </c>
      <c r="F160" s="204" t="s">
        <v>325</v>
      </c>
      <c r="G160" s="205" t="s">
        <v>320</v>
      </c>
      <c r="H160" s="206">
        <v>4.9459999999999997</v>
      </c>
      <c r="I160" s="207"/>
      <c r="J160" s="208">
        <f>ROUND(I160*H160,2)</f>
        <v>0</v>
      </c>
      <c r="K160" s="204" t="s">
        <v>140</v>
      </c>
      <c r="L160" s="41"/>
      <c r="M160" s="209" t="s">
        <v>19</v>
      </c>
      <c r="N160" s="210" t="s">
        <v>45</v>
      </c>
      <c r="O160" s="77"/>
      <c r="P160" s="211">
        <f>O160*H160</f>
        <v>0</v>
      </c>
      <c r="Q160" s="211">
        <v>0</v>
      </c>
      <c r="R160" s="211">
        <f>Q160*H160</f>
        <v>0</v>
      </c>
      <c r="S160" s="211">
        <v>0</v>
      </c>
      <c r="T160" s="212">
        <f>S160*H160</f>
        <v>0</v>
      </c>
      <c r="AR160" s="15" t="s">
        <v>141</v>
      </c>
      <c r="AT160" s="15" t="s">
        <v>136</v>
      </c>
      <c r="AU160" s="15" t="s">
        <v>84</v>
      </c>
      <c r="AY160" s="15" t="s">
        <v>133</v>
      </c>
      <c r="BE160" s="213">
        <f>IF(N160="základní",J160,0)</f>
        <v>0</v>
      </c>
      <c r="BF160" s="213">
        <f>IF(N160="snížená",J160,0)</f>
        <v>0</v>
      </c>
      <c r="BG160" s="213">
        <f>IF(N160="zákl. přenesená",J160,0)</f>
        <v>0</v>
      </c>
      <c r="BH160" s="213">
        <f>IF(N160="sníž. přenesená",J160,0)</f>
        <v>0</v>
      </c>
      <c r="BI160" s="213">
        <f>IF(N160="nulová",J160,0)</f>
        <v>0</v>
      </c>
      <c r="BJ160" s="15" t="s">
        <v>82</v>
      </c>
      <c r="BK160" s="213">
        <f>ROUND(I160*H160,2)</f>
        <v>0</v>
      </c>
      <c r="BL160" s="15" t="s">
        <v>141</v>
      </c>
      <c r="BM160" s="15" t="s">
        <v>326</v>
      </c>
    </row>
    <row r="161" s="1" customFormat="1">
      <c r="B161" s="36"/>
      <c r="C161" s="37"/>
      <c r="D161" s="214" t="s">
        <v>143</v>
      </c>
      <c r="E161" s="37"/>
      <c r="F161" s="215" t="s">
        <v>327</v>
      </c>
      <c r="G161" s="37"/>
      <c r="H161" s="37"/>
      <c r="I161" s="128"/>
      <c r="J161" s="37"/>
      <c r="K161" s="37"/>
      <c r="L161" s="41"/>
      <c r="M161" s="216"/>
      <c r="N161" s="77"/>
      <c r="O161" s="77"/>
      <c r="P161" s="77"/>
      <c r="Q161" s="77"/>
      <c r="R161" s="77"/>
      <c r="S161" s="77"/>
      <c r="T161" s="78"/>
      <c r="AT161" s="15" t="s">
        <v>143</v>
      </c>
      <c r="AU161" s="15" t="s">
        <v>84</v>
      </c>
    </row>
    <row r="162" s="1" customFormat="1" ht="20.4" customHeight="1">
      <c r="B162" s="36"/>
      <c r="C162" s="202" t="s">
        <v>241</v>
      </c>
      <c r="D162" s="202" t="s">
        <v>136</v>
      </c>
      <c r="E162" s="203" t="s">
        <v>329</v>
      </c>
      <c r="F162" s="204" t="s">
        <v>330</v>
      </c>
      <c r="G162" s="205" t="s">
        <v>320</v>
      </c>
      <c r="H162" s="206">
        <v>64.298000000000002</v>
      </c>
      <c r="I162" s="207"/>
      <c r="J162" s="208">
        <f>ROUND(I162*H162,2)</f>
        <v>0</v>
      </c>
      <c r="K162" s="204" t="s">
        <v>140</v>
      </c>
      <c r="L162" s="41"/>
      <c r="M162" s="209" t="s">
        <v>19</v>
      </c>
      <c r="N162" s="210" t="s">
        <v>45</v>
      </c>
      <c r="O162" s="77"/>
      <c r="P162" s="211">
        <f>O162*H162</f>
        <v>0</v>
      </c>
      <c r="Q162" s="211">
        <v>0</v>
      </c>
      <c r="R162" s="211">
        <f>Q162*H162</f>
        <v>0</v>
      </c>
      <c r="S162" s="211">
        <v>0</v>
      </c>
      <c r="T162" s="212">
        <f>S162*H162</f>
        <v>0</v>
      </c>
      <c r="AR162" s="15" t="s">
        <v>141</v>
      </c>
      <c r="AT162" s="15" t="s">
        <v>136</v>
      </c>
      <c r="AU162" s="15" t="s">
        <v>84</v>
      </c>
      <c r="AY162" s="15" t="s">
        <v>133</v>
      </c>
      <c r="BE162" s="213">
        <f>IF(N162="základní",J162,0)</f>
        <v>0</v>
      </c>
      <c r="BF162" s="213">
        <f>IF(N162="snížená",J162,0)</f>
        <v>0</v>
      </c>
      <c r="BG162" s="213">
        <f>IF(N162="zákl. přenesená",J162,0)</f>
        <v>0</v>
      </c>
      <c r="BH162" s="213">
        <f>IF(N162="sníž. přenesená",J162,0)</f>
        <v>0</v>
      </c>
      <c r="BI162" s="213">
        <f>IF(N162="nulová",J162,0)</f>
        <v>0</v>
      </c>
      <c r="BJ162" s="15" t="s">
        <v>82</v>
      </c>
      <c r="BK162" s="213">
        <f>ROUND(I162*H162,2)</f>
        <v>0</v>
      </c>
      <c r="BL162" s="15" t="s">
        <v>141</v>
      </c>
      <c r="BM162" s="15" t="s">
        <v>331</v>
      </c>
    </row>
    <row r="163" s="1" customFormat="1">
      <c r="B163" s="36"/>
      <c r="C163" s="37"/>
      <c r="D163" s="214" t="s">
        <v>143</v>
      </c>
      <c r="E163" s="37"/>
      <c r="F163" s="215" t="s">
        <v>327</v>
      </c>
      <c r="G163" s="37"/>
      <c r="H163" s="37"/>
      <c r="I163" s="128"/>
      <c r="J163" s="37"/>
      <c r="K163" s="37"/>
      <c r="L163" s="41"/>
      <c r="M163" s="216"/>
      <c r="N163" s="77"/>
      <c r="O163" s="77"/>
      <c r="P163" s="77"/>
      <c r="Q163" s="77"/>
      <c r="R163" s="77"/>
      <c r="S163" s="77"/>
      <c r="T163" s="78"/>
      <c r="AT163" s="15" t="s">
        <v>143</v>
      </c>
      <c r="AU163" s="15" t="s">
        <v>84</v>
      </c>
    </row>
    <row r="164" s="1" customFormat="1">
      <c r="B164" s="36"/>
      <c r="C164" s="37"/>
      <c r="D164" s="214" t="s">
        <v>152</v>
      </c>
      <c r="E164" s="37"/>
      <c r="F164" s="215" t="s">
        <v>332</v>
      </c>
      <c r="G164" s="37"/>
      <c r="H164" s="37"/>
      <c r="I164" s="128"/>
      <c r="J164" s="37"/>
      <c r="K164" s="37"/>
      <c r="L164" s="41"/>
      <c r="M164" s="216"/>
      <c r="N164" s="77"/>
      <c r="O164" s="77"/>
      <c r="P164" s="77"/>
      <c r="Q164" s="77"/>
      <c r="R164" s="77"/>
      <c r="S164" s="77"/>
      <c r="T164" s="78"/>
      <c r="AT164" s="15" t="s">
        <v>152</v>
      </c>
      <c r="AU164" s="15" t="s">
        <v>84</v>
      </c>
    </row>
    <row r="165" s="12" customFormat="1">
      <c r="B165" s="227"/>
      <c r="C165" s="228"/>
      <c r="D165" s="214" t="s">
        <v>145</v>
      </c>
      <c r="E165" s="228"/>
      <c r="F165" s="230" t="s">
        <v>394</v>
      </c>
      <c r="G165" s="228"/>
      <c r="H165" s="231">
        <v>64.298000000000002</v>
      </c>
      <c r="I165" s="232"/>
      <c r="J165" s="228"/>
      <c r="K165" s="228"/>
      <c r="L165" s="233"/>
      <c r="M165" s="234"/>
      <c r="N165" s="235"/>
      <c r="O165" s="235"/>
      <c r="P165" s="235"/>
      <c r="Q165" s="235"/>
      <c r="R165" s="235"/>
      <c r="S165" s="235"/>
      <c r="T165" s="236"/>
      <c r="AT165" s="237" t="s">
        <v>145</v>
      </c>
      <c r="AU165" s="237" t="s">
        <v>84</v>
      </c>
      <c r="AV165" s="12" t="s">
        <v>84</v>
      </c>
      <c r="AW165" s="12" t="s">
        <v>4</v>
      </c>
      <c r="AX165" s="12" t="s">
        <v>82</v>
      </c>
      <c r="AY165" s="237" t="s">
        <v>133</v>
      </c>
    </row>
    <row r="166" s="1" customFormat="1" ht="20.4" customHeight="1">
      <c r="B166" s="36"/>
      <c r="C166" s="202" t="s">
        <v>248</v>
      </c>
      <c r="D166" s="202" t="s">
        <v>136</v>
      </c>
      <c r="E166" s="203" t="s">
        <v>395</v>
      </c>
      <c r="F166" s="204" t="s">
        <v>396</v>
      </c>
      <c r="G166" s="205" t="s">
        <v>320</v>
      </c>
      <c r="H166" s="206">
        <v>3.3439999999999999</v>
      </c>
      <c r="I166" s="207"/>
      <c r="J166" s="208">
        <f>ROUND(I166*H166,2)</f>
        <v>0</v>
      </c>
      <c r="K166" s="204" t="s">
        <v>140</v>
      </c>
      <c r="L166" s="41"/>
      <c r="M166" s="209" t="s">
        <v>19</v>
      </c>
      <c r="N166" s="210" t="s">
        <v>45</v>
      </c>
      <c r="O166" s="77"/>
      <c r="P166" s="211">
        <f>O166*H166</f>
        <v>0</v>
      </c>
      <c r="Q166" s="211">
        <v>0</v>
      </c>
      <c r="R166" s="211">
        <f>Q166*H166</f>
        <v>0</v>
      </c>
      <c r="S166" s="211">
        <v>0</v>
      </c>
      <c r="T166" s="212">
        <f>S166*H166</f>
        <v>0</v>
      </c>
      <c r="AR166" s="15" t="s">
        <v>141</v>
      </c>
      <c r="AT166" s="15" t="s">
        <v>136</v>
      </c>
      <c r="AU166" s="15" t="s">
        <v>84</v>
      </c>
      <c r="AY166" s="15" t="s">
        <v>133</v>
      </c>
      <c r="BE166" s="213">
        <f>IF(N166="základní",J166,0)</f>
        <v>0</v>
      </c>
      <c r="BF166" s="213">
        <f>IF(N166="snížená",J166,0)</f>
        <v>0</v>
      </c>
      <c r="BG166" s="213">
        <f>IF(N166="zákl. přenesená",J166,0)</f>
        <v>0</v>
      </c>
      <c r="BH166" s="213">
        <f>IF(N166="sníž. přenesená",J166,0)</f>
        <v>0</v>
      </c>
      <c r="BI166" s="213">
        <f>IF(N166="nulová",J166,0)</f>
        <v>0</v>
      </c>
      <c r="BJ166" s="15" t="s">
        <v>82</v>
      </c>
      <c r="BK166" s="213">
        <f>ROUND(I166*H166,2)</f>
        <v>0</v>
      </c>
      <c r="BL166" s="15" t="s">
        <v>141</v>
      </c>
      <c r="BM166" s="15" t="s">
        <v>397</v>
      </c>
    </row>
    <row r="167" s="1" customFormat="1">
      <c r="B167" s="36"/>
      <c r="C167" s="37"/>
      <c r="D167" s="214" t="s">
        <v>143</v>
      </c>
      <c r="E167" s="37"/>
      <c r="F167" s="215" t="s">
        <v>338</v>
      </c>
      <c r="G167" s="37"/>
      <c r="H167" s="37"/>
      <c r="I167" s="128"/>
      <c r="J167" s="37"/>
      <c r="K167" s="37"/>
      <c r="L167" s="41"/>
      <c r="M167" s="216"/>
      <c r="N167" s="77"/>
      <c r="O167" s="77"/>
      <c r="P167" s="77"/>
      <c r="Q167" s="77"/>
      <c r="R167" s="77"/>
      <c r="S167" s="77"/>
      <c r="T167" s="78"/>
      <c r="AT167" s="15" t="s">
        <v>143</v>
      </c>
      <c r="AU167" s="15" t="s">
        <v>84</v>
      </c>
    </row>
    <row r="168" s="12" customFormat="1">
      <c r="B168" s="227"/>
      <c r="C168" s="228"/>
      <c r="D168" s="214" t="s">
        <v>145</v>
      </c>
      <c r="E168" s="229" t="s">
        <v>19</v>
      </c>
      <c r="F168" s="230" t="s">
        <v>398</v>
      </c>
      <c r="G168" s="228"/>
      <c r="H168" s="231">
        <v>3.3439999999999999</v>
      </c>
      <c r="I168" s="232"/>
      <c r="J168" s="228"/>
      <c r="K168" s="228"/>
      <c r="L168" s="233"/>
      <c r="M168" s="234"/>
      <c r="N168" s="235"/>
      <c r="O168" s="235"/>
      <c r="P168" s="235"/>
      <c r="Q168" s="235"/>
      <c r="R168" s="235"/>
      <c r="S168" s="235"/>
      <c r="T168" s="236"/>
      <c r="AT168" s="237" t="s">
        <v>145</v>
      </c>
      <c r="AU168" s="237" t="s">
        <v>84</v>
      </c>
      <c r="AV168" s="12" t="s">
        <v>84</v>
      </c>
      <c r="AW168" s="12" t="s">
        <v>35</v>
      </c>
      <c r="AX168" s="12" t="s">
        <v>74</v>
      </c>
      <c r="AY168" s="237" t="s">
        <v>133</v>
      </c>
    </row>
    <row r="169" s="1" customFormat="1" ht="20.4" customHeight="1">
      <c r="B169" s="36"/>
      <c r="C169" s="202" t="s">
        <v>254</v>
      </c>
      <c r="D169" s="202" t="s">
        <v>136</v>
      </c>
      <c r="E169" s="203" t="s">
        <v>335</v>
      </c>
      <c r="F169" s="204" t="s">
        <v>336</v>
      </c>
      <c r="G169" s="205" t="s">
        <v>320</v>
      </c>
      <c r="H169" s="206">
        <v>1.298</v>
      </c>
      <c r="I169" s="207"/>
      <c r="J169" s="208">
        <f>ROUND(I169*H169,2)</f>
        <v>0</v>
      </c>
      <c r="K169" s="204" t="s">
        <v>140</v>
      </c>
      <c r="L169" s="41"/>
      <c r="M169" s="209" t="s">
        <v>19</v>
      </c>
      <c r="N169" s="210" t="s">
        <v>45</v>
      </c>
      <c r="O169" s="77"/>
      <c r="P169" s="211">
        <f>O169*H169</f>
        <v>0</v>
      </c>
      <c r="Q169" s="211">
        <v>0</v>
      </c>
      <c r="R169" s="211">
        <f>Q169*H169</f>
        <v>0</v>
      </c>
      <c r="S169" s="211">
        <v>0</v>
      </c>
      <c r="T169" s="212">
        <f>S169*H169</f>
        <v>0</v>
      </c>
      <c r="AR169" s="15" t="s">
        <v>141</v>
      </c>
      <c r="AT169" s="15" t="s">
        <v>136</v>
      </c>
      <c r="AU169" s="15" t="s">
        <v>84</v>
      </c>
      <c r="AY169" s="15" t="s">
        <v>133</v>
      </c>
      <c r="BE169" s="213">
        <f>IF(N169="základní",J169,0)</f>
        <v>0</v>
      </c>
      <c r="BF169" s="213">
        <f>IF(N169="snížená",J169,0)</f>
        <v>0</v>
      </c>
      <c r="BG169" s="213">
        <f>IF(N169="zákl. přenesená",J169,0)</f>
        <v>0</v>
      </c>
      <c r="BH169" s="213">
        <f>IF(N169="sníž. přenesená",J169,0)</f>
        <v>0</v>
      </c>
      <c r="BI169" s="213">
        <f>IF(N169="nulová",J169,0)</f>
        <v>0</v>
      </c>
      <c r="BJ169" s="15" t="s">
        <v>82</v>
      </c>
      <c r="BK169" s="213">
        <f>ROUND(I169*H169,2)</f>
        <v>0</v>
      </c>
      <c r="BL169" s="15" t="s">
        <v>141</v>
      </c>
      <c r="BM169" s="15" t="s">
        <v>337</v>
      </c>
    </row>
    <row r="170" s="1" customFormat="1">
      <c r="B170" s="36"/>
      <c r="C170" s="37"/>
      <c r="D170" s="214" t="s">
        <v>143</v>
      </c>
      <c r="E170" s="37"/>
      <c r="F170" s="215" t="s">
        <v>338</v>
      </c>
      <c r="G170" s="37"/>
      <c r="H170" s="37"/>
      <c r="I170" s="128"/>
      <c r="J170" s="37"/>
      <c r="K170" s="37"/>
      <c r="L170" s="41"/>
      <c r="M170" s="216"/>
      <c r="N170" s="77"/>
      <c r="O170" s="77"/>
      <c r="P170" s="77"/>
      <c r="Q170" s="77"/>
      <c r="R170" s="77"/>
      <c r="S170" s="77"/>
      <c r="T170" s="78"/>
      <c r="AT170" s="15" t="s">
        <v>143</v>
      </c>
      <c r="AU170" s="15" t="s">
        <v>84</v>
      </c>
    </row>
    <row r="171" s="12" customFormat="1">
      <c r="B171" s="227"/>
      <c r="C171" s="228"/>
      <c r="D171" s="214" t="s">
        <v>145</v>
      </c>
      <c r="E171" s="229" t="s">
        <v>19</v>
      </c>
      <c r="F171" s="230" t="s">
        <v>399</v>
      </c>
      <c r="G171" s="228"/>
      <c r="H171" s="231">
        <v>1.298</v>
      </c>
      <c r="I171" s="232"/>
      <c r="J171" s="228"/>
      <c r="K171" s="228"/>
      <c r="L171" s="233"/>
      <c r="M171" s="234"/>
      <c r="N171" s="235"/>
      <c r="O171" s="235"/>
      <c r="P171" s="235"/>
      <c r="Q171" s="235"/>
      <c r="R171" s="235"/>
      <c r="S171" s="235"/>
      <c r="T171" s="236"/>
      <c r="AT171" s="237" t="s">
        <v>145</v>
      </c>
      <c r="AU171" s="237" t="s">
        <v>84</v>
      </c>
      <c r="AV171" s="12" t="s">
        <v>84</v>
      </c>
      <c r="AW171" s="12" t="s">
        <v>35</v>
      </c>
      <c r="AX171" s="12" t="s">
        <v>74</v>
      </c>
      <c r="AY171" s="237" t="s">
        <v>133</v>
      </c>
    </row>
    <row r="172" s="1" customFormat="1" ht="20.4" customHeight="1">
      <c r="B172" s="36"/>
      <c r="C172" s="202" t="s">
        <v>261</v>
      </c>
      <c r="D172" s="202" t="s">
        <v>136</v>
      </c>
      <c r="E172" s="203" t="s">
        <v>400</v>
      </c>
      <c r="F172" s="204" t="s">
        <v>401</v>
      </c>
      <c r="G172" s="205" t="s">
        <v>320</v>
      </c>
      <c r="H172" s="206">
        <v>0.30399999999999999</v>
      </c>
      <c r="I172" s="207"/>
      <c r="J172" s="208">
        <f>ROUND(I172*H172,2)</f>
        <v>0</v>
      </c>
      <c r="K172" s="204" t="s">
        <v>140</v>
      </c>
      <c r="L172" s="41"/>
      <c r="M172" s="209" t="s">
        <v>19</v>
      </c>
      <c r="N172" s="210" t="s">
        <v>45</v>
      </c>
      <c r="O172" s="77"/>
      <c r="P172" s="211">
        <f>O172*H172</f>
        <v>0</v>
      </c>
      <c r="Q172" s="211">
        <v>0</v>
      </c>
      <c r="R172" s="211">
        <f>Q172*H172</f>
        <v>0</v>
      </c>
      <c r="S172" s="211">
        <v>0</v>
      </c>
      <c r="T172" s="212">
        <f>S172*H172</f>
        <v>0</v>
      </c>
      <c r="AR172" s="15" t="s">
        <v>141</v>
      </c>
      <c r="AT172" s="15" t="s">
        <v>136</v>
      </c>
      <c r="AU172" s="15" t="s">
        <v>84</v>
      </c>
      <c r="AY172" s="15" t="s">
        <v>133</v>
      </c>
      <c r="BE172" s="213">
        <f>IF(N172="základní",J172,0)</f>
        <v>0</v>
      </c>
      <c r="BF172" s="213">
        <f>IF(N172="snížená",J172,0)</f>
        <v>0</v>
      </c>
      <c r="BG172" s="213">
        <f>IF(N172="zákl. přenesená",J172,0)</f>
        <v>0</v>
      </c>
      <c r="BH172" s="213">
        <f>IF(N172="sníž. přenesená",J172,0)</f>
        <v>0</v>
      </c>
      <c r="BI172" s="213">
        <f>IF(N172="nulová",J172,0)</f>
        <v>0</v>
      </c>
      <c r="BJ172" s="15" t="s">
        <v>82</v>
      </c>
      <c r="BK172" s="213">
        <f>ROUND(I172*H172,2)</f>
        <v>0</v>
      </c>
      <c r="BL172" s="15" t="s">
        <v>141</v>
      </c>
      <c r="BM172" s="15" t="s">
        <v>402</v>
      </c>
    </row>
    <row r="173" s="1" customFormat="1">
      <c r="B173" s="36"/>
      <c r="C173" s="37"/>
      <c r="D173" s="214" t="s">
        <v>143</v>
      </c>
      <c r="E173" s="37"/>
      <c r="F173" s="215" t="s">
        <v>338</v>
      </c>
      <c r="G173" s="37"/>
      <c r="H173" s="37"/>
      <c r="I173" s="128"/>
      <c r="J173" s="37"/>
      <c r="K173" s="37"/>
      <c r="L173" s="41"/>
      <c r="M173" s="216"/>
      <c r="N173" s="77"/>
      <c r="O173" s="77"/>
      <c r="P173" s="77"/>
      <c r="Q173" s="77"/>
      <c r="R173" s="77"/>
      <c r="S173" s="77"/>
      <c r="T173" s="78"/>
      <c r="AT173" s="15" t="s">
        <v>143</v>
      </c>
      <c r="AU173" s="15" t="s">
        <v>84</v>
      </c>
    </row>
    <row r="174" s="12" customFormat="1">
      <c r="B174" s="227"/>
      <c r="C174" s="228"/>
      <c r="D174" s="214" t="s">
        <v>145</v>
      </c>
      <c r="E174" s="229" t="s">
        <v>19</v>
      </c>
      <c r="F174" s="230" t="s">
        <v>403</v>
      </c>
      <c r="G174" s="228"/>
      <c r="H174" s="231">
        <v>0.30399999999999999</v>
      </c>
      <c r="I174" s="232"/>
      <c r="J174" s="228"/>
      <c r="K174" s="228"/>
      <c r="L174" s="233"/>
      <c r="M174" s="234"/>
      <c r="N174" s="235"/>
      <c r="O174" s="235"/>
      <c r="P174" s="235"/>
      <c r="Q174" s="235"/>
      <c r="R174" s="235"/>
      <c r="S174" s="235"/>
      <c r="T174" s="236"/>
      <c r="AT174" s="237" t="s">
        <v>145</v>
      </c>
      <c r="AU174" s="237" t="s">
        <v>84</v>
      </c>
      <c r="AV174" s="12" t="s">
        <v>84</v>
      </c>
      <c r="AW174" s="12" t="s">
        <v>35</v>
      </c>
      <c r="AX174" s="12" t="s">
        <v>74</v>
      </c>
      <c r="AY174" s="237" t="s">
        <v>133</v>
      </c>
    </row>
    <row r="175" s="10" customFormat="1" ht="22.8" customHeight="1">
      <c r="B175" s="186"/>
      <c r="C175" s="187"/>
      <c r="D175" s="188" t="s">
        <v>73</v>
      </c>
      <c r="E175" s="200" t="s">
        <v>341</v>
      </c>
      <c r="F175" s="200" t="s">
        <v>342</v>
      </c>
      <c r="G175" s="187"/>
      <c r="H175" s="187"/>
      <c r="I175" s="190"/>
      <c r="J175" s="201">
        <f>BK175</f>
        <v>0</v>
      </c>
      <c r="K175" s="187"/>
      <c r="L175" s="192"/>
      <c r="M175" s="193"/>
      <c r="N175" s="194"/>
      <c r="O175" s="194"/>
      <c r="P175" s="195">
        <f>SUM(P176:P177)</f>
        <v>0</v>
      </c>
      <c r="Q175" s="194"/>
      <c r="R175" s="195">
        <f>SUM(R176:R177)</f>
        <v>0</v>
      </c>
      <c r="S175" s="194"/>
      <c r="T175" s="196">
        <f>SUM(T176:T177)</f>
        <v>0</v>
      </c>
      <c r="AR175" s="197" t="s">
        <v>82</v>
      </c>
      <c r="AT175" s="198" t="s">
        <v>73</v>
      </c>
      <c r="AU175" s="198" t="s">
        <v>82</v>
      </c>
      <c r="AY175" s="197" t="s">
        <v>133</v>
      </c>
      <c r="BK175" s="199">
        <f>SUM(BK176:BK177)</f>
        <v>0</v>
      </c>
    </row>
    <row r="176" s="1" customFormat="1" ht="20.4" customHeight="1">
      <c r="B176" s="36"/>
      <c r="C176" s="202" t="s">
        <v>7</v>
      </c>
      <c r="D176" s="202" t="s">
        <v>136</v>
      </c>
      <c r="E176" s="203" t="s">
        <v>344</v>
      </c>
      <c r="F176" s="204" t="s">
        <v>345</v>
      </c>
      <c r="G176" s="205" t="s">
        <v>320</v>
      </c>
      <c r="H176" s="206">
        <v>7.5910000000000002</v>
      </c>
      <c r="I176" s="207"/>
      <c r="J176" s="208">
        <f>ROUND(I176*H176,2)</f>
        <v>0</v>
      </c>
      <c r="K176" s="204" t="s">
        <v>140</v>
      </c>
      <c r="L176" s="41"/>
      <c r="M176" s="209" t="s">
        <v>19</v>
      </c>
      <c r="N176" s="210" t="s">
        <v>45</v>
      </c>
      <c r="O176" s="77"/>
      <c r="P176" s="211">
        <f>O176*H176</f>
        <v>0</v>
      </c>
      <c r="Q176" s="211">
        <v>0</v>
      </c>
      <c r="R176" s="211">
        <f>Q176*H176</f>
        <v>0</v>
      </c>
      <c r="S176" s="211">
        <v>0</v>
      </c>
      <c r="T176" s="212">
        <f>S176*H176</f>
        <v>0</v>
      </c>
      <c r="AR176" s="15" t="s">
        <v>141</v>
      </c>
      <c r="AT176" s="15" t="s">
        <v>136</v>
      </c>
      <c r="AU176" s="15" t="s">
        <v>84</v>
      </c>
      <c r="AY176" s="15" t="s">
        <v>133</v>
      </c>
      <c r="BE176" s="213">
        <f>IF(N176="základní",J176,0)</f>
        <v>0</v>
      </c>
      <c r="BF176" s="213">
        <f>IF(N176="snížená",J176,0)</f>
        <v>0</v>
      </c>
      <c r="BG176" s="213">
        <f>IF(N176="zákl. přenesená",J176,0)</f>
        <v>0</v>
      </c>
      <c r="BH176" s="213">
        <f>IF(N176="sníž. přenesená",J176,0)</f>
        <v>0</v>
      </c>
      <c r="BI176" s="213">
        <f>IF(N176="nulová",J176,0)</f>
        <v>0</v>
      </c>
      <c r="BJ176" s="15" t="s">
        <v>82</v>
      </c>
      <c r="BK176" s="213">
        <f>ROUND(I176*H176,2)</f>
        <v>0</v>
      </c>
      <c r="BL176" s="15" t="s">
        <v>141</v>
      </c>
      <c r="BM176" s="15" t="s">
        <v>346</v>
      </c>
    </row>
    <row r="177" s="1" customFormat="1">
      <c r="B177" s="36"/>
      <c r="C177" s="37"/>
      <c r="D177" s="214" t="s">
        <v>143</v>
      </c>
      <c r="E177" s="37"/>
      <c r="F177" s="215" t="s">
        <v>347</v>
      </c>
      <c r="G177" s="37"/>
      <c r="H177" s="37"/>
      <c r="I177" s="128"/>
      <c r="J177" s="37"/>
      <c r="K177" s="37"/>
      <c r="L177" s="41"/>
      <c r="M177" s="216"/>
      <c r="N177" s="77"/>
      <c r="O177" s="77"/>
      <c r="P177" s="77"/>
      <c r="Q177" s="77"/>
      <c r="R177" s="77"/>
      <c r="S177" s="77"/>
      <c r="T177" s="78"/>
      <c r="AT177" s="15" t="s">
        <v>143</v>
      </c>
      <c r="AU177" s="15" t="s">
        <v>84</v>
      </c>
    </row>
    <row r="178" s="10" customFormat="1" ht="25.92" customHeight="1">
      <c r="B178" s="186"/>
      <c r="C178" s="187"/>
      <c r="D178" s="188" t="s">
        <v>73</v>
      </c>
      <c r="E178" s="189" t="s">
        <v>348</v>
      </c>
      <c r="F178" s="189" t="s">
        <v>349</v>
      </c>
      <c r="G178" s="187"/>
      <c r="H178" s="187"/>
      <c r="I178" s="190"/>
      <c r="J178" s="191">
        <f>BK178</f>
        <v>0</v>
      </c>
      <c r="K178" s="187"/>
      <c r="L178" s="192"/>
      <c r="M178" s="193"/>
      <c r="N178" s="194"/>
      <c r="O178" s="194"/>
      <c r="P178" s="195">
        <f>P179</f>
        <v>0</v>
      </c>
      <c r="Q178" s="194"/>
      <c r="R178" s="195">
        <f>R179</f>
        <v>0.016224000000000002</v>
      </c>
      <c r="S178" s="194"/>
      <c r="T178" s="196">
        <f>T179</f>
        <v>0</v>
      </c>
      <c r="AR178" s="197" t="s">
        <v>84</v>
      </c>
      <c r="AT178" s="198" t="s">
        <v>73</v>
      </c>
      <c r="AU178" s="198" t="s">
        <v>74</v>
      </c>
      <c r="AY178" s="197" t="s">
        <v>133</v>
      </c>
      <c r="BK178" s="199">
        <f>BK179</f>
        <v>0</v>
      </c>
    </row>
    <row r="179" s="10" customFormat="1" ht="22.8" customHeight="1">
      <c r="B179" s="186"/>
      <c r="C179" s="187"/>
      <c r="D179" s="188" t="s">
        <v>73</v>
      </c>
      <c r="E179" s="200" t="s">
        <v>350</v>
      </c>
      <c r="F179" s="200" t="s">
        <v>351</v>
      </c>
      <c r="G179" s="187"/>
      <c r="H179" s="187"/>
      <c r="I179" s="190"/>
      <c r="J179" s="201">
        <f>BK179</f>
        <v>0</v>
      </c>
      <c r="K179" s="187"/>
      <c r="L179" s="192"/>
      <c r="M179" s="193"/>
      <c r="N179" s="194"/>
      <c r="O179" s="194"/>
      <c r="P179" s="195">
        <f>SUM(P180:P183)</f>
        <v>0</v>
      </c>
      <c r="Q179" s="194"/>
      <c r="R179" s="195">
        <f>SUM(R180:R183)</f>
        <v>0.016224000000000002</v>
      </c>
      <c r="S179" s="194"/>
      <c r="T179" s="196">
        <f>SUM(T180:T183)</f>
        <v>0</v>
      </c>
      <c r="AR179" s="197" t="s">
        <v>84</v>
      </c>
      <c r="AT179" s="198" t="s">
        <v>73</v>
      </c>
      <c r="AU179" s="198" t="s">
        <v>82</v>
      </c>
      <c r="AY179" s="197" t="s">
        <v>133</v>
      </c>
      <c r="BK179" s="199">
        <f>SUM(BK180:BK183)</f>
        <v>0</v>
      </c>
    </row>
    <row r="180" s="1" customFormat="1" ht="20.4" customHeight="1">
      <c r="B180" s="36"/>
      <c r="C180" s="202" t="s">
        <v>276</v>
      </c>
      <c r="D180" s="202" t="s">
        <v>136</v>
      </c>
      <c r="E180" s="203" t="s">
        <v>353</v>
      </c>
      <c r="F180" s="204" t="s">
        <v>354</v>
      </c>
      <c r="G180" s="205" t="s">
        <v>150</v>
      </c>
      <c r="H180" s="206">
        <v>81.120000000000005</v>
      </c>
      <c r="I180" s="207"/>
      <c r="J180" s="208">
        <f>ROUND(I180*H180,2)</f>
        <v>0</v>
      </c>
      <c r="K180" s="204" t="s">
        <v>140</v>
      </c>
      <c r="L180" s="41"/>
      <c r="M180" s="209" t="s">
        <v>19</v>
      </c>
      <c r="N180" s="210" t="s">
        <v>45</v>
      </c>
      <c r="O180" s="77"/>
      <c r="P180" s="211">
        <f>O180*H180</f>
        <v>0</v>
      </c>
      <c r="Q180" s="211">
        <v>0.00020000000000000001</v>
      </c>
      <c r="R180" s="211">
        <f>Q180*H180</f>
        <v>0.016224000000000002</v>
      </c>
      <c r="S180" s="211">
        <v>0</v>
      </c>
      <c r="T180" s="212">
        <f>S180*H180</f>
        <v>0</v>
      </c>
      <c r="AR180" s="15" t="s">
        <v>233</v>
      </c>
      <c r="AT180" s="15" t="s">
        <v>136</v>
      </c>
      <c r="AU180" s="15" t="s">
        <v>84</v>
      </c>
      <c r="AY180" s="15" t="s">
        <v>133</v>
      </c>
      <c r="BE180" s="213">
        <f>IF(N180="základní",J180,0)</f>
        <v>0</v>
      </c>
      <c r="BF180" s="213">
        <f>IF(N180="snížená",J180,0)</f>
        <v>0</v>
      </c>
      <c r="BG180" s="213">
        <f>IF(N180="zákl. přenesená",J180,0)</f>
        <v>0</v>
      </c>
      <c r="BH180" s="213">
        <f>IF(N180="sníž. přenesená",J180,0)</f>
        <v>0</v>
      </c>
      <c r="BI180" s="213">
        <f>IF(N180="nulová",J180,0)</f>
        <v>0</v>
      </c>
      <c r="BJ180" s="15" t="s">
        <v>82</v>
      </c>
      <c r="BK180" s="213">
        <f>ROUND(I180*H180,2)</f>
        <v>0</v>
      </c>
      <c r="BL180" s="15" t="s">
        <v>233</v>
      </c>
      <c r="BM180" s="15" t="s">
        <v>355</v>
      </c>
    </row>
    <row r="181" s="1" customFormat="1">
      <c r="B181" s="36"/>
      <c r="C181" s="37"/>
      <c r="D181" s="214" t="s">
        <v>152</v>
      </c>
      <c r="E181" s="37"/>
      <c r="F181" s="215" t="s">
        <v>356</v>
      </c>
      <c r="G181" s="37"/>
      <c r="H181" s="37"/>
      <c r="I181" s="128"/>
      <c r="J181" s="37"/>
      <c r="K181" s="37"/>
      <c r="L181" s="41"/>
      <c r="M181" s="216"/>
      <c r="N181" s="77"/>
      <c r="O181" s="77"/>
      <c r="P181" s="77"/>
      <c r="Q181" s="77"/>
      <c r="R181" s="77"/>
      <c r="S181" s="77"/>
      <c r="T181" s="78"/>
      <c r="AT181" s="15" t="s">
        <v>152</v>
      </c>
      <c r="AU181" s="15" t="s">
        <v>84</v>
      </c>
    </row>
    <row r="182" s="12" customFormat="1">
      <c r="B182" s="227"/>
      <c r="C182" s="228"/>
      <c r="D182" s="214" t="s">
        <v>145</v>
      </c>
      <c r="E182" s="229" t="s">
        <v>19</v>
      </c>
      <c r="F182" s="230" t="s">
        <v>373</v>
      </c>
      <c r="G182" s="228"/>
      <c r="H182" s="231">
        <v>40.299999999999997</v>
      </c>
      <c r="I182" s="232"/>
      <c r="J182" s="228"/>
      <c r="K182" s="228"/>
      <c r="L182" s="233"/>
      <c r="M182" s="234"/>
      <c r="N182" s="235"/>
      <c r="O182" s="235"/>
      <c r="P182" s="235"/>
      <c r="Q182" s="235"/>
      <c r="R182" s="235"/>
      <c r="S182" s="235"/>
      <c r="T182" s="236"/>
      <c r="AT182" s="237" t="s">
        <v>145</v>
      </c>
      <c r="AU182" s="237" t="s">
        <v>84</v>
      </c>
      <c r="AV182" s="12" t="s">
        <v>84</v>
      </c>
      <c r="AW182" s="12" t="s">
        <v>35</v>
      </c>
      <c r="AX182" s="12" t="s">
        <v>74</v>
      </c>
      <c r="AY182" s="237" t="s">
        <v>133</v>
      </c>
    </row>
    <row r="183" s="12" customFormat="1">
      <c r="B183" s="227"/>
      <c r="C183" s="228"/>
      <c r="D183" s="214" t="s">
        <v>145</v>
      </c>
      <c r="E183" s="229" t="s">
        <v>19</v>
      </c>
      <c r="F183" s="230" t="s">
        <v>374</v>
      </c>
      <c r="G183" s="228"/>
      <c r="H183" s="231">
        <v>40.82</v>
      </c>
      <c r="I183" s="232"/>
      <c r="J183" s="228"/>
      <c r="K183" s="228"/>
      <c r="L183" s="233"/>
      <c r="M183" s="234"/>
      <c r="N183" s="235"/>
      <c r="O183" s="235"/>
      <c r="P183" s="235"/>
      <c r="Q183" s="235"/>
      <c r="R183" s="235"/>
      <c r="S183" s="235"/>
      <c r="T183" s="236"/>
      <c r="AT183" s="237" t="s">
        <v>145</v>
      </c>
      <c r="AU183" s="237" t="s">
        <v>84</v>
      </c>
      <c r="AV183" s="12" t="s">
        <v>84</v>
      </c>
      <c r="AW183" s="12" t="s">
        <v>35</v>
      </c>
      <c r="AX183" s="12" t="s">
        <v>74</v>
      </c>
      <c r="AY183" s="237" t="s">
        <v>133</v>
      </c>
    </row>
    <row r="184" s="10" customFormat="1" ht="25.92" customHeight="1">
      <c r="B184" s="186"/>
      <c r="C184" s="187"/>
      <c r="D184" s="188" t="s">
        <v>73</v>
      </c>
      <c r="E184" s="189" t="s">
        <v>357</v>
      </c>
      <c r="F184" s="189" t="s">
        <v>358</v>
      </c>
      <c r="G184" s="187"/>
      <c r="H184" s="187"/>
      <c r="I184" s="190"/>
      <c r="J184" s="191">
        <f>BK184</f>
        <v>0</v>
      </c>
      <c r="K184" s="187"/>
      <c r="L184" s="192"/>
      <c r="M184" s="193"/>
      <c r="N184" s="194"/>
      <c r="O184" s="194"/>
      <c r="P184" s="195">
        <f>P185+P187</f>
        <v>0</v>
      </c>
      <c r="Q184" s="194"/>
      <c r="R184" s="195">
        <f>R185+R187</f>
        <v>0</v>
      </c>
      <c r="S184" s="194"/>
      <c r="T184" s="196">
        <f>T185+T187</f>
        <v>0</v>
      </c>
      <c r="AR184" s="197" t="s">
        <v>169</v>
      </c>
      <c r="AT184" s="198" t="s">
        <v>73</v>
      </c>
      <c r="AU184" s="198" t="s">
        <v>74</v>
      </c>
      <c r="AY184" s="197" t="s">
        <v>133</v>
      </c>
      <c r="BK184" s="199">
        <f>BK185+BK187</f>
        <v>0</v>
      </c>
    </row>
    <row r="185" s="10" customFormat="1" ht="22.8" customHeight="1">
      <c r="B185" s="186"/>
      <c r="C185" s="187"/>
      <c r="D185" s="188" t="s">
        <v>73</v>
      </c>
      <c r="E185" s="200" t="s">
        <v>359</v>
      </c>
      <c r="F185" s="200" t="s">
        <v>360</v>
      </c>
      <c r="G185" s="187"/>
      <c r="H185" s="187"/>
      <c r="I185" s="190"/>
      <c r="J185" s="201">
        <f>BK185</f>
        <v>0</v>
      </c>
      <c r="K185" s="187"/>
      <c r="L185" s="192"/>
      <c r="M185" s="193"/>
      <c r="N185" s="194"/>
      <c r="O185" s="194"/>
      <c r="P185" s="195">
        <f>P186</f>
        <v>0</v>
      </c>
      <c r="Q185" s="194"/>
      <c r="R185" s="195">
        <f>R186</f>
        <v>0</v>
      </c>
      <c r="S185" s="194"/>
      <c r="T185" s="196">
        <f>T186</f>
        <v>0</v>
      </c>
      <c r="AR185" s="197" t="s">
        <v>169</v>
      </c>
      <c r="AT185" s="198" t="s">
        <v>73</v>
      </c>
      <c r="AU185" s="198" t="s">
        <v>82</v>
      </c>
      <c r="AY185" s="197" t="s">
        <v>133</v>
      </c>
      <c r="BK185" s="199">
        <f>BK186</f>
        <v>0</v>
      </c>
    </row>
    <row r="186" s="1" customFormat="1" ht="20.4" customHeight="1">
      <c r="B186" s="36"/>
      <c r="C186" s="202" t="s">
        <v>283</v>
      </c>
      <c r="D186" s="202" t="s">
        <v>136</v>
      </c>
      <c r="E186" s="203" t="s">
        <v>362</v>
      </c>
      <c r="F186" s="204" t="s">
        <v>360</v>
      </c>
      <c r="G186" s="205" t="s">
        <v>228</v>
      </c>
      <c r="H186" s="206">
        <v>1</v>
      </c>
      <c r="I186" s="207"/>
      <c r="J186" s="208">
        <f>ROUND(I186*H186,2)</f>
        <v>0</v>
      </c>
      <c r="K186" s="204" t="s">
        <v>140</v>
      </c>
      <c r="L186" s="41"/>
      <c r="M186" s="209" t="s">
        <v>19</v>
      </c>
      <c r="N186" s="210" t="s">
        <v>45</v>
      </c>
      <c r="O186" s="77"/>
      <c r="P186" s="211">
        <f>O186*H186</f>
        <v>0</v>
      </c>
      <c r="Q186" s="211">
        <v>0</v>
      </c>
      <c r="R186" s="211">
        <f>Q186*H186</f>
        <v>0</v>
      </c>
      <c r="S186" s="211">
        <v>0</v>
      </c>
      <c r="T186" s="212">
        <f>S186*H186</f>
        <v>0</v>
      </c>
      <c r="AR186" s="15" t="s">
        <v>363</v>
      </c>
      <c r="AT186" s="15" t="s">
        <v>136</v>
      </c>
      <c r="AU186" s="15" t="s">
        <v>84</v>
      </c>
      <c r="AY186" s="15" t="s">
        <v>133</v>
      </c>
      <c r="BE186" s="213">
        <f>IF(N186="základní",J186,0)</f>
        <v>0</v>
      </c>
      <c r="BF186" s="213">
        <f>IF(N186="snížená",J186,0)</f>
        <v>0</v>
      </c>
      <c r="BG186" s="213">
        <f>IF(N186="zákl. přenesená",J186,0)</f>
        <v>0</v>
      </c>
      <c r="BH186" s="213">
        <f>IF(N186="sníž. přenesená",J186,0)</f>
        <v>0</v>
      </c>
      <c r="BI186" s="213">
        <f>IF(N186="nulová",J186,0)</f>
        <v>0</v>
      </c>
      <c r="BJ186" s="15" t="s">
        <v>82</v>
      </c>
      <c r="BK186" s="213">
        <f>ROUND(I186*H186,2)</f>
        <v>0</v>
      </c>
      <c r="BL186" s="15" t="s">
        <v>363</v>
      </c>
      <c r="BM186" s="15" t="s">
        <v>364</v>
      </c>
    </row>
    <row r="187" s="10" customFormat="1" ht="22.8" customHeight="1">
      <c r="B187" s="186"/>
      <c r="C187" s="187"/>
      <c r="D187" s="188" t="s">
        <v>73</v>
      </c>
      <c r="E187" s="200" t="s">
        <v>365</v>
      </c>
      <c r="F187" s="200" t="s">
        <v>366</v>
      </c>
      <c r="G187" s="187"/>
      <c r="H187" s="187"/>
      <c r="I187" s="190"/>
      <c r="J187" s="201">
        <f>BK187</f>
        <v>0</v>
      </c>
      <c r="K187" s="187"/>
      <c r="L187" s="192"/>
      <c r="M187" s="193"/>
      <c r="N187" s="194"/>
      <c r="O187" s="194"/>
      <c r="P187" s="195">
        <f>P188</f>
        <v>0</v>
      </c>
      <c r="Q187" s="194"/>
      <c r="R187" s="195">
        <f>R188</f>
        <v>0</v>
      </c>
      <c r="S187" s="194"/>
      <c r="T187" s="196">
        <f>T188</f>
        <v>0</v>
      </c>
      <c r="AR187" s="197" t="s">
        <v>169</v>
      </c>
      <c r="AT187" s="198" t="s">
        <v>73</v>
      </c>
      <c r="AU187" s="198" t="s">
        <v>82</v>
      </c>
      <c r="AY187" s="197" t="s">
        <v>133</v>
      </c>
      <c r="BK187" s="199">
        <f>BK188</f>
        <v>0</v>
      </c>
    </row>
    <row r="188" s="1" customFormat="1" ht="20.4" customHeight="1">
      <c r="B188" s="36"/>
      <c r="C188" s="202" t="s">
        <v>289</v>
      </c>
      <c r="D188" s="202" t="s">
        <v>136</v>
      </c>
      <c r="E188" s="203" t="s">
        <v>368</v>
      </c>
      <c r="F188" s="204" t="s">
        <v>366</v>
      </c>
      <c r="G188" s="205" t="s">
        <v>228</v>
      </c>
      <c r="H188" s="206">
        <v>1</v>
      </c>
      <c r="I188" s="207"/>
      <c r="J188" s="208">
        <f>ROUND(I188*H188,2)</f>
        <v>0</v>
      </c>
      <c r="K188" s="204" t="s">
        <v>140</v>
      </c>
      <c r="L188" s="41"/>
      <c r="M188" s="248" t="s">
        <v>19</v>
      </c>
      <c r="N188" s="249" t="s">
        <v>45</v>
      </c>
      <c r="O188" s="250"/>
      <c r="P188" s="251">
        <f>O188*H188</f>
        <v>0</v>
      </c>
      <c r="Q188" s="251">
        <v>0</v>
      </c>
      <c r="R188" s="251">
        <f>Q188*H188</f>
        <v>0</v>
      </c>
      <c r="S188" s="251">
        <v>0</v>
      </c>
      <c r="T188" s="252">
        <f>S188*H188</f>
        <v>0</v>
      </c>
      <c r="AR188" s="15" t="s">
        <v>363</v>
      </c>
      <c r="AT188" s="15" t="s">
        <v>136</v>
      </c>
      <c r="AU188" s="15" t="s">
        <v>84</v>
      </c>
      <c r="AY188" s="15" t="s">
        <v>133</v>
      </c>
      <c r="BE188" s="213">
        <f>IF(N188="základní",J188,0)</f>
        <v>0</v>
      </c>
      <c r="BF188" s="213">
        <f>IF(N188="snížená",J188,0)</f>
        <v>0</v>
      </c>
      <c r="BG188" s="213">
        <f>IF(N188="zákl. přenesená",J188,0)</f>
        <v>0</v>
      </c>
      <c r="BH188" s="213">
        <f>IF(N188="sníž. přenesená",J188,0)</f>
        <v>0</v>
      </c>
      <c r="BI188" s="213">
        <f>IF(N188="nulová",J188,0)</f>
        <v>0</v>
      </c>
      <c r="BJ188" s="15" t="s">
        <v>82</v>
      </c>
      <c r="BK188" s="213">
        <f>ROUND(I188*H188,2)</f>
        <v>0</v>
      </c>
      <c r="BL188" s="15" t="s">
        <v>363</v>
      </c>
      <c r="BM188" s="15" t="s">
        <v>369</v>
      </c>
    </row>
    <row r="189" s="1" customFormat="1" ht="6.96" customHeight="1">
      <c r="B189" s="55"/>
      <c r="C189" s="56"/>
      <c r="D189" s="56"/>
      <c r="E189" s="56"/>
      <c r="F189" s="56"/>
      <c r="G189" s="56"/>
      <c r="H189" s="56"/>
      <c r="I189" s="152"/>
      <c r="J189" s="56"/>
      <c r="K189" s="56"/>
      <c r="L189" s="41"/>
    </row>
  </sheetData>
  <sheetProtection sheet="1" autoFilter="0" formatColumns="0" formatRows="0" objects="1" scenarios="1" spinCount="100000" saltValue="cXq8qiLjLTWIfcMZ4V/ukoYvYXE512Ip6i7pvfDfc9nDulUHF6ZqUFD8cflrQ0y2OxmJWqMtab+oBBXVgJoBwA==" hashValue="Ztxx3CwGLe5kyDkEjgaOfyRfd37TdA3swuNnRu+gzofg6JbdPkDyRn6dsQsA/TwVAUylxykWtpW+tDApGvNH6A==" algorithmName="SHA-512" password="CC35"/>
  <autoFilter ref="C93:K188"/>
  <mergeCells count="9">
    <mergeCell ref="E7:H7"/>
    <mergeCell ref="E9:H9"/>
    <mergeCell ref="E18:H18"/>
    <mergeCell ref="E27:H27"/>
    <mergeCell ref="E48:H48"/>
    <mergeCell ref="E50:H50"/>
    <mergeCell ref="E84:H84"/>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customWidth="1"/>
    <col min="2" max="2" width="1.43" customWidth="1"/>
    <col min="3" max="3" width="3.57" customWidth="1"/>
    <col min="4" max="4" width="3.71" customWidth="1"/>
    <col min="5" max="5" width="14.71" customWidth="1"/>
    <col min="6" max="6" width="86.43" customWidth="1"/>
    <col min="7" max="7" width="7.43" customWidth="1"/>
    <col min="8" max="8" width="9.57" customWidth="1"/>
    <col min="9" max="9" width="12.14" style="121" customWidth="1"/>
    <col min="10" max="10" width="20.14" customWidth="1"/>
    <col min="11" max="11" width="13.29" customWidth="1"/>
    <col min="12" max="12" width="8" customWidth="1"/>
    <col min="13" max="13" width="9.29" hidden="1" customWidth="1"/>
    <col min="14" max="14" width="9.14" hidden="1"/>
    <col min="15" max="15" width="12.14" hidden="1" customWidth="1"/>
    <col min="16" max="16" width="12.14" hidden="1" customWidth="1"/>
    <col min="17" max="17" width="12.14" hidden="1" customWidth="1"/>
    <col min="18" max="18" width="12.14" hidden="1" customWidth="1"/>
    <col min="19" max="19" width="12.14" hidden="1" customWidth="1"/>
    <col min="20" max="20" width="12.14"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2" ht="36.96" customHeight="1">
      <c r="L2"/>
      <c r="AT2" s="15" t="s">
        <v>88</v>
      </c>
    </row>
    <row r="3" ht="6.96" customHeight="1">
      <c r="B3" s="122"/>
      <c r="C3" s="123"/>
      <c r="D3" s="123"/>
      <c r="E3" s="123"/>
      <c r="F3" s="123"/>
      <c r="G3" s="123"/>
      <c r="H3" s="123"/>
      <c r="I3" s="124"/>
      <c r="J3" s="123"/>
      <c r="K3" s="123"/>
      <c r="L3" s="18"/>
      <c r="AT3" s="15" t="s">
        <v>84</v>
      </c>
    </row>
    <row r="4" ht="24.96" customHeight="1">
      <c r="B4" s="18"/>
      <c r="D4" s="125" t="s">
        <v>95</v>
      </c>
      <c r="L4" s="18"/>
      <c r="M4" s="22" t="s">
        <v>10</v>
      </c>
      <c r="AT4" s="15" t="s">
        <v>4</v>
      </c>
    </row>
    <row r="5" ht="6.96" customHeight="1">
      <c r="B5" s="18"/>
      <c r="L5" s="18"/>
    </row>
    <row r="6" ht="12" customHeight="1">
      <c r="B6" s="18"/>
      <c r="D6" s="126" t="s">
        <v>16</v>
      </c>
      <c r="L6" s="18"/>
    </row>
    <row r="7" ht="14.4" customHeight="1">
      <c r="B7" s="18"/>
      <c r="E7" s="127" t="str">
        <f>'Rekapitulace stavby'!K6</f>
        <v>Obnova hřbitovní zdi Jáchymov</v>
      </c>
      <c r="F7" s="126"/>
      <c r="G7" s="126"/>
      <c r="H7" s="126"/>
      <c r="L7" s="18"/>
    </row>
    <row r="8" s="1" customFormat="1" ht="12" customHeight="1">
      <c r="B8" s="41"/>
      <c r="D8" s="126" t="s">
        <v>96</v>
      </c>
      <c r="I8" s="128"/>
      <c r="L8" s="41"/>
    </row>
    <row r="9" s="1" customFormat="1" ht="36.96" customHeight="1">
      <c r="B9" s="41"/>
      <c r="E9" s="129" t="s">
        <v>404</v>
      </c>
      <c r="F9" s="1"/>
      <c r="G9" s="1"/>
      <c r="H9" s="1"/>
      <c r="I9" s="128"/>
      <c r="L9" s="41"/>
    </row>
    <row r="10" s="1" customFormat="1">
      <c r="B10" s="41"/>
      <c r="I10" s="128"/>
      <c r="L10" s="41"/>
    </row>
    <row r="11" s="1" customFormat="1" ht="12" customHeight="1">
      <c r="B11" s="41"/>
      <c r="D11" s="126" t="s">
        <v>18</v>
      </c>
      <c r="F11" s="15" t="s">
        <v>19</v>
      </c>
      <c r="I11" s="130" t="s">
        <v>20</v>
      </c>
      <c r="J11" s="15" t="s">
        <v>19</v>
      </c>
      <c r="L11" s="41"/>
    </row>
    <row r="12" s="1" customFormat="1" ht="12" customHeight="1">
      <c r="B12" s="41"/>
      <c r="D12" s="126" t="s">
        <v>21</v>
      </c>
      <c r="F12" s="15" t="s">
        <v>22</v>
      </c>
      <c r="I12" s="130" t="s">
        <v>23</v>
      </c>
      <c r="J12" s="131" t="str">
        <f>'Rekapitulace stavby'!AN8</f>
        <v>28.1.2019</v>
      </c>
      <c r="L12" s="41"/>
    </row>
    <row r="13" s="1" customFormat="1" ht="10.8" customHeight="1">
      <c r="B13" s="41"/>
      <c r="I13" s="128"/>
      <c r="L13" s="41"/>
    </row>
    <row r="14" s="1" customFormat="1" ht="12" customHeight="1">
      <c r="B14" s="41"/>
      <c r="D14" s="126" t="s">
        <v>25</v>
      </c>
      <c r="I14" s="130" t="s">
        <v>26</v>
      </c>
      <c r="J14" s="15" t="s">
        <v>27</v>
      </c>
      <c r="L14" s="41"/>
    </row>
    <row r="15" s="1" customFormat="1" ht="18" customHeight="1">
      <c r="B15" s="41"/>
      <c r="E15" s="15" t="s">
        <v>28</v>
      </c>
      <c r="I15" s="130" t="s">
        <v>29</v>
      </c>
      <c r="J15" s="15" t="s">
        <v>19</v>
      </c>
      <c r="L15" s="41"/>
    </row>
    <row r="16" s="1" customFormat="1" ht="6.96" customHeight="1">
      <c r="B16" s="41"/>
      <c r="I16" s="128"/>
      <c r="L16" s="41"/>
    </row>
    <row r="17" s="1" customFormat="1" ht="12" customHeight="1">
      <c r="B17" s="41"/>
      <c r="D17" s="126" t="s">
        <v>30</v>
      </c>
      <c r="I17" s="130" t="s">
        <v>26</v>
      </c>
      <c r="J17" s="31" t="str">
        <f>'Rekapitulace stavby'!AN13</f>
        <v>Vyplň údaj</v>
      </c>
      <c r="L17" s="41"/>
    </row>
    <row r="18" s="1" customFormat="1" ht="18" customHeight="1">
      <c r="B18" s="41"/>
      <c r="E18" s="31" t="str">
        <f>'Rekapitulace stavby'!E14</f>
        <v>Vyplň údaj</v>
      </c>
      <c r="F18" s="15"/>
      <c r="G18" s="15"/>
      <c r="H18" s="15"/>
      <c r="I18" s="130" t="s">
        <v>29</v>
      </c>
      <c r="J18" s="31" t="str">
        <f>'Rekapitulace stavby'!AN14</f>
        <v>Vyplň údaj</v>
      </c>
      <c r="L18" s="41"/>
    </row>
    <row r="19" s="1" customFormat="1" ht="6.96" customHeight="1">
      <c r="B19" s="41"/>
      <c r="I19" s="128"/>
      <c r="L19" s="41"/>
    </row>
    <row r="20" s="1" customFormat="1" ht="12" customHeight="1">
      <c r="B20" s="41"/>
      <c r="D20" s="126" t="s">
        <v>32</v>
      </c>
      <c r="I20" s="130" t="s">
        <v>26</v>
      </c>
      <c r="J20" s="15" t="s">
        <v>33</v>
      </c>
      <c r="L20" s="41"/>
    </row>
    <row r="21" s="1" customFormat="1" ht="18" customHeight="1">
      <c r="B21" s="41"/>
      <c r="E21" s="15" t="s">
        <v>34</v>
      </c>
      <c r="I21" s="130" t="s">
        <v>29</v>
      </c>
      <c r="J21" s="15" t="s">
        <v>19</v>
      </c>
      <c r="L21" s="41"/>
    </row>
    <row r="22" s="1" customFormat="1" ht="6.96" customHeight="1">
      <c r="B22" s="41"/>
      <c r="I22" s="128"/>
      <c r="L22" s="41"/>
    </row>
    <row r="23" s="1" customFormat="1" ht="12" customHeight="1">
      <c r="B23" s="41"/>
      <c r="D23" s="126" t="s">
        <v>36</v>
      </c>
      <c r="I23" s="130" t="s">
        <v>26</v>
      </c>
      <c r="J23" s="15" t="s">
        <v>19</v>
      </c>
      <c r="L23" s="41"/>
    </row>
    <row r="24" s="1" customFormat="1" ht="18" customHeight="1">
      <c r="B24" s="41"/>
      <c r="E24" s="15" t="s">
        <v>37</v>
      </c>
      <c r="I24" s="130" t="s">
        <v>29</v>
      </c>
      <c r="J24" s="15" t="s">
        <v>19</v>
      </c>
      <c r="L24" s="41"/>
    </row>
    <row r="25" s="1" customFormat="1" ht="6.96" customHeight="1">
      <c r="B25" s="41"/>
      <c r="I25" s="128"/>
      <c r="L25" s="41"/>
    </row>
    <row r="26" s="1" customFormat="1" ht="12" customHeight="1">
      <c r="B26" s="41"/>
      <c r="D26" s="126" t="s">
        <v>38</v>
      </c>
      <c r="I26" s="128"/>
      <c r="L26" s="41"/>
    </row>
    <row r="27" s="6" customFormat="1" ht="40.8" customHeight="1">
      <c r="B27" s="132"/>
      <c r="E27" s="133" t="s">
        <v>39</v>
      </c>
      <c r="F27" s="133"/>
      <c r="G27" s="133"/>
      <c r="H27" s="133"/>
      <c r="I27" s="134"/>
      <c r="L27" s="132"/>
    </row>
    <row r="28" s="1" customFormat="1" ht="6.96" customHeight="1">
      <c r="B28" s="41"/>
      <c r="I28" s="128"/>
      <c r="L28" s="41"/>
    </row>
    <row r="29" s="1" customFormat="1" ht="6.96" customHeight="1">
      <c r="B29" s="41"/>
      <c r="D29" s="69"/>
      <c r="E29" s="69"/>
      <c r="F29" s="69"/>
      <c r="G29" s="69"/>
      <c r="H29" s="69"/>
      <c r="I29" s="135"/>
      <c r="J29" s="69"/>
      <c r="K29" s="69"/>
      <c r="L29" s="41"/>
    </row>
    <row r="30" s="1" customFormat="1" ht="25.44" customHeight="1">
      <c r="B30" s="41"/>
      <c r="D30" s="136" t="s">
        <v>40</v>
      </c>
      <c r="I30" s="128"/>
      <c r="J30" s="137">
        <f>ROUND(J94, 2)</f>
        <v>0</v>
      </c>
      <c r="L30" s="41"/>
    </row>
    <row r="31" s="1" customFormat="1" ht="6.96" customHeight="1">
      <c r="B31" s="41"/>
      <c r="D31" s="69"/>
      <c r="E31" s="69"/>
      <c r="F31" s="69"/>
      <c r="G31" s="69"/>
      <c r="H31" s="69"/>
      <c r="I31" s="135"/>
      <c r="J31" s="69"/>
      <c r="K31" s="69"/>
      <c r="L31" s="41"/>
    </row>
    <row r="32" s="1" customFormat="1" ht="14.4" customHeight="1">
      <c r="B32" s="41"/>
      <c r="F32" s="138" t="s">
        <v>42</v>
      </c>
      <c r="I32" s="139" t="s">
        <v>41</v>
      </c>
      <c r="J32" s="138" t="s">
        <v>43</v>
      </c>
      <c r="L32" s="41"/>
    </row>
    <row r="33" s="1" customFormat="1" ht="14.4" customHeight="1">
      <c r="B33" s="41"/>
      <c r="D33" s="126" t="s">
        <v>44</v>
      </c>
      <c r="E33" s="126" t="s">
        <v>45</v>
      </c>
      <c r="F33" s="140">
        <f>ROUND((SUM(BE94:BE207)),  2)</f>
        <v>0</v>
      </c>
      <c r="I33" s="141">
        <v>0.20999999999999999</v>
      </c>
      <c r="J33" s="140">
        <f>ROUND(((SUM(BE94:BE207))*I33),  2)</f>
        <v>0</v>
      </c>
      <c r="L33" s="41"/>
    </row>
    <row r="34" s="1" customFormat="1" ht="14.4" customHeight="1">
      <c r="B34" s="41"/>
      <c r="E34" s="126" t="s">
        <v>46</v>
      </c>
      <c r="F34" s="140">
        <f>ROUND((SUM(BF94:BF207)),  2)</f>
        <v>0</v>
      </c>
      <c r="I34" s="141">
        <v>0.14999999999999999</v>
      </c>
      <c r="J34" s="140">
        <f>ROUND(((SUM(BF94:BF207))*I34),  2)</f>
        <v>0</v>
      </c>
      <c r="L34" s="41"/>
    </row>
    <row r="35" hidden="1" s="1" customFormat="1" ht="14.4" customHeight="1">
      <c r="B35" s="41"/>
      <c r="E35" s="126" t="s">
        <v>47</v>
      </c>
      <c r="F35" s="140">
        <f>ROUND((SUM(BG94:BG207)),  2)</f>
        <v>0</v>
      </c>
      <c r="I35" s="141">
        <v>0.20999999999999999</v>
      </c>
      <c r="J35" s="140">
        <f>0</f>
        <v>0</v>
      </c>
      <c r="L35" s="41"/>
    </row>
    <row r="36" hidden="1" s="1" customFormat="1" ht="14.4" customHeight="1">
      <c r="B36" s="41"/>
      <c r="E36" s="126" t="s">
        <v>48</v>
      </c>
      <c r="F36" s="140">
        <f>ROUND((SUM(BH94:BH207)),  2)</f>
        <v>0</v>
      </c>
      <c r="I36" s="141">
        <v>0.14999999999999999</v>
      </c>
      <c r="J36" s="140">
        <f>0</f>
        <v>0</v>
      </c>
      <c r="L36" s="41"/>
    </row>
    <row r="37" hidden="1" s="1" customFormat="1" ht="14.4" customHeight="1">
      <c r="B37" s="41"/>
      <c r="E37" s="126" t="s">
        <v>49</v>
      </c>
      <c r="F37" s="140">
        <f>ROUND((SUM(BI94:BI207)),  2)</f>
        <v>0</v>
      </c>
      <c r="I37" s="141">
        <v>0</v>
      </c>
      <c r="J37" s="140">
        <f>0</f>
        <v>0</v>
      </c>
      <c r="L37" s="41"/>
    </row>
    <row r="38" s="1" customFormat="1" ht="6.96" customHeight="1">
      <c r="B38" s="41"/>
      <c r="I38" s="128"/>
      <c r="L38" s="41"/>
    </row>
    <row r="39" s="1" customFormat="1" ht="25.44" customHeight="1">
      <c r="B39" s="41"/>
      <c r="C39" s="142"/>
      <c r="D39" s="143" t="s">
        <v>50</v>
      </c>
      <c r="E39" s="144"/>
      <c r="F39" s="144"/>
      <c r="G39" s="145" t="s">
        <v>51</v>
      </c>
      <c r="H39" s="146" t="s">
        <v>52</v>
      </c>
      <c r="I39" s="147"/>
      <c r="J39" s="148">
        <f>SUM(J30:J37)</f>
        <v>0</v>
      </c>
      <c r="K39" s="149"/>
      <c r="L39" s="41"/>
    </row>
    <row r="40" s="1" customFormat="1" ht="14.4" customHeight="1">
      <c r="B40" s="150"/>
      <c r="C40" s="151"/>
      <c r="D40" s="151"/>
      <c r="E40" s="151"/>
      <c r="F40" s="151"/>
      <c r="G40" s="151"/>
      <c r="H40" s="151"/>
      <c r="I40" s="152"/>
      <c r="J40" s="151"/>
      <c r="K40" s="151"/>
      <c r="L40" s="41"/>
    </row>
    <row r="44" s="1" customFormat="1" ht="6.96" customHeight="1">
      <c r="B44" s="153"/>
      <c r="C44" s="154"/>
      <c r="D44" s="154"/>
      <c r="E44" s="154"/>
      <c r="F44" s="154"/>
      <c r="G44" s="154"/>
      <c r="H44" s="154"/>
      <c r="I44" s="155"/>
      <c r="J44" s="154"/>
      <c r="K44" s="154"/>
      <c r="L44" s="41"/>
    </row>
    <row r="45" s="1" customFormat="1" ht="24.96" customHeight="1">
      <c r="B45" s="36"/>
      <c r="C45" s="21" t="s">
        <v>98</v>
      </c>
      <c r="D45" s="37"/>
      <c r="E45" s="37"/>
      <c r="F45" s="37"/>
      <c r="G45" s="37"/>
      <c r="H45" s="37"/>
      <c r="I45" s="128"/>
      <c r="J45" s="37"/>
      <c r="K45" s="37"/>
      <c r="L45" s="41"/>
    </row>
    <row r="46" s="1" customFormat="1" ht="6.96" customHeight="1">
      <c r="B46" s="36"/>
      <c r="C46" s="37"/>
      <c r="D46" s="37"/>
      <c r="E46" s="37"/>
      <c r="F46" s="37"/>
      <c r="G46" s="37"/>
      <c r="H46" s="37"/>
      <c r="I46" s="128"/>
      <c r="J46" s="37"/>
      <c r="K46" s="37"/>
      <c r="L46" s="41"/>
    </row>
    <row r="47" s="1" customFormat="1" ht="12" customHeight="1">
      <c r="B47" s="36"/>
      <c r="C47" s="30" t="s">
        <v>16</v>
      </c>
      <c r="D47" s="37"/>
      <c r="E47" s="37"/>
      <c r="F47" s="37"/>
      <c r="G47" s="37"/>
      <c r="H47" s="37"/>
      <c r="I47" s="128"/>
      <c r="J47" s="37"/>
      <c r="K47" s="37"/>
      <c r="L47" s="41"/>
    </row>
    <row r="48" s="1" customFormat="1" ht="14.4" customHeight="1">
      <c r="B48" s="36"/>
      <c r="C48" s="37"/>
      <c r="D48" s="37"/>
      <c r="E48" s="156" t="str">
        <f>E7</f>
        <v>Obnova hřbitovní zdi Jáchymov</v>
      </c>
      <c r="F48" s="30"/>
      <c r="G48" s="30"/>
      <c r="H48" s="30"/>
      <c r="I48" s="128"/>
      <c r="J48" s="37"/>
      <c r="K48" s="37"/>
      <c r="L48" s="41"/>
    </row>
    <row r="49" s="1" customFormat="1" ht="12" customHeight="1">
      <c r="B49" s="36"/>
      <c r="C49" s="30" t="s">
        <v>96</v>
      </c>
      <c r="D49" s="37"/>
      <c r="E49" s="37"/>
      <c r="F49" s="37"/>
      <c r="G49" s="37"/>
      <c r="H49" s="37"/>
      <c r="I49" s="128"/>
      <c r="J49" s="37"/>
      <c r="K49" s="37"/>
      <c r="L49" s="41"/>
    </row>
    <row r="50" s="1" customFormat="1" ht="14.4" customHeight="1">
      <c r="B50" s="36"/>
      <c r="C50" s="37"/>
      <c r="D50" s="37"/>
      <c r="E50" s="62" t="str">
        <f>E9</f>
        <v>část C - stavební část</v>
      </c>
      <c r="F50" s="37"/>
      <c r="G50" s="37"/>
      <c r="H50" s="37"/>
      <c r="I50" s="128"/>
      <c r="J50" s="37"/>
      <c r="K50" s="37"/>
      <c r="L50" s="41"/>
    </row>
    <row r="51" s="1" customFormat="1" ht="6.96" customHeight="1">
      <c r="B51" s="36"/>
      <c r="C51" s="37"/>
      <c r="D51" s="37"/>
      <c r="E51" s="37"/>
      <c r="F51" s="37"/>
      <c r="G51" s="37"/>
      <c r="H51" s="37"/>
      <c r="I51" s="128"/>
      <c r="J51" s="37"/>
      <c r="K51" s="37"/>
      <c r="L51" s="41"/>
    </row>
    <row r="52" s="1" customFormat="1" ht="12" customHeight="1">
      <c r="B52" s="36"/>
      <c r="C52" s="30" t="s">
        <v>21</v>
      </c>
      <c r="D52" s="37"/>
      <c r="E52" s="37"/>
      <c r="F52" s="25" t="str">
        <f>F12</f>
        <v>Jáchymov</v>
      </c>
      <c r="G52" s="37"/>
      <c r="H52" s="37"/>
      <c r="I52" s="130" t="s">
        <v>23</v>
      </c>
      <c r="J52" s="65" t="str">
        <f>IF(J12="","",J12)</f>
        <v>28.1.2019</v>
      </c>
      <c r="K52" s="37"/>
      <c r="L52" s="41"/>
    </row>
    <row r="53" s="1" customFormat="1" ht="6.96" customHeight="1">
      <c r="B53" s="36"/>
      <c r="C53" s="37"/>
      <c r="D53" s="37"/>
      <c r="E53" s="37"/>
      <c r="F53" s="37"/>
      <c r="G53" s="37"/>
      <c r="H53" s="37"/>
      <c r="I53" s="128"/>
      <c r="J53" s="37"/>
      <c r="K53" s="37"/>
      <c r="L53" s="41"/>
    </row>
    <row r="54" s="1" customFormat="1" ht="35.4" customHeight="1">
      <c r="B54" s="36"/>
      <c r="C54" s="30" t="s">
        <v>25</v>
      </c>
      <c r="D54" s="37"/>
      <c r="E54" s="37"/>
      <c r="F54" s="25" t="str">
        <f>E15</f>
        <v>Město Jáchymov, nám. Republiky 1, 362 51 Jáchymov</v>
      </c>
      <c r="G54" s="37"/>
      <c r="H54" s="37"/>
      <c r="I54" s="130" t="s">
        <v>32</v>
      </c>
      <c r="J54" s="34" t="str">
        <f>E21</f>
        <v>Ing. arch. Jaroslav Egert, Komenského 851, Jáchymo</v>
      </c>
      <c r="K54" s="37"/>
      <c r="L54" s="41"/>
    </row>
    <row r="55" s="1" customFormat="1" ht="12.6" customHeight="1">
      <c r="B55" s="36"/>
      <c r="C55" s="30" t="s">
        <v>30</v>
      </c>
      <c r="D55" s="37"/>
      <c r="E55" s="37"/>
      <c r="F55" s="25" t="str">
        <f>IF(E18="","",E18)</f>
        <v>Vyplň údaj</v>
      </c>
      <c r="G55" s="37"/>
      <c r="H55" s="37"/>
      <c r="I55" s="130" t="s">
        <v>36</v>
      </c>
      <c r="J55" s="34" t="str">
        <f>E24</f>
        <v>Ing. C. Janoušová</v>
      </c>
      <c r="K55" s="37"/>
      <c r="L55" s="41"/>
    </row>
    <row r="56" s="1" customFormat="1" ht="10.32" customHeight="1">
      <c r="B56" s="36"/>
      <c r="C56" s="37"/>
      <c r="D56" s="37"/>
      <c r="E56" s="37"/>
      <c r="F56" s="37"/>
      <c r="G56" s="37"/>
      <c r="H56" s="37"/>
      <c r="I56" s="128"/>
      <c r="J56" s="37"/>
      <c r="K56" s="37"/>
      <c r="L56" s="41"/>
    </row>
    <row r="57" s="1" customFormat="1" ht="29.28" customHeight="1">
      <c r="B57" s="36"/>
      <c r="C57" s="157" t="s">
        <v>99</v>
      </c>
      <c r="D57" s="158"/>
      <c r="E57" s="158"/>
      <c r="F57" s="158"/>
      <c r="G57" s="158"/>
      <c r="H57" s="158"/>
      <c r="I57" s="159"/>
      <c r="J57" s="160" t="s">
        <v>100</v>
      </c>
      <c r="K57" s="158"/>
      <c r="L57" s="41"/>
    </row>
    <row r="58" s="1" customFormat="1" ht="10.32" customHeight="1">
      <c r="B58" s="36"/>
      <c r="C58" s="37"/>
      <c r="D58" s="37"/>
      <c r="E58" s="37"/>
      <c r="F58" s="37"/>
      <c r="G58" s="37"/>
      <c r="H58" s="37"/>
      <c r="I58" s="128"/>
      <c r="J58" s="37"/>
      <c r="K58" s="37"/>
      <c r="L58" s="41"/>
    </row>
    <row r="59" s="1" customFormat="1" ht="22.8" customHeight="1">
      <c r="B59" s="36"/>
      <c r="C59" s="161" t="s">
        <v>72</v>
      </c>
      <c r="D59" s="37"/>
      <c r="E59" s="37"/>
      <c r="F59" s="37"/>
      <c r="G59" s="37"/>
      <c r="H59" s="37"/>
      <c r="I59" s="128"/>
      <c r="J59" s="95">
        <f>J94</f>
        <v>0</v>
      </c>
      <c r="K59" s="37"/>
      <c r="L59" s="41"/>
      <c r="AU59" s="15" t="s">
        <v>101</v>
      </c>
    </row>
    <row r="60" s="7" customFormat="1" ht="24.96" customHeight="1">
      <c r="B60" s="162"/>
      <c r="C60" s="163"/>
      <c r="D60" s="164" t="s">
        <v>102</v>
      </c>
      <c r="E60" s="165"/>
      <c r="F60" s="165"/>
      <c r="G60" s="165"/>
      <c r="H60" s="165"/>
      <c r="I60" s="166"/>
      <c r="J60" s="167">
        <f>J95</f>
        <v>0</v>
      </c>
      <c r="K60" s="163"/>
      <c r="L60" s="168"/>
    </row>
    <row r="61" s="8" customFormat="1" ht="19.92" customHeight="1">
      <c r="B61" s="169"/>
      <c r="C61" s="170"/>
      <c r="D61" s="171" t="s">
        <v>103</v>
      </c>
      <c r="E61" s="172"/>
      <c r="F61" s="172"/>
      <c r="G61" s="172"/>
      <c r="H61" s="172"/>
      <c r="I61" s="173"/>
      <c r="J61" s="174">
        <f>J96</f>
        <v>0</v>
      </c>
      <c r="K61" s="170"/>
      <c r="L61" s="175"/>
    </row>
    <row r="62" s="8" customFormat="1" ht="19.92" customHeight="1">
      <c r="B62" s="169"/>
      <c r="C62" s="170"/>
      <c r="D62" s="171" t="s">
        <v>104</v>
      </c>
      <c r="E62" s="172"/>
      <c r="F62" s="172"/>
      <c r="G62" s="172"/>
      <c r="H62" s="172"/>
      <c r="I62" s="173"/>
      <c r="J62" s="174">
        <f>J104</f>
        <v>0</v>
      </c>
      <c r="K62" s="170"/>
      <c r="L62" s="175"/>
    </row>
    <row r="63" s="8" customFormat="1" ht="19.92" customHeight="1">
      <c r="B63" s="169"/>
      <c r="C63" s="170"/>
      <c r="D63" s="171" t="s">
        <v>105</v>
      </c>
      <c r="E63" s="172"/>
      <c r="F63" s="172"/>
      <c r="G63" s="172"/>
      <c r="H63" s="172"/>
      <c r="I63" s="173"/>
      <c r="J63" s="174">
        <f>J119</f>
        <v>0</v>
      </c>
      <c r="K63" s="170"/>
      <c r="L63" s="175"/>
    </row>
    <row r="64" s="8" customFormat="1" ht="14.88" customHeight="1">
      <c r="B64" s="169"/>
      <c r="C64" s="170"/>
      <c r="D64" s="171" t="s">
        <v>106</v>
      </c>
      <c r="E64" s="172"/>
      <c r="F64" s="172"/>
      <c r="G64" s="172"/>
      <c r="H64" s="172"/>
      <c r="I64" s="173"/>
      <c r="J64" s="174">
        <f>J120</f>
        <v>0</v>
      </c>
      <c r="K64" s="170"/>
      <c r="L64" s="175"/>
    </row>
    <row r="65" s="8" customFormat="1" ht="14.88" customHeight="1">
      <c r="B65" s="169"/>
      <c r="C65" s="170"/>
      <c r="D65" s="171" t="s">
        <v>108</v>
      </c>
      <c r="E65" s="172"/>
      <c r="F65" s="172"/>
      <c r="G65" s="172"/>
      <c r="H65" s="172"/>
      <c r="I65" s="173"/>
      <c r="J65" s="174">
        <f>J137</f>
        <v>0</v>
      </c>
      <c r="K65" s="170"/>
      <c r="L65" s="175"/>
    </row>
    <row r="66" s="8" customFormat="1" ht="14.88" customHeight="1">
      <c r="B66" s="169"/>
      <c r="C66" s="170"/>
      <c r="D66" s="171" t="s">
        <v>109</v>
      </c>
      <c r="E66" s="172"/>
      <c r="F66" s="172"/>
      <c r="G66" s="172"/>
      <c r="H66" s="172"/>
      <c r="I66" s="173"/>
      <c r="J66" s="174">
        <f>J144</f>
        <v>0</v>
      </c>
      <c r="K66" s="170"/>
      <c r="L66" s="175"/>
    </row>
    <row r="67" s="8" customFormat="1" ht="14.88" customHeight="1">
      <c r="B67" s="169"/>
      <c r="C67" s="170"/>
      <c r="D67" s="171" t="s">
        <v>110</v>
      </c>
      <c r="E67" s="172"/>
      <c r="F67" s="172"/>
      <c r="G67" s="172"/>
      <c r="H67" s="172"/>
      <c r="I67" s="173"/>
      <c r="J67" s="174">
        <f>J151</f>
        <v>0</v>
      </c>
      <c r="K67" s="170"/>
      <c r="L67" s="175"/>
    </row>
    <row r="68" s="8" customFormat="1" ht="19.92" customHeight="1">
      <c r="B68" s="169"/>
      <c r="C68" s="170"/>
      <c r="D68" s="171" t="s">
        <v>111</v>
      </c>
      <c r="E68" s="172"/>
      <c r="F68" s="172"/>
      <c r="G68" s="172"/>
      <c r="H68" s="172"/>
      <c r="I68" s="173"/>
      <c r="J68" s="174">
        <f>J174</f>
        <v>0</v>
      </c>
      <c r="K68" s="170"/>
      <c r="L68" s="175"/>
    </row>
    <row r="69" s="8" customFormat="1" ht="19.92" customHeight="1">
      <c r="B69" s="169"/>
      <c r="C69" s="170"/>
      <c r="D69" s="171" t="s">
        <v>112</v>
      </c>
      <c r="E69" s="172"/>
      <c r="F69" s="172"/>
      <c r="G69" s="172"/>
      <c r="H69" s="172"/>
      <c r="I69" s="173"/>
      <c r="J69" s="174">
        <f>J193</f>
        <v>0</v>
      </c>
      <c r="K69" s="170"/>
      <c r="L69" s="175"/>
    </row>
    <row r="70" s="7" customFormat="1" ht="24.96" customHeight="1">
      <c r="B70" s="162"/>
      <c r="C70" s="163"/>
      <c r="D70" s="164" t="s">
        <v>113</v>
      </c>
      <c r="E70" s="165"/>
      <c r="F70" s="165"/>
      <c r="G70" s="165"/>
      <c r="H70" s="165"/>
      <c r="I70" s="166"/>
      <c r="J70" s="167">
        <f>J196</f>
        <v>0</v>
      </c>
      <c r="K70" s="163"/>
      <c r="L70" s="168"/>
    </row>
    <row r="71" s="8" customFormat="1" ht="19.92" customHeight="1">
      <c r="B71" s="169"/>
      <c r="C71" s="170"/>
      <c r="D71" s="171" t="s">
        <v>114</v>
      </c>
      <c r="E71" s="172"/>
      <c r="F71" s="172"/>
      <c r="G71" s="172"/>
      <c r="H71" s="172"/>
      <c r="I71" s="173"/>
      <c r="J71" s="174">
        <f>J197</f>
        <v>0</v>
      </c>
      <c r="K71" s="170"/>
      <c r="L71" s="175"/>
    </row>
    <row r="72" s="7" customFormat="1" ht="24.96" customHeight="1">
      <c r="B72" s="162"/>
      <c r="C72" s="163"/>
      <c r="D72" s="164" t="s">
        <v>115</v>
      </c>
      <c r="E72" s="165"/>
      <c r="F72" s="165"/>
      <c r="G72" s="165"/>
      <c r="H72" s="165"/>
      <c r="I72" s="166"/>
      <c r="J72" s="167">
        <f>J203</f>
        <v>0</v>
      </c>
      <c r="K72" s="163"/>
      <c r="L72" s="168"/>
    </row>
    <row r="73" s="8" customFormat="1" ht="19.92" customHeight="1">
      <c r="B73" s="169"/>
      <c r="C73" s="170"/>
      <c r="D73" s="171" t="s">
        <v>116</v>
      </c>
      <c r="E73" s="172"/>
      <c r="F73" s="172"/>
      <c r="G73" s="172"/>
      <c r="H73" s="172"/>
      <c r="I73" s="173"/>
      <c r="J73" s="174">
        <f>J204</f>
        <v>0</v>
      </c>
      <c r="K73" s="170"/>
      <c r="L73" s="175"/>
    </row>
    <row r="74" s="8" customFormat="1" ht="19.92" customHeight="1">
      <c r="B74" s="169"/>
      <c r="C74" s="170"/>
      <c r="D74" s="171" t="s">
        <v>117</v>
      </c>
      <c r="E74" s="172"/>
      <c r="F74" s="172"/>
      <c r="G74" s="172"/>
      <c r="H74" s="172"/>
      <c r="I74" s="173"/>
      <c r="J74" s="174">
        <f>J206</f>
        <v>0</v>
      </c>
      <c r="K74" s="170"/>
      <c r="L74" s="175"/>
    </row>
    <row r="75" s="1" customFormat="1" ht="21.84" customHeight="1">
      <c r="B75" s="36"/>
      <c r="C75" s="37"/>
      <c r="D75" s="37"/>
      <c r="E75" s="37"/>
      <c r="F75" s="37"/>
      <c r="G75" s="37"/>
      <c r="H75" s="37"/>
      <c r="I75" s="128"/>
      <c r="J75" s="37"/>
      <c r="K75" s="37"/>
      <c r="L75" s="41"/>
    </row>
    <row r="76" s="1" customFormat="1" ht="6.96" customHeight="1">
      <c r="B76" s="55"/>
      <c r="C76" s="56"/>
      <c r="D76" s="56"/>
      <c r="E76" s="56"/>
      <c r="F76" s="56"/>
      <c r="G76" s="56"/>
      <c r="H76" s="56"/>
      <c r="I76" s="152"/>
      <c r="J76" s="56"/>
      <c r="K76" s="56"/>
      <c r="L76" s="41"/>
    </row>
    <row r="80" s="1" customFormat="1" ht="6.96" customHeight="1">
      <c r="B80" s="57"/>
      <c r="C80" s="58"/>
      <c r="D80" s="58"/>
      <c r="E80" s="58"/>
      <c r="F80" s="58"/>
      <c r="G80" s="58"/>
      <c r="H80" s="58"/>
      <c r="I80" s="155"/>
      <c r="J80" s="58"/>
      <c r="K80" s="58"/>
      <c r="L80" s="41"/>
    </row>
    <row r="81" s="1" customFormat="1" ht="24.96" customHeight="1">
      <c r="B81" s="36"/>
      <c r="C81" s="21" t="s">
        <v>118</v>
      </c>
      <c r="D81" s="37"/>
      <c r="E81" s="37"/>
      <c r="F81" s="37"/>
      <c r="G81" s="37"/>
      <c r="H81" s="37"/>
      <c r="I81" s="128"/>
      <c r="J81" s="37"/>
      <c r="K81" s="37"/>
      <c r="L81" s="41"/>
    </row>
    <row r="82" s="1" customFormat="1" ht="6.96" customHeight="1">
      <c r="B82" s="36"/>
      <c r="C82" s="37"/>
      <c r="D82" s="37"/>
      <c r="E82" s="37"/>
      <c r="F82" s="37"/>
      <c r="G82" s="37"/>
      <c r="H82" s="37"/>
      <c r="I82" s="128"/>
      <c r="J82" s="37"/>
      <c r="K82" s="37"/>
      <c r="L82" s="41"/>
    </row>
    <row r="83" s="1" customFormat="1" ht="12" customHeight="1">
      <c r="B83" s="36"/>
      <c r="C83" s="30" t="s">
        <v>16</v>
      </c>
      <c r="D83" s="37"/>
      <c r="E83" s="37"/>
      <c r="F83" s="37"/>
      <c r="G83" s="37"/>
      <c r="H83" s="37"/>
      <c r="I83" s="128"/>
      <c r="J83" s="37"/>
      <c r="K83" s="37"/>
      <c r="L83" s="41"/>
    </row>
    <row r="84" s="1" customFormat="1" ht="14.4" customHeight="1">
      <c r="B84" s="36"/>
      <c r="C84" s="37"/>
      <c r="D84" s="37"/>
      <c r="E84" s="156" t="str">
        <f>E7</f>
        <v>Obnova hřbitovní zdi Jáchymov</v>
      </c>
      <c r="F84" s="30"/>
      <c r="G84" s="30"/>
      <c r="H84" s="30"/>
      <c r="I84" s="128"/>
      <c r="J84" s="37"/>
      <c r="K84" s="37"/>
      <c r="L84" s="41"/>
    </row>
    <row r="85" s="1" customFormat="1" ht="12" customHeight="1">
      <c r="B85" s="36"/>
      <c r="C85" s="30" t="s">
        <v>96</v>
      </c>
      <c r="D85" s="37"/>
      <c r="E85" s="37"/>
      <c r="F85" s="37"/>
      <c r="G85" s="37"/>
      <c r="H85" s="37"/>
      <c r="I85" s="128"/>
      <c r="J85" s="37"/>
      <c r="K85" s="37"/>
      <c r="L85" s="41"/>
    </row>
    <row r="86" s="1" customFormat="1" ht="14.4" customHeight="1">
      <c r="B86" s="36"/>
      <c r="C86" s="37"/>
      <c r="D86" s="37"/>
      <c r="E86" s="62" t="str">
        <f>E9</f>
        <v>část C - stavební část</v>
      </c>
      <c r="F86" s="37"/>
      <c r="G86" s="37"/>
      <c r="H86" s="37"/>
      <c r="I86" s="128"/>
      <c r="J86" s="37"/>
      <c r="K86" s="37"/>
      <c r="L86" s="41"/>
    </row>
    <row r="87" s="1" customFormat="1" ht="6.96" customHeight="1">
      <c r="B87" s="36"/>
      <c r="C87" s="37"/>
      <c r="D87" s="37"/>
      <c r="E87" s="37"/>
      <c r="F87" s="37"/>
      <c r="G87" s="37"/>
      <c r="H87" s="37"/>
      <c r="I87" s="128"/>
      <c r="J87" s="37"/>
      <c r="K87" s="37"/>
      <c r="L87" s="41"/>
    </row>
    <row r="88" s="1" customFormat="1" ht="12" customHeight="1">
      <c r="B88" s="36"/>
      <c r="C88" s="30" t="s">
        <v>21</v>
      </c>
      <c r="D88" s="37"/>
      <c r="E88" s="37"/>
      <c r="F88" s="25" t="str">
        <f>F12</f>
        <v>Jáchymov</v>
      </c>
      <c r="G88" s="37"/>
      <c r="H88" s="37"/>
      <c r="I88" s="130" t="s">
        <v>23</v>
      </c>
      <c r="J88" s="65" t="str">
        <f>IF(J12="","",J12)</f>
        <v>28.1.2019</v>
      </c>
      <c r="K88" s="37"/>
      <c r="L88" s="41"/>
    </row>
    <row r="89" s="1" customFormat="1" ht="6.96" customHeight="1">
      <c r="B89" s="36"/>
      <c r="C89" s="37"/>
      <c r="D89" s="37"/>
      <c r="E89" s="37"/>
      <c r="F89" s="37"/>
      <c r="G89" s="37"/>
      <c r="H89" s="37"/>
      <c r="I89" s="128"/>
      <c r="J89" s="37"/>
      <c r="K89" s="37"/>
      <c r="L89" s="41"/>
    </row>
    <row r="90" s="1" customFormat="1" ht="35.4" customHeight="1">
      <c r="B90" s="36"/>
      <c r="C90" s="30" t="s">
        <v>25</v>
      </c>
      <c r="D90" s="37"/>
      <c r="E90" s="37"/>
      <c r="F90" s="25" t="str">
        <f>E15</f>
        <v>Město Jáchymov, nám. Republiky 1, 362 51 Jáchymov</v>
      </c>
      <c r="G90" s="37"/>
      <c r="H90" s="37"/>
      <c r="I90" s="130" t="s">
        <v>32</v>
      </c>
      <c r="J90" s="34" t="str">
        <f>E21</f>
        <v>Ing. arch. Jaroslav Egert, Komenského 851, Jáchymo</v>
      </c>
      <c r="K90" s="37"/>
      <c r="L90" s="41"/>
    </row>
    <row r="91" s="1" customFormat="1" ht="12.6" customHeight="1">
      <c r="B91" s="36"/>
      <c r="C91" s="30" t="s">
        <v>30</v>
      </c>
      <c r="D91" s="37"/>
      <c r="E91" s="37"/>
      <c r="F91" s="25" t="str">
        <f>IF(E18="","",E18)</f>
        <v>Vyplň údaj</v>
      </c>
      <c r="G91" s="37"/>
      <c r="H91" s="37"/>
      <c r="I91" s="130" t="s">
        <v>36</v>
      </c>
      <c r="J91" s="34" t="str">
        <f>E24</f>
        <v>Ing. C. Janoušová</v>
      </c>
      <c r="K91" s="37"/>
      <c r="L91" s="41"/>
    </row>
    <row r="92" s="1" customFormat="1" ht="10.32" customHeight="1">
      <c r="B92" s="36"/>
      <c r="C92" s="37"/>
      <c r="D92" s="37"/>
      <c r="E92" s="37"/>
      <c r="F92" s="37"/>
      <c r="G92" s="37"/>
      <c r="H92" s="37"/>
      <c r="I92" s="128"/>
      <c r="J92" s="37"/>
      <c r="K92" s="37"/>
      <c r="L92" s="41"/>
    </row>
    <row r="93" s="9" customFormat="1" ht="29.28" customHeight="1">
      <c r="B93" s="176"/>
      <c r="C93" s="177" t="s">
        <v>119</v>
      </c>
      <c r="D93" s="178" t="s">
        <v>59</v>
      </c>
      <c r="E93" s="178" t="s">
        <v>55</v>
      </c>
      <c r="F93" s="178" t="s">
        <v>56</v>
      </c>
      <c r="G93" s="178" t="s">
        <v>120</v>
      </c>
      <c r="H93" s="178" t="s">
        <v>121</v>
      </c>
      <c r="I93" s="179" t="s">
        <v>122</v>
      </c>
      <c r="J93" s="178" t="s">
        <v>100</v>
      </c>
      <c r="K93" s="180" t="s">
        <v>123</v>
      </c>
      <c r="L93" s="181"/>
      <c r="M93" s="85" t="s">
        <v>19</v>
      </c>
      <c r="N93" s="86" t="s">
        <v>44</v>
      </c>
      <c r="O93" s="86" t="s">
        <v>124</v>
      </c>
      <c r="P93" s="86" t="s">
        <v>125</v>
      </c>
      <c r="Q93" s="86" t="s">
        <v>126</v>
      </c>
      <c r="R93" s="86" t="s">
        <v>127</v>
      </c>
      <c r="S93" s="86" t="s">
        <v>128</v>
      </c>
      <c r="T93" s="87" t="s">
        <v>129</v>
      </c>
    </row>
    <row r="94" s="1" customFormat="1" ht="22.8" customHeight="1">
      <c r="B94" s="36"/>
      <c r="C94" s="92" t="s">
        <v>130</v>
      </c>
      <c r="D94" s="37"/>
      <c r="E94" s="37"/>
      <c r="F94" s="37"/>
      <c r="G94" s="37"/>
      <c r="H94" s="37"/>
      <c r="I94" s="128"/>
      <c r="J94" s="182">
        <f>BK94</f>
        <v>0</v>
      </c>
      <c r="K94" s="37"/>
      <c r="L94" s="41"/>
      <c r="M94" s="88"/>
      <c r="N94" s="89"/>
      <c r="O94" s="89"/>
      <c r="P94" s="183">
        <f>P95+P196+P203</f>
        <v>0</v>
      </c>
      <c r="Q94" s="89"/>
      <c r="R94" s="183">
        <f>R95+R196+R203</f>
        <v>25.169681099999998</v>
      </c>
      <c r="S94" s="89"/>
      <c r="T94" s="184">
        <f>T95+T196+T203</f>
        <v>49.31241</v>
      </c>
      <c r="AT94" s="15" t="s">
        <v>73</v>
      </c>
      <c r="AU94" s="15" t="s">
        <v>101</v>
      </c>
      <c r="BK94" s="185">
        <f>BK95+BK196+BK203</f>
        <v>0</v>
      </c>
    </row>
    <row r="95" s="10" customFormat="1" ht="25.92" customHeight="1">
      <c r="B95" s="186"/>
      <c r="C95" s="187"/>
      <c r="D95" s="188" t="s">
        <v>73</v>
      </c>
      <c r="E95" s="189" t="s">
        <v>131</v>
      </c>
      <c r="F95" s="189" t="s">
        <v>132</v>
      </c>
      <c r="G95" s="187"/>
      <c r="H95" s="187"/>
      <c r="I95" s="190"/>
      <c r="J95" s="191">
        <f>BK95</f>
        <v>0</v>
      </c>
      <c r="K95" s="187"/>
      <c r="L95" s="192"/>
      <c r="M95" s="193"/>
      <c r="N95" s="194"/>
      <c r="O95" s="194"/>
      <c r="P95" s="195">
        <f>P96+P104+P119+P174+P193</f>
        <v>0</v>
      </c>
      <c r="Q95" s="194"/>
      <c r="R95" s="195">
        <f>R96+R104+R119+R174+R193</f>
        <v>25.114453099999999</v>
      </c>
      <c r="S95" s="194"/>
      <c r="T95" s="196">
        <f>T96+T104+T119+T174+T193</f>
        <v>49.31241</v>
      </c>
      <c r="AR95" s="197" t="s">
        <v>82</v>
      </c>
      <c r="AT95" s="198" t="s">
        <v>73</v>
      </c>
      <c r="AU95" s="198" t="s">
        <v>74</v>
      </c>
      <c r="AY95" s="197" t="s">
        <v>133</v>
      </c>
      <c r="BK95" s="199">
        <f>BK96+BK104+BK119+BK174+BK193</f>
        <v>0</v>
      </c>
    </row>
    <row r="96" s="10" customFormat="1" ht="22.8" customHeight="1">
      <c r="B96" s="186"/>
      <c r="C96" s="187"/>
      <c r="D96" s="188" t="s">
        <v>73</v>
      </c>
      <c r="E96" s="200" t="s">
        <v>134</v>
      </c>
      <c r="F96" s="200" t="s">
        <v>135</v>
      </c>
      <c r="G96" s="187"/>
      <c r="H96" s="187"/>
      <c r="I96" s="190"/>
      <c r="J96" s="201">
        <f>BK96</f>
        <v>0</v>
      </c>
      <c r="K96" s="187"/>
      <c r="L96" s="192"/>
      <c r="M96" s="193"/>
      <c r="N96" s="194"/>
      <c r="O96" s="194"/>
      <c r="P96" s="195">
        <f>SUM(P97:P103)</f>
        <v>0</v>
      </c>
      <c r="Q96" s="194"/>
      <c r="R96" s="195">
        <f>SUM(R97:R103)</f>
        <v>9.6757205000000006</v>
      </c>
      <c r="S96" s="194"/>
      <c r="T96" s="196">
        <f>SUM(T97:T103)</f>
        <v>0</v>
      </c>
      <c r="AR96" s="197" t="s">
        <v>82</v>
      </c>
      <c r="AT96" s="198" t="s">
        <v>73</v>
      </c>
      <c r="AU96" s="198" t="s">
        <v>82</v>
      </c>
      <c r="AY96" s="197" t="s">
        <v>133</v>
      </c>
      <c r="BK96" s="199">
        <f>SUM(BK97:BK103)</f>
        <v>0</v>
      </c>
    </row>
    <row r="97" s="1" customFormat="1" ht="30.6" customHeight="1">
      <c r="B97" s="36"/>
      <c r="C97" s="202" t="s">
        <v>82</v>
      </c>
      <c r="D97" s="202" t="s">
        <v>136</v>
      </c>
      <c r="E97" s="203" t="s">
        <v>148</v>
      </c>
      <c r="F97" s="204" t="s">
        <v>149</v>
      </c>
      <c r="G97" s="205" t="s">
        <v>150</v>
      </c>
      <c r="H97" s="206">
        <v>38.024999999999999</v>
      </c>
      <c r="I97" s="207"/>
      <c r="J97" s="208">
        <f>ROUND(I97*H97,2)</f>
        <v>0</v>
      </c>
      <c r="K97" s="204" t="s">
        <v>140</v>
      </c>
      <c r="L97" s="41"/>
      <c r="M97" s="209" t="s">
        <v>19</v>
      </c>
      <c r="N97" s="210" t="s">
        <v>45</v>
      </c>
      <c r="O97" s="77"/>
      <c r="P97" s="211">
        <f>O97*H97</f>
        <v>0</v>
      </c>
      <c r="Q97" s="211">
        <v>0.21024000000000001</v>
      </c>
      <c r="R97" s="211">
        <f>Q97*H97</f>
        <v>7.9943759999999999</v>
      </c>
      <c r="S97" s="211">
        <v>0</v>
      </c>
      <c r="T97" s="212">
        <f>S97*H97</f>
        <v>0</v>
      </c>
      <c r="AR97" s="15" t="s">
        <v>141</v>
      </c>
      <c r="AT97" s="15" t="s">
        <v>136</v>
      </c>
      <c r="AU97" s="15" t="s">
        <v>84</v>
      </c>
      <c r="AY97" s="15" t="s">
        <v>133</v>
      </c>
      <c r="BE97" s="213">
        <f>IF(N97="základní",J97,0)</f>
        <v>0</v>
      </c>
      <c r="BF97" s="213">
        <f>IF(N97="snížená",J97,0)</f>
        <v>0</v>
      </c>
      <c r="BG97" s="213">
        <f>IF(N97="zákl. přenesená",J97,0)</f>
        <v>0</v>
      </c>
      <c r="BH97" s="213">
        <f>IF(N97="sníž. přenesená",J97,0)</f>
        <v>0</v>
      </c>
      <c r="BI97" s="213">
        <f>IF(N97="nulová",J97,0)</f>
        <v>0</v>
      </c>
      <c r="BJ97" s="15" t="s">
        <v>82</v>
      </c>
      <c r="BK97" s="213">
        <f>ROUND(I97*H97,2)</f>
        <v>0</v>
      </c>
      <c r="BL97" s="15" t="s">
        <v>141</v>
      </c>
      <c r="BM97" s="15" t="s">
        <v>151</v>
      </c>
    </row>
    <row r="98" s="1" customFormat="1">
      <c r="B98" s="36"/>
      <c r="C98" s="37"/>
      <c r="D98" s="214" t="s">
        <v>152</v>
      </c>
      <c r="E98" s="37"/>
      <c r="F98" s="215" t="s">
        <v>153</v>
      </c>
      <c r="G98" s="37"/>
      <c r="H98" s="37"/>
      <c r="I98" s="128"/>
      <c r="J98" s="37"/>
      <c r="K98" s="37"/>
      <c r="L98" s="41"/>
      <c r="M98" s="216"/>
      <c r="N98" s="77"/>
      <c r="O98" s="77"/>
      <c r="P98" s="77"/>
      <c r="Q98" s="77"/>
      <c r="R98" s="77"/>
      <c r="S98" s="77"/>
      <c r="T98" s="78"/>
      <c r="AT98" s="15" t="s">
        <v>152</v>
      </c>
      <c r="AU98" s="15" t="s">
        <v>84</v>
      </c>
    </row>
    <row r="99" s="11" customFormat="1">
      <c r="B99" s="217"/>
      <c r="C99" s="218"/>
      <c r="D99" s="214" t="s">
        <v>145</v>
      </c>
      <c r="E99" s="219" t="s">
        <v>19</v>
      </c>
      <c r="F99" s="220" t="s">
        <v>405</v>
      </c>
      <c r="G99" s="218"/>
      <c r="H99" s="219" t="s">
        <v>19</v>
      </c>
      <c r="I99" s="221"/>
      <c r="J99" s="218"/>
      <c r="K99" s="218"/>
      <c r="L99" s="222"/>
      <c r="M99" s="223"/>
      <c r="N99" s="224"/>
      <c r="O99" s="224"/>
      <c r="P99" s="224"/>
      <c r="Q99" s="224"/>
      <c r="R99" s="224"/>
      <c r="S99" s="224"/>
      <c r="T99" s="225"/>
      <c r="AT99" s="226" t="s">
        <v>145</v>
      </c>
      <c r="AU99" s="226" t="s">
        <v>84</v>
      </c>
      <c r="AV99" s="11" t="s">
        <v>82</v>
      </c>
      <c r="AW99" s="11" t="s">
        <v>35</v>
      </c>
      <c r="AX99" s="11" t="s">
        <v>74</v>
      </c>
      <c r="AY99" s="226" t="s">
        <v>133</v>
      </c>
    </row>
    <row r="100" s="12" customFormat="1">
      <c r="B100" s="227"/>
      <c r="C100" s="228"/>
      <c r="D100" s="214" t="s">
        <v>145</v>
      </c>
      <c r="E100" s="229" t="s">
        <v>19</v>
      </c>
      <c r="F100" s="230" t="s">
        <v>406</v>
      </c>
      <c r="G100" s="228"/>
      <c r="H100" s="231">
        <v>38.024999999999999</v>
      </c>
      <c r="I100" s="232"/>
      <c r="J100" s="228"/>
      <c r="K100" s="228"/>
      <c r="L100" s="233"/>
      <c r="M100" s="234"/>
      <c r="N100" s="235"/>
      <c r="O100" s="235"/>
      <c r="P100" s="235"/>
      <c r="Q100" s="235"/>
      <c r="R100" s="235"/>
      <c r="S100" s="235"/>
      <c r="T100" s="236"/>
      <c r="AT100" s="237" t="s">
        <v>145</v>
      </c>
      <c r="AU100" s="237" t="s">
        <v>84</v>
      </c>
      <c r="AV100" s="12" t="s">
        <v>84</v>
      </c>
      <c r="AW100" s="12" t="s">
        <v>35</v>
      </c>
      <c r="AX100" s="12" t="s">
        <v>74</v>
      </c>
      <c r="AY100" s="237" t="s">
        <v>133</v>
      </c>
    </row>
    <row r="101" s="1" customFormat="1" ht="20.4" customHeight="1">
      <c r="B101" s="36"/>
      <c r="C101" s="202" t="s">
        <v>84</v>
      </c>
      <c r="D101" s="202" t="s">
        <v>136</v>
      </c>
      <c r="E101" s="203" t="s">
        <v>156</v>
      </c>
      <c r="F101" s="204" t="s">
        <v>157</v>
      </c>
      <c r="G101" s="205" t="s">
        <v>150</v>
      </c>
      <c r="H101" s="206">
        <v>58.850000000000001</v>
      </c>
      <c r="I101" s="207"/>
      <c r="J101" s="208">
        <f>ROUND(I101*H101,2)</f>
        <v>0</v>
      </c>
      <c r="K101" s="204" t="s">
        <v>140</v>
      </c>
      <c r="L101" s="41"/>
      <c r="M101" s="209" t="s">
        <v>19</v>
      </c>
      <c r="N101" s="210" t="s">
        <v>45</v>
      </c>
      <c r="O101" s="77"/>
      <c r="P101" s="211">
        <f>O101*H101</f>
        <v>0</v>
      </c>
      <c r="Q101" s="211">
        <v>0.028570000000000002</v>
      </c>
      <c r="R101" s="211">
        <f>Q101*H101</f>
        <v>1.6813445000000002</v>
      </c>
      <c r="S101" s="211">
        <v>0</v>
      </c>
      <c r="T101" s="212">
        <f>S101*H101</f>
        <v>0</v>
      </c>
      <c r="AR101" s="15" t="s">
        <v>141</v>
      </c>
      <c r="AT101" s="15" t="s">
        <v>136</v>
      </c>
      <c r="AU101" s="15" t="s">
        <v>84</v>
      </c>
      <c r="AY101" s="15" t="s">
        <v>133</v>
      </c>
      <c r="BE101" s="213">
        <f>IF(N101="základní",J101,0)</f>
        <v>0</v>
      </c>
      <c r="BF101" s="213">
        <f>IF(N101="snížená",J101,0)</f>
        <v>0</v>
      </c>
      <c r="BG101" s="213">
        <f>IF(N101="zákl. přenesená",J101,0)</f>
        <v>0</v>
      </c>
      <c r="BH101" s="213">
        <f>IF(N101="sníž. přenesená",J101,0)</f>
        <v>0</v>
      </c>
      <c r="BI101" s="213">
        <f>IF(N101="nulová",J101,0)</f>
        <v>0</v>
      </c>
      <c r="BJ101" s="15" t="s">
        <v>82</v>
      </c>
      <c r="BK101" s="213">
        <f>ROUND(I101*H101,2)</f>
        <v>0</v>
      </c>
      <c r="BL101" s="15" t="s">
        <v>141</v>
      </c>
      <c r="BM101" s="15" t="s">
        <v>158</v>
      </c>
    </row>
    <row r="102" s="11" customFormat="1">
      <c r="B102" s="217"/>
      <c r="C102" s="218"/>
      <c r="D102" s="214" t="s">
        <v>145</v>
      </c>
      <c r="E102" s="219" t="s">
        <v>19</v>
      </c>
      <c r="F102" s="220" t="s">
        <v>407</v>
      </c>
      <c r="G102" s="218"/>
      <c r="H102" s="219" t="s">
        <v>19</v>
      </c>
      <c r="I102" s="221"/>
      <c r="J102" s="218"/>
      <c r="K102" s="218"/>
      <c r="L102" s="222"/>
      <c r="M102" s="223"/>
      <c r="N102" s="224"/>
      <c r="O102" s="224"/>
      <c r="P102" s="224"/>
      <c r="Q102" s="224"/>
      <c r="R102" s="224"/>
      <c r="S102" s="224"/>
      <c r="T102" s="225"/>
      <c r="AT102" s="226" t="s">
        <v>145</v>
      </c>
      <c r="AU102" s="226" t="s">
        <v>84</v>
      </c>
      <c r="AV102" s="11" t="s">
        <v>82</v>
      </c>
      <c r="AW102" s="11" t="s">
        <v>35</v>
      </c>
      <c r="AX102" s="11" t="s">
        <v>74</v>
      </c>
      <c r="AY102" s="226" t="s">
        <v>133</v>
      </c>
    </row>
    <row r="103" s="12" customFormat="1">
      <c r="B103" s="227"/>
      <c r="C103" s="228"/>
      <c r="D103" s="214" t="s">
        <v>145</v>
      </c>
      <c r="E103" s="229" t="s">
        <v>19</v>
      </c>
      <c r="F103" s="230" t="s">
        <v>408</v>
      </c>
      <c r="G103" s="228"/>
      <c r="H103" s="231">
        <v>58.850000000000001</v>
      </c>
      <c r="I103" s="232"/>
      <c r="J103" s="228"/>
      <c r="K103" s="228"/>
      <c r="L103" s="233"/>
      <c r="M103" s="234"/>
      <c r="N103" s="235"/>
      <c r="O103" s="235"/>
      <c r="P103" s="235"/>
      <c r="Q103" s="235"/>
      <c r="R103" s="235"/>
      <c r="S103" s="235"/>
      <c r="T103" s="236"/>
      <c r="AT103" s="237" t="s">
        <v>145</v>
      </c>
      <c r="AU103" s="237" t="s">
        <v>84</v>
      </c>
      <c r="AV103" s="12" t="s">
        <v>84</v>
      </c>
      <c r="AW103" s="12" t="s">
        <v>35</v>
      </c>
      <c r="AX103" s="12" t="s">
        <v>74</v>
      </c>
      <c r="AY103" s="237" t="s">
        <v>133</v>
      </c>
    </row>
    <row r="104" s="10" customFormat="1" ht="22.8" customHeight="1">
      <c r="B104" s="186"/>
      <c r="C104" s="187"/>
      <c r="D104" s="188" t="s">
        <v>73</v>
      </c>
      <c r="E104" s="200" t="s">
        <v>161</v>
      </c>
      <c r="F104" s="200" t="s">
        <v>162</v>
      </c>
      <c r="G104" s="187"/>
      <c r="H104" s="187"/>
      <c r="I104" s="190"/>
      <c r="J104" s="201">
        <f>BK104</f>
        <v>0</v>
      </c>
      <c r="K104" s="187"/>
      <c r="L104" s="192"/>
      <c r="M104" s="193"/>
      <c r="N104" s="194"/>
      <c r="O104" s="194"/>
      <c r="P104" s="195">
        <f>SUM(P105:P118)</f>
        <v>0</v>
      </c>
      <c r="Q104" s="194"/>
      <c r="R104" s="195">
        <f>SUM(R105:R118)</f>
        <v>13.974211199999999</v>
      </c>
      <c r="S104" s="194"/>
      <c r="T104" s="196">
        <f>SUM(T105:T118)</f>
        <v>0</v>
      </c>
      <c r="AR104" s="197" t="s">
        <v>82</v>
      </c>
      <c r="AT104" s="198" t="s">
        <v>73</v>
      </c>
      <c r="AU104" s="198" t="s">
        <v>82</v>
      </c>
      <c r="AY104" s="197" t="s">
        <v>133</v>
      </c>
      <c r="BK104" s="199">
        <f>SUM(BK105:BK118)</f>
        <v>0</v>
      </c>
    </row>
    <row r="105" s="1" customFormat="1" ht="20.4" customHeight="1">
      <c r="B105" s="36"/>
      <c r="C105" s="202" t="s">
        <v>134</v>
      </c>
      <c r="D105" s="202" t="s">
        <v>136</v>
      </c>
      <c r="E105" s="203" t="s">
        <v>163</v>
      </c>
      <c r="F105" s="204" t="s">
        <v>164</v>
      </c>
      <c r="G105" s="205" t="s">
        <v>150</v>
      </c>
      <c r="H105" s="206">
        <v>217.28999999999999</v>
      </c>
      <c r="I105" s="207"/>
      <c r="J105" s="208">
        <f>ROUND(I105*H105,2)</f>
        <v>0</v>
      </c>
      <c r="K105" s="204" t="s">
        <v>140</v>
      </c>
      <c r="L105" s="41"/>
      <c r="M105" s="209" t="s">
        <v>19</v>
      </c>
      <c r="N105" s="210" t="s">
        <v>45</v>
      </c>
      <c r="O105" s="77"/>
      <c r="P105" s="211">
        <f>O105*H105</f>
        <v>0</v>
      </c>
      <c r="Q105" s="211">
        <v>0</v>
      </c>
      <c r="R105" s="211">
        <f>Q105*H105</f>
        <v>0</v>
      </c>
      <c r="S105" s="211">
        <v>0</v>
      </c>
      <c r="T105" s="212">
        <f>S105*H105</f>
        <v>0</v>
      </c>
      <c r="AR105" s="15" t="s">
        <v>141</v>
      </c>
      <c r="AT105" s="15" t="s">
        <v>136</v>
      </c>
      <c r="AU105" s="15" t="s">
        <v>84</v>
      </c>
      <c r="AY105" s="15" t="s">
        <v>133</v>
      </c>
      <c r="BE105" s="213">
        <f>IF(N105="základní",J105,0)</f>
        <v>0</v>
      </c>
      <c r="BF105" s="213">
        <f>IF(N105="snížená",J105,0)</f>
        <v>0</v>
      </c>
      <c r="BG105" s="213">
        <f>IF(N105="zákl. přenesená",J105,0)</f>
        <v>0</v>
      </c>
      <c r="BH105" s="213">
        <f>IF(N105="sníž. přenesená",J105,0)</f>
        <v>0</v>
      </c>
      <c r="BI105" s="213">
        <f>IF(N105="nulová",J105,0)</f>
        <v>0</v>
      </c>
      <c r="BJ105" s="15" t="s">
        <v>82</v>
      </c>
      <c r="BK105" s="213">
        <f>ROUND(I105*H105,2)</f>
        <v>0</v>
      </c>
      <c r="BL105" s="15" t="s">
        <v>141</v>
      </c>
      <c r="BM105" s="15" t="s">
        <v>165</v>
      </c>
    </row>
    <row r="106" s="12" customFormat="1">
      <c r="B106" s="227"/>
      <c r="C106" s="228"/>
      <c r="D106" s="214" t="s">
        <v>145</v>
      </c>
      <c r="E106" s="229" t="s">
        <v>19</v>
      </c>
      <c r="F106" s="230" t="s">
        <v>409</v>
      </c>
      <c r="G106" s="228"/>
      <c r="H106" s="231">
        <v>71.659999999999997</v>
      </c>
      <c r="I106" s="232"/>
      <c r="J106" s="228"/>
      <c r="K106" s="228"/>
      <c r="L106" s="233"/>
      <c r="M106" s="234"/>
      <c r="N106" s="235"/>
      <c r="O106" s="235"/>
      <c r="P106" s="235"/>
      <c r="Q106" s="235"/>
      <c r="R106" s="235"/>
      <c r="S106" s="235"/>
      <c r="T106" s="236"/>
      <c r="AT106" s="237" t="s">
        <v>145</v>
      </c>
      <c r="AU106" s="237" t="s">
        <v>84</v>
      </c>
      <c r="AV106" s="12" t="s">
        <v>84</v>
      </c>
      <c r="AW106" s="12" t="s">
        <v>35</v>
      </c>
      <c r="AX106" s="12" t="s">
        <v>74</v>
      </c>
      <c r="AY106" s="237" t="s">
        <v>133</v>
      </c>
    </row>
    <row r="107" s="12" customFormat="1">
      <c r="B107" s="227"/>
      <c r="C107" s="228"/>
      <c r="D107" s="214" t="s">
        <v>145</v>
      </c>
      <c r="E107" s="229" t="s">
        <v>19</v>
      </c>
      <c r="F107" s="230" t="s">
        <v>410</v>
      </c>
      <c r="G107" s="228"/>
      <c r="H107" s="231">
        <v>145.63</v>
      </c>
      <c r="I107" s="232"/>
      <c r="J107" s="228"/>
      <c r="K107" s="228"/>
      <c r="L107" s="233"/>
      <c r="M107" s="234"/>
      <c r="N107" s="235"/>
      <c r="O107" s="235"/>
      <c r="P107" s="235"/>
      <c r="Q107" s="235"/>
      <c r="R107" s="235"/>
      <c r="S107" s="235"/>
      <c r="T107" s="236"/>
      <c r="AT107" s="237" t="s">
        <v>145</v>
      </c>
      <c r="AU107" s="237" t="s">
        <v>84</v>
      </c>
      <c r="AV107" s="12" t="s">
        <v>84</v>
      </c>
      <c r="AW107" s="12" t="s">
        <v>35</v>
      </c>
      <c r="AX107" s="12" t="s">
        <v>74</v>
      </c>
      <c r="AY107" s="237" t="s">
        <v>133</v>
      </c>
    </row>
    <row r="108" s="1" customFormat="1" ht="20.4" customHeight="1">
      <c r="B108" s="36"/>
      <c r="C108" s="202" t="s">
        <v>141</v>
      </c>
      <c r="D108" s="202" t="s">
        <v>136</v>
      </c>
      <c r="E108" s="203" t="s">
        <v>411</v>
      </c>
      <c r="F108" s="204" t="s">
        <v>412</v>
      </c>
      <c r="G108" s="205" t="s">
        <v>150</v>
      </c>
      <c r="H108" s="206">
        <v>217.28999999999999</v>
      </c>
      <c r="I108" s="207"/>
      <c r="J108" s="208">
        <f>ROUND(I108*H108,2)</f>
        <v>0</v>
      </c>
      <c r="K108" s="204" t="s">
        <v>140</v>
      </c>
      <c r="L108" s="41"/>
      <c r="M108" s="209" t="s">
        <v>19</v>
      </c>
      <c r="N108" s="210" t="s">
        <v>45</v>
      </c>
      <c r="O108" s="77"/>
      <c r="P108" s="211">
        <f>O108*H108</f>
        <v>0</v>
      </c>
      <c r="Q108" s="211">
        <v>0.02428</v>
      </c>
      <c r="R108" s="211">
        <f>Q108*H108</f>
        <v>5.2758012000000001</v>
      </c>
      <c r="S108" s="211">
        <v>0</v>
      </c>
      <c r="T108" s="212">
        <f>S108*H108</f>
        <v>0</v>
      </c>
      <c r="AR108" s="15" t="s">
        <v>141</v>
      </c>
      <c r="AT108" s="15" t="s">
        <v>136</v>
      </c>
      <c r="AU108" s="15" t="s">
        <v>84</v>
      </c>
      <c r="AY108" s="15" t="s">
        <v>133</v>
      </c>
      <c r="BE108" s="213">
        <f>IF(N108="základní",J108,0)</f>
        <v>0</v>
      </c>
      <c r="BF108" s="213">
        <f>IF(N108="snížená",J108,0)</f>
        <v>0</v>
      </c>
      <c r="BG108" s="213">
        <f>IF(N108="zákl. přenesená",J108,0)</f>
        <v>0</v>
      </c>
      <c r="BH108" s="213">
        <f>IF(N108="sníž. přenesená",J108,0)</f>
        <v>0</v>
      </c>
      <c r="BI108" s="213">
        <f>IF(N108="nulová",J108,0)</f>
        <v>0</v>
      </c>
      <c r="BJ108" s="15" t="s">
        <v>82</v>
      </c>
      <c r="BK108" s="213">
        <f>ROUND(I108*H108,2)</f>
        <v>0</v>
      </c>
      <c r="BL108" s="15" t="s">
        <v>141</v>
      </c>
      <c r="BM108" s="15" t="s">
        <v>413</v>
      </c>
    </row>
    <row r="109" s="1" customFormat="1">
      <c r="B109" s="36"/>
      <c r="C109" s="37"/>
      <c r="D109" s="214" t="s">
        <v>152</v>
      </c>
      <c r="E109" s="37"/>
      <c r="F109" s="215" t="s">
        <v>177</v>
      </c>
      <c r="G109" s="37"/>
      <c r="H109" s="37"/>
      <c r="I109" s="128"/>
      <c r="J109" s="37"/>
      <c r="K109" s="37"/>
      <c r="L109" s="41"/>
      <c r="M109" s="216"/>
      <c r="N109" s="77"/>
      <c r="O109" s="77"/>
      <c r="P109" s="77"/>
      <c r="Q109" s="77"/>
      <c r="R109" s="77"/>
      <c r="S109" s="77"/>
      <c r="T109" s="78"/>
      <c r="AT109" s="15" t="s">
        <v>152</v>
      </c>
      <c r="AU109" s="15" t="s">
        <v>84</v>
      </c>
    </row>
    <row r="110" s="12" customFormat="1">
      <c r="B110" s="227"/>
      <c r="C110" s="228"/>
      <c r="D110" s="214" t="s">
        <v>145</v>
      </c>
      <c r="E110" s="229" t="s">
        <v>19</v>
      </c>
      <c r="F110" s="230" t="s">
        <v>409</v>
      </c>
      <c r="G110" s="228"/>
      <c r="H110" s="231">
        <v>71.659999999999997</v>
      </c>
      <c r="I110" s="232"/>
      <c r="J110" s="228"/>
      <c r="K110" s="228"/>
      <c r="L110" s="233"/>
      <c r="M110" s="234"/>
      <c r="N110" s="235"/>
      <c r="O110" s="235"/>
      <c r="P110" s="235"/>
      <c r="Q110" s="235"/>
      <c r="R110" s="235"/>
      <c r="S110" s="235"/>
      <c r="T110" s="236"/>
      <c r="AT110" s="237" t="s">
        <v>145</v>
      </c>
      <c r="AU110" s="237" t="s">
        <v>84</v>
      </c>
      <c r="AV110" s="12" t="s">
        <v>84</v>
      </c>
      <c r="AW110" s="12" t="s">
        <v>35</v>
      </c>
      <c r="AX110" s="12" t="s">
        <v>74</v>
      </c>
      <c r="AY110" s="237" t="s">
        <v>133</v>
      </c>
    </row>
    <row r="111" s="12" customFormat="1">
      <c r="B111" s="227"/>
      <c r="C111" s="228"/>
      <c r="D111" s="214" t="s">
        <v>145</v>
      </c>
      <c r="E111" s="229" t="s">
        <v>19</v>
      </c>
      <c r="F111" s="230" t="s">
        <v>410</v>
      </c>
      <c r="G111" s="228"/>
      <c r="H111" s="231">
        <v>145.63</v>
      </c>
      <c r="I111" s="232"/>
      <c r="J111" s="228"/>
      <c r="K111" s="228"/>
      <c r="L111" s="233"/>
      <c r="M111" s="234"/>
      <c r="N111" s="235"/>
      <c r="O111" s="235"/>
      <c r="P111" s="235"/>
      <c r="Q111" s="235"/>
      <c r="R111" s="235"/>
      <c r="S111" s="235"/>
      <c r="T111" s="236"/>
      <c r="AT111" s="237" t="s">
        <v>145</v>
      </c>
      <c r="AU111" s="237" t="s">
        <v>84</v>
      </c>
      <c r="AV111" s="12" t="s">
        <v>84</v>
      </c>
      <c r="AW111" s="12" t="s">
        <v>35</v>
      </c>
      <c r="AX111" s="12" t="s">
        <v>74</v>
      </c>
      <c r="AY111" s="237" t="s">
        <v>133</v>
      </c>
    </row>
    <row r="112" s="1" customFormat="1" ht="20.4" customHeight="1">
      <c r="B112" s="36"/>
      <c r="C112" s="202" t="s">
        <v>169</v>
      </c>
      <c r="D112" s="202" t="s">
        <v>136</v>
      </c>
      <c r="E112" s="203" t="s">
        <v>185</v>
      </c>
      <c r="F112" s="204" t="s">
        <v>186</v>
      </c>
      <c r="G112" s="205" t="s">
        <v>150</v>
      </c>
      <c r="H112" s="206">
        <v>276.13999999999999</v>
      </c>
      <c r="I112" s="207"/>
      <c r="J112" s="208">
        <f>ROUND(I112*H112,2)</f>
        <v>0</v>
      </c>
      <c r="K112" s="204" t="s">
        <v>140</v>
      </c>
      <c r="L112" s="41"/>
      <c r="M112" s="209" t="s">
        <v>19</v>
      </c>
      <c r="N112" s="210" t="s">
        <v>45</v>
      </c>
      <c r="O112" s="77"/>
      <c r="P112" s="211">
        <f>O112*H112</f>
        <v>0</v>
      </c>
      <c r="Q112" s="211">
        <v>0.0315</v>
      </c>
      <c r="R112" s="211">
        <f>Q112*H112</f>
        <v>8.6984099999999991</v>
      </c>
      <c r="S112" s="211">
        <v>0</v>
      </c>
      <c r="T112" s="212">
        <f>S112*H112</f>
        <v>0</v>
      </c>
      <c r="AR112" s="15" t="s">
        <v>141</v>
      </c>
      <c r="AT112" s="15" t="s">
        <v>136</v>
      </c>
      <c r="AU112" s="15" t="s">
        <v>84</v>
      </c>
      <c r="AY112" s="15" t="s">
        <v>133</v>
      </c>
      <c r="BE112" s="213">
        <f>IF(N112="základní",J112,0)</f>
        <v>0</v>
      </c>
      <c r="BF112" s="213">
        <f>IF(N112="snížená",J112,0)</f>
        <v>0</v>
      </c>
      <c r="BG112" s="213">
        <f>IF(N112="zákl. přenesená",J112,0)</f>
        <v>0</v>
      </c>
      <c r="BH112" s="213">
        <f>IF(N112="sníž. přenesená",J112,0)</f>
        <v>0</v>
      </c>
      <c r="BI112" s="213">
        <f>IF(N112="nulová",J112,0)</f>
        <v>0</v>
      </c>
      <c r="BJ112" s="15" t="s">
        <v>82</v>
      </c>
      <c r="BK112" s="213">
        <f>ROUND(I112*H112,2)</f>
        <v>0</v>
      </c>
      <c r="BL112" s="15" t="s">
        <v>141</v>
      </c>
      <c r="BM112" s="15" t="s">
        <v>187</v>
      </c>
    </row>
    <row r="113" s="1" customFormat="1">
      <c r="B113" s="36"/>
      <c r="C113" s="37"/>
      <c r="D113" s="214" t="s">
        <v>143</v>
      </c>
      <c r="E113" s="37"/>
      <c r="F113" s="215" t="s">
        <v>188</v>
      </c>
      <c r="G113" s="37"/>
      <c r="H113" s="37"/>
      <c r="I113" s="128"/>
      <c r="J113" s="37"/>
      <c r="K113" s="37"/>
      <c r="L113" s="41"/>
      <c r="M113" s="216"/>
      <c r="N113" s="77"/>
      <c r="O113" s="77"/>
      <c r="P113" s="77"/>
      <c r="Q113" s="77"/>
      <c r="R113" s="77"/>
      <c r="S113" s="77"/>
      <c r="T113" s="78"/>
      <c r="AT113" s="15" t="s">
        <v>143</v>
      </c>
      <c r="AU113" s="15" t="s">
        <v>84</v>
      </c>
    </row>
    <row r="114" s="1" customFormat="1">
      <c r="B114" s="36"/>
      <c r="C114" s="37"/>
      <c r="D114" s="214" t="s">
        <v>152</v>
      </c>
      <c r="E114" s="37"/>
      <c r="F114" s="215" t="s">
        <v>189</v>
      </c>
      <c r="G114" s="37"/>
      <c r="H114" s="37"/>
      <c r="I114" s="128"/>
      <c r="J114" s="37"/>
      <c r="K114" s="37"/>
      <c r="L114" s="41"/>
      <c r="M114" s="216"/>
      <c r="N114" s="77"/>
      <c r="O114" s="77"/>
      <c r="P114" s="77"/>
      <c r="Q114" s="77"/>
      <c r="R114" s="77"/>
      <c r="S114" s="77"/>
      <c r="T114" s="78"/>
      <c r="AT114" s="15" t="s">
        <v>152</v>
      </c>
      <c r="AU114" s="15" t="s">
        <v>84</v>
      </c>
    </row>
    <row r="115" s="11" customFormat="1">
      <c r="B115" s="217"/>
      <c r="C115" s="218"/>
      <c r="D115" s="214" t="s">
        <v>145</v>
      </c>
      <c r="E115" s="219" t="s">
        <v>19</v>
      </c>
      <c r="F115" s="220" t="s">
        <v>183</v>
      </c>
      <c r="G115" s="218"/>
      <c r="H115" s="219" t="s">
        <v>19</v>
      </c>
      <c r="I115" s="221"/>
      <c r="J115" s="218"/>
      <c r="K115" s="218"/>
      <c r="L115" s="222"/>
      <c r="M115" s="223"/>
      <c r="N115" s="224"/>
      <c r="O115" s="224"/>
      <c r="P115" s="224"/>
      <c r="Q115" s="224"/>
      <c r="R115" s="224"/>
      <c r="S115" s="224"/>
      <c r="T115" s="225"/>
      <c r="AT115" s="226" t="s">
        <v>145</v>
      </c>
      <c r="AU115" s="226" t="s">
        <v>84</v>
      </c>
      <c r="AV115" s="11" t="s">
        <v>82</v>
      </c>
      <c r="AW115" s="11" t="s">
        <v>35</v>
      </c>
      <c r="AX115" s="11" t="s">
        <v>74</v>
      </c>
      <c r="AY115" s="226" t="s">
        <v>133</v>
      </c>
    </row>
    <row r="116" s="12" customFormat="1">
      <c r="B116" s="227"/>
      <c r="C116" s="228"/>
      <c r="D116" s="214" t="s">
        <v>145</v>
      </c>
      <c r="E116" s="229" t="s">
        <v>19</v>
      </c>
      <c r="F116" s="230" t="s">
        <v>409</v>
      </c>
      <c r="G116" s="228"/>
      <c r="H116" s="231">
        <v>71.659999999999997</v>
      </c>
      <c r="I116" s="232"/>
      <c r="J116" s="228"/>
      <c r="K116" s="228"/>
      <c r="L116" s="233"/>
      <c r="M116" s="234"/>
      <c r="N116" s="235"/>
      <c r="O116" s="235"/>
      <c r="P116" s="235"/>
      <c r="Q116" s="235"/>
      <c r="R116" s="235"/>
      <c r="S116" s="235"/>
      <c r="T116" s="236"/>
      <c r="AT116" s="237" t="s">
        <v>145</v>
      </c>
      <c r="AU116" s="237" t="s">
        <v>84</v>
      </c>
      <c r="AV116" s="12" t="s">
        <v>84</v>
      </c>
      <c r="AW116" s="12" t="s">
        <v>35</v>
      </c>
      <c r="AX116" s="12" t="s">
        <v>74</v>
      </c>
      <c r="AY116" s="237" t="s">
        <v>133</v>
      </c>
    </row>
    <row r="117" s="12" customFormat="1">
      <c r="B117" s="227"/>
      <c r="C117" s="228"/>
      <c r="D117" s="214" t="s">
        <v>145</v>
      </c>
      <c r="E117" s="229" t="s">
        <v>19</v>
      </c>
      <c r="F117" s="230" t="s">
        <v>410</v>
      </c>
      <c r="G117" s="228"/>
      <c r="H117" s="231">
        <v>145.63</v>
      </c>
      <c r="I117" s="232"/>
      <c r="J117" s="228"/>
      <c r="K117" s="228"/>
      <c r="L117" s="233"/>
      <c r="M117" s="234"/>
      <c r="N117" s="235"/>
      <c r="O117" s="235"/>
      <c r="P117" s="235"/>
      <c r="Q117" s="235"/>
      <c r="R117" s="235"/>
      <c r="S117" s="235"/>
      <c r="T117" s="236"/>
      <c r="AT117" s="237" t="s">
        <v>145</v>
      </c>
      <c r="AU117" s="237" t="s">
        <v>84</v>
      </c>
      <c r="AV117" s="12" t="s">
        <v>84</v>
      </c>
      <c r="AW117" s="12" t="s">
        <v>35</v>
      </c>
      <c r="AX117" s="12" t="s">
        <v>74</v>
      </c>
      <c r="AY117" s="237" t="s">
        <v>133</v>
      </c>
    </row>
    <row r="118" s="12" customFormat="1">
      <c r="B118" s="227"/>
      <c r="C118" s="228"/>
      <c r="D118" s="214" t="s">
        <v>145</v>
      </c>
      <c r="E118" s="229" t="s">
        <v>19</v>
      </c>
      <c r="F118" s="230" t="s">
        <v>414</v>
      </c>
      <c r="G118" s="228"/>
      <c r="H118" s="231">
        <v>58.850000000000001</v>
      </c>
      <c r="I118" s="232"/>
      <c r="J118" s="228"/>
      <c r="K118" s="228"/>
      <c r="L118" s="233"/>
      <c r="M118" s="234"/>
      <c r="N118" s="235"/>
      <c r="O118" s="235"/>
      <c r="P118" s="235"/>
      <c r="Q118" s="235"/>
      <c r="R118" s="235"/>
      <c r="S118" s="235"/>
      <c r="T118" s="236"/>
      <c r="AT118" s="237" t="s">
        <v>145</v>
      </c>
      <c r="AU118" s="237" t="s">
        <v>84</v>
      </c>
      <c r="AV118" s="12" t="s">
        <v>84</v>
      </c>
      <c r="AW118" s="12" t="s">
        <v>35</v>
      </c>
      <c r="AX118" s="12" t="s">
        <v>74</v>
      </c>
      <c r="AY118" s="237" t="s">
        <v>133</v>
      </c>
    </row>
    <row r="119" s="10" customFormat="1" ht="22.8" customHeight="1">
      <c r="B119" s="186"/>
      <c r="C119" s="187"/>
      <c r="D119" s="188" t="s">
        <v>73</v>
      </c>
      <c r="E119" s="200" t="s">
        <v>190</v>
      </c>
      <c r="F119" s="200" t="s">
        <v>191</v>
      </c>
      <c r="G119" s="187"/>
      <c r="H119" s="187"/>
      <c r="I119" s="190"/>
      <c r="J119" s="201">
        <f>BK119</f>
        <v>0</v>
      </c>
      <c r="K119" s="187"/>
      <c r="L119" s="192"/>
      <c r="M119" s="193"/>
      <c r="N119" s="194"/>
      <c r="O119" s="194"/>
      <c r="P119" s="195">
        <f>P120+P137+P144+P151</f>
        <v>0</v>
      </c>
      <c r="Q119" s="194"/>
      <c r="R119" s="195">
        <f>R120+R137+R144+R151</f>
        <v>1.4645214</v>
      </c>
      <c r="S119" s="194"/>
      <c r="T119" s="196">
        <f>T120+T137+T144+T151</f>
        <v>49.31241</v>
      </c>
      <c r="AR119" s="197" t="s">
        <v>82</v>
      </c>
      <c r="AT119" s="198" t="s">
        <v>73</v>
      </c>
      <c r="AU119" s="198" t="s">
        <v>82</v>
      </c>
      <c r="AY119" s="197" t="s">
        <v>133</v>
      </c>
      <c r="BK119" s="199">
        <f>BK120+BK137+BK144+BK151</f>
        <v>0</v>
      </c>
    </row>
    <row r="120" s="10" customFormat="1" ht="20.88" customHeight="1">
      <c r="B120" s="186"/>
      <c r="C120" s="187"/>
      <c r="D120" s="188" t="s">
        <v>73</v>
      </c>
      <c r="E120" s="200" t="s">
        <v>192</v>
      </c>
      <c r="F120" s="200" t="s">
        <v>193</v>
      </c>
      <c r="G120" s="187"/>
      <c r="H120" s="187"/>
      <c r="I120" s="190"/>
      <c r="J120" s="201">
        <f>BK120</f>
        <v>0</v>
      </c>
      <c r="K120" s="187"/>
      <c r="L120" s="192"/>
      <c r="M120" s="193"/>
      <c r="N120" s="194"/>
      <c r="O120" s="194"/>
      <c r="P120" s="195">
        <f>SUM(P121:P136)</f>
        <v>0</v>
      </c>
      <c r="Q120" s="194"/>
      <c r="R120" s="195">
        <f>SUM(R121:R136)</f>
        <v>0</v>
      </c>
      <c r="S120" s="194"/>
      <c r="T120" s="196">
        <f>SUM(T121:T136)</f>
        <v>0</v>
      </c>
      <c r="AR120" s="197" t="s">
        <v>82</v>
      </c>
      <c r="AT120" s="198" t="s">
        <v>73</v>
      </c>
      <c r="AU120" s="198" t="s">
        <v>84</v>
      </c>
      <c r="AY120" s="197" t="s">
        <v>133</v>
      </c>
      <c r="BK120" s="199">
        <f>SUM(BK121:BK136)</f>
        <v>0</v>
      </c>
    </row>
    <row r="121" s="1" customFormat="1" ht="20.4" customHeight="1">
      <c r="B121" s="36"/>
      <c r="C121" s="202" t="s">
        <v>161</v>
      </c>
      <c r="D121" s="202" t="s">
        <v>136</v>
      </c>
      <c r="E121" s="203" t="s">
        <v>194</v>
      </c>
      <c r="F121" s="204" t="s">
        <v>195</v>
      </c>
      <c r="G121" s="205" t="s">
        <v>150</v>
      </c>
      <c r="H121" s="206">
        <v>174.99000000000001</v>
      </c>
      <c r="I121" s="207"/>
      <c r="J121" s="208">
        <f>ROUND(I121*H121,2)</f>
        <v>0</v>
      </c>
      <c r="K121" s="204" t="s">
        <v>140</v>
      </c>
      <c r="L121" s="41"/>
      <c r="M121" s="209" t="s">
        <v>19</v>
      </c>
      <c r="N121" s="210" t="s">
        <v>45</v>
      </c>
      <c r="O121" s="77"/>
      <c r="P121" s="211">
        <f>O121*H121</f>
        <v>0</v>
      </c>
      <c r="Q121" s="211">
        <v>0</v>
      </c>
      <c r="R121" s="211">
        <f>Q121*H121</f>
        <v>0</v>
      </c>
      <c r="S121" s="211">
        <v>0</v>
      </c>
      <c r="T121" s="212">
        <f>S121*H121</f>
        <v>0</v>
      </c>
      <c r="AR121" s="15" t="s">
        <v>141</v>
      </c>
      <c r="AT121" s="15" t="s">
        <v>136</v>
      </c>
      <c r="AU121" s="15" t="s">
        <v>134</v>
      </c>
      <c r="AY121" s="15" t="s">
        <v>133</v>
      </c>
      <c r="BE121" s="213">
        <f>IF(N121="základní",J121,0)</f>
        <v>0</v>
      </c>
      <c r="BF121" s="213">
        <f>IF(N121="snížená",J121,0)</f>
        <v>0</v>
      </c>
      <c r="BG121" s="213">
        <f>IF(N121="zákl. přenesená",J121,0)</f>
        <v>0</v>
      </c>
      <c r="BH121" s="213">
        <f>IF(N121="sníž. přenesená",J121,0)</f>
        <v>0</v>
      </c>
      <c r="BI121" s="213">
        <f>IF(N121="nulová",J121,0)</f>
        <v>0</v>
      </c>
      <c r="BJ121" s="15" t="s">
        <v>82</v>
      </c>
      <c r="BK121" s="213">
        <f>ROUND(I121*H121,2)</f>
        <v>0</v>
      </c>
      <c r="BL121" s="15" t="s">
        <v>141</v>
      </c>
      <c r="BM121" s="15" t="s">
        <v>196</v>
      </c>
    </row>
    <row r="122" s="1" customFormat="1">
      <c r="B122" s="36"/>
      <c r="C122" s="37"/>
      <c r="D122" s="214" t="s">
        <v>143</v>
      </c>
      <c r="E122" s="37"/>
      <c r="F122" s="215" t="s">
        <v>197</v>
      </c>
      <c r="G122" s="37"/>
      <c r="H122" s="37"/>
      <c r="I122" s="128"/>
      <c r="J122" s="37"/>
      <c r="K122" s="37"/>
      <c r="L122" s="41"/>
      <c r="M122" s="216"/>
      <c r="N122" s="77"/>
      <c r="O122" s="77"/>
      <c r="P122" s="77"/>
      <c r="Q122" s="77"/>
      <c r="R122" s="77"/>
      <c r="S122" s="77"/>
      <c r="T122" s="78"/>
      <c r="AT122" s="15" t="s">
        <v>143</v>
      </c>
      <c r="AU122" s="15" t="s">
        <v>134</v>
      </c>
    </row>
    <row r="123" s="12" customFormat="1">
      <c r="B123" s="227"/>
      <c r="C123" s="228"/>
      <c r="D123" s="214" t="s">
        <v>145</v>
      </c>
      <c r="E123" s="229" t="s">
        <v>19</v>
      </c>
      <c r="F123" s="230" t="s">
        <v>415</v>
      </c>
      <c r="G123" s="228"/>
      <c r="H123" s="231">
        <v>174.99000000000001</v>
      </c>
      <c r="I123" s="232"/>
      <c r="J123" s="228"/>
      <c r="K123" s="228"/>
      <c r="L123" s="233"/>
      <c r="M123" s="234"/>
      <c r="N123" s="235"/>
      <c r="O123" s="235"/>
      <c r="P123" s="235"/>
      <c r="Q123" s="235"/>
      <c r="R123" s="235"/>
      <c r="S123" s="235"/>
      <c r="T123" s="236"/>
      <c r="AT123" s="237" t="s">
        <v>145</v>
      </c>
      <c r="AU123" s="237" t="s">
        <v>134</v>
      </c>
      <c r="AV123" s="12" t="s">
        <v>84</v>
      </c>
      <c r="AW123" s="12" t="s">
        <v>35</v>
      </c>
      <c r="AX123" s="12" t="s">
        <v>74</v>
      </c>
      <c r="AY123" s="237" t="s">
        <v>133</v>
      </c>
    </row>
    <row r="124" s="1" customFormat="1" ht="20.4" customHeight="1">
      <c r="B124" s="36"/>
      <c r="C124" s="202" t="s">
        <v>179</v>
      </c>
      <c r="D124" s="202" t="s">
        <v>136</v>
      </c>
      <c r="E124" s="203" t="s">
        <v>200</v>
      </c>
      <c r="F124" s="204" t="s">
        <v>201</v>
      </c>
      <c r="G124" s="205" t="s">
        <v>150</v>
      </c>
      <c r="H124" s="206">
        <v>2624.8499999999999</v>
      </c>
      <c r="I124" s="207"/>
      <c r="J124" s="208">
        <f>ROUND(I124*H124,2)</f>
        <v>0</v>
      </c>
      <c r="K124" s="204" t="s">
        <v>140</v>
      </c>
      <c r="L124" s="41"/>
      <c r="M124" s="209" t="s">
        <v>19</v>
      </c>
      <c r="N124" s="210" t="s">
        <v>45</v>
      </c>
      <c r="O124" s="77"/>
      <c r="P124" s="211">
        <f>O124*H124</f>
        <v>0</v>
      </c>
      <c r="Q124" s="211">
        <v>0</v>
      </c>
      <c r="R124" s="211">
        <f>Q124*H124</f>
        <v>0</v>
      </c>
      <c r="S124" s="211">
        <v>0</v>
      </c>
      <c r="T124" s="212">
        <f>S124*H124</f>
        <v>0</v>
      </c>
      <c r="AR124" s="15" t="s">
        <v>141</v>
      </c>
      <c r="AT124" s="15" t="s">
        <v>136</v>
      </c>
      <c r="AU124" s="15" t="s">
        <v>134</v>
      </c>
      <c r="AY124" s="15" t="s">
        <v>133</v>
      </c>
      <c r="BE124" s="213">
        <f>IF(N124="základní",J124,0)</f>
        <v>0</v>
      </c>
      <c r="BF124" s="213">
        <f>IF(N124="snížená",J124,0)</f>
        <v>0</v>
      </c>
      <c r="BG124" s="213">
        <f>IF(N124="zákl. přenesená",J124,0)</f>
        <v>0</v>
      </c>
      <c r="BH124" s="213">
        <f>IF(N124="sníž. přenesená",J124,0)</f>
        <v>0</v>
      </c>
      <c r="BI124" s="213">
        <f>IF(N124="nulová",J124,0)</f>
        <v>0</v>
      </c>
      <c r="BJ124" s="15" t="s">
        <v>82</v>
      </c>
      <c r="BK124" s="213">
        <f>ROUND(I124*H124,2)</f>
        <v>0</v>
      </c>
      <c r="BL124" s="15" t="s">
        <v>141</v>
      </c>
      <c r="BM124" s="15" t="s">
        <v>202</v>
      </c>
    </row>
    <row r="125" s="1" customFormat="1">
      <c r="B125" s="36"/>
      <c r="C125" s="37"/>
      <c r="D125" s="214" t="s">
        <v>143</v>
      </c>
      <c r="E125" s="37"/>
      <c r="F125" s="215" t="s">
        <v>197</v>
      </c>
      <c r="G125" s="37"/>
      <c r="H125" s="37"/>
      <c r="I125" s="128"/>
      <c r="J125" s="37"/>
      <c r="K125" s="37"/>
      <c r="L125" s="41"/>
      <c r="M125" s="216"/>
      <c r="N125" s="77"/>
      <c r="O125" s="77"/>
      <c r="P125" s="77"/>
      <c r="Q125" s="77"/>
      <c r="R125" s="77"/>
      <c r="S125" s="77"/>
      <c r="T125" s="78"/>
      <c r="AT125" s="15" t="s">
        <v>143</v>
      </c>
      <c r="AU125" s="15" t="s">
        <v>134</v>
      </c>
    </row>
    <row r="126" s="1" customFormat="1">
      <c r="B126" s="36"/>
      <c r="C126" s="37"/>
      <c r="D126" s="214" t="s">
        <v>152</v>
      </c>
      <c r="E126" s="37"/>
      <c r="F126" s="215" t="s">
        <v>203</v>
      </c>
      <c r="G126" s="37"/>
      <c r="H126" s="37"/>
      <c r="I126" s="128"/>
      <c r="J126" s="37"/>
      <c r="K126" s="37"/>
      <c r="L126" s="41"/>
      <c r="M126" s="216"/>
      <c r="N126" s="77"/>
      <c r="O126" s="77"/>
      <c r="P126" s="77"/>
      <c r="Q126" s="77"/>
      <c r="R126" s="77"/>
      <c r="S126" s="77"/>
      <c r="T126" s="78"/>
      <c r="AT126" s="15" t="s">
        <v>152</v>
      </c>
      <c r="AU126" s="15" t="s">
        <v>134</v>
      </c>
    </row>
    <row r="127" s="12" customFormat="1">
      <c r="B127" s="227"/>
      <c r="C127" s="228"/>
      <c r="D127" s="214" t="s">
        <v>145</v>
      </c>
      <c r="E127" s="228"/>
      <c r="F127" s="230" t="s">
        <v>416</v>
      </c>
      <c r="G127" s="228"/>
      <c r="H127" s="231">
        <v>2624.8499999999999</v>
      </c>
      <c r="I127" s="232"/>
      <c r="J127" s="228"/>
      <c r="K127" s="228"/>
      <c r="L127" s="233"/>
      <c r="M127" s="234"/>
      <c r="N127" s="235"/>
      <c r="O127" s="235"/>
      <c r="P127" s="235"/>
      <c r="Q127" s="235"/>
      <c r="R127" s="235"/>
      <c r="S127" s="235"/>
      <c r="T127" s="236"/>
      <c r="AT127" s="237" t="s">
        <v>145</v>
      </c>
      <c r="AU127" s="237" t="s">
        <v>134</v>
      </c>
      <c r="AV127" s="12" t="s">
        <v>84</v>
      </c>
      <c r="AW127" s="12" t="s">
        <v>4</v>
      </c>
      <c r="AX127" s="12" t="s">
        <v>82</v>
      </c>
      <c r="AY127" s="237" t="s">
        <v>133</v>
      </c>
    </row>
    <row r="128" s="1" customFormat="1" ht="20.4" customHeight="1">
      <c r="B128" s="36"/>
      <c r="C128" s="202" t="s">
        <v>184</v>
      </c>
      <c r="D128" s="202" t="s">
        <v>136</v>
      </c>
      <c r="E128" s="203" t="s">
        <v>206</v>
      </c>
      <c r="F128" s="204" t="s">
        <v>207</v>
      </c>
      <c r="G128" s="205" t="s">
        <v>150</v>
      </c>
      <c r="H128" s="206">
        <v>174.99000000000001</v>
      </c>
      <c r="I128" s="207"/>
      <c r="J128" s="208">
        <f>ROUND(I128*H128,2)</f>
        <v>0</v>
      </c>
      <c r="K128" s="204" t="s">
        <v>140</v>
      </c>
      <c r="L128" s="41"/>
      <c r="M128" s="209" t="s">
        <v>19</v>
      </c>
      <c r="N128" s="210" t="s">
        <v>45</v>
      </c>
      <c r="O128" s="77"/>
      <c r="P128" s="211">
        <f>O128*H128</f>
        <v>0</v>
      </c>
      <c r="Q128" s="211">
        <v>0</v>
      </c>
      <c r="R128" s="211">
        <f>Q128*H128</f>
        <v>0</v>
      </c>
      <c r="S128" s="211">
        <v>0</v>
      </c>
      <c r="T128" s="212">
        <f>S128*H128</f>
        <v>0</v>
      </c>
      <c r="AR128" s="15" t="s">
        <v>141</v>
      </c>
      <c r="AT128" s="15" t="s">
        <v>136</v>
      </c>
      <c r="AU128" s="15" t="s">
        <v>134</v>
      </c>
      <c r="AY128" s="15" t="s">
        <v>133</v>
      </c>
      <c r="BE128" s="213">
        <f>IF(N128="základní",J128,0)</f>
        <v>0</v>
      </c>
      <c r="BF128" s="213">
        <f>IF(N128="snížená",J128,0)</f>
        <v>0</v>
      </c>
      <c r="BG128" s="213">
        <f>IF(N128="zákl. přenesená",J128,0)</f>
        <v>0</v>
      </c>
      <c r="BH128" s="213">
        <f>IF(N128="sníž. přenesená",J128,0)</f>
        <v>0</v>
      </c>
      <c r="BI128" s="213">
        <f>IF(N128="nulová",J128,0)</f>
        <v>0</v>
      </c>
      <c r="BJ128" s="15" t="s">
        <v>82</v>
      </c>
      <c r="BK128" s="213">
        <f>ROUND(I128*H128,2)</f>
        <v>0</v>
      </c>
      <c r="BL128" s="15" t="s">
        <v>141</v>
      </c>
      <c r="BM128" s="15" t="s">
        <v>208</v>
      </c>
    </row>
    <row r="129" s="1" customFormat="1">
      <c r="B129" s="36"/>
      <c r="C129" s="37"/>
      <c r="D129" s="214" t="s">
        <v>143</v>
      </c>
      <c r="E129" s="37"/>
      <c r="F129" s="215" t="s">
        <v>209</v>
      </c>
      <c r="G129" s="37"/>
      <c r="H129" s="37"/>
      <c r="I129" s="128"/>
      <c r="J129" s="37"/>
      <c r="K129" s="37"/>
      <c r="L129" s="41"/>
      <c r="M129" s="216"/>
      <c r="N129" s="77"/>
      <c r="O129" s="77"/>
      <c r="P129" s="77"/>
      <c r="Q129" s="77"/>
      <c r="R129" s="77"/>
      <c r="S129" s="77"/>
      <c r="T129" s="78"/>
      <c r="AT129" s="15" t="s">
        <v>143</v>
      </c>
      <c r="AU129" s="15" t="s">
        <v>134</v>
      </c>
    </row>
    <row r="130" s="1" customFormat="1" ht="20.4" customHeight="1">
      <c r="B130" s="36"/>
      <c r="C130" s="202" t="s">
        <v>190</v>
      </c>
      <c r="D130" s="202" t="s">
        <v>136</v>
      </c>
      <c r="E130" s="203" t="s">
        <v>211</v>
      </c>
      <c r="F130" s="204" t="s">
        <v>212</v>
      </c>
      <c r="G130" s="205" t="s">
        <v>150</v>
      </c>
      <c r="H130" s="206">
        <v>174.99000000000001</v>
      </c>
      <c r="I130" s="207"/>
      <c r="J130" s="208">
        <f>ROUND(I130*H130,2)</f>
        <v>0</v>
      </c>
      <c r="K130" s="204" t="s">
        <v>140</v>
      </c>
      <c r="L130" s="41"/>
      <c r="M130" s="209" t="s">
        <v>19</v>
      </c>
      <c r="N130" s="210" t="s">
        <v>45</v>
      </c>
      <c r="O130" s="77"/>
      <c r="P130" s="211">
        <f>O130*H130</f>
        <v>0</v>
      </c>
      <c r="Q130" s="211">
        <v>0</v>
      </c>
      <c r="R130" s="211">
        <f>Q130*H130</f>
        <v>0</v>
      </c>
      <c r="S130" s="211">
        <v>0</v>
      </c>
      <c r="T130" s="212">
        <f>S130*H130</f>
        <v>0</v>
      </c>
      <c r="AR130" s="15" t="s">
        <v>141</v>
      </c>
      <c r="AT130" s="15" t="s">
        <v>136</v>
      </c>
      <c r="AU130" s="15" t="s">
        <v>134</v>
      </c>
      <c r="AY130" s="15" t="s">
        <v>133</v>
      </c>
      <c r="BE130" s="213">
        <f>IF(N130="základní",J130,0)</f>
        <v>0</v>
      </c>
      <c r="BF130" s="213">
        <f>IF(N130="snížená",J130,0)</f>
        <v>0</v>
      </c>
      <c r="BG130" s="213">
        <f>IF(N130="zákl. přenesená",J130,0)</f>
        <v>0</v>
      </c>
      <c r="BH130" s="213">
        <f>IF(N130="sníž. přenesená",J130,0)</f>
        <v>0</v>
      </c>
      <c r="BI130" s="213">
        <f>IF(N130="nulová",J130,0)</f>
        <v>0</v>
      </c>
      <c r="BJ130" s="15" t="s">
        <v>82</v>
      </c>
      <c r="BK130" s="213">
        <f>ROUND(I130*H130,2)</f>
        <v>0</v>
      </c>
      <c r="BL130" s="15" t="s">
        <v>141</v>
      </c>
      <c r="BM130" s="15" t="s">
        <v>213</v>
      </c>
    </row>
    <row r="131" s="1" customFormat="1">
      <c r="B131" s="36"/>
      <c r="C131" s="37"/>
      <c r="D131" s="214" t="s">
        <v>143</v>
      </c>
      <c r="E131" s="37"/>
      <c r="F131" s="215" t="s">
        <v>214</v>
      </c>
      <c r="G131" s="37"/>
      <c r="H131" s="37"/>
      <c r="I131" s="128"/>
      <c r="J131" s="37"/>
      <c r="K131" s="37"/>
      <c r="L131" s="41"/>
      <c r="M131" s="216"/>
      <c r="N131" s="77"/>
      <c r="O131" s="77"/>
      <c r="P131" s="77"/>
      <c r="Q131" s="77"/>
      <c r="R131" s="77"/>
      <c r="S131" s="77"/>
      <c r="T131" s="78"/>
      <c r="AT131" s="15" t="s">
        <v>143</v>
      </c>
      <c r="AU131" s="15" t="s">
        <v>134</v>
      </c>
    </row>
    <row r="132" s="1" customFormat="1" ht="20.4" customHeight="1">
      <c r="B132" s="36"/>
      <c r="C132" s="202" t="s">
        <v>199</v>
      </c>
      <c r="D132" s="202" t="s">
        <v>136</v>
      </c>
      <c r="E132" s="203" t="s">
        <v>216</v>
      </c>
      <c r="F132" s="204" t="s">
        <v>217</v>
      </c>
      <c r="G132" s="205" t="s">
        <v>150</v>
      </c>
      <c r="H132" s="206">
        <v>2624.8499999999999</v>
      </c>
      <c r="I132" s="207"/>
      <c r="J132" s="208">
        <f>ROUND(I132*H132,2)</f>
        <v>0</v>
      </c>
      <c r="K132" s="204" t="s">
        <v>140</v>
      </c>
      <c r="L132" s="41"/>
      <c r="M132" s="209" t="s">
        <v>19</v>
      </c>
      <c r="N132" s="210" t="s">
        <v>45</v>
      </c>
      <c r="O132" s="77"/>
      <c r="P132" s="211">
        <f>O132*H132</f>
        <v>0</v>
      </c>
      <c r="Q132" s="211">
        <v>0</v>
      </c>
      <c r="R132" s="211">
        <f>Q132*H132</f>
        <v>0</v>
      </c>
      <c r="S132" s="211">
        <v>0</v>
      </c>
      <c r="T132" s="212">
        <f>S132*H132</f>
        <v>0</v>
      </c>
      <c r="AR132" s="15" t="s">
        <v>141</v>
      </c>
      <c r="AT132" s="15" t="s">
        <v>136</v>
      </c>
      <c r="AU132" s="15" t="s">
        <v>134</v>
      </c>
      <c r="AY132" s="15" t="s">
        <v>133</v>
      </c>
      <c r="BE132" s="213">
        <f>IF(N132="základní",J132,0)</f>
        <v>0</v>
      </c>
      <c r="BF132" s="213">
        <f>IF(N132="snížená",J132,0)</f>
        <v>0</v>
      </c>
      <c r="BG132" s="213">
        <f>IF(N132="zákl. přenesená",J132,0)</f>
        <v>0</v>
      </c>
      <c r="BH132" s="213">
        <f>IF(N132="sníž. přenesená",J132,0)</f>
        <v>0</v>
      </c>
      <c r="BI132" s="213">
        <f>IF(N132="nulová",J132,0)</f>
        <v>0</v>
      </c>
      <c r="BJ132" s="15" t="s">
        <v>82</v>
      </c>
      <c r="BK132" s="213">
        <f>ROUND(I132*H132,2)</f>
        <v>0</v>
      </c>
      <c r="BL132" s="15" t="s">
        <v>141</v>
      </c>
      <c r="BM132" s="15" t="s">
        <v>218</v>
      </c>
    </row>
    <row r="133" s="1" customFormat="1">
      <c r="B133" s="36"/>
      <c r="C133" s="37"/>
      <c r="D133" s="214" t="s">
        <v>143</v>
      </c>
      <c r="E133" s="37"/>
      <c r="F133" s="215" t="s">
        <v>214</v>
      </c>
      <c r="G133" s="37"/>
      <c r="H133" s="37"/>
      <c r="I133" s="128"/>
      <c r="J133" s="37"/>
      <c r="K133" s="37"/>
      <c r="L133" s="41"/>
      <c r="M133" s="216"/>
      <c r="N133" s="77"/>
      <c r="O133" s="77"/>
      <c r="P133" s="77"/>
      <c r="Q133" s="77"/>
      <c r="R133" s="77"/>
      <c r="S133" s="77"/>
      <c r="T133" s="78"/>
      <c r="AT133" s="15" t="s">
        <v>143</v>
      </c>
      <c r="AU133" s="15" t="s">
        <v>134</v>
      </c>
    </row>
    <row r="134" s="1" customFormat="1">
      <c r="B134" s="36"/>
      <c r="C134" s="37"/>
      <c r="D134" s="214" t="s">
        <v>152</v>
      </c>
      <c r="E134" s="37"/>
      <c r="F134" s="215" t="s">
        <v>219</v>
      </c>
      <c r="G134" s="37"/>
      <c r="H134" s="37"/>
      <c r="I134" s="128"/>
      <c r="J134" s="37"/>
      <c r="K134" s="37"/>
      <c r="L134" s="41"/>
      <c r="M134" s="216"/>
      <c r="N134" s="77"/>
      <c r="O134" s="77"/>
      <c r="P134" s="77"/>
      <c r="Q134" s="77"/>
      <c r="R134" s="77"/>
      <c r="S134" s="77"/>
      <c r="T134" s="78"/>
      <c r="AT134" s="15" t="s">
        <v>152</v>
      </c>
      <c r="AU134" s="15" t="s">
        <v>134</v>
      </c>
    </row>
    <row r="135" s="12" customFormat="1">
      <c r="B135" s="227"/>
      <c r="C135" s="228"/>
      <c r="D135" s="214" t="s">
        <v>145</v>
      </c>
      <c r="E135" s="228"/>
      <c r="F135" s="230" t="s">
        <v>416</v>
      </c>
      <c r="G135" s="228"/>
      <c r="H135" s="231">
        <v>2624.8499999999999</v>
      </c>
      <c r="I135" s="232"/>
      <c r="J135" s="228"/>
      <c r="K135" s="228"/>
      <c r="L135" s="233"/>
      <c r="M135" s="234"/>
      <c r="N135" s="235"/>
      <c r="O135" s="235"/>
      <c r="P135" s="235"/>
      <c r="Q135" s="235"/>
      <c r="R135" s="235"/>
      <c r="S135" s="235"/>
      <c r="T135" s="236"/>
      <c r="AT135" s="237" t="s">
        <v>145</v>
      </c>
      <c r="AU135" s="237" t="s">
        <v>134</v>
      </c>
      <c r="AV135" s="12" t="s">
        <v>84</v>
      </c>
      <c r="AW135" s="12" t="s">
        <v>4</v>
      </c>
      <c r="AX135" s="12" t="s">
        <v>82</v>
      </c>
      <c r="AY135" s="237" t="s">
        <v>133</v>
      </c>
    </row>
    <row r="136" s="1" customFormat="1" ht="20.4" customHeight="1">
      <c r="B136" s="36"/>
      <c r="C136" s="202" t="s">
        <v>205</v>
      </c>
      <c r="D136" s="202" t="s">
        <v>136</v>
      </c>
      <c r="E136" s="203" t="s">
        <v>221</v>
      </c>
      <c r="F136" s="204" t="s">
        <v>222</v>
      </c>
      <c r="G136" s="205" t="s">
        <v>150</v>
      </c>
      <c r="H136" s="206">
        <v>174.99000000000001</v>
      </c>
      <c r="I136" s="207"/>
      <c r="J136" s="208">
        <f>ROUND(I136*H136,2)</f>
        <v>0</v>
      </c>
      <c r="K136" s="204" t="s">
        <v>140</v>
      </c>
      <c r="L136" s="41"/>
      <c r="M136" s="209" t="s">
        <v>19</v>
      </c>
      <c r="N136" s="210" t="s">
        <v>45</v>
      </c>
      <c r="O136" s="77"/>
      <c r="P136" s="211">
        <f>O136*H136</f>
        <v>0</v>
      </c>
      <c r="Q136" s="211">
        <v>0</v>
      </c>
      <c r="R136" s="211">
        <f>Q136*H136</f>
        <v>0</v>
      </c>
      <c r="S136" s="211">
        <v>0</v>
      </c>
      <c r="T136" s="212">
        <f>S136*H136</f>
        <v>0</v>
      </c>
      <c r="AR136" s="15" t="s">
        <v>141</v>
      </c>
      <c r="AT136" s="15" t="s">
        <v>136</v>
      </c>
      <c r="AU136" s="15" t="s">
        <v>134</v>
      </c>
      <c r="AY136" s="15" t="s">
        <v>133</v>
      </c>
      <c r="BE136" s="213">
        <f>IF(N136="základní",J136,0)</f>
        <v>0</v>
      </c>
      <c r="BF136" s="213">
        <f>IF(N136="snížená",J136,0)</f>
        <v>0</v>
      </c>
      <c r="BG136" s="213">
        <f>IF(N136="zákl. přenesená",J136,0)</f>
        <v>0</v>
      </c>
      <c r="BH136" s="213">
        <f>IF(N136="sníž. přenesená",J136,0)</f>
        <v>0</v>
      </c>
      <c r="BI136" s="213">
        <f>IF(N136="nulová",J136,0)</f>
        <v>0</v>
      </c>
      <c r="BJ136" s="15" t="s">
        <v>82</v>
      </c>
      <c r="BK136" s="213">
        <f>ROUND(I136*H136,2)</f>
        <v>0</v>
      </c>
      <c r="BL136" s="15" t="s">
        <v>141</v>
      </c>
      <c r="BM136" s="15" t="s">
        <v>223</v>
      </c>
    </row>
    <row r="137" s="10" customFormat="1" ht="20.88" customHeight="1">
      <c r="B137" s="186"/>
      <c r="C137" s="187"/>
      <c r="D137" s="188" t="s">
        <v>73</v>
      </c>
      <c r="E137" s="200" t="s">
        <v>231</v>
      </c>
      <c r="F137" s="200" t="s">
        <v>232</v>
      </c>
      <c r="G137" s="187"/>
      <c r="H137" s="187"/>
      <c r="I137" s="190"/>
      <c r="J137" s="201">
        <f>BK137</f>
        <v>0</v>
      </c>
      <c r="K137" s="187"/>
      <c r="L137" s="192"/>
      <c r="M137" s="193"/>
      <c r="N137" s="194"/>
      <c r="O137" s="194"/>
      <c r="P137" s="195">
        <f>SUM(P138:P143)</f>
        <v>0</v>
      </c>
      <c r="Q137" s="194"/>
      <c r="R137" s="195">
        <f>SUM(R138:R143)</f>
        <v>0</v>
      </c>
      <c r="S137" s="194"/>
      <c r="T137" s="196">
        <f>SUM(T138:T143)</f>
        <v>32.715000000000003</v>
      </c>
      <c r="AR137" s="197" t="s">
        <v>82</v>
      </c>
      <c r="AT137" s="198" t="s">
        <v>73</v>
      </c>
      <c r="AU137" s="198" t="s">
        <v>84</v>
      </c>
      <c r="AY137" s="197" t="s">
        <v>133</v>
      </c>
      <c r="BK137" s="199">
        <f>SUM(BK138:BK143)</f>
        <v>0</v>
      </c>
    </row>
    <row r="138" s="1" customFormat="1" ht="20.4" customHeight="1">
      <c r="B138" s="36"/>
      <c r="C138" s="202" t="s">
        <v>210</v>
      </c>
      <c r="D138" s="202" t="s">
        <v>136</v>
      </c>
      <c r="E138" s="203" t="s">
        <v>417</v>
      </c>
      <c r="F138" s="204" t="s">
        <v>418</v>
      </c>
      <c r="G138" s="205" t="s">
        <v>139</v>
      </c>
      <c r="H138" s="206">
        <v>17.655000000000001</v>
      </c>
      <c r="I138" s="207"/>
      <c r="J138" s="208">
        <f>ROUND(I138*H138,2)</f>
        <v>0</v>
      </c>
      <c r="K138" s="204" t="s">
        <v>140</v>
      </c>
      <c r="L138" s="41"/>
      <c r="M138" s="209" t="s">
        <v>19</v>
      </c>
      <c r="N138" s="210" t="s">
        <v>45</v>
      </c>
      <c r="O138" s="77"/>
      <c r="P138" s="211">
        <f>O138*H138</f>
        <v>0</v>
      </c>
      <c r="Q138" s="211">
        <v>0</v>
      </c>
      <c r="R138" s="211">
        <f>Q138*H138</f>
        <v>0</v>
      </c>
      <c r="S138" s="211">
        <v>1.8</v>
      </c>
      <c r="T138" s="212">
        <f>S138*H138</f>
        <v>31.779000000000003</v>
      </c>
      <c r="AR138" s="15" t="s">
        <v>141</v>
      </c>
      <c r="AT138" s="15" t="s">
        <v>136</v>
      </c>
      <c r="AU138" s="15" t="s">
        <v>134</v>
      </c>
      <c r="AY138" s="15" t="s">
        <v>133</v>
      </c>
      <c r="BE138" s="213">
        <f>IF(N138="základní",J138,0)</f>
        <v>0</v>
      </c>
      <c r="BF138" s="213">
        <f>IF(N138="snížená",J138,0)</f>
        <v>0</v>
      </c>
      <c r="BG138" s="213">
        <f>IF(N138="zákl. přenesená",J138,0)</f>
        <v>0</v>
      </c>
      <c r="BH138" s="213">
        <f>IF(N138="sníž. přenesená",J138,0)</f>
        <v>0</v>
      </c>
      <c r="BI138" s="213">
        <f>IF(N138="nulová",J138,0)</f>
        <v>0</v>
      </c>
      <c r="BJ138" s="15" t="s">
        <v>82</v>
      </c>
      <c r="BK138" s="213">
        <f>ROUND(I138*H138,2)</f>
        <v>0</v>
      </c>
      <c r="BL138" s="15" t="s">
        <v>141</v>
      </c>
      <c r="BM138" s="15" t="s">
        <v>419</v>
      </c>
    </row>
    <row r="139" s="1" customFormat="1">
      <c r="B139" s="36"/>
      <c r="C139" s="37"/>
      <c r="D139" s="214" t="s">
        <v>143</v>
      </c>
      <c r="E139" s="37"/>
      <c r="F139" s="215" t="s">
        <v>237</v>
      </c>
      <c r="G139" s="37"/>
      <c r="H139" s="37"/>
      <c r="I139" s="128"/>
      <c r="J139" s="37"/>
      <c r="K139" s="37"/>
      <c r="L139" s="41"/>
      <c r="M139" s="216"/>
      <c r="N139" s="77"/>
      <c r="O139" s="77"/>
      <c r="P139" s="77"/>
      <c r="Q139" s="77"/>
      <c r="R139" s="77"/>
      <c r="S139" s="77"/>
      <c r="T139" s="78"/>
      <c r="AT139" s="15" t="s">
        <v>143</v>
      </c>
      <c r="AU139" s="15" t="s">
        <v>134</v>
      </c>
    </row>
    <row r="140" s="11" customFormat="1">
      <c r="B140" s="217"/>
      <c r="C140" s="218"/>
      <c r="D140" s="214" t="s">
        <v>145</v>
      </c>
      <c r="E140" s="219" t="s">
        <v>19</v>
      </c>
      <c r="F140" s="220" t="s">
        <v>420</v>
      </c>
      <c r="G140" s="218"/>
      <c r="H140" s="219" t="s">
        <v>19</v>
      </c>
      <c r="I140" s="221"/>
      <c r="J140" s="218"/>
      <c r="K140" s="218"/>
      <c r="L140" s="222"/>
      <c r="M140" s="223"/>
      <c r="N140" s="224"/>
      <c r="O140" s="224"/>
      <c r="P140" s="224"/>
      <c r="Q140" s="224"/>
      <c r="R140" s="224"/>
      <c r="S140" s="224"/>
      <c r="T140" s="225"/>
      <c r="AT140" s="226" t="s">
        <v>145</v>
      </c>
      <c r="AU140" s="226" t="s">
        <v>134</v>
      </c>
      <c r="AV140" s="11" t="s">
        <v>82</v>
      </c>
      <c r="AW140" s="11" t="s">
        <v>35</v>
      </c>
      <c r="AX140" s="11" t="s">
        <v>74</v>
      </c>
      <c r="AY140" s="226" t="s">
        <v>133</v>
      </c>
    </row>
    <row r="141" s="12" customFormat="1">
      <c r="B141" s="227"/>
      <c r="C141" s="228"/>
      <c r="D141" s="214" t="s">
        <v>145</v>
      </c>
      <c r="E141" s="229" t="s">
        <v>19</v>
      </c>
      <c r="F141" s="230" t="s">
        <v>421</v>
      </c>
      <c r="G141" s="228"/>
      <c r="H141" s="231">
        <v>17.655000000000001</v>
      </c>
      <c r="I141" s="232"/>
      <c r="J141" s="228"/>
      <c r="K141" s="228"/>
      <c r="L141" s="233"/>
      <c r="M141" s="234"/>
      <c r="N141" s="235"/>
      <c r="O141" s="235"/>
      <c r="P141" s="235"/>
      <c r="Q141" s="235"/>
      <c r="R141" s="235"/>
      <c r="S141" s="235"/>
      <c r="T141" s="236"/>
      <c r="AT141" s="237" t="s">
        <v>145</v>
      </c>
      <c r="AU141" s="237" t="s">
        <v>134</v>
      </c>
      <c r="AV141" s="12" t="s">
        <v>84</v>
      </c>
      <c r="AW141" s="12" t="s">
        <v>35</v>
      </c>
      <c r="AX141" s="12" t="s">
        <v>74</v>
      </c>
      <c r="AY141" s="237" t="s">
        <v>133</v>
      </c>
    </row>
    <row r="142" s="1" customFormat="1" ht="20.4" customHeight="1">
      <c r="B142" s="36"/>
      <c r="C142" s="202" t="s">
        <v>215</v>
      </c>
      <c r="D142" s="202" t="s">
        <v>136</v>
      </c>
      <c r="E142" s="203" t="s">
        <v>380</v>
      </c>
      <c r="F142" s="204" t="s">
        <v>381</v>
      </c>
      <c r="G142" s="205" t="s">
        <v>244</v>
      </c>
      <c r="H142" s="206">
        <v>58.5</v>
      </c>
      <c r="I142" s="207"/>
      <c r="J142" s="208">
        <f>ROUND(I142*H142,2)</f>
        <v>0</v>
      </c>
      <c r="K142" s="204" t="s">
        <v>140</v>
      </c>
      <c r="L142" s="41"/>
      <c r="M142" s="209" t="s">
        <v>19</v>
      </c>
      <c r="N142" s="210" t="s">
        <v>45</v>
      </c>
      <c r="O142" s="77"/>
      <c r="P142" s="211">
        <f>O142*H142</f>
        <v>0</v>
      </c>
      <c r="Q142" s="211">
        <v>0</v>
      </c>
      <c r="R142" s="211">
        <f>Q142*H142</f>
        <v>0</v>
      </c>
      <c r="S142" s="211">
        <v>0.016</v>
      </c>
      <c r="T142" s="212">
        <f>S142*H142</f>
        <v>0.93600000000000005</v>
      </c>
      <c r="AR142" s="15" t="s">
        <v>233</v>
      </c>
      <c r="AT142" s="15" t="s">
        <v>136</v>
      </c>
      <c r="AU142" s="15" t="s">
        <v>134</v>
      </c>
      <c r="AY142" s="15" t="s">
        <v>133</v>
      </c>
      <c r="BE142" s="213">
        <f>IF(N142="základní",J142,0)</f>
        <v>0</v>
      </c>
      <c r="BF142" s="213">
        <f>IF(N142="snížená",J142,0)</f>
        <v>0</v>
      </c>
      <c r="BG142" s="213">
        <f>IF(N142="zákl. přenesená",J142,0)</f>
        <v>0</v>
      </c>
      <c r="BH142" s="213">
        <f>IF(N142="sníž. přenesená",J142,0)</f>
        <v>0</v>
      </c>
      <c r="BI142" s="213">
        <f>IF(N142="nulová",J142,0)</f>
        <v>0</v>
      </c>
      <c r="BJ142" s="15" t="s">
        <v>82</v>
      </c>
      <c r="BK142" s="213">
        <f>ROUND(I142*H142,2)</f>
        <v>0</v>
      </c>
      <c r="BL142" s="15" t="s">
        <v>233</v>
      </c>
      <c r="BM142" s="15" t="s">
        <v>382</v>
      </c>
    </row>
    <row r="143" s="12" customFormat="1">
      <c r="B143" s="227"/>
      <c r="C143" s="228"/>
      <c r="D143" s="214" t="s">
        <v>145</v>
      </c>
      <c r="E143" s="229" t="s">
        <v>19</v>
      </c>
      <c r="F143" s="230" t="s">
        <v>422</v>
      </c>
      <c r="G143" s="228"/>
      <c r="H143" s="231">
        <v>58.5</v>
      </c>
      <c r="I143" s="232"/>
      <c r="J143" s="228"/>
      <c r="K143" s="228"/>
      <c r="L143" s="233"/>
      <c r="M143" s="234"/>
      <c r="N143" s="235"/>
      <c r="O143" s="235"/>
      <c r="P143" s="235"/>
      <c r="Q143" s="235"/>
      <c r="R143" s="235"/>
      <c r="S143" s="235"/>
      <c r="T143" s="236"/>
      <c r="AT143" s="237" t="s">
        <v>145</v>
      </c>
      <c r="AU143" s="237" t="s">
        <v>134</v>
      </c>
      <c r="AV143" s="12" t="s">
        <v>84</v>
      </c>
      <c r="AW143" s="12" t="s">
        <v>35</v>
      </c>
      <c r="AX143" s="12" t="s">
        <v>74</v>
      </c>
      <c r="AY143" s="237" t="s">
        <v>133</v>
      </c>
    </row>
    <row r="144" s="10" customFormat="1" ht="20.88" customHeight="1">
      <c r="B144" s="186"/>
      <c r="C144" s="187"/>
      <c r="D144" s="188" t="s">
        <v>73</v>
      </c>
      <c r="E144" s="200" t="s">
        <v>239</v>
      </c>
      <c r="F144" s="200" t="s">
        <v>240</v>
      </c>
      <c r="G144" s="187"/>
      <c r="H144" s="187"/>
      <c r="I144" s="190"/>
      <c r="J144" s="201">
        <f>BK144</f>
        <v>0</v>
      </c>
      <c r="K144" s="187"/>
      <c r="L144" s="192"/>
      <c r="M144" s="193"/>
      <c r="N144" s="194"/>
      <c r="O144" s="194"/>
      <c r="P144" s="195">
        <f>SUM(P145:P150)</f>
        <v>0</v>
      </c>
      <c r="Q144" s="194"/>
      <c r="R144" s="195">
        <f>SUM(R145:R150)</f>
        <v>0</v>
      </c>
      <c r="S144" s="194"/>
      <c r="T144" s="196">
        <f>SUM(T145:T150)</f>
        <v>16.59741</v>
      </c>
      <c r="AR144" s="197" t="s">
        <v>82</v>
      </c>
      <c r="AT144" s="198" t="s">
        <v>73</v>
      </c>
      <c r="AU144" s="198" t="s">
        <v>84</v>
      </c>
      <c r="AY144" s="197" t="s">
        <v>133</v>
      </c>
      <c r="BK144" s="199">
        <f>SUM(BK145:BK150)</f>
        <v>0</v>
      </c>
    </row>
    <row r="145" s="1" customFormat="1" ht="20.4" customHeight="1">
      <c r="B145" s="36"/>
      <c r="C145" s="202" t="s">
        <v>220</v>
      </c>
      <c r="D145" s="202" t="s">
        <v>136</v>
      </c>
      <c r="E145" s="203" t="s">
        <v>384</v>
      </c>
      <c r="F145" s="204" t="s">
        <v>385</v>
      </c>
      <c r="G145" s="205" t="s">
        <v>244</v>
      </c>
      <c r="H145" s="206">
        <v>58.5</v>
      </c>
      <c r="I145" s="207"/>
      <c r="J145" s="208">
        <f>ROUND(I145*H145,2)</f>
        <v>0</v>
      </c>
      <c r="K145" s="204" t="s">
        <v>140</v>
      </c>
      <c r="L145" s="41"/>
      <c r="M145" s="209" t="s">
        <v>19</v>
      </c>
      <c r="N145" s="210" t="s">
        <v>45</v>
      </c>
      <c r="O145" s="77"/>
      <c r="P145" s="211">
        <f>O145*H145</f>
        <v>0</v>
      </c>
      <c r="Q145" s="211">
        <v>0</v>
      </c>
      <c r="R145" s="211">
        <f>Q145*H145</f>
        <v>0</v>
      </c>
      <c r="S145" s="211">
        <v>0.17599999999999999</v>
      </c>
      <c r="T145" s="212">
        <f>S145*H145</f>
        <v>10.295999999999999</v>
      </c>
      <c r="AR145" s="15" t="s">
        <v>141</v>
      </c>
      <c r="AT145" s="15" t="s">
        <v>136</v>
      </c>
      <c r="AU145" s="15" t="s">
        <v>134</v>
      </c>
      <c r="AY145" s="15" t="s">
        <v>133</v>
      </c>
      <c r="BE145" s="213">
        <f>IF(N145="základní",J145,0)</f>
        <v>0</v>
      </c>
      <c r="BF145" s="213">
        <f>IF(N145="snížená",J145,0)</f>
        <v>0</v>
      </c>
      <c r="BG145" s="213">
        <f>IF(N145="zákl. přenesená",J145,0)</f>
        <v>0</v>
      </c>
      <c r="BH145" s="213">
        <f>IF(N145="sníž. přenesená",J145,0)</f>
        <v>0</v>
      </c>
      <c r="BI145" s="213">
        <f>IF(N145="nulová",J145,0)</f>
        <v>0</v>
      </c>
      <c r="BJ145" s="15" t="s">
        <v>82</v>
      </c>
      <c r="BK145" s="213">
        <f>ROUND(I145*H145,2)</f>
        <v>0</v>
      </c>
      <c r="BL145" s="15" t="s">
        <v>141</v>
      </c>
      <c r="BM145" s="15" t="s">
        <v>386</v>
      </c>
    </row>
    <row r="146" s="11" customFormat="1">
      <c r="B146" s="217"/>
      <c r="C146" s="218"/>
      <c r="D146" s="214" t="s">
        <v>145</v>
      </c>
      <c r="E146" s="219" t="s">
        <v>19</v>
      </c>
      <c r="F146" s="220" t="s">
        <v>423</v>
      </c>
      <c r="G146" s="218"/>
      <c r="H146" s="219" t="s">
        <v>19</v>
      </c>
      <c r="I146" s="221"/>
      <c r="J146" s="218"/>
      <c r="K146" s="218"/>
      <c r="L146" s="222"/>
      <c r="M146" s="223"/>
      <c r="N146" s="224"/>
      <c r="O146" s="224"/>
      <c r="P146" s="224"/>
      <c r="Q146" s="224"/>
      <c r="R146" s="224"/>
      <c r="S146" s="224"/>
      <c r="T146" s="225"/>
      <c r="AT146" s="226" t="s">
        <v>145</v>
      </c>
      <c r="AU146" s="226" t="s">
        <v>134</v>
      </c>
      <c r="AV146" s="11" t="s">
        <v>82</v>
      </c>
      <c r="AW146" s="11" t="s">
        <v>35</v>
      </c>
      <c r="AX146" s="11" t="s">
        <v>74</v>
      </c>
      <c r="AY146" s="226" t="s">
        <v>133</v>
      </c>
    </row>
    <row r="147" s="12" customFormat="1">
      <c r="B147" s="227"/>
      <c r="C147" s="228"/>
      <c r="D147" s="214" t="s">
        <v>145</v>
      </c>
      <c r="E147" s="229" t="s">
        <v>19</v>
      </c>
      <c r="F147" s="230" t="s">
        <v>424</v>
      </c>
      <c r="G147" s="228"/>
      <c r="H147" s="231">
        <v>58.5</v>
      </c>
      <c r="I147" s="232"/>
      <c r="J147" s="228"/>
      <c r="K147" s="228"/>
      <c r="L147" s="233"/>
      <c r="M147" s="234"/>
      <c r="N147" s="235"/>
      <c r="O147" s="235"/>
      <c r="P147" s="235"/>
      <c r="Q147" s="235"/>
      <c r="R147" s="235"/>
      <c r="S147" s="235"/>
      <c r="T147" s="236"/>
      <c r="AT147" s="237" t="s">
        <v>145</v>
      </c>
      <c r="AU147" s="237" t="s">
        <v>134</v>
      </c>
      <c r="AV147" s="12" t="s">
        <v>84</v>
      </c>
      <c r="AW147" s="12" t="s">
        <v>35</v>
      </c>
      <c r="AX147" s="12" t="s">
        <v>74</v>
      </c>
      <c r="AY147" s="237" t="s">
        <v>133</v>
      </c>
    </row>
    <row r="148" s="1" customFormat="1" ht="20.4" customHeight="1">
      <c r="B148" s="36"/>
      <c r="C148" s="202" t="s">
        <v>8</v>
      </c>
      <c r="D148" s="202" t="s">
        <v>136</v>
      </c>
      <c r="E148" s="203" t="s">
        <v>425</v>
      </c>
      <c r="F148" s="204" t="s">
        <v>426</v>
      </c>
      <c r="G148" s="205" t="s">
        <v>150</v>
      </c>
      <c r="H148" s="206">
        <v>217.28999999999999</v>
      </c>
      <c r="I148" s="207"/>
      <c r="J148" s="208">
        <f>ROUND(I148*H148,2)</f>
        <v>0</v>
      </c>
      <c r="K148" s="204" t="s">
        <v>140</v>
      </c>
      <c r="L148" s="41"/>
      <c r="M148" s="209" t="s">
        <v>19</v>
      </c>
      <c r="N148" s="210" t="s">
        <v>45</v>
      </c>
      <c r="O148" s="77"/>
      <c r="P148" s="211">
        <f>O148*H148</f>
        <v>0</v>
      </c>
      <c r="Q148" s="211">
        <v>0</v>
      </c>
      <c r="R148" s="211">
        <f>Q148*H148</f>
        <v>0</v>
      </c>
      <c r="S148" s="211">
        <v>0.029000000000000001</v>
      </c>
      <c r="T148" s="212">
        <f>S148*H148</f>
        <v>6.3014099999999997</v>
      </c>
      <c r="AR148" s="15" t="s">
        <v>141</v>
      </c>
      <c r="AT148" s="15" t="s">
        <v>136</v>
      </c>
      <c r="AU148" s="15" t="s">
        <v>134</v>
      </c>
      <c r="AY148" s="15" t="s">
        <v>133</v>
      </c>
      <c r="BE148" s="213">
        <f>IF(N148="základní",J148,0)</f>
        <v>0</v>
      </c>
      <c r="BF148" s="213">
        <f>IF(N148="snížená",J148,0)</f>
        <v>0</v>
      </c>
      <c r="BG148" s="213">
        <f>IF(N148="zákl. přenesená",J148,0)</f>
        <v>0</v>
      </c>
      <c r="BH148" s="213">
        <f>IF(N148="sníž. přenesená",J148,0)</f>
        <v>0</v>
      </c>
      <c r="BI148" s="213">
        <f>IF(N148="nulová",J148,0)</f>
        <v>0</v>
      </c>
      <c r="BJ148" s="15" t="s">
        <v>82</v>
      </c>
      <c r="BK148" s="213">
        <f>ROUND(I148*H148,2)</f>
        <v>0</v>
      </c>
      <c r="BL148" s="15" t="s">
        <v>141</v>
      </c>
      <c r="BM148" s="15" t="s">
        <v>427</v>
      </c>
    </row>
    <row r="149" s="12" customFormat="1">
      <c r="B149" s="227"/>
      <c r="C149" s="228"/>
      <c r="D149" s="214" t="s">
        <v>145</v>
      </c>
      <c r="E149" s="229" t="s">
        <v>19</v>
      </c>
      <c r="F149" s="230" t="s">
        <v>409</v>
      </c>
      <c r="G149" s="228"/>
      <c r="H149" s="231">
        <v>71.659999999999997</v>
      </c>
      <c r="I149" s="232"/>
      <c r="J149" s="228"/>
      <c r="K149" s="228"/>
      <c r="L149" s="233"/>
      <c r="M149" s="234"/>
      <c r="N149" s="235"/>
      <c r="O149" s="235"/>
      <c r="P149" s="235"/>
      <c r="Q149" s="235"/>
      <c r="R149" s="235"/>
      <c r="S149" s="235"/>
      <c r="T149" s="236"/>
      <c r="AT149" s="237" t="s">
        <v>145</v>
      </c>
      <c r="AU149" s="237" t="s">
        <v>134</v>
      </c>
      <c r="AV149" s="12" t="s">
        <v>84</v>
      </c>
      <c r="AW149" s="12" t="s">
        <v>35</v>
      </c>
      <c r="AX149" s="12" t="s">
        <v>74</v>
      </c>
      <c r="AY149" s="237" t="s">
        <v>133</v>
      </c>
    </row>
    <row r="150" s="12" customFormat="1">
      <c r="B150" s="227"/>
      <c r="C150" s="228"/>
      <c r="D150" s="214" t="s">
        <v>145</v>
      </c>
      <c r="E150" s="229" t="s">
        <v>19</v>
      </c>
      <c r="F150" s="230" t="s">
        <v>410</v>
      </c>
      <c r="G150" s="228"/>
      <c r="H150" s="231">
        <v>145.63</v>
      </c>
      <c r="I150" s="232"/>
      <c r="J150" s="228"/>
      <c r="K150" s="228"/>
      <c r="L150" s="233"/>
      <c r="M150" s="234"/>
      <c r="N150" s="235"/>
      <c r="O150" s="235"/>
      <c r="P150" s="235"/>
      <c r="Q150" s="235"/>
      <c r="R150" s="235"/>
      <c r="S150" s="235"/>
      <c r="T150" s="236"/>
      <c r="AT150" s="237" t="s">
        <v>145</v>
      </c>
      <c r="AU150" s="237" t="s">
        <v>134</v>
      </c>
      <c r="AV150" s="12" t="s">
        <v>84</v>
      </c>
      <c r="AW150" s="12" t="s">
        <v>35</v>
      </c>
      <c r="AX150" s="12" t="s">
        <v>74</v>
      </c>
      <c r="AY150" s="237" t="s">
        <v>133</v>
      </c>
    </row>
    <row r="151" s="10" customFormat="1" ht="20.88" customHeight="1">
      <c r="B151" s="186"/>
      <c r="C151" s="187"/>
      <c r="D151" s="188" t="s">
        <v>73</v>
      </c>
      <c r="E151" s="200" t="s">
        <v>252</v>
      </c>
      <c r="F151" s="200" t="s">
        <v>253</v>
      </c>
      <c r="G151" s="187"/>
      <c r="H151" s="187"/>
      <c r="I151" s="190"/>
      <c r="J151" s="201">
        <f>BK151</f>
        <v>0</v>
      </c>
      <c r="K151" s="187"/>
      <c r="L151" s="192"/>
      <c r="M151" s="193"/>
      <c r="N151" s="194"/>
      <c r="O151" s="194"/>
      <c r="P151" s="195">
        <f>SUM(P152:P173)</f>
        <v>0</v>
      </c>
      <c r="Q151" s="194"/>
      <c r="R151" s="195">
        <f>SUM(R152:R173)</f>
        <v>1.4645214</v>
      </c>
      <c r="S151" s="194"/>
      <c r="T151" s="196">
        <f>SUM(T152:T173)</f>
        <v>0</v>
      </c>
      <c r="AR151" s="197" t="s">
        <v>82</v>
      </c>
      <c r="AT151" s="198" t="s">
        <v>73</v>
      </c>
      <c r="AU151" s="198" t="s">
        <v>84</v>
      </c>
      <c r="AY151" s="197" t="s">
        <v>133</v>
      </c>
      <c r="BK151" s="199">
        <f>SUM(BK152:BK173)</f>
        <v>0</v>
      </c>
    </row>
    <row r="152" s="1" customFormat="1" ht="20.4" customHeight="1">
      <c r="B152" s="36"/>
      <c r="C152" s="202" t="s">
        <v>233</v>
      </c>
      <c r="D152" s="202" t="s">
        <v>136</v>
      </c>
      <c r="E152" s="203" t="s">
        <v>255</v>
      </c>
      <c r="F152" s="204" t="s">
        <v>256</v>
      </c>
      <c r="G152" s="205" t="s">
        <v>150</v>
      </c>
      <c r="H152" s="206">
        <v>71.659999999999997</v>
      </c>
      <c r="I152" s="207"/>
      <c r="J152" s="208">
        <f>ROUND(I152*H152,2)</f>
        <v>0</v>
      </c>
      <c r="K152" s="204" t="s">
        <v>140</v>
      </c>
      <c r="L152" s="41"/>
      <c r="M152" s="209" t="s">
        <v>19</v>
      </c>
      <c r="N152" s="210" t="s">
        <v>45</v>
      </c>
      <c r="O152" s="77"/>
      <c r="P152" s="211">
        <f>O152*H152</f>
        <v>0</v>
      </c>
      <c r="Q152" s="211">
        <v>0</v>
      </c>
      <c r="R152" s="211">
        <f>Q152*H152</f>
        <v>0</v>
      </c>
      <c r="S152" s="211">
        <v>0</v>
      </c>
      <c r="T152" s="212">
        <f>S152*H152</f>
        <v>0</v>
      </c>
      <c r="AR152" s="15" t="s">
        <v>141</v>
      </c>
      <c r="AT152" s="15" t="s">
        <v>136</v>
      </c>
      <c r="AU152" s="15" t="s">
        <v>134</v>
      </c>
      <c r="AY152" s="15" t="s">
        <v>133</v>
      </c>
      <c r="BE152" s="213">
        <f>IF(N152="základní",J152,0)</f>
        <v>0</v>
      </c>
      <c r="BF152" s="213">
        <f>IF(N152="snížená",J152,0)</f>
        <v>0</v>
      </c>
      <c r="BG152" s="213">
        <f>IF(N152="zákl. přenesená",J152,0)</f>
        <v>0</v>
      </c>
      <c r="BH152" s="213">
        <f>IF(N152="sníž. přenesená",J152,0)</f>
        <v>0</v>
      </c>
      <c r="BI152" s="213">
        <f>IF(N152="nulová",J152,0)</f>
        <v>0</v>
      </c>
      <c r="BJ152" s="15" t="s">
        <v>82</v>
      </c>
      <c r="BK152" s="213">
        <f>ROUND(I152*H152,2)</f>
        <v>0</v>
      </c>
      <c r="BL152" s="15" t="s">
        <v>141</v>
      </c>
      <c r="BM152" s="15" t="s">
        <v>257</v>
      </c>
    </row>
    <row r="153" s="1" customFormat="1">
      <c r="B153" s="36"/>
      <c r="C153" s="37"/>
      <c r="D153" s="214" t="s">
        <v>143</v>
      </c>
      <c r="E153" s="37"/>
      <c r="F153" s="215" t="s">
        <v>258</v>
      </c>
      <c r="G153" s="37"/>
      <c r="H153" s="37"/>
      <c r="I153" s="128"/>
      <c r="J153" s="37"/>
      <c r="K153" s="37"/>
      <c r="L153" s="41"/>
      <c r="M153" s="216"/>
      <c r="N153" s="77"/>
      <c r="O153" s="77"/>
      <c r="P153" s="77"/>
      <c r="Q153" s="77"/>
      <c r="R153" s="77"/>
      <c r="S153" s="77"/>
      <c r="T153" s="78"/>
      <c r="AT153" s="15" t="s">
        <v>143</v>
      </c>
      <c r="AU153" s="15" t="s">
        <v>134</v>
      </c>
    </row>
    <row r="154" s="1" customFormat="1">
      <c r="B154" s="36"/>
      <c r="C154" s="37"/>
      <c r="D154" s="214" t="s">
        <v>152</v>
      </c>
      <c r="E154" s="37"/>
      <c r="F154" s="215" t="s">
        <v>259</v>
      </c>
      <c r="G154" s="37"/>
      <c r="H154" s="37"/>
      <c r="I154" s="128"/>
      <c r="J154" s="37"/>
      <c r="K154" s="37"/>
      <c r="L154" s="41"/>
      <c r="M154" s="216"/>
      <c r="N154" s="77"/>
      <c r="O154" s="77"/>
      <c r="P154" s="77"/>
      <c r="Q154" s="77"/>
      <c r="R154" s="77"/>
      <c r="S154" s="77"/>
      <c r="T154" s="78"/>
      <c r="AT154" s="15" t="s">
        <v>152</v>
      </c>
      <c r="AU154" s="15" t="s">
        <v>134</v>
      </c>
    </row>
    <row r="155" s="12" customFormat="1">
      <c r="B155" s="227"/>
      <c r="C155" s="228"/>
      <c r="D155" s="214" t="s">
        <v>145</v>
      </c>
      <c r="E155" s="229" t="s">
        <v>19</v>
      </c>
      <c r="F155" s="230" t="s">
        <v>409</v>
      </c>
      <c r="G155" s="228"/>
      <c r="H155" s="231">
        <v>71.659999999999997</v>
      </c>
      <c r="I155" s="232"/>
      <c r="J155" s="228"/>
      <c r="K155" s="228"/>
      <c r="L155" s="233"/>
      <c r="M155" s="234"/>
      <c r="N155" s="235"/>
      <c r="O155" s="235"/>
      <c r="P155" s="235"/>
      <c r="Q155" s="235"/>
      <c r="R155" s="235"/>
      <c r="S155" s="235"/>
      <c r="T155" s="236"/>
      <c r="AT155" s="237" t="s">
        <v>145</v>
      </c>
      <c r="AU155" s="237" t="s">
        <v>134</v>
      </c>
      <c r="AV155" s="12" t="s">
        <v>84</v>
      </c>
      <c r="AW155" s="12" t="s">
        <v>35</v>
      </c>
      <c r="AX155" s="12" t="s">
        <v>74</v>
      </c>
      <c r="AY155" s="237" t="s">
        <v>133</v>
      </c>
    </row>
    <row r="156" s="1" customFormat="1" ht="20.4" customHeight="1">
      <c r="B156" s="36"/>
      <c r="C156" s="202" t="s">
        <v>241</v>
      </c>
      <c r="D156" s="202" t="s">
        <v>136</v>
      </c>
      <c r="E156" s="203" t="s">
        <v>262</v>
      </c>
      <c r="F156" s="204" t="s">
        <v>263</v>
      </c>
      <c r="G156" s="205" t="s">
        <v>139</v>
      </c>
      <c r="H156" s="206">
        <v>0.65200000000000002</v>
      </c>
      <c r="I156" s="207"/>
      <c r="J156" s="208">
        <f>ROUND(I156*H156,2)</f>
        <v>0</v>
      </c>
      <c r="K156" s="204" t="s">
        <v>140</v>
      </c>
      <c r="L156" s="41"/>
      <c r="M156" s="209" t="s">
        <v>19</v>
      </c>
      <c r="N156" s="210" t="s">
        <v>45</v>
      </c>
      <c r="O156" s="77"/>
      <c r="P156" s="211">
        <f>O156*H156</f>
        <v>0</v>
      </c>
      <c r="Q156" s="211">
        <v>1.6372100000000001</v>
      </c>
      <c r="R156" s="211">
        <f>Q156*H156</f>
        <v>1.06746092</v>
      </c>
      <c r="S156" s="211">
        <v>0</v>
      </c>
      <c r="T156" s="212">
        <f>S156*H156</f>
        <v>0</v>
      </c>
      <c r="AR156" s="15" t="s">
        <v>141</v>
      </c>
      <c r="AT156" s="15" t="s">
        <v>136</v>
      </c>
      <c r="AU156" s="15" t="s">
        <v>134</v>
      </c>
      <c r="AY156" s="15" t="s">
        <v>133</v>
      </c>
      <c r="BE156" s="213">
        <f>IF(N156="základní",J156,0)</f>
        <v>0</v>
      </c>
      <c r="BF156" s="213">
        <f>IF(N156="snížená",J156,0)</f>
        <v>0</v>
      </c>
      <c r="BG156" s="213">
        <f>IF(N156="zákl. přenesená",J156,0)</f>
        <v>0</v>
      </c>
      <c r="BH156" s="213">
        <f>IF(N156="sníž. přenesená",J156,0)</f>
        <v>0</v>
      </c>
      <c r="BI156" s="213">
        <f>IF(N156="nulová",J156,0)</f>
        <v>0</v>
      </c>
      <c r="BJ156" s="15" t="s">
        <v>82</v>
      </c>
      <c r="BK156" s="213">
        <f>ROUND(I156*H156,2)</f>
        <v>0</v>
      </c>
      <c r="BL156" s="15" t="s">
        <v>141</v>
      </c>
      <c r="BM156" s="15" t="s">
        <v>264</v>
      </c>
    </row>
    <row r="157" s="1" customFormat="1">
      <c r="B157" s="36"/>
      <c r="C157" s="37"/>
      <c r="D157" s="214" t="s">
        <v>143</v>
      </c>
      <c r="E157" s="37"/>
      <c r="F157" s="215" t="s">
        <v>265</v>
      </c>
      <c r="G157" s="37"/>
      <c r="H157" s="37"/>
      <c r="I157" s="128"/>
      <c r="J157" s="37"/>
      <c r="K157" s="37"/>
      <c r="L157" s="41"/>
      <c r="M157" s="216"/>
      <c r="N157" s="77"/>
      <c r="O157" s="77"/>
      <c r="P157" s="77"/>
      <c r="Q157" s="77"/>
      <c r="R157" s="77"/>
      <c r="S157" s="77"/>
      <c r="T157" s="78"/>
      <c r="AT157" s="15" t="s">
        <v>143</v>
      </c>
      <c r="AU157" s="15" t="s">
        <v>134</v>
      </c>
    </row>
    <row r="158" s="1" customFormat="1">
      <c r="B158" s="36"/>
      <c r="C158" s="37"/>
      <c r="D158" s="214" t="s">
        <v>152</v>
      </c>
      <c r="E158" s="37"/>
      <c r="F158" s="215" t="s">
        <v>266</v>
      </c>
      <c r="G158" s="37"/>
      <c r="H158" s="37"/>
      <c r="I158" s="128"/>
      <c r="J158" s="37"/>
      <c r="K158" s="37"/>
      <c r="L158" s="41"/>
      <c r="M158" s="216"/>
      <c r="N158" s="77"/>
      <c r="O158" s="77"/>
      <c r="P158" s="77"/>
      <c r="Q158" s="77"/>
      <c r="R158" s="77"/>
      <c r="S158" s="77"/>
      <c r="T158" s="78"/>
      <c r="AT158" s="15" t="s">
        <v>152</v>
      </c>
      <c r="AU158" s="15" t="s">
        <v>134</v>
      </c>
    </row>
    <row r="159" s="12" customFormat="1">
      <c r="B159" s="227"/>
      <c r="C159" s="228"/>
      <c r="D159" s="214" t="s">
        <v>145</v>
      </c>
      <c r="E159" s="229" t="s">
        <v>19</v>
      </c>
      <c r="F159" s="230" t="s">
        <v>428</v>
      </c>
      <c r="G159" s="228"/>
      <c r="H159" s="231">
        <v>10.749000000000001</v>
      </c>
      <c r="I159" s="232"/>
      <c r="J159" s="228"/>
      <c r="K159" s="228"/>
      <c r="L159" s="233"/>
      <c r="M159" s="234"/>
      <c r="N159" s="235"/>
      <c r="O159" s="235"/>
      <c r="P159" s="235"/>
      <c r="Q159" s="235"/>
      <c r="R159" s="235"/>
      <c r="S159" s="235"/>
      <c r="T159" s="236"/>
      <c r="AT159" s="237" t="s">
        <v>145</v>
      </c>
      <c r="AU159" s="237" t="s">
        <v>134</v>
      </c>
      <c r="AV159" s="12" t="s">
        <v>84</v>
      </c>
      <c r="AW159" s="12" t="s">
        <v>35</v>
      </c>
      <c r="AX159" s="12" t="s">
        <v>74</v>
      </c>
      <c r="AY159" s="237" t="s">
        <v>133</v>
      </c>
    </row>
    <row r="160" s="12" customFormat="1">
      <c r="B160" s="227"/>
      <c r="C160" s="228"/>
      <c r="D160" s="214" t="s">
        <v>145</v>
      </c>
      <c r="E160" s="229" t="s">
        <v>19</v>
      </c>
      <c r="F160" s="230" t="s">
        <v>429</v>
      </c>
      <c r="G160" s="228"/>
      <c r="H160" s="231">
        <v>21.844999999999999</v>
      </c>
      <c r="I160" s="232"/>
      <c r="J160" s="228"/>
      <c r="K160" s="228"/>
      <c r="L160" s="233"/>
      <c r="M160" s="234"/>
      <c r="N160" s="235"/>
      <c r="O160" s="235"/>
      <c r="P160" s="235"/>
      <c r="Q160" s="235"/>
      <c r="R160" s="235"/>
      <c r="S160" s="235"/>
      <c r="T160" s="236"/>
      <c r="AT160" s="237" t="s">
        <v>145</v>
      </c>
      <c r="AU160" s="237" t="s">
        <v>134</v>
      </c>
      <c r="AV160" s="12" t="s">
        <v>84</v>
      </c>
      <c r="AW160" s="12" t="s">
        <v>35</v>
      </c>
      <c r="AX160" s="12" t="s">
        <v>74</v>
      </c>
      <c r="AY160" s="237" t="s">
        <v>133</v>
      </c>
    </row>
    <row r="161" s="12" customFormat="1">
      <c r="B161" s="227"/>
      <c r="C161" s="228"/>
      <c r="D161" s="214" t="s">
        <v>145</v>
      </c>
      <c r="E161" s="228"/>
      <c r="F161" s="230" t="s">
        <v>430</v>
      </c>
      <c r="G161" s="228"/>
      <c r="H161" s="231">
        <v>0.65200000000000002</v>
      </c>
      <c r="I161" s="232"/>
      <c r="J161" s="228"/>
      <c r="K161" s="228"/>
      <c r="L161" s="233"/>
      <c r="M161" s="234"/>
      <c r="N161" s="235"/>
      <c r="O161" s="235"/>
      <c r="P161" s="235"/>
      <c r="Q161" s="235"/>
      <c r="R161" s="235"/>
      <c r="S161" s="235"/>
      <c r="T161" s="236"/>
      <c r="AT161" s="237" t="s">
        <v>145</v>
      </c>
      <c r="AU161" s="237" t="s">
        <v>134</v>
      </c>
      <c r="AV161" s="12" t="s">
        <v>84</v>
      </c>
      <c r="AW161" s="12" t="s">
        <v>4</v>
      </c>
      <c r="AX161" s="12" t="s">
        <v>82</v>
      </c>
      <c r="AY161" s="237" t="s">
        <v>133</v>
      </c>
    </row>
    <row r="162" s="1" customFormat="1" ht="20.4" customHeight="1">
      <c r="B162" s="36"/>
      <c r="C162" s="202" t="s">
        <v>248</v>
      </c>
      <c r="D162" s="202" t="s">
        <v>136</v>
      </c>
      <c r="E162" s="203" t="s">
        <v>270</v>
      </c>
      <c r="F162" s="204" t="s">
        <v>271</v>
      </c>
      <c r="G162" s="205" t="s">
        <v>150</v>
      </c>
      <c r="H162" s="206">
        <v>14.332000000000001</v>
      </c>
      <c r="I162" s="207"/>
      <c r="J162" s="208">
        <f>ROUND(I162*H162,2)</f>
        <v>0</v>
      </c>
      <c r="K162" s="204" t="s">
        <v>140</v>
      </c>
      <c r="L162" s="41"/>
      <c r="M162" s="209" t="s">
        <v>19</v>
      </c>
      <c r="N162" s="210" t="s">
        <v>45</v>
      </c>
      <c r="O162" s="77"/>
      <c r="P162" s="211">
        <f>O162*H162</f>
        <v>0</v>
      </c>
      <c r="Q162" s="211">
        <v>0.015389999999999999</v>
      </c>
      <c r="R162" s="211">
        <f>Q162*H162</f>
        <v>0.22056948000000001</v>
      </c>
      <c r="S162" s="211">
        <v>0</v>
      </c>
      <c r="T162" s="212">
        <f>S162*H162</f>
        <v>0</v>
      </c>
      <c r="AR162" s="15" t="s">
        <v>141</v>
      </c>
      <c r="AT162" s="15" t="s">
        <v>136</v>
      </c>
      <c r="AU162" s="15" t="s">
        <v>134</v>
      </c>
      <c r="AY162" s="15" t="s">
        <v>133</v>
      </c>
      <c r="BE162" s="213">
        <f>IF(N162="základní",J162,0)</f>
        <v>0</v>
      </c>
      <c r="BF162" s="213">
        <f>IF(N162="snížená",J162,0)</f>
        <v>0</v>
      </c>
      <c r="BG162" s="213">
        <f>IF(N162="zákl. přenesená",J162,0)</f>
        <v>0</v>
      </c>
      <c r="BH162" s="213">
        <f>IF(N162="sníž. přenesená",J162,0)</f>
        <v>0</v>
      </c>
      <c r="BI162" s="213">
        <f>IF(N162="nulová",J162,0)</f>
        <v>0</v>
      </c>
      <c r="BJ162" s="15" t="s">
        <v>82</v>
      </c>
      <c r="BK162" s="213">
        <f>ROUND(I162*H162,2)</f>
        <v>0</v>
      </c>
      <c r="BL162" s="15" t="s">
        <v>141</v>
      </c>
      <c r="BM162" s="15" t="s">
        <v>272</v>
      </c>
    </row>
    <row r="163" s="1" customFormat="1">
      <c r="B163" s="36"/>
      <c r="C163" s="37"/>
      <c r="D163" s="214" t="s">
        <v>143</v>
      </c>
      <c r="E163" s="37"/>
      <c r="F163" s="215" t="s">
        <v>273</v>
      </c>
      <c r="G163" s="37"/>
      <c r="H163" s="37"/>
      <c r="I163" s="128"/>
      <c r="J163" s="37"/>
      <c r="K163" s="37"/>
      <c r="L163" s="41"/>
      <c r="M163" s="216"/>
      <c r="N163" s="77"/>
      <c r="O163" s="77"/>
      <c r="P163" s="77"/>
      <c r="Q163" s="77"/>
      <c r="R163" s="77"/>
      <c r="S163" s="77"/>
      <c r="T163" s="78"/>
      <c r="AT163" s="15" t="s">
        <v>143</v>
      </c>
      <c r="AU163" s="15" t="s">
        <v>134</v>
      </c>
    </row>
    <row r="164" s="1" customFormat="1">
      <c r="B164" s="36"/>
      <c r="C164" s="37"/>
      <c r="D164" s="214" t="s">
        <v>152</v>
      </c>
      <c r="E164" s="37"/>
      <c r="F164" s="215" t="s">
        <v>274</v>
      </c>
      <c r="G164" s="37"/>
      <c r="H164" s="37"/>
      <c r="I164" s="128"/>
      <c r="J164" s="37"/>
      <c r="K164" s="37"/>
      <c r="L164" s="41"/>
      <c r="M164" s="216"/>
      <c r="N164" s="77"/>
      <c r="O164" s="77"/>
      <c r="P164" s="77"/>
      <c r="Q164" s="77"/>
      <c r="R164" s="77"/>
      <c r="S164" s="77"/>
      <c r="T164" s="78"/>
      <c r="AT164" s="15" t="s">
        <v>152</v>
      </c>
      <c r="AU164" s="15" t="s">
        <v>134</v>
      </c>
    </row>
    <row r="165" s="12" customFormat="1">
      <c r="B165" s="227"/>
      <c r="C165" s="228"/>
      <c r="D165" s="214" t="s">
        <v>145</v>
      </c>
      <c r="E165" s="229" t="s">
        <v>19</v>
      </c>
      <c r="F165" s="230" t="s">
        <v>409</v>
      </c>
      <c r="G165" s="228"/>
      <c r="H165" s="231">
        <v>71.659999999999997</v>
      </c>
      <c r="I165" s="232"/>
      <c r="J165" s="228"/>
      <c r="K165" s="228"/>
      <c r="L165" s="233"/>
      <c r="M165" s="234"/>
      <c r="N165" s="235"/>
      <c r="O165" s="235"/>
      <c r="P165" s="235"/>
      <c r="Q165" s="235"/>
      <c r="R165" s="235"/>
      <c r="S165" s="235"/>
      <c r="T165" s="236"/>
      <c r="AT165" s="237" t="s">
        <v>145</v>
      </c>
      <c r="AU165" s="237" t="s">
        <v>134</v>
      </c>
      <c r="AV165" s="12" t="s">
        <v>84</v>
      </c>
      <c r="AW165" s="12" t="s">
        <v>35</v>
      </c>
      <c r="AX165" s="12" t="s">
        <v>74</v>
      </c>
      <c r="AY165" s="237" t="s">
        <v>133</v>
      </c>
    </row>
    <row r="166" s="12" customFormat="1">
      <c r="B166" s="227"/>
      <c r="C166" s="228"/>
      <c r="D166" s="214" t="s">
        <v>145</v>
      </c>
      <c r="E166" s="228"/>
      <c r="F166" s="230" t="s">
        <v>431</v>
      </c>
      <c r="G166" s="228"/>
      <c r="H166" s="231">
        <v>14.332000000000001</v>
      </c>
      <c r="I166" s="232"/>
      <c r="J166" s="228"/>
      <c r="K166" s="228"/>
      <c r="L166" s="233"/>
      <c r="M166" s="234"/>
      <c r="N166" s="235"/>
      <c r="O166" s="235"/>
      <c r="P166" s="235"/>
      <c r="Q166" s="235"/>
      <c r="R166" s="235"/>
      <c r="S166" s="235"/>
      <c r="T166" s="236"/>
      <c r="AT166" s="237" t="s">
        <v>145</v>
      </c>
      <c r="AU166" s="237" t="s">
        <v>134</v>
      </c>
      <c r="AV166" s="12" t="s">
        <v>84</v>
      </c>
      <c r="AW166" s="12" t="s">
        <v>4</v>
      </c>
      <c r="AX166" s="12" t="s">
        <v>82</v>
      </c>
      <c r="AY166" s="237" t="s">
        <v>133</v>
      </c>
    </row>
    <row r="167" s="1" customFormat="1" ht="20.4" customHeight="1">
      <c r="B167" s="36"/>
      <c r="C167" s="202" t="s">
        <v>254</v>
      </c>
      <c r="D167" s="202" t="s">
        <v>136</v>
      </c>
      <c r="E167" s="203" t="s">
        <v>277</v>
      </c>
      <c r="F167" s="204" t="s">
        <v>278</v>
      </c>
      <c r="G167" s="205" t="s">
        <v>139</v>
      </c>
      <c r="H167" s="206">
        <v>0.34999999999999998</v>
      </c>
      <c r="I167" s="207"/>
      <c r="J167" s="208">
        <f>ROUND(I167*H167,2)</f>
        <v>0</v>
      </c>
      <c r="K167" s="204" t="s">
        <v>140</v>
      </c>
      <c r="L167" s="41"/>
      <c r="M167" s="209" t="s">
        <v>19</v>
      </c>
      <c r="N167" s="210" t="s">
        <v>45</v>
      </c>
      <c r="O167" s="77"/>
      <c r="P167" s="211">
        <f>O167*H167</f>
        <v>0</v>
      </c>
      <c r="Q167" s="211">
        <v>0.50426000000000004</v>
      </c>
      <c r="R167" s="211">
        <f>Q167*H167</f>
        <v>0.17649100000000001</v>
      </c>
      <c r="S167" s="211">
        <v>0</v>
      </c>
      <c r="T167" s="212">
        <f>S167*H167</f>
        <v>0</v>
      </c>
      <c r="AR167" s="15" t="s">
        <v>141</v>
      </c>
      <c r="AT167" s="15" t="s">
        <v>136</v>
      </c>
      <c r="AU167" s="15" t="s">
        <v>134</v>
      </c>
      <c r="AY167" s="15" t="s">
        <v>133</v>
      </c>
      <c r="BE167" s="213">
        <f>IF(N167="základní",J167,0)</f>
        <v>0</v>
      </c>
      <c r="BF167" s="213">
        <f>IF(N167="snížená",J167,0)</f>
        <v>0</v>
      </c>
      <c r="BG167" s="213">
        <f>IF(N167="zákl. přenesená",J167,0)</f>
        <v>0</v>
      </c>
      <c r="BH167" s="213">
        <f>IF(N167="sníž. přenesená",J167,0)</f>
        <v>0</v>
      </c>
      <c r="BI167" s="213">
        <f>IF(N167="nulová",J167,0)</f>
        <v>0</v>
      </c>
      <c r="BJ167" s="15" t="s">
        <v>82</v>
      </c>
      <c r="BK167" s="213">
        <f>ROUND(I167*H167,2)</f>
        <v>0</v>
      </c>
      <c r="BL167" s="15" t="s">
        <v>141</v>
      </c>
      <c r="BM167" s="15" t="s">
        <v>279</v>
      </c>
    </row>
    <row r="168" s="1" customFormat="1">
      <c r="B168" s="36"/>
      <c r="C168" s="37"/>
      <c r="D168" s="214" t="s">
        <v>143</v>
      </c>
      <c r="E168" s="37"/>
      <c r="F168" s="215" t="s">
        <v>280</v>
      </c>
      <c r="G168" s="37"/>
      <c r="H168" s="37"/>
      <c r="I168" s="128"/>
      <c r="J168" s="37"/>
      <c r="K168" s="37"/>
      <c r="L168" s="41"/>
      <c r="M168" s="216"/>
      <c r="N168" s="77"/>
      <c r="O168" s="77"/>
      <c r="P168" s="77"/>
      <c r="Q168" s="77"/>
      <c r="R168" s="77"/>
      <c r="S168" s="77"/>
      <c r="T168" s="78"/>
      <c r="AT168" s="15" t="s">
        <v>143</v>
      </c>
      <c r="AU168" s="15" t="s">
        <v>134</v>
      </c>
    </row>
    <row r="169" s="1" customFormat="1">
      <c r="B169" s="36"/>
      <c r="C169" s="37"/>
      <c r="D169" s="214" t="s">
        <v>152</v>
      </c>
      <c r="E169" s="37"/>
      <c r="F169" s="215" t="s">
        <v>281</v>
      </c>
      <c r="G169" s="37"/>
      <c r="H169" s="37"/>
      <c r="I169" s="128"/>
      <c r="J169" s="37"/>
      <c r="K169" s="37"/>
      <c r="L169" s="41"/>
      <c r="M169" s="216"/>
      <c r="N169" s="77"/>
      <c r="O169" s="77"/>
      <c r="P169" s="77"/>
      <c r="Q169" s="77"/>
      <c r="R169" s="77"/>
      <c r="S169" s="77"/>
      <c r="T169" s="78"/>
      <c r="AT169" s="15" t="s">
        <v>152</v>
      </c>
      <c r="AU169" s="15" t="s">
        <v>134</v>
      </c>
    </row>
    <row r="170" s="12" customFormat="1">
      <c r="B170" s="227"/>
      <c r="C170" s="228"/>
      <c r="D170" s="214" t="s">
        <v>145</v>
      </c>
      <c r="E170" s="229" t="s">
        <v>19</v>
      </c>
      <c r="F170" s="230" t="s">
        <v>432</v>
      </c>
      <c r="G170" s="228"/>
      <c r="H170" s="231">
        <v>0.34999999999999998</v>
      </c>
      <c r="I170" s="232"/>
      <c r="J170" s="228"/>
      <c r="K170" s="228"/>
      <c r="L170" s="233"/>
      <c r="M170" s="234"/>
      <c r="N170" s="235"/>
      <c r="O170" s="235"/>
      <c r="P170" s="235"/>
      <c r="Q170" s="235"/>
      <c r="R170" s="235"/>
      <c r="S170" s="235"/>
      <c r="T170" s="236"/>
      <c r="AT170" s="237" t="s">
        <v>145</v>
      </c>
      <c r="AU170" s="237" t="s">
        <v>134</v>
      </c>
      <c r="AV170" s="12" t="s">
        <v>84</v>
      </c>
      <c r="AW170" s="12" t="s">
        <v>35</v>
      </c>
      <c r="AX170" s="12" t="s">
        <v>74</v>
      </c>
      <c r="AY170" s="237" t="s">
        <v>133</v>
      </c>
    </row>
    <row r="171" s="1" customFormat="1" ht="20.4" customHeight="1">
      <c r="B171" s="36"/>
      <c r="C171" s="202" t="s">
        <v>261</v>
      </c>
      <c r="D171" s="202" t="s">
        <v>136</v>
      </c>
      <c r="E171" s="203" t="s">
        <v>284</v>
      </c>
      <c r="F171" s="204" t="s">
        <v>285</v>
      </c>
      <c r="G171" s="205" t="s">
        <v>139</v>
      </c>
      <c r="H171" s="206">
        <v>0.34999999999999998</v>
      </c>
      <c r="I171" s="207"/>
      <c r="J171" s="208">
        <f>ROUND(I171*H171,2)</f>
        <v>0</v>
      </c>
      <c r="K171" s="204" t="s">
        <v>140</v>
      </c>
      <c r="L171" s="41"/>
      <c r="M171" s="209" t="s">
        <v>19</v>
      </c>
      <c r="N171" s="210" t="s">
        <v>45</v>
      </c>
      <c r="O171" s="77"/>
      <c r="P171" s="211">
        <f>O171*H171</f>
        <v>0</v>
      </c>
      <c r="Q171" s="211">
        <v>0</v>
      </c>
      <c r="R171" s="211">
        <f>Q171*H171</f>
        <v>0</v>
      </c>
      <c r="S171" s="211">
        <v>0</v>
      </c>
      <c r="T171" s="212">
        <f>S171*H171</f>
        <v>0</v>
      </c>
      <c r="AR171" s="15" t="s">
        <v>141</v>
      </c>
      <c r="AT171" s="15" t="s">
        <v>136</v>
      </c>
      <c r="AU171" s="15" t="s">
        <v>134</v>
      </c>
      <c r="AY171" s="15" t="s">
        <v>133</v>
      </c>
      <c r="BE171" s="213">
        <f>IF(N171="základní",J171,0)</f>
        <v>0</v>
      </c>
      <c r="BF171" s="213">
        <f>IF(N171="snížená",J171,0)</f>
        <v>0</v>
      </c>
      <c r="BG171" s="213">
        <f>IF(N171="zákl. přenesená",J171,0)</f>
        <v>0</v>
      </c>
      <c r="BH171" s="213">
        <f>IF(N171="sníž. přenesená",J171,0)</f>
        <v>0</v>
      </c>
      <c r="BI171" s="213">
        <f>IF(N171="nulová",J171,0)</f>
        <v>0</v>
      </c>
      <c r="BJ171" s="15" t="s">
        <v>82</v>
      </c>
      <c r="BK171" s="213">
        <f>ROUND(I171*H171,2)</f>
        <v>0</v>
      </c>
      <c r="BL171" s="15" t="s">
        <v>141</v>
      </c>
      <c r="BM171" s="15" t="s">
        <v>286</v>
      </c>
    </row>
    <row r="172" s="1" customFormat="1">
      <c r="B172" s="36"/>
      <c r="C172" s="37"/>
      <c r="D172" s="214" t="s">
        <v>143</v>
      </c>
      <c r="E172" s="37"/>
      <c r="F172" s="215" t="s">
        <v>287</v>
      </c>
      <c r="G172" s="37"/>
      <c r="H172" s="37"/>
      <c r="I172" s="128"/>
      <c r="J172" s="37"/>
      <c r="K172" s="37"/>
      <c r="L172" s="41"/>
      <c r="M172" s="216"/>
      <c r="N172" s="77"/>
      <c r="O172" s="77"/>
      <c r="P172" s="77"/>
      <c r="Q172" s="77"/>
      <c r="R172" s="77"/>
      <c r="S172" s="77"/>
      <c r="T172" s="78"/>
      <c r="AT172" s="15" t="s">
        <v>143</v>
      </c>
      <c r="AU172" s="15" t="s">
        <v>134</v>
      </c>
    </row>
    <row r="173" s="1" customFormat="1">
      <c r="B173" s="36"/>
      <c r="C173" s="37"/>
      <c r="D173" s="214" t="s">
        <v>152</v>
      </c>
      <c r="E173" s="37"/>
      <c r="F173" s="215" t="s">
        <v>288</v>
      </c>
      <c r="G173" s="37"/>
      <c r="H173" s="37"/>
      <c r="I173" s="128"/>
      <c r="J173" s="37"/>
      <c r="K173" s="37"/>
      <c r="L173" s="41"/>
      <c r="M173" s="216"/>
      <c r="N173" s="77"/>
      <c r="O173" s="77"/>
      <c r="P173" s="77"/>
      <c r="Q173" s="77"/>
      <c r="R173" s="77"/>
      <c r="S173" s="77"/>
      <c r="T173" s="78"/>
      <c r="AT173" s="15" t="s">
        <v>152</v>
      </c>
      <c r="AU173" s="15" t="s">
        <v>134</v>
      </c>
    </row>
    <row r="174" s="10" customFormat="1" ht="22.8" customHeight="1">
      <c r="B174" s="186"/>
      <c r="C174" s="187"/>
      <c r="D174" s="188" t="s">
        <v>73</v>
      </c>
      <c r="E174" s="200" t="s">
        <v>315</v>
      </c>
      <c r="F174" s="200" t="s">
        <v>316</v>
      </c>
      <c r="G174" s="187"/>
      <c r="H174" s="187"/>
      <c r="I174" s="190"/>
      <c r="J174" s="201">
        <f>BK174</f>
        <v>0</v>
      </c>
      <c r="K174" s="187"/>
      <c r="L174" s="192"/>
      <c r="M174" s="193"/>
      <c r="N174" s="194"/>
      <c r="O174" s="194"/>
      <c r="P174" s="195">
        <f>SUM(P175:P192)</f>
        <v>0</v>
      </c>
      <c r="Q174" s="194"/>
      <c r="R174" s="195">
        <f>SUM(R175:R192)</f>
        <v>0</v>
      </c>
      <c r="S174" s="194"/>
      <c r="T174" s="196">
        <f>SUM(T175:T192)</f>
        <v>0</v>
      </c>
      <c r="AR174" s="197" t="s">
        <v>82</v>
      </c>
      <c r="AT174" s="198" t="s">
        <v>73</v>
      </c>
      <c r="AU174" s="198" t="s">
        <v>82</v>
      </c>
      <c r="AY174" s="197" t="s">
        <v>133</v>
      </c>
      <c r="BK174" s="199">
        <f>SUM(BK175:BK192)</f>
        <v>0</v>
      </c>
    </row>
    <row r="175" s="1" customFormat="1" ht="20.4" customHeight="1">
      <c r="B175" s="36"/>
      <c r="C175" s="202" t="s">
        <v>7</v>
      </c>
      <c r="D175" s="202" t="s">
        <v>136</v>
      </c>
      <c r="E175" s="203" t="s">
        <v>318</v>
      </c>
      <c r="F175" s="204" t="s">
        <v>319</v>
      </c>
      <c r="G175" s="205" t="s">
        <v>320</v>
      </c>
      <c r="H175" s="206">
        <v>49.311999999999998</v>
      </c>
      <c r="I175" s="207"/>
      <c r="J175" s="208">
        <f>ROUND(I175*H175,2)</f>
        <v>0</v>
      </c>
      <c r="K175" s="204" t="s">
        <v>140</v>
      </c>
      <c r="L175" s="41"/>
      <c r="M175" s="209" t="s">
        <v>19</v>
      </c>
      <c r="N175" s="210" t="s">
        <v>45</v>
      </c>
      <c r="O175" s="77"/>
      <c r="P175" s="211">
        <f>O175*H175</f>
        <v>0</v>
      </c>
      <c r="Q175" s="211">
        <v>0</v>
      </c>
      <c r="R175" s="211">
        <f>Q175*H175</f>
        <v>0</v>
      </c>
      <c r="S175" s="211">
        <v>0</v>
      </c>
      <c r="T175" s="212">
        <f>S175*H175</f>
        <v>0</v>
      </c>
      <c r="AR175" s="15" t="s">
        <v>141</v>
      </c>
      <c r="AT175" s="15" t="s">
        <v>136</v>
      </c>
      <c r="AU175" s="15" t="s">
        <v>84</v>
      </c>
      <c r="AY175" s="15" t="s">
        <v>133</v>
      </c>
      <c r="BE175" s="213">
        <f>IF(N175="základní",J175,0)</f>
        <v>0</v>
      </c>
      <c r="BF175" s="213">
        <f>IF(N175="snížená",J175,0)</f>
        <v>0</v>
      </c>
      <c r="BG175" s="213">
        <f>IF(N175="zákl. přenesená",J175,0)</f>
        <v>0</v>
      </c>
      <c r="BH175" s="213">
        <f>IF(N175="sníž. přenesená",J175,0)</f>
        <v>0</v>
      </c>
      <c r="BI175" s="213">
        <f>IF(N175="nulová",J175,0)</f>
        <v>0</v>
      </c>
      <c r="BJ175" s="15" t="s">
        <v>82</v>
      </c>
      <c r="BK175" s="213">
        <f>ROUND(I175*H175,2)</f>
        <v>0</v>
      </c>
      <c r="BL175" s="15" t="s">
        <v>141</v>
      </c>
      <c r="BM175" s="15" t="s">
        <v>321</v>
      </c>
    </row>
    <row r="176" s="1" customFormat="1">
      <c r="B176" s="36"/>
      <c r="C176" s="37"/>
      <c r="D176" s="214" t="s">
        <v>143</v>
      </c>
      <c r="E176" s="37"/>
      <c r="F176" s="215" t="s">
        <v>322</v>
      </c>
      <c r="G176" s="37"/>
      <c r="H176" s="37"/>
      <c r="I176" s="128"/>
      <c r="J176" s="37"/>
      <c r="K176" s="37"/>
      <c r="L176" s="41"/>
      <c r="M176" s="216"/>
      <c r="N176" s="77"/>
      <c r="O176" s="77"/>
      <c r="P176" s="77"/>
      <c r="Q176" s="77"/>
      <c r="R176" s="77"/>
      <c r="S176" s="77"/>
      <c r="T176" s="78"/>
      <c r="AT176" s="15" t="s">
        <v>143</v>
      </c>
      <c r="AU176" s="15" t="s">
        <v>84</v>
      </c>
    </row>
    <row r="177" s="1" customFormat="1" ht="20.4" customHeight="1">
      <c r="B177" s="36"/>
      <c r="C177" s="202" t="s">
        <v>276</v>
      </c>
      <c r="D177" s="202" t="s">
        <v>136</v>
      </c>
      <c r="E177" s="203" t="s">
        <v>324</v>
      </c>
      <c r="F177" s="204" t="s">
        <v>325</v>
      </c>
      <c r="G177" s="205" t="s">
        <v>320</v>
      </c>
      <c r="H177" s="206">
        <v>49.311999999999998</v>
      </c>
      <c r="I177" s="207"/>
      <c r="J177" s="208">
        <f>ROUND(I177*H177,2)</f>
        <v>0</v>
      </c>
      <c r="K177" s="204" t="s">
        <v>140</v>
      </c>
      <c r="L177" s="41"/>
      <c r="M177" s="209" t="s">
        <v>19</v>
      </c>
      <c r="N177" s="210" t="s">
        <v>45</v>
      </c>
      <c r="O177" s="77"/>
      <c r="P177" s="211">
        <f>O177*H177</f>
        <v>0</v>
      </c>
      <c r="Q177" s="211">
        <v>0</v>
      </c>
      <c r="R177" s="211">
        <f>Q177*H177</f>
        <v>0</v>
      </c>
      <c r="S177" s="211">
        <v>0</v>
      </c>
      <c r="T177" s="212">
        <f>S177*H177</f>
        <v>0</v>
      </c>
      <c r="AR177" s="15" t="s">
        <v>141</v>
      </c>
      <c r="AT177" s="15" t="s">
        <v>136</v>
      </c>
      <c r="AU177" s="15" t="s">
        <v>84</v>
      </c>
      <c r="AY177" s="15" t="s">
        <v>133</v>
      </c>
      <c r="BE177" s="213">
        <f>IF(N177="základní",J177,0)</f>
        <v>0</v>
      </c>
      <c r="BF177" s="213">
        <f>IF(N177="snížená",J177,0)</f>
        <v>0</v>
      </c>
      <c r="BG177" s="213">
        <f>IF(N177="zákl. přenesená",J177,0)</f>
        <v>0</v>
      </c>
      <c r="BH177" s="213">
        <f>IF(N177="sníž. přenesená",J177,0)</f>
        <v>0</v>
      </c>
      <c r="BI177" s="213">
        <f>IF(N177="nulová",J177,0)</f>
        <v>0</v>
      </c>
      <c r="BJ177" s="15" t="s">
        <v>82</v>
      </c>
      <c r="BK177" s="213">
        <f>ROUND(I177*H177,2)</f>
        <v>0</v>
      </c>
      <c r="BL177" s="15" t="s">
        <v>141</v>
      </c>
      <c r="BM177" s="15" t="s">
        <v>326</v>
      </c>
    </row>
    <row r="178" s="1" customFormat="1">
      <c r="B178" s="36"/>
      <c r="C178" s="37"/>
      <c r="D178" s="214" t="s">
        <v>143</v>
      </c>
      <c r="E178" s="37"/>
      <c r="F178" s="215" t="s">
        <v>327</v>
      </c>
      <c r="G178" s="37"/>
      <c r="H178" s="37"/>
      <c r="I178" s="128"/>
      <c r="J178" s="37"/>
      <c r="K178" s="37"/>
      <c r="L178" s="41"/>
      <c r="M178" s="216"/>
      <c r="N178" s="77"/>
      <c r="O178" s="77"/>
      <c r="P178" s="77"/>
      <c r="Q178" s="77"/>
      <c r="R178" s="77"/>
      <c r="S178" s="77"/>
      <c r="T178" s="78"/>
      <c r="AT178" s="15" t="s">
        <v>143</v>
      </c>
      <c r="AU178" s="15" t="s">
        <v>84</v>
      </c>
    </row>
    <row r="179" s="1" customFormat="1" ht="20.4" customHeight="1">
      <c r="B179" s="36"/>
      <c r="C179" s="202" t="s">
        <v>283</v>
      </c>
      <c r="D179" s="202" t="s">
        <v>136</v>
      </c>
      <c r="E179" s="203" t="s">
        <v>329</v>
      </c>
      <c r="F179" s="204" t="s">
        <v>330</v>
      </c>
      <c r="G179" s="205" t="s">
        <v>320</v>
      </c>
      <c r="H179" s="206">
        <v>641.05600000000004</v>
      </c>
      <c r="I179" s="207"/>
      <c r="J179" s="208">
        <f>ROUND(I179*H179,2)</f>
        <v>0</v>
      </c>
      <c r="K179" s="204" t="s">
        <v>140</v>
      </c>
      <c r="L179" s="41"/>
      <c r="M179" s="209" t="s">
        <v>19</v>
      </c>
      <c r="N179" s="210" t="s">
        <v>45</v>
      </c>
      <c r="O179" s="77"/>
      <c r="P179" s="211">
        <f>O179*H179</f>
        <v>0</v>
      </c>
      <c r="Q179" s="211">
        <v>0</v>
      </c>
      <c r="R179" s="211">
        <f>Q179*H179</f>
        <v>0</v>
      </c>
      <c r="S179" s="211">
        <v>0</v>
      </c>
      <c r="T179" s="212">
        <f>S179*H179</f>
        <v>0</v>
      </c>
      <c r="AR179" s="15" t="s">
        <v>141</v>
      </c>
      <c r="AT179" s="15" t="s">
        <v>136</v>
      </c>
      <c r="AU179" s="15" t="s">
        <v>84</v>
      </c>
      <c r="AY179" s="15" t="s">
        <v>133</v>
      </c>
      <c r="BE179" s="213">
        <f>IF(N179="základní",J179,0)</f>
        <v>0</v>
      </c>
      <c r="BF179" s="213">
        <f>IF(N179="snížená",J179,0)</f>
        <v>0</v>
      </c>
      <c r="BG179" s="213">
        <f>IF(N179="zákl. přenesená",J179,0)</f>
        <v>0</v>
      </c>
      <c r="BH179" s="213">
        <f>IF(N179="sníž. přenesená",J179,0)</f>
        <v>0</v>
      </c>
      <c r="BI179" s="213">
        <f>IF(N179="nulová",J179,0)</f>
        <v>0</v>
      </c>
      <c r="BJ179" s="15" t="s">
        <v>82</v>
      </c>
      <c r="BK179" s="213">
        <f>ROUND(I179*H179,2)</f>
        <v>0</v>
      </c>
      <c r="BL179" s="15" t="s">
        <v>141</v>
      </c>
      <c r="BM179" s="15" t="s">
        <v>331</v>
      </c>
    </row>
    <row r="180" s="1" customFormat="1">
      <c r="B180" s="36"/>
      <c r="C180" s="37"/>
      <c r="D180" s="214" t="s">
        <v>143</v>
      </c>
      <c r="E180" s="37"/>
      <c r="F180" s="215" t="s">
        <v>327</v>
      </c>
      <c r="G180" s="37"/>
      <c r="H180" s="37"/>
      <c r="I180" s="128"/>
      <c r="J180" s="37"/>
      <c r="K180" s="37"/>
      <c r="L180" s="41"/>
      <c r="M180" s="216"/>
      <c r="N180" s="77"/>
      <c r="O180" s="77"/>
      <c r="P180" s="77"/>
      <c r="Q180" s="77"/>
      <c r="R180" s="77"/>
      <c r="S180" s="77"/>
      <c r="T180" s="78"/>
      <c r="AT180" s="15" t="s">
        <v>143</v>
      </c>
      <c r="AU180" s="15" t="s">
        <v>84</v>
      </c>
    </row>
    <row r="181" s="1" customFormat="1">
      <c r="B181" s="36"/>
      <c r="C181" s="37"/>
      <c r="D181" s="214" t="s">
        <v>152</v>
      </c>
      <c r="E181" s="37"/>
      <c r="F181" s="215" t="s">
        <v>332</v>
      </c>
      <c r="G181" s="37"/>
      <c r="H181" s="37"/>
      <c r="I181" s="128"/>
      <c r="J181" s="37"/>
      <c r="K181" s="37"/>
      <c r="L181" s="41"/>
      <c r="M181" s="216"/>
      <c r="N181" s="77"/>
      <c r="O181" s="77"/>
      <c r="P181" s="77"/>
      <c r="Q181" s="77"/>
      <c r="R181" s="77"/>
      <c r="S181" s="77"/>
      <c r="T181" s="78"/>
      <c r="AT181" s="15" t="s">
        <v>152</v>
      </c>
      <c r="AU181" s="15" t="s">
        <v>84</v>
      </c>
    </row>
    <row r="182" s="12" customFormat="1">
      <c r="B182" s="227"/>
      <c r="C182" s="228"/>
      <c r="D182" s="214" t="s">
        <v>145</v>
      </c>
      <c r="E182" s="228"/>
      <c r="F182" s="230" t="s">
        <v>433</v>
      </c>
      <c r="G182" s="228"/>
      <c r="H182" s="231">
        <v>641.05600000000004</v>
      </c>
      <c r="I182" s="232"/>
      <c r="J182" s="228"/>
      <c r="K182" s="228"/>
      <c r="L182" s="233"/>
      <c r="M182" s="234"/>
      <c r="N182" s="235"/>
      <c r="O182" s="235"/>
      <c r="P182" s="235"/>
      <c r="Q182" s="235"/>
      <c r="R182" s="235"/>
      <c r="S182" s="235"/>
      <c r="T182" s="236"/>
      <c r="AT182" s="237" t="s">
        <v>145</v>
      </c>
      <c r="AU182" s="237" t="s">
        <v>84</v>
      </c>
      <c r="AV182" s="12" t="s">
        <v>84</v>
      </c>
      <c r="AW182" s="12" t="s">
        <v>4</v>
      </c>
      <c r="AX182" s="12" t="s">
        <v>82</v>
      </c>
      <c r="AY182" s="237" t="s">
        <v>133</v>
      </c>
    </row>
    <row r="183" s="1" customFormat="1" ht="20.4" customHeight="1">
      <c r="B183" s="36"/>
      <c r="C183" s="202" t="s">
        <v>289</v>
      </c>
      <c r="D183" s="202" t="s">
        <v>136</v>
      </c>
      <c r="E183" s="203" t="s">
        <v>395</v>
      </c>
      <c r="F183" s="204" t="s">
        <v>396</v>
      </c>
      <c r="G183" s="205" t="s">
        <v>320</v>
      </c>
      <c r="H183" s="206">
        <v>10.295999999999999</v>
      </c>
      <c r="I183" s="207"/>
      <c r="J183" s="208">
        <f>ROUND(I183*H183,2)</f>
        <v>0</v>
      </c>
      <c r="K183" s="204" t="s">
        <v>140</v>
      </c>
      <c r="L183" s="41"/>
      <c r="M183" s="209" t="s">
        <v>19</v>
      </c>
      <c r="N183" s="210" t="s">
        <v>45</v>
      </c>
      <c r="O183" s="77"/>
      <c r="P183" s="211">
        <f>O183*H183</f>
        <v>0</v>
      </c>
      <c r="Q183" s="211">
        <v>0</v>
      </c>
      <c r="R183" s="211">
        <f>Q183*H183</f>
        <v>0</v>
      </c>
      <c r="S183" s="211">
        <v>0</v>
      </c>
      <c r="T183" s="212">
        <f>S183*H183</f>
        <v>0</v>
      </c>
      <c r="AR183" s="15" t="s">
        <v>141</v>
      </c>
      <c r="AT183" s="15" t="s">
        <v>136</v>
      </c>
      <c r="AU183" s="15" t="s">
        <v>84</v>
      </c>
      <c r="AY183" s="15" t="s">
        <v>133</v>
      </c>
      <c r="BE183" s="213">
        <f>IF(N183="základní",J183,0)</f>
        <v>0</v>
      </c>
      <c r="BF183" s="213">
        <f>IF(N183="snížená",J183,0)</f>
        <v>0</v>
      </c>
      <c r="BG183" s="213">
        <f>IF(N183="zákl. přenesená",J183,0)</f>
        <v>0</v>
      </c>
      <c r="BH183" s="213">
        <f>IF(N183="sníž. přenesená",J183,0)</f>
        <v>0</v>
      </c>
      <c r="BI183" s="213">
        <f>IF(N183="nulová",J183,0)</f>
        <v>0</v>
      </c>
      <c r="BJ183" s="15" t="s">
        <v>82</v>
      </c>
      <c r="BK183" s="213">
        <f>ROUND(I183*H183,2)</f>
        <v>0</v>
      </c>
      <c r="BL183" s="15" t="s">
        <v>141</v>
      </c>
      <c r="BM183" s="15" t="s">
        <v>397</v>
      </c>
    </row>
    <row r="184" s="1" customFormat="1">
      <c r="B184" s="36"/>
      <c r="C184" s="37"/>
      <c r="D184" s="214" t="s">
        <v>143</v>
      </c>
      <c r="E184" s="37"/>
      <c r="F184" s="215" t="s">
        <v>338</v>
      </c>
      <c r="G184" s="37"/>
      <c r="H184" s="37"/>
      <c r="I184" s="128"/>
      <c r="J184" s="37"/>
      <c r="K184" s="37"/>
      <c r="L184" s="41"/>
      <c r="M184" s="216"/>
      <c r="N184" s="77"/>
      <c r="O184" s="77"/>
      <c r="P184" s="77"/>
      <c r="Q184" s="77"/>
      <c r="R184" s="77"/>
      <c r="S184" s="77"/>
      <c r="T184" s="78"/>
      <c r="AT184" s="15" t="s">
        <v>143</v>
      </c>
      <c r="AU184" s="15" t="s">
        <v>84</v>
      </c>
    </row>
    <row r="185" s="12" customFormat="1">
      <c r="B185" s="227"/>
      <c r="C185" s="228"/>
      <c r="D185" s="214" t="s">
        <v>145</v>
      </c>
      <c r="E185" s="229" t="s">
        <v>19</v>
      </c>
      <c r="F185" s="230" t="s">
        <v>434</v>
      </c>
      <c r="G185" s="228"/>
      <c r="H185" s="231">
        <v>10.295999999999999</v>
      </c>
      <c r="I185" s="232"/>
      <c r="J185" s="228"/>
      <c r="K185" s="228"/>
      <c r="L185" s="233"/>
      <c r="M185" s="234"/>
      <c r="N185" s="235"/>
      <c r="O185" s="235"/>
      <c r="P185" s="235"/>
      <c r="Q185" s="235"/>
      <c r="R185" s="235"/>
      <c r="S185" s="235"/>
      <c r="T185" s="236"/>
      <c r="AT185" s="237" t="s">
        <v>145</v>
      </c>
      <c r="AU185" s="237" t="s">
        <v>84</v>
      </c>
      <c r="AV185" s="12" t="s">
        <v>84</v>
      </c>
      <c r="AW185" s="12" t="s">
        <v>35</v>
      </c>
      <c r="AX185" s="12" t="s">
        <v>74</v>
      </c>
      <c r="AY185" s="237" t="s">
        <v>133</v>
      </c>
    </row>
    <row r="186" s="1" customFormat="1" ht="20.4" customHeight="1">
      <c r="B186" s="36"/>
      <c r="C186" s="202" t="s">
        <v>297</v>
      </c>
      <c r="D186" s="202" t="s">
        <v>136</v>
      </c>
      <c r="E186" s="203" t="s">
        <v>335</v>
      </c>
      <c r="F186" s="204" t="s">
        <v>336</v>
      </c>
      <c r="G186" s="205" t="s">
        <v>320</v>
      </c>
      <c r="H186" s="206">
        <v>38.079999999999998</v>
      </c>
      <c r="I186" s="207"/>
      <c r="J186" s="208">
        <f>ROUND(I186*H186,2)</f>
        <v>0</v>
      </c>
      <c r="K186" s="204" t="s">
        <v>140</v>
      </c>
      <c r="L186" s="41"/>
      <c r="M186" s="209" t="s">
        <v>19</v>
      </c>
      <c r="N186" s="210" t="s">
        <v>45</v>
      </c>
      <c r="O186" s="77"/>
      <c r="P186" s="211">
        <f>O186*H186</f>
        <v>0</v>
      </c>
      <c r="Q186" s="211">
        <v>0</v>
      </c>
      <c r="R186" s="211">
        <f>Q186*H186</f>
        <v>0</v>
      </c>
      <c r="S186" s="211">
        <v>0</v>
      </c>
      <c r="T186" s="212">
        <f>S186*H186</f>
        <v>0</v>
      </c>
      <c r="AR186" s="15" t="s">
        <v>141</v>
      </c>
      <c r="AT186" s="15" t="s">
        <v>136</v>
      </c>
      <c r="AU186" s="15" t="s">
        <v>84</v>
      </c>
      <c r="AY186" s="15" t="s">
        <v>133</v>
      </c>
      <c r="BE186" s="213">
        <f>IF(N186="základní",J186,0)</f>
        <v>0</v>
      </c>
      <c r="BF186" s="213">
        <f>IF(N186="snížená",J186,0)</f>
        <v>0</v>
      </c>
      <c r="BG186" s="213">
        <f>IF(N186="zákl. přenesená",J186,0)</f>
        <v>0</v>
      </c>
      <c r="BH186" s="213">
        <f>IF(N186="sníž. přenesená",J186,0)</f>
        <v>0</v>
      </c>
      <c r="BI186" s="213">
        <f>IF(N186="nulová",J186,0)</f>
        <v>0</v>
      </c>
      <c r="BJ186" s="15" t="s">
        <v>82</v>
      </c>
      <c r="BK186" s="213">
        <f>ROUND(I186*H186,2)</f>
        <v>0</v>
      </c>
      <c r="BL186" s="15" t="s">
        <v>141</v>
      </c>
      <c r="BM186" s="15" t="s">
        <v>337</v>
      </c>
    </row>
    <row r="187" s="1" customFormat="1">
      <c r="B187" s="36"/>
      <c r="C187" s="37"/>
      <c r="D187" s="214" t="s">
        <v>143</v>
      </c>
      <c r="E187" s="37"/>
      <c r="F187" s="215" t="s">
        <v>338</v>
      </c>
      <c r="G187" s="37"/>
      <c r="H187" s="37"/>
      <c r="I187" s="128"/>
      <c r="J187" s="37"/>
      <c r="K187" s="37"/>
      <c r="L187" s="41"/>
      <c r="M187" s="216"/>
      <c r="N187" s="77"/>
      <c r="O187" s="77"/>
      <c r="P187" s="77"/>
      <c r="Q187" s="77"/>
      <c r="R187" s="77"/>
      <c r="S187" s="77"/>
      <c r="T187" s="78"/>
      <c r="AT187" s="15" t="s">
        <v>143</v>
      </c>
      <c r="AU187" s="15" t="s">
        <v>84</v>
      </c>
    </row>
    <row r="188" s="12" customFormat="1">
      <c r="B188" s="227"/>
      <c r="C188" s="228"/>
      <c r="D188" s="214" t="s">
        <v>145</v>
      </c>
      <c r="E188" s="229" t="s">
        <v>19</v>
      </c>
      <c r="F188" s="230" t="s">
        <v>435</v>
      </c>
      <c r="G188" s="228"/>
      <c r="H188" s="231">
        <v>31.779</v>
      </c>
      <c r="I188" s="232"/>
      <c r="J188" s="228"/>
      <c r="K188" s="228"/>
      <c r="L188" s="233"/>
      <c r="M188" s="234"/>
      <c r="N188" s="235"/>
      <c r="O188" s="235"/>
      <c r="P188" s="235"/>
      <c r="Q188" s="235"/>
      <c r="R188" s="235"/>
      <c r="S188" s="235"/>
      <c r="T188" s="236"/>
      <c r="AT188" s="237" t="s">
        <v>145</v>
      </c>
      <c r="AU188" s="237" t="s">
        <v>84</v>
      </c>
      <c r="AV188" s="12" t="s">
        <v>84</v>
      </c>
      <c r="AW188" s="12" t="s">
        <v>35</v>
      </c>
      <c r="AX188" s="12" t="s">
        <v>74</v>
      </c>
      <c r="AY188" s="237" t="s">
        <v>133</v>
      </c>
    </row>
    <row r="189" s="12" customFormat="1">
      <c r="B189" s="227"/>
      <c r="C189" s="228"/>
      <c r="D189" s="214" t="s">
        <v>145</v>
      </c>
      <c r="E189" s="229" t="s">
        <v>19</v>
      </c>
      <c r="F189" s="230" t="s">
        <v>436</v>
      </c>
      <c r="G189" s="228"/>
      <c r="H189" s="231">
        <v>6.3010000000000002</v>
      </c>
      <c r="I189" s="232"/>
      <c r="J189" s="228"/>
      <c r="K189" s="228"/>
      <c r="L189" s="233"/>
      <c r="M189" s="234"/>
      <c r="N189" s="235"/>
      <c r="O189" s="235"/>
      <c r="P189" s="235"/>
      <c r="Q189" s="235"/>
      <c r="R189" s="235"/>
      <c r="S189" s="235"/>
      <c r="T189" s="236"/>
      <c r="AT189" s="237" t="s">
        <v>145</v>
      </c>
      <c r="AU189" s="237" t="s">
        <v>84</v>
      </c>
      <c r="AV189" s="12" t="s">
        <v>84</v>
      </c>
      <c r="AW189" s="12" t="s">
        <v>35</v>
      </c>
      <c r="AX189" s="12" t="s">
        <v>74</v>
      </c>
      <c r="AY189" s="237" t="s">
        <v>133</v>
      </c>
    </row>
    <row r="190" s="1" customFormat="1" ht="20.4" customHeight="1">
      <c r="B190" s="36"/>
      <c r="C190" s="202" t="s">
        <v>304</v>
      </c>
      <c r="D190" s="202" t="s">
        <v>136</v>
      </c>
      <c r="E190" s="203" t="s">
        <v>400</v>
      </c>
      <c r="F190" s="204" t="s">
        <v>401</v>
      </c>
      <c r="G190" s="205" t="s">
        <v>320</v>
      </c>
      <c r="H190" s="206">
        <v>0.93600000000000005</v>
      </c>
      <c r="I190" s="207"/>
      <c r="J190" s="208">
        <f>ROUND(I190*H190,2)</f>
        <v>0</v>
      </c>
      <c r="K190" s="204" t="s">
        <v>140</v>
      </c>
      <c r="L190" s="41"/>
      <c r="M190" s="209" t="s">
        <v>19</v>
      </c>
      <c r="N190" s="210" t="s">
        <v>45</v>
      </c>
      <c r="O190" s="77"/>
      <c r="P190" s="211">
        <f>O190*H190</f>
        <v>0</v>
      </c>
      <c r="Q190" s="211">
        <v>0</v>
      </c>
      <c r="R190" s="211">
        <f>Q190*H190</f>
        <v>0</v>
      </c>
      <c r="S190" s="211">
        <v>0</v>
      </c>
      <c r="T190" s="212">
        <f>S190*H190</f>
        <v>0</v>
      </c>
      <c r="AR190" s="15" t="s">
        <v>141</v>
      </c>
      <c r="AT190" s="15" t="s">
        <v>136</v>
      </c>
      <c r="AU190" s="15" t="s">
        <v>84</v>
      </c>
      <c r="AY190" s="15" t="s">
        <v>133</v>
      </c>
      <c r="BE190" s="213">
        <f>IF(N190="základní",J190,0)</f>
        <v>0</v>
      </c>
      <c r="BF190" s="213">
        <f>IF(N190="snížená",J190,0)</f>
        <v>0</v>
      </c>
      <c r="BG190" s="213">
        <f>IF(N190="zákl. přenesená",J190,0)</f>
        <v>0</v>
      </c>
      <c r="BH190" s="213">
        <f>IF(N190="sníž. přenesená",J190,0)</f>
        <v>0</v>
      </c>
      <c r="BI190" s="213">
        <f>IF(N190="nulová",J190,0)</f>
        <v>0</v>
      </c>
      <c r="BJ190" s="15" t="s">
        <v>82</v>
      </c>
      <c r="BK190" s="213">
        <f>ROUND(I190*H190,2)</f>
        <v>0</v>
      </c>
      <c r="BL190" s="15" t="s">
        <v>141</v>
      </c>
      <c r="BM190" s="15" t="s">
        <v>402</v>
      </c>
    </row>
    <row r="191" s="1" customFormat="1">
      <c r="B191" s="36"/>
      <c r="C191" s="37"/>
      <c r="D191" s="214" t="s">
        <v>143</v>
      </c>
      <c r="E191" s="37"/>
      <c r="F191" s="215" t="s">
        <v>338</v>
      </c>
      <c r="G191" s="37"/>
      <c r="H191" s="37"/>
      <c r="I191" s="128"/>
      <c r="J191" s="37"/>
      <c r="K191" s="37"/>
      <c r="L191" s="41"/>
      <c r="M191" s="216"/>
      <c r="N191" s="77"/>
      <c r="O191" s="77"/>
      <c r="P191" s="77"/>
      <c r="Q191" s="77"/>
      <c r="R191" s="77"/>
      <c r="S191" s="77"/>
      <c r="T191" s="78"/>
      <c r="AT191" s="15" t="s">
        <v>143</v>
      </c>
      <c r="AU191" s="15" t="s">
        <v>84</v>
      </c>
    </row>
    <row r="192" s="12" customFormat="1">
      <c r="B192" s="227"/>
      <c r="C192" s="228"/>
      <c r="D192" s="214" t="s">
        <v>145</v>
      </c>
      <c r="E192" s="229" t="s">
        <v>19</v>
      </c>
      <c r="F192" s="230" t="s">
        <v>437</v>
      </c>
      <c r="G192" s="228"/>
      <c r="H192" s="231">
        <v>0.93600000000000005</v>
      </c>
      <c r="I192" s="232"/>
      <c r="J192" s="228"/>
      <c r="K192" s="228"/>
      <c r="L192" s="233"/>
      <c r="M192" s="234"/>
      <c r="N192" s="235"/>
      <c r="O192" s="235"/>
      <c r="P192" s="235"/>
      <c r="Q192" s="235"/>
      <c r="R192" s="235"/>
      <c r="S192" s="235"/>
      <c r="T192" s="236"/>
      <c r="AT192" s="237" t="s">
        <v>145</v>
      </c>
      <c r="AU192" s="237" t="s">
        <v>84</v>
      </c>
      <c r="AV192" s="12" t="s">
        <v>84</v>
      </c>
      <c r="AW192" s="12" t="s">
        <v>35</v>
      </c>
      <c r="AX192" s="12" t="s">
        <v>74</v>
      </c>
      <c r="AY192" s="237" t="s">
        <v>133</v>
      </c>
    </row>
    <row r="193" s="10" customFormat="1" ht="22.8" customHeight="1">
      <c r="B193" s="186"/>
      <c r="C193" s="187"/>
      <c r="D193" s="188" t="s">
        <v>73</v>
      </c>
      <c r="E193" s="200" t="s">
        <v>341</v>
      </c>
      <c r="F193" s="200" t="s">
        <v>342</v>
      </c>
      <c r="G193" s="187"/>
      <c r="H193" s="187"/>
      <c r="I193" s="190"/>
      <c r="J193" s="201">
        <f>BK193</f>
        <v>0</v>
      </c>
      <c r="K193" s="187"/>
      <c r="L193" s="192"/>
      <c r="M193" s="193"/>
      <c r="N193" s="194"/>
      <c r="O193" s="194"/>
      <c r="P193" s="195">
        <f>SUM(P194:P195)</f>
        <v>0</v>
      </c>
      <c r="Q193" s="194"/>
      <c r="R193" s="195">
        <f>SUM(R194:R195)</f>
        <v>0</v>
      </c>
      <c r="S193" s="194"/>
      <c r="T193" s="196">
        <f>SUM(T194:T195)</f>
        <v>0</v>
      </c>
      <c r="AR193" s="197" t="s">
        <v>82</v>
      </c>
      <c r="AT193" s="198" t="s">
        <v>73</v>
      </c>
      <c r="AU193" s="198" t="s">
        <v>82</v>
      </c>
      <c r="AY193" s="197" t="s">
        <v>133</v>
      </c>
      <c r="BK193" s="199">
        <f>SUM(BK194:BK195)</f>
        <v>0</v>
      </c>
    </row>
    <row r="194" s="1" customFormat="1" ht="20.4" customHeight="1">
      <c r="B194" s="36"/>
      <c r="C194" s="202" t="s">
        <v>310</v>
      </c>
      <c r="D194" s="202" t="s">
        <v>136</v>
      </c>
      <c r="E194" s="203" t="s">
        <v>344</v>
      </c>
      <c r="F194" s="204" t="s">
        <v>345</v>
      </c>
      <c r="G194" s="205" t="s">
        <v>320</v>
      </c>
      <c r="H194" s="206">
        <v>25.114000000000001</v>
      </c>
      <c r="I194" s="207"/>
      <c r="J194" s="208">
        <f>ROUND(I194*H194,2)</f>
        <v>0</v>
      </c>
      <c r="K194" s="204" t="s">
        <v>140</v>
      </c>
      <c r="L194" s="41"/>
      <c r="M194" s="209" t="s">
        <v>19</v>
      </c>
      <c r="N194" s="210" t="s">
        <v>45</v>
      </c>
      <c r="O194" s="77"/>
      <c r="P194" s="211">
        <f>O194*H194</f>
        <v>0</v>
      </c>
      <c r="Q194" s="211">
        <v>0</v>
      </c>
      <c r="R194" s="211">
        <f>Q194*H194</f>
        <v>0</v>
      </c>
      <c r="S194" s="211">
        <v>0</v>
      </c>
      <c r="T194" s="212">
        <f>S194*H194</f>
        <v>0</v>
      </c>
      <c r="AR194" s="15" t="s">
        <v>141</v>
      </c>
      <c r="AT194" s="15" t="s">
        <v>136</v>
      </c>
      <c r="AU194" s="15" t="s">
        <v>84</v>
      </c>
      <c r="AY194" s="15" t="s">
        <v>133</v>
      </c>
      <c r="BE194" s="213">
        <f>IF(N194="základní",J194,0)</f>
        <v>0</v>
      </c>
      <c r="BF194" s="213">
        <f>IF(N194="snížená",J194,0)</f>
        <v>0</v>
      </c>
      <c r="BG194" s="213">
        <f>IF(N194="zákl. přenesená",J194,0)</f>
        <v>0</v>
      </c>
      <c r="BH194" s="213">
        <f>IF(N194="sníž. přenesená",J194,0)</f>
        <v>0</v>
      </c>
      <c r="BI194" s="213">
        <f>IF(N194="nulová",J194,0)</f>
        <v>0</v>
      </c>
      <c r="BJ194" s="15" t="s">
        <v>82</v>
      </c>
      <c r="BK194" s="213">
        <f>ROUND(I194*H194,2)</f>
        <v>0</v>
      </c>
      <c r="BL194" s="15" t="s">
        <v>141</v>
      </c>
      <c r="BM194" s="15" t="s">
        <v>346</v>
      </c>
    </row>
    <row r="195" s="1" customFormat="1">
      <c r="B195" s="36"/>
      <c r="C195" s="37"/>
      <c r="D195" s="214" t="s">
        <v>143</v>
      </c>
      <c r="E195" s="37"/>
      <c r="F195" s="215" t="s">
        <v>347</v>
      </c>
      <c r="G195" s="37"/>
      <c r="H195" s="37"/>
      <c r="I195" s="128"/>
      <c r="J195" s="37"/>
      <c r="K195" s="37"/>
      <c r="L195" s="41"/>
      <c r="M195" s="216"/>
      <c r="N195" s="77"/>
      <c r="O195" s="77"/>
      <c r="P195" s="77"/>
      <c r="Q195" s="77"/>
      <c r="R195" s="77"/>
      <c r="S195" s="77"/>
      <c r="T195" s="78"/>
      <c r="AT195" s="15" t="s">
        <v>143</v>
      </c>
      <c r="AU195" s="15" t="s">
        <v>84</v>
      </c>
    </row>
    <row r="196" s="10" customFormat="1" ht="25.92" customHeight="1">
      <c r="B196" s="186"/>
      <c r="C196" s="187"/>
      <c r="D196" s="188" t="s">
        <v>73</v>
      </c>
      <c r="E196" s="189" t="s">
        <v>348</v>
      </c>
      <c r="F196" s="189" t="s">
        <v>349</v>
      </c>
      <c r="G196" s="187"/>
      <c r="H196" s="187"/>
      <c r="I196" s="190"/>
      <c r="J196" s="191">
        <f>BK196</f>
        <v>0</v>
      </c>
      <c r="K196" s="187"/>
      <c r="L196" s="192"/>
      <c r="M196" s="193"/>
      <c r="N196" s="194"/>
      <c r="O196" s="194"/>
      <c r="P196" s="195">
        <f>P197</f>
        <v>0</v>
      </c>
      <c r="Q196" s="194"/>
      <c r="R196" s="195">
        <f>R197</f>
        <v>0.055227999999999999</v>
      </c>
      <c r="S196" s="194"/>
      <c r="T196" s="196">
        <f>T197</f>
        <v>0</v>
      </c>
      <c r="AR196" s="197" t="s">
        <v>84</v>
      </c>
      <c r="AT196" s="198" t="s">
        <v>73</v>
      </c>
      <c r="AU196" s="198" t="s">
        <v>74</v>
      </c>
      <c r="AY196" s="197" t="s">
        <v>133</v>
      </c>
      <c r="BK196" s="199">
        <f>BK197</f>
        <v>0</v>
      </c>
    </row>
    <row r="197" s="10" customFormat="1" ht="22.8" customHeight="1">
      <c r="B197" s="186"/>
      <c r="C197" s="187"/>
      <c r="D197" s="188" t="s">
        <v>73</v>
      </c>
      <c r="E197" s="200" t="s">
        <v>350</v>
      </c>
      <c r="F197" s="200" t="s">
        <v>351</v>
      </c>
      <c r="G197" s="187"/>
      <c r="H197" s="187"/>
      <c r="I197" s="190"/>
      <c r="J197" s="201">
        <f>BK197</f>
        <v>0</v>
      </c>
      <c r="K197" s="187"/>
      <c r="L197" s="192"/>
      <c r="M197" s="193"/>
      <c r="N197" s="194"/>
      <c r="O197" s="194"/>
      <c r="P197" s="195">
        <f>SUM(P198:P202)</f>
        <v>0</v>
      </c>
      <c r="Q197" s="194"/>
      <c r="R197" s="195">
        <f>SUM(R198:R202)</f>
        <v>0.055227999999999999</v>
      </c>
      <c r="S197" s="194"/>
      <c r="T197" s="196">
        <f>SUM(T198:T202)</f>
        <v>0</v>
      </c>
      <c r="AR197" s="197" t="s">
        <v>84</v>
      </c>
      <c r="AT197" s="198" t="s">
        <v>73</v>
      </c>
      <c r="AU197" s="198" t="s">
        <v>82</v>
      </c>
      <c r="AY197" s="197" t="s">
        <v>133</v>
      </c>
      <c r="BK197" s="199">
        <f>SUM(BK198:BK202)</f>
        <v>0</v>
      </c>
    </row>
    <row r="198" s="1" customFormat="1" ht="20.4" customHeight="1">
      <c r="B198" s="36"/>
      <c r="C198" s="202" t="s">
        <v>317</v>
      </c>
      <c r="D198" s="202" t="s">
        <v>136</v>
      </c>
      <c r="E198" s="203" t="s">
        <v>353</v>
      </c>
      <c r="F198" s="204" t="s">
        <v>354</v>
      </c>
      <c r="G198" s="205" t="s">
        <v>150</v>
      </c>
      <c r="H198" s="206">
        <v>276.13999999999999</v>
      </c>
      <c r="I198" s="207"/>
      <c r="J198" s="208">
        <f>ROUND(I198*H198,2)</f>
        <v>0</v>
      </c>
      <c r="K198" s="204" t="s">
        <v>140</v>
      </c>
      <c r="L198" s="41"/>
      <c r="M198" s="209" t="s">
        <v>19</v>
      </c>
      <c r="N198" s="210" t="s">
        <v>45</v>
      </c>
      <c r="O198" s="77"/>
      <c r="P198" s="211">
        <f>O198*H198</f>
        <v>0</v>
      </c>
      <c r="Q198" s="211">
        <v>0.00020000000000000001</v>
      </c>
      <c r="R198" s="211">
        <f>Q198*H198</f>
        <v>0.055227999999999999</v>
      </c>
      <c r="S198" s="211">
        <v>0</v>
      </c>
      <c r="T198" s="212">
        <f>S198*H198</f>
        <v>0</v>
      </c>
      <c r="AR198" s="15" t="s">
        <v>233</v>
      </c>
      <c r="AT198" s="15" t="s">
        <v>136</v>
      </c>
      <c r="AU198" s="15" t="s">
        <v>84</v>
      </c>
      <c r="AY198" s="15" t="s">
        <v>133</v>
      </c>
      <c r="BE198" s="213">
        <f>IF(N198="základní",J198,0)</f>
        <v>0</v>
      </c>
      <c r="BF198" s="213">
        <f>IF(N198="snížená",J198,0)</f>
        <v>0</v>
      </c>
      <c r="BG198" s="213">
        <f>IF(N198="zákl. přenesená",J198,0)</f>
        <v>0</v>
      </c>
      <c r="BH198" s="213">
        <f>IF(N198="sníž. přenesená",J198,0)</f>
        <v>0</v>
      </c>
      <c r="BI198" s="213">
        <f>IF(N198="nulová",J198,0)</f>
        <v>0</v>
      </c>
      <c r="BJ198" s="15" t="s">
        <v>82</v>
      </c>
      <c r="BK198" s="213">
        <f>ROUND(I198*H198,2)</f>
        <v>0</v>
      </c>
      <c r="BL198" s="15" t="s">
        <v>233</v>
      </c>
      <c r="BM198" s="15" t="s">
        <v>355</v>
      </c>
    </row>
    <row r="199" s="1" customFormat="1">
      <c r="B199" s="36"/>
      <c r="C199" s="37"/>
      <c r="D199" s="214" t="s">
        <v>152</v>
      </c>
      <c r="E199" s="37"/>
      <c r="F199" s="215" t="s">
        <v>356</v>
      </c>
      <c r="G199" s="37"/>
      <c r="H199" s="37"/>
      <c r="I199" s="128"/>
      <c r="J199" s="37"/>
      <c r="K199" s="37"/>
      <c r="L199" s="41"/>
      <c r="M199" s="216"/>
      <c r="N199" s="77"/>
      <c r="O199" s="77"/>
      <c r="P199" s="77"/>
      <c r="Q199" s="77"/>
      <c r="R199" s="77"/>
      <c r="S199" s="77"/>
      <c r="T199" s="78"/>
      <c r="AT199" s="15" t="s">
        <v>152</v>
      </c>
      <c r="AU199" s="15" t="s">
        <v>84</v>
      </c>
    </row>
    <row r="200" s="12" customFormat="1">
      <c r="B200" s="227"/>
      <c r="C200" s="228"/>
      <c r="D200" s="214" t="s">
        <v>145</v>
      </c>
      <c r="E200" s="229" t="s">
        <v>19</v>
      </c>
      <c r="F200" s="230" t="s">
        <v>409</v>
      </c>
      <c r="G200" s="228"/>
      <c r="H200" s="231">
        <v>71.659999999999997</v>
      </c>
      <c r="I200" s="232"/>
      <c r="J200" s="228"/>
      <c r="K200" s="228"/>
      <c r="L200" s="233"/>
      <c r="M200" s="234"/>
      <c r="N200" s="235"/>
      <c r="O200" s="235"/>
      <c r="P200" s="235"/>
      <c r="Q200" s="235"/>
      <c r="R200" s="235"/>
      <c r="S200" s="235"/>
      <c r="T200" s="236"/>
      <c r="AT200" s="237" t="s">
        <v>145</v>
      </c>
      <c r="AU200" s="237" t="s">
        <v>84</v>
      </c>
      <c r="AV200" s="12" t="s">
        <v>84</v>
      </c>
      <c r="AW200" s="12" t="s">
        <v>35</v>
      </c>
      <c r="AX200" s="12" t="s">
        <v>74</v>
      </c>
      <c r="AY200" s="237" t="s">
        <v>133</v>
      </c>
    </row>
    <row r="201" s="12" customFormat="1">
      <c r="B201" s="227"/>
      <c r="C201" s="228"/>
      <c r="D201" s="214" t="s">
        <v>145</v>
      </c>
      <c r="E201" s="229" t="s">
        <v>19</v>
      </c>
      <c r="F201" s="230" t="s">
        <v>410</v>
      </c>
      <c r="G201" s="228"/>
      <c r="H201" s="231">
        <v>145.63</v>
      </c>
      <c r="I201" s="232"/>
      <c r="J201" s="228"/>
      <c r="K201" s="228"/>
      <c r="L201" s="233"/>
      <c r="M201" s="234"/>
      <c r="N201" s="235"/>
      <c r="O201" s="235"/>
      <c r="P201" s="235"/>
      <c r="Q201" s="235"/>
      <c r="R201" s="235"/>
      <c r="S201" s="235"/>
      <c r="T201" s="236"/>
      <c r="AT201" s="237" t="s">
        <v>145</v>
      </c>
      <c r="AU201" s="237" t="s">
        <v>84</v>
      </c>
      <c r="AV201" s="12" t="s">
        <v>84</v>
      </c>
      <c r="AW201" s="12" t="s">
        <v>35</v>
      </c>
      <c r="AX201" s="12" t="s">
        <v>74</v>
      </c>
      <c r="AY201" s="237" t="s">
        <v>133</v>
      </c>
    </row>
    <row r="202" s="12" customFormat="1">
      <c r="B202" s="227"/>
      <c r="C202" s="228"/>
      <c r="D202" s="214" t="s">
        <v>145</v>
      </c>
      <c r="E202" s="229" t="s">
        <v>19</v>
      </c>
      <c r="F202" s="230" t="s">
        <v>438</v>
      </c>
      <c r="G202" s="228"/>
      <c r="H202" s="231">
        <v>58.850000000000001</v>
      </c>
      <c r="I202" s="232"/>
      <c r="J202" s="228"/>
      <c r="K202" s="228"/>
      <c r="L202" s="233"/>
      <c r="M202" s="234"/>
      <c r="N202" s="235"/>
      <c r="O202" s="235"/>
      <c r="P202" s="235"/>
      <c r="Q202" s="235"/>
      <c r="R202" s="235"/>
      <c r="S202" s="235"/>
      <c r="T202" s="236"/>
      <c r="AT202" s="237" t="s">
        <v>145</v>
      </c>
      <c r="AU202" s="237" t="s">
        <v>84</v>
      </c>
      <c r="AV202" s="12" t="s">
        <v>84</v>
      </c>
      <c r="AW202" s="12" t="s">
        <v>35</v>
      </c>
      <c r="AX202" s="12" t="s">
        <v>74</v>
      </c>
      <c r="AY202" s="237" t="s">
        <v>133</v>
      </c>
    </row>
    <row r="203" s="10" customFormat="1" ht="25.92" customHeight="1">
      <c r="B203" s="186"/>
      <c r="C203" s="187"/>
      <c r="D203" s="188" t="s">
        <v>73</v>
      </c>
      <c r="E203" s="189" t="s">
        <v>357</v>
      </c>
      <c r="F203" s="189" t="s">
        <v>358</v>
      </c>
      <c r="G203" s="187"/>
      <c r="H203" s="187"/>
      <c r="I203" s="190"/>
      <c r="J203" s="191">
        <f>BK203</f>
        <v>0</v>
      </c>
      <c r="K203" s="187"/>
      <c r="L203" s="192"/>
      <c r="M203" s="193"/>
      <c r="N203" s="194"/>
      <c r="O203" s="194"/>
      <c r="P203" s="195">
        <f>P204+P206</f>
        <v>0</v>
      </c>
      <c r="Q203" s="194"/>
      <c r="R203" s="195">
        <f>R204+R206</f>
        <v>0</v>
      </c>
      <c r="S203" s="194"/>
      <c r="T203" s="196">
        <f>T204+T206</f>
        <v>0</v>
      </c>
      <c r="AR203" s="197" t="s">
        <v>169</v>
      </c>
      <c r="AT203" s="198" t="s">
        <v>73</v>
      </c>
      <c r="AU203" s="198" t="s">
        <v>74</v>
      </c>
      <c r="AY203" s="197" t="s">
        <v>133</v>
      </c>
      <c r="BK203" s="199">
        <f>BK204+BK206</f>
        <v>0</v>
      </c>
    </row>
    <row r="204" s="10" customFormat="1" ht="22.8" customHeight="1">
      <c r="B204" s="186"/>
      <c r="C204" s="187"/>
      <c r="D204" s="188" t="s">
        <v>73</v>
      </c>
      <c r="E204" s="200" t="s">
        <v>359</v>
      </c>
      <c r="F204" s="200" t="s">
        <v>360</v>
      </c>
      <c r="G204" s="187"/>
      <c r="H204" s="187"/>
      <c r="I204" s="190"/>
      <c r="J204" s="201">
        <f>BK204</f>
        <v>0</v>
      </c>
      <c r="K204" s="187"/>
      <c r="L204" s="192"/>
      <c r="M204" s="193"/>
      <c r="N204" s="194"/>
      <c r="O204" s="194"/>
      <c r="P204" s="195">
        <f>P205</f>
        <v>0</v>
      </c>
      <c r="Q204" s="194"/>
      <c r="R204" s="195">
        <f>R205</f>
        <v>0</v>
      </c>
      <c r="S204" s="194"/>
      <c r="T204" s="196">
        <f>T205</f>
        <v>0</v>
      </c>
      <c r="AR204" s="197" t="s">
        <v>169</v>
      </c>
      <c r="AT204" s="198" t="s">
        <v>73</v>
      </c>
      <c r="AU204" s="198" t="s">
        <v>82</v>
      </c>
      <c r="AY204" s="197" t="s">
        <v>133</v>
      </c>
      <c r="BK204" s="199">
        <f>BK205</f>
        <v>0</v>
      </c>
    </row>
    <row r="205" s="1" customFormat="1" ht="20.4" customHeight="1">
      <c r="B205" s="36"/>
      <c r="C205" s="202" t="s">
        <v>323</v>
      </c>
      <c r="D205" s="202" t="s">
        <v>136</v>
      </c>
      <c r="E205" s="203" t="s">
        <v>362</v>
      </c>
      <c r="F205" s="204" t="s">
        <v>360</v>
      </c>
      <c r="G205" s="205" t="s">
        <v>228</v>
      </c>
      <c r="H205" s="206">
        <v>1</v>
      </c>
      <c r="I205" s="207"/>
      <c r="J205" s="208">
        <f>ROUND(I205*H205,2)</f>
        <v>0</v>
      </c>
      <c r="K205" s="204" t="s">
        <v>140</v>
      </c>
      <c r="L205" s="41"/>
      <c r="M205" s="209" t="s">
        <v>19</v>
      </c>
      <c r="N205" s="210" t="s">
        <v>45</v>
      </c>
      <c r="O205" s="77"/>
      <c r="P205" s="211">
        <f>O205*H205</f>
        <v>0</v>
      </c>
      <c r="Q205" s="211">
        <v>0</v>
      </c>
      <c r="R205" s="211">
        <f>Q205*H205</f>
        <v>0</v>
      </c>
      <c r="S205" s="211">
        <v>0</v>
      </c>
      <c r="T205" s="212">
        <f>S205*H205</f>
        <v>0</v>
      </c>
      <c r="AR205" s="15" t="s">
        <v>363</v>
      </c>
      <c r="AT205" s="15" t="s">
        <v>136</v>
      </c>
      <c r="AU205" s="15" t="s">
        <v>84</v>
      </c>
      <c r="AY205" s="15" t="s">
        <v>133</v>
      </c>
      <c r="BE205" s="213">
        <f>IF(N205="základní",J205,0)</f>
        <v>0</v>
      </c>
      <c r="BF205" s="213">
        <f>IF(N205="snížená",J205,0)</f>
        <v>0</v>
      </c>
      <c r="BG205" s="213">
        <f>IF(N205="zákl. přenesená",J205,0)</f>
        <v>0</v>
      </c>
      <c r="BH205" s="213">
        <f>IF(N205="sníž. přenesená",J205,0)</f>
        <v>0</v>
      </c>
      <c r="BI205" s="213">
        <f>IF(N205="nulová",J205,0)</f>
        <v>0</v>
      </c>
      <c r="BJ205" s="15" t="s">
        <v>82</v>
      </c>
      <c r="BK205" s="213">
        <f>ROUND(I205*H205,2)</f>
        <v>0</v>
      </c>
      <c r="BL205" s="15" t="s">
        <v>363</v>
      </c>
      <c r="BM205" s="15" t="s">
        <v>364</v>
      </c>
    </row>
    <row r="206" s="10" customFormat="1" ht="22.8" customHeight="1">
      <c r="B206" s="186"/>
      <c r="C206" s="187"/>
      <c r="D206" s="188" t="s">
        <v>73</v>
      </c>
      <c r="E206" s="200" t="s">
        <v>365</v>
      </c>
      <c r="F206" s="200" t="s">
        <v>366</v>
      </c>
      <c r="G206" s="187"/>
      <c r="H206" s="187"/>
      <c r="I206" s="190"/>
      <c r="J206" s="201">
        <f>BK206</f>
        <v>0</v>
      </c>
      <c r="K206" s="187"/>
      <c r="L206" s="192"/>
      <c r="M206" s="193"/>
      <c r="N206" s="194"/>
      <c r="O206" s="194"/>
      <c r="P206" s="195">
        <f>P207</f>
        <v>0</v>
      </c>
      <c r="Q206" s="194"/>
      <c r="R206" s="195">
        <f>R207</f>
        <v>0</v>
      </c>
      <c r="S206" s="194"/>
      <c r="T206" s="196">
        <f>T207</f>
        <v>0</v>
      </c>
      <c r="AR206" s="197" t="s">
        <v>169</v>
      </c>
      <c r="AT206" s="198" t="s">
        <v>73</v>
      </c>
      <c r="AU206" s="198" t="s">
        <v>82</v>
      </c>
      <c r="AY206" s="197" t="s">
        <v>133</v>
      </c>
      <c r="BK206" s="199">
        <f>BK207</f>
        <v>0</v>
      </c>
    </row>
    <row r="207" s="1" customFormat="1" ht="20.4" customHeight="1">
      <c r="B207" s="36"/>
      <c r="C207" s="202" t="s">
        <v>328</v>
      </c>
      <c r="D207" s="202" t="s">
        <v>136</v>
      </c>
      <c r="E207" s="203" t="s">
        <v>368</v>
      </c>
      <c r="F207" s="204" t="s">
        <v>366</v>
      </c>
      <c r="G207" s="205" t="s">
        <v>228</v>
      </c>
      <c r="H207" s="206">
        <v>1</v>
      </c>
      <c r="I207" s="207"/>
      <c r="J207" s="208">
        <f>ROUND(I207*H207,2)</f>
        <v>0</v>
      </c>
      <c r="K207" s="204" t="s">
        <v>140</v>
      </c>
      <c r="L207" s="41"/>
      <c r="M207" s="248" t="s">
        <v>19</v>
      </c>
      <c r="N207" s="249" t="s">
        <v>45</v>
      </c>
      <c r="O207" s="250"/>
      <c r="P207" s="251">
        <f>O207*H207</f>
        <v>0</v>
      </c>
      <c r="Q207" s="251">
        <v>0</v>
      </c>
      <c r="R207" s="251">
        <f>Q207*H207</f>
        <v>0</v>
      </c>
      <c r="S207" s="251">
        <v>0</v>
      </c>
      <c r="T207" s="252">
        <f>S207*H207</f>
        <v>0</v>
      </c>
      <c r="AR207" s="15" t="s">
        <v>363</v>
      </c>
      <c r="AT207" s="15" t="s">
        <v>136</v>
      </c>
      <c r="AU207" s="15" t="s">
        <v>84</v>
      </c>
      <c r="AY207" s="15" t="s">
        <v>133</v>
      </c>
      <c r="BE207" s="213">
        <f>IF(N207="základní",J207,0)</f>
        <v>0</v>
      </c>
      <c r="BF207" s="213">
        <f>IF(N207="snížená",J207,0)</f>
        <v>0</v>
      </c>
      <c r="BG207" s="213">
        <f>IF(N207="zákl. přenesená",J207,0)</f>
        <v>0</v>
      </c>
      <c r="BH207" s="213">
        <f>IF(N207="sníž. přenesená",J207,0)</f>
        <v>0</v>
      </c>
      <c r="BI207" s="213">
        <f>IF(N207="nulová",J207,0)</f>
        <v>0</v>
      </c>
      <c r="BJ207" s="15" t="s">
        <v>82</v>
      </c>
      <c r="BK207" s="213">
        <f>ROUND(I207*H207,2)</f>
        <v>0</v>
      </c>
      <c r="BL207" s="15" t="s">
        <v>363</v>
      </c>
      <c r="BM207" s="15" t="s">
        <v>369</v>
      </c>
    </row>
    <row r="208" s="1" customFormat="1" ht="6.96" customHeight="1">
      <c r="B208" s="55"/>
      <c r="C208" s="56"/>
      <c r="D208" s="56"/>
      <c r="E208" s="56"/>
      <c r="F208" s="56"/>
      <c r="G208" s="56"/>
      <c r="H208" s="56"/>
      <c r="I208" s="152"/>
      <c r="J208" s="56"/>
      <c r="K208" s="56"/>
      <c r="L208" s="41"/>
    </row>
  </sheetData>
  <sheetProtection sheet="1" autoFilter="0" formatColumns="0" formatRows="0" objects="1" scenarios="1" spinCount="100000" saltValue="og//i4nVBfpRZPX78c+dYrGCgqcxH4zQ0lV0+lf+VmmZ80CDHDO1VuMXshfPgCJteHJLbhSqoXg0ojOySeJAgQ==" hashValue="CRTn8i0sVvf9ElTyUqGFDZ0ujmpXmxbfRgGNN6zNjJ23ouCx4hx+48kEWgYRn9ax8d84j+4cMKI4k5e8S8BGig==" algorithmName="SHA-512" password="CC35"/>
  <autoFilter ref="C93:K207"/>
  <mergeCells count="9">
    <mergeCell ref="E7:H7"/>
    <mergeCell ref="E9:H9"/>
    <mergeCell ref="E18:H18"/>
    <mergeCell ref="E27:H27"/>
    <mergeCell ref="E48:H48"/>
    <mergeCell ref="E50:H50"/>
    <mergeCell ref="E84:H84"/>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customWidth="1"/>
    <col min="2" max="2" width="1.43" customWidth="1"/>
    <col min="3" max="3" width="3.57" customWidth="1"/>
    <col min="4" max="4" width="3.71" customWidth="1"/>
    <col min="5" max="5" width="14.71" customWidth="1"/>
    <col min="6" max="6" width="86.43" customWidth="1"/>
    <col min="7" max="7" width="7.43" customWidth="1"/>
    <col min="8" max="8" width="9.57" customWidth="1"/>
    <col min="9" max="9" width="12.14" style="121" customWidth="1"/>
    <col min="10" max="10" width="20.14" customWidth="1"/>
    <col min="11" max="11" width="13.29" customWidth="1"/>
    <col min="12" max="12" width="8" customWidth="1"/>
    <col min="13" max="13" width="9.29" hidden="1" customWidth="1"/>
    <col min="14" max="14" width="9.14" hidden="1"/>
    <col min="15" max="15" width="12.14" hidden="1" customWidth="1"/>
    <col min="16" max="16" width="12.14" hidden="1" customWidth="1"/>
    <col min="17" max="17" width="12.14" hidden="1" customWidth="1"/>
    <col min="18" max="18" width="12.14" hidden="1" customWidth="1"/>
    <col min="19" max="19" width="12.14" hidden="1" customWidth="1"/>
    <col min="20" max="20" width="12.14"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2" ht="36.96" customHeight="1">
      <c r="L2"/>
      <c r="AT2" s="15" t="s">
        <v>90</v>
      </c>
    </row>
    <row r="3" ht="6.96" customHeight="1">
      <c r="B3" s="122"/>
      <c r="C3" s="123"/>
      <c r="D3" s="123"/>
      <c r="E3" s="123"/>
      <c r="F3" s="123"/>
      <c r="G3" s="123"/>
      <c r="H3" s="123"/>
      <c r="I3" s="124"/>
      <c r="J3" s="123"/>
      <c r="K3" s="123"/>
      <c r="L3" s="18"/>
      <c r="AT3" s="15" t="s">
        <v>84</v>
      </c>
    </row>
    <row r="4" ht="24.96" customHeight="1">
      <c r="B4" s="18"/>
      <c r="D4" s="125" t="s">
        <v>95</v>
      </c>
      <c r="L4" s="18"/>
      <c r="M4" s="22" t="s">
        <v>10</v>
      </c>
      <c r="AT4" s="15" t="s">
        <v>4</v>
      </c>
    </row>
    <row r="5" ht="6.96" customHeight="1">
      <c r="B5" s="18"/>
      <c r="L5" s="18"/>
    </row>
    <row r="6" ht="12" customHeight="1">
      <c r="B6" s="18"/>
      <c r="D6" s="126" t="s">
        <v>16</v>
      </c>
      <c r="L6" s="18"/>
    </row>
    <row r="7" ht="14.4" customHeight="1">
      <c r="B7" s="18"/>
      <c r="E7" s="127" t="str">
        <f>'Rekapitulace stavby'!K6</f>
        <v>Obnova hřbitovní zdi Jáchymov</v>
      </c>
      <c r="F7" s="126"/>
      <c r="G7" s="126"/>
      <c r="H7" s="126"/>
      <c r="L7" s="18"/>
    </row>
    <row r="8" s="1" customFormat="1" ht="12" customHeight="1">
      <c r="B8" s="41"/>
      <c r="D8" s="126" t="s">
        <v>96</v>
      </c>
      <c r="I8" s="128"/>
      <c r="L8" s="41"/>
    </row>
    <row r="9" s="1" customFormat="1" ht="36.96" customHeight="1">
      <c r="B9" s="41"/>
      <c r="E9" s="129" t="s">
        <v>439</v>
      </c>
      <c r="F9" s="1"/>
      <c r="G9" s="1"/>
      <c r="H9" s="1"/>
      <c r="I9" s="128"/>
      <c r="L9" s="41"/>
    </row>
    <row r="10" s="1" customFormat="1">
      <c r="B10" s="41"/>
      <c r="I10" s="128"/>
      <c r="L10" s="41"/>
    </row>
    <row r="11" s="1" customFormat="1" ht="12" customHeight="1">
      <c r="B11" s="41"/>
      <c r="D11" s="126" t="s">
        <v>18</v>
      </c>
      <c r="F11" s="15" t="s">
        <v>19</v>
      </c>
      <c r="I11" s="130" t="s">
        <v>20</v>
      </c>
      <c r="J11" s="15" t="s">
        <v>19</v>
      </c>
      <c r="L11" s="41"/>
    </row>
    <row r="12" s="1" customFormat="1" ht="12" customHeight="1">
      <c r="B12" s="41"/>
      <c r="D12" s="126" t="s">
        <v>21</v>
      </c>
      <c r="F12" s="15" t="s">
        <v>22</v>
      </c>
      <c r="I12" s="130" t="s">
        <v>23</v>
      </c>
      <c r="J12" s="131" t="str">
        <f>'Rekapitulace stavby'!AN8</f>
        <v>28.1.2019</v>
      </c>
      <c r="L12" s="41"/>
    </row>
    <row r="13" s="1" customFormat="1" ht="10.8" customHeight="1">
      <c r="B13" s="41"/>
      <c r="I13" s="128"/>
      <c r="L13" s="41"/>
    </row>
    <row r="14" s="1" customFormat="1" ht="12" customHeight="1">
      <c r="B14" s="41"/>
      <c r="D14" s="126" t="s">
        <v>25</v>
      </c>
      <c r="I14" s="130" t="s">
        <v>26</v>
      </c>
      <c r="J14" s="15" t="s">
        <v>27</v>
      </c>
      <c r="L14" s="41"/>
    </row>
    <row r="15" s="1" customFormat="1" ht="18" customHeight="1">
      <c r="B15" s="41"/>
      <c r="E15" s="15" t="s">
        <v>28</v>
      </c>
      <c r="I15" s="130" t="s">
        <v>29</v>
      </c>
      <c r="J15" s="15" t="s">
        <v>19</v>
      </c>
      <c r="L15" s="41"/>
    </row>
    <row r="16" s="1" customFormat="1" ht="6.96" customHeight="1">
      <c r="B16" s="41"/>
      <c r="I16" s="128"/>
      <c r="L16" s="41"/>
    </row>
    <row r="17" s="1" customFormat="1" ht="12" customHeight="1">
      <c r="B17" s="41"/>
      <c r="D17" s="126" t="s">
        <v>30</v>
      </c>
      <c r="I17" s="130" t="s">
        <v>26</v>
      </c>
      <c r="J17" s="31" t="str">
        <f>'Rekapitulace stavby'!AN13</f>
        <v>Vyplň údaj</v>
      </c>
      <c r="L17" s="41"/>
    </row>
    <row r="18" s="1" customFormat="1" ht="18" customHeight="1">
      <c r="B18" s="41"/>
      <c r="E18" s="31" t="str">
        <f>'Rekapitulace stavby'!E14</f>
        <v>Vyplň údaj</v>
      </c>
      <c r="F18" s="15"/>
      <c r="G18" s="15"/>
      <c r="H18" s="15"/>
      <c r="I18" s="130" t="s">
        <v>29</v>
      </c>
      <c r="J18" s="31" t="str">
        <f>'Rekapitulace stavby'!AN14</f>
        <v>Vyplň údaj</v>
      </c>
      <c r="L18" s="41"/>
    </row>
    <row r="19" s="1" customFormat="1" ht="6.96" customHeight="1">
      <c r="B19" s="41"/>
      <c r="I19" s="128"/>
      <c r="L19" s="41"/>
    </row>
    <row r="20" s="1" customFormat="1" ht="12" customHeight="1">
      <c r="B20" s="41"/>
      <c r="D20" s="126" t="s">
        <v>32</v>
      </c>
      <c r="I20" s="130" t="s">
        <v>26</v>
      </c>
      <c r="J20" s="15" t="s">
        <v>33</v>
      </c>
      <c r="L20" s="41"/>
    </row>
    <row r="21" s="1" customFormat="1" ht="18" customHeight="1">
      <c r="B21" s="41"/>
      <c r="E21" s="15" t="s">
        <v>34</v>
      </c>
      <c r="I21" s="130" t="s">
        <v>29</v>
      </c>
      <c r="J21" s="15" t="s">
        <v>19</v>
      </c>
      <c r="L21" s="41"/>
    </row>
    <row r="22" s="1" customFormat="1" ht="6.96" customHeight="1">
      <c r="B22" s="41"/>
      <c r="I22" s="128"/>
      <c r="L22" s="41"/>
    </row>
    <row r="23" s="1" customFormat="1" ht="12" customHeight="1">
      <c r="B23" s="41"/>
      <c r="D23" s="126" t="s">
        <v>36</v>
      </c>
      <c r="I23" s="130" t="s">
        <v>26</v>
      </c>
      <c r="J23" s="15" t="s">
        <v>19</v>
      </c>
      <c r="L23" s="41"/>
    </row>
    <row r="24" s="1" customFormat="1" ht="18" customHeight="1">
      <c r="B24" s="41"/>
      <c r="E24" s="15" t="s">
        <v>37</v>
      </c>
      <c r="I24" s="130" t="s">
        <v>29</v>
      </c>
      <c r="J24" s="15" t="s">
        <v>19</v>
      </c>
      <c r="L24" s="41"/>
    </row>
    <row r="25" s="1" customFormat="1" ht="6.96" customHeight="1">
      <c r="B25" s="41"/>
      <c r="I25" s="128"/>
      <c r="L25" s="41"/>
    </row>
    <row r="26" s="1" customFormat="1" ht="12" customHeight="1">
      <c r="B26" s="41"/>
      <c r="D26" s="126" t="s">
        <v>38</v>
      </c>
      <c r="I26" s="128"/>
      <c r="L26" s="41"/>
    </row>
    <row r="27" s="6" customFormat="1" ht="40.8" customHeight="1">
      <c r="B27" s="132"/>
      <c r="E27" s="133" t="s">
        <v>39</v>
      </c>
      <c r="F27" s="133"/>
      <c r="G27" s="133"/>
      <c r="H27" s="133"/>
      <c r="I27" s="134"/>
      <c r="L27" s="132"/>
    </row>
    <row r="28" s="1" customFormat="1" ht="6.96" customHeight="1">
      <c r="B28" s="41"/>
      <c r="I28" s="128"/>
      <c r="L28" s="41"/>
    </row>
    <row r="29" s="1" customFormat="1" ht="6.96" customHeight="1">
      <c r="B29" s="41"/>
      <c r="D29" s="69"/>
      <c r="E29" s="69"/>
      <c r="F29" s="69"/>
      <c r="G29" s="69"/>
      <c r="H29" s="69"/>
      <c r="I29" s="135"/>
      <c r="J29" s="69"/>
      <c r="K29" s="69"/>
      <c r="L29" s="41"/>
    </row>
    <row r="30" s="1" customFormat="1" ht="25.44" customHeight="1">
      <c r="B30" s="41"/>
      <c r="D30" s="136" t="s">
        <v>40</v>
      </c>
      <c r="I30" s="128"/>
      <c r="J30" s="137">
        <f>ROUND(J93, 2)</f>
        <v>0</v>
      </c>
      <c r="L30" s="41"/>
    </row>
    <row r="31" s="1" customFormat="1" ht="6.96" customHeight="1">
      <c r="B31" s="41"/>
      <c r="D31" s="69"/>
      <c r="E31" s="69"/>
      <c r="F31" s="69"/>
      <c r="G31" s="69"/>
      <c r="H31" s="69"/>
      <c r="I31" s="135"/>
      <c r="J31" s="69"/>
      <c r="K31" s="69"/>
      <c r="L31" s="41"/>
    </row>
    <row r="32" s="1" customFormat="1" ht="14.4" customHeight="1">
      <c r="B32" s="41"/>
      <c r="F32" s="138" t="s">
        <v>42</v>
      </c>
      <c r="I32" s="139" t="s">
        <v>41</v>
      </c>
      <c r="J32" s="138" t="s">
        <v>43</v>
      </c>
      <c r="L32" s="41"/>
    </row>
    <row r="33" s="1" customFormat="1" ht="14.4" customHeight="1">
      <c r="B33" s="41"/>
      <c r="D33" s="126" t="s">
        <v>44</v>
      </c>
      <c r="E33" s="126" t="s">
        <v>45</v>
      </c>
      <c r="F33" s="140">
        <f>ROUND((SUM(BE93:BE156)),  2)</f>
        <v>0</v>
      </c>
      <c r="I33" s="141">
        <v>0.20999999999999999</v>
      </c>
      <c r="J33" s="140">
        <f>ROUND(((SUM(BE93:BE156))*I33),  2)</f>
        <v>0</v>
      </c>
      <c r="L33" s="41"/>
    </row>
    <row r="34" s="1" customFormat="1" ht="14.4" customHeight="1">
      <c r="B34" s="41"/>
      <c r="E34" s="126" t="s">
        <v>46</v>
      </c>
      <c r="F34" s="140">
        <f>ROUND((SUM(BF93:BF156)),  2)</f>
        <v>0</v>
      </c>
      <c r="I34" s="141">
        <v>0.14999999999999999</v>
      </c>
      <c r="J34" s="140">
        <f>ROUND(((SUM(BF93:BF156))*I34),  2)</f>
        <v>0</v>
      </c>
      <c r="L34" s="41"/>
    </row>
    <row r="35" hidden="1" s="1" customFormat="1" ht="14.4" customHeight="1">
      <c r="B35" s="41"/>
      <c r="E35" s="126" t="s">
        <v>47</v>
      </c>
      <c r="F35" s="140">
        <f>ROUND((SUM(BG93:BG156)),  2)</f>
        <v>0</v>
      </c>
      <c r="I35" s="141">
        <v>0.20999999999999999</v>
      </c>
      <c r="J35" s="140">
        <f>0</f>
        <v>0</v>
      </c>
      <c r="L35" s="41"/>
    </row>
    <row r="36" hidden="1" s="1" customFormat="1" ht="14.4" customHeight="1">
      <c r="B36" s="41"/>
      <c r="E36" s="126" t="s">
        <v>48</v>
      </c>
      <c r="F36" s="140">
        <f>ROUND((SUM(BH93:BH156)),  2)</f>
        <v>0</v>
      </c>
      <c r="I36" s="141">
        <v>0.14999999999999999</v>
      </c>
      <c r="J36" s="140">
        <f>0</f>
        <v>0</v>
      </c>
      <c r="L36" s="41"/>
    </row>
    <row r="37" hidden="1" s="1" customFormat="1" ht="14.4" customHeight="1">
      <c r="B37" s="41"/>
      <c r="E37" s="126" t="s">
        <v>49</v>
      </c>
      <c r="F37" s="140">
        <f>ROUND((SUM(BI93:BI156)),  2)</f>
        <v>0</v>
      </c>
      <c r="I37" s="141">
        <v>0</v>
      </c>
      <c r="J37" s="140">
        <f>0</f>
        <v>0</v>
      </c>
      <c r="L37" s="41"/>
    </row>
    <row r="38" s="1" customFormat="1" ht="6.96" customHeight="1">
      <c r="B38" s="41"/>
      <c r="I38" s="128"/>
      <c r="L38" s="41"/>
    </row>
    <row r="39" s="1" customFormat="1" ht="25.44" customHeight="1">
      <c r="B39" s="41"/>
      <c r="C39" s="142"/>
      <c r="D39" s="143" t="s">
        <v>50</v>
      </c>
      <c r="E39" s="144"/>
      <c r="F39" s="144"/>
      <c r="G39" s="145" t="s">
        <v>51</v>
      </c>
      <c r="H39" s="146" t="s">
        <v>52</v>
      </c>
      <c r="I39" s="147"/>
      <c r="J39" s="148">
        <f>SUM(J30:J37)</f>
        <v>0</v>
      </c>
      <c r="K39" s="149"/>
      <c r="L39" s="41"/>
    </row>
    <row r="40" s="1" customFormat="1" ht="14.4" customHeight="1">
      <c r="B40" s="150"/>
      <c r="C40" s="151"/>
      <c r="D40" s="151"/>
      <c r="E40" s="151"/>
      <c r="F40" s="151"/>
      <c r="G40" s="151"/>
      <c r="H40" s="151"/>
      <c r="I40" s="152"/>
      <c r="J40" s="151"/>
      <c r="K40" s="151"/>
      <c r="L40" s="41"/>
    </row>
    <row r="44" s="1" customFormat="1" ht="6.96" customHeight="1">
      <c r="B44" s="153"/>
      <c r="C44" s="154"/>
      <c r="D44" s="154"/>
      <c r="E44" s="154"/>
      <c r="F44" s="154"/>
      <c r="G44" s="154"/>
      <c r="H44" s="154"/>
      <c r="I44" s="155"/>
      <c r="J44" s="154"/>
      <c r="K44" s="154"/>
      <c r="L44" s="41"/>
    </row>
    <row r="45" s="1" customFormat="1" ht="24.96" customHeight="1">
      <c r="B45" s="36"/>
      <c r="C45" s="21" t="s">
        <v>98</v>
      </c>
      <c r="D45" s="37"/>
      <c r="E45" s="37"/>
      <c r="F45" s="37"/>
      <c r="G45" s="37"/>
      <c r="H45" s="37"/>
      <c r="I45" s="128"/>
      <c r="J45" s="37"/>
      <c r="K45" s="37"/>
      <c r="L45" s="41"/>
    </row>
    <row r="46" s="1" customFormat="1" ht="6.96" customHeight="1">
      <c r="B46" s="36"/>
      <c r="C46" s="37"/>
      <c r="D46" s="37"/>
      <c r="E46" s="37"/>
      <c r="F46" s="37"/>
      <c r="G46" s="37"/>
      <c r="H46" s="37"/>
      <c r="I46" s="128"/>
      <c r="J46" s="37"/>
      <c r="K46" s="37"/>
      <c r="L46" s="41"/>
    </row>
    <row r="47" s="1" customFormat="1" ht="12" customHeight="1">
      <c r="B47" s="36"/>
      <c r="C47" s="30" t="s">
        <v>16</v>
      </c>
      <c r="D47" s="37"/>
      <c r="E47" s="37"/>
      <c r="F47" s="37"/>
      <c r="G47" s="37"/>
      <c r="H47" s="37"/>
      <c r="I47" s="128"/>
      <c r="J47" s="37"/>
      <c r="K47" s="37"/>
      <c r="L47" s="41"/>
    </row>
    <row r="48" s="1" customFormat="1" ht="14.4" customHeight="1">
      <c r="B48" s="36"/>
      <c r="C48" s="37"/>
      <c r="D48" s="37"/>
      <c r="E48" s="156" t="str">
        <f>E7</f>
        <v>Obnova hřbitovní zdi Jáchymov</v>
      </c>
      <c r="F48" s="30"/>
      <c r="G48" s="30"/>
      <c r="H48" s="30"/>
      <c r="I48" s="128"/>
      <c r="J48" s="37"/>
      <c r="K48" s="37"/>
      <c r="L48" s="41"/>
    </row>
    <row r="49" s="1" customFormat="1" ht="12" customHeight="1">
      <c r="B49" s="36"/>
      <c r="C49" s="30" t="s">
        <v>96</v>
      </c>
      <c r="D49" s="37"/>
      <c r="E49" s="37"/>
      <c r="F49" s="37"/>
      <c r="G49" s="37"/>
      <c r="H49" s="37"/>
      <c r="I49" s="128"/>
      <c r="J49" s="37"/>
      <c r="K49" s="37"/>
      <c r="L49" s="41"/>
    </row>
    <row r="50" s="1" customFormat="1" ht="14.4" customHeight="1">
      <c r="B50" s="36"/>
      <c r="C50" s="37"/>
      <c r="D50" s="37"/>
      <c r="E50" s="62" t="str">
        <f>E9</f>
        <v>část D - stavební část</v>
      </c>
      <c r="F50" s="37"/>
      <c r="G50" s="37"/>
      <c r="H50" s="37"/>
      <c r="I50" s="128"/>
      <c r="J50" s="37"/>
      <c r="K50" s="37"/>
      <c r="L50" s="41"/>
    </row>
    <row r="51" s="1" customFormat="1" ht="6.96" customHeight="1">
      <c r="B51" s="36"/>
      <c r="C51" s="37"/>
      <c r="D51" s="37"/>
      <c r="E51" s="37"/>
      <c r="F51" s="37"/>
      <c r="G51" s="37"/>
      <c r="H51" s="37"/>
      <c r="I51" s="128"/>
      <c r="J51" s="37"/>
      <c r="K51" s="37"/>
      <c r="L51" s="41"/>
    </row>
    <row r="52" s="1" customFormat="1" ht="12" customHeight="1">
      <c r="B52" s="36"/>
      <c r="C52" s="30" t="s">
        <v>21</v>
      </c>
      <c r="D52" s="37"/>
      <c r="E52" s="37"/>
      <c r="F52" s="25" t="str">
        <f>F12</f>
        <v>Jáchymov</v>
      </c>
      <c r="G52" s="37"/>
      <c r="H52" s="37"/>
      <c r="I52" s="130" t="s">
        <v>23</v>
      </c>
      <c r="J52" s="65" t="str">
        <f>IF(J12="","",J12)</f>
        <v>28.1.2019</v>
      </c>
      <c r="K52" s="37"/>
      <c r="L52" s="41"/>
    </row>
    <row r="53" s="1" customFormat="1" ht="6.96" customHeight="1">
      <c r="B53" s="36"/>
      <c r="C53" s="37"/>
      <c r="D53" s="37"/>
      <c r="E53" s="37"/>
      <c r="F53" s="37"/>
      <c r="G53" s="37"/>
      <c r="H53" s="37"/>
      <c r="I53" s="128"/>
      <c r="J53" s="37"/>
      <c r="K53" s="37"/>
      <c r="L53" s="41"/>
    </row>
    <row r="54" s="1" customFormat="1" ht="35.4" customHeight="1">
      <c r="B54" s="36"/>
      <c r="C54" s="30" t="s">
        <v>25</v>
      </c>
      <c r="D54" s="37"/>
      <c r="E54" s="37"/>
      <c r="F54" s="25" t="str">
        <f>E15</f>
        <v>Město Jáchymov, nám. Republiky 1, 362 51 Jáchymov</v>
      </c>
      <c r="G54" s="37"/>
      <c r="H54" s="37"/>
      <c r="I54" s="130" t="s">
        <v>32</v>
      </c>
      <c r="J54" s="34" t="str">
        <f>E21</f>
        <v>Ing. arch. Jaroslav Egert, Komenského 851, Jáchymo</v>
      </c>
      <c r="K54" s="37"/>
      <c r="L54" s="41"/>
    </row>
    <row r="55" s="1" customFormat="1" ht="12.6" customHeight="1">
      <c r="B55" s="36"/>
      <c r="C55" s="30" t="s">
        <v>30</v>
      </c>
      <c r="D55" s="37"/>
      <c r="E55" s="37"/>
      <c r="F55" s="25" t="str">
        <f>IF(E18="","",E18)</f>
        <v>Vyplň údaj</v>
      </c>
      <c r="G55" s="37"/>
      <c r="H55" s="37"/>
      <c r="I55" s="130" t="s">
        <v>36</v>
      </c>
      <c r="J55" s="34" t="str">
        <f>E24</f>
        <v>Ing. C. Janoušová</v>
      </c>
      <c r="K55" s="37"/>
      <c r="L55" s="41"/>
    </row>
    <row r="56" s="1" customFormat="1" ht="10.32" customHeight="1">
      <c r="B56" s="36"/>
      <c r="C56" s="37"/>
      <c r="D56" s="37"/>
      <c r="E56" s="37"/>
      <c r="F56" s="37"/>
      <c r="G56" s="37"/>
      <c r="H56" s="37"/>
      <c r="I56" s="128"/>
      <c r="J56" s="37"/>
      <c r="K56" s="37"/>
      <c r="L56" s="41"/>
    </row>
    <row r="57" s="1" customFormat="1" ht="29.28" customHeight="1">
      <c r="B57" s="36"/>
      <c r="C57" s="157" t="s">
        <v>99</v>
      </c>
      <c r="D57" s="158"/>
      <c r="E57" s="158"/>
      <c r="F57" s="158"/>
      <c r="G57" s="158"/>
      <c r="H57" s="158"/>
      <c r="I57" s="159"/>
      <c r="J57" s="160" t="s">
        <v>100</v>
      </c>
      <c r="K57" s="158"/>
      <c r="L57" s="41"/>
    </row>
    <row r="58" s="1" customFormat="1" ht="10.32" customHeight="1">
      <c r="B58" s="36"/>
      <c r="C58" s="37"/>
      <c r="D58" s="37"/>
      <c r="E58" s="37"/>
      <c r="F58" s="37"/>
      <c r="G58" s="37"/>
      <c r="H58" s="37"/>
      <c r="I58" s="128"/>
      <c r="J58" s="37"/>
      <c r="K58" s="37"/>
      <c r="L58" s="41"/>
    </row>
    <row r="59" s="1" customFormat="1" ht="22.8" customHeight="1">
      <c r="B59" s="36"/>
      <c r="C59" s="161" t="s">
        <v>72</v>
      </c>
      <c r="D59" s="37"/>
      <c r="E59" s="37"/>
      <c r="F59" s="37"/>
      <c r="G59" s="37"/>
      <c r="H59" s="37"/>
      <c r="I59" s="128"/>
      <c r="J59" s="95">
        <f>J93</f>
        <v>0</v>
      </c>
      <c r="K59" s="37"/>
      <c r="L59" s="41"/>
      <c r="AU59" s="15" t="s">
        <v>101</v>
      </c>
    </row>
    <row r="60" s="7" customFormat="1" ht="24.96" customHeight="1">
      <c r="B60" s="162"/>
      <c r="C60" s="163"/>
      <c r="D60" s="164" t="s">
        <v>102</v>
      </c>
      <c r="E60" s="165"/>
      <c r="F60" s="165"/>
      <c r="G60" s="165"/>
      <c r="H60" s="165"/>
      <c r="I60" s="166"/>
      <c r="J60" s="167">
        <f>J94</f>
        <v>0</v>
      </c>
      <c r="K60" s="163"/>
      <c r="L60" s="168"/>
    </row>
    <row r="61" s="8" customFormat="1" ht="19.92" customHeight="1">
      <c r="B61" s="169"/>
      <c r="C61" s="170"/>
      <c r="D61" s="171" t="s">
        <v>104</v>
      </c>
      <c r="E61" s="172"/>
      <c r="F61" s="172"/>
      <c r="G61" s="172"/>
      <c r="H61" s="172"/>
      <c r="I61" s="173"/>
      <c r="J61" s="174">
        <f>J95</f>
        <v>0</v>
      </c>
      <c r="K61" s="170"/>
      <c r="L61" s="175"/>
    </row>
    <row r="62" s="8" customFormat="1" ht="19.92" customHeight="1">
      <c r="B62" s="169"/>
      <c r="C62" s="170"/>
      <c r="D62" s="171" t="s">
        <v>105</v>
      </c>
      <c r="E62" s="172"/>
      <c r="F62" s="172"/>
      <c r="G62" s="172"/>
      <c r="H62" s="172"/>
      <c r="I62" s="173"/>
      <c r="J62" s="174">
        <f>J114</f>
        <v>0</v>
      </c>
      <c r="K62" s="170"/>
      <c r="L62" s="175"/>
    </row>
    <row r="63" s="8" customFormat="1" ht="14.88" customHeight="1">
      <c r="B63" s="169"/>
      <c r="C63" s="170"/>
      <c r="D63" s="171" t="s">
        <v>106</v>
      </c>
      <c r="E63" s="172"/>
      <c r="F63" s="172"/>
      <c r="G63" s="172"/>
      <c r="H63" s="172"/>
      <c r="I63" s="173"/>
      <c r="J63" s="174">
        <f>J115</f>
        <v>0</v>
      </c>
      <c r="K63" s="170"/>
      <c r="L63" s="175"/>
    </row>
    <row r="64" s="8" customFormat="1" ht="14.88" customHeight="1">
      <c r="B64" s="169"/>
      <c r="C64" s="170"/>
      <c r="D64" s="171" t="s">
        <v>109</v>
      </c>
      <c r="E64" s="172"/>
      <c r="F64" s="172"/>
      <c r="G64" s="172"/>
      <c r="H64" s="172"/>
      <c r="I64" s="173"/>
      <c r="J64" s="174">
        <f>J119</f>
        <v>0</v>
      </c>
      <c r="K64" s="170"/>
      <c r="L64" s="175"/>
    </row>
    <row r="65" s="8" customFormat="1" ht="14.88" customHeight="1">
      <c r="B65" s="169"/>
      <c r="C65" s="170"/>
      <c r="D65" s="171" t="s">
        <v>110</v>
      </c>
      <c r="E65" s="172"/>
      <c r="F65" s="172"/>
      <c r="G65" s="172"/>
      <c r="H65" s="172"/>
      <c r="I65" s="173"/>
      <c r="J65" s="174">
        <f>J122</f>
        <v>0</v>
      </c>
      <c r="K65" s="170"/>
      <c r="L65" s="175"/>
    </row>
    <row r="66" s="8" customFormat="1" ht="19.92" customHeight="1">
      <c r="B66" s="169"/>
      <c r="C66" s="170"/>
      <c r="D66" s="171" t="s">
        <v>111</v>
      </c>
      <c r="E66" s="172"/>
      <c r="F66" s="172"/>
      <c r="G66" s="172"/>
      <c r="H66" s="172"/>
      <c r="I66" s="173"/>
      <c r="J66" s="174">
        <f>J127</f>
        <v>0</v>
      </c>
      <c r="K66" s="170"/>
      <c r="L66" s="175"/>
    </row>
    <row r="67" s="8" customFormat="1" ht="19.92" customHeight="1">
      <c r="B67" s="169"/>
      <c r="C67" s="170"/>
      <c r="D67" s="171" t="s">
        <v>112</v>
      </c>
      <c r="E67" s="172"/>
      <c r="F67" s="172"/>
      <c r="G67" s="172"/>
      <c r="H67" s="172"/>
      <c r="I67" s="173"/>
      <c r="J67" s="174">
        <f>J139</f>
        <v>0</v>
      </c>
      <c r="K67" s="170"/>
      <c r="L67" s="175"/>
    </row>
    <row r="68" s="7" customFormat="1" ht="24.96" customHeight="1">
      <c r="B68" s="162"/>
      <c r="C68" s="163"/>
      <c r="D68" s="164" t="s">
        <v>113</v>
      </c>
      <c r="E68" s="165"/>
      <c r="F68" s="165"/>
      <c r="G68" s="165"/>
      <c r="H68" s="165"/>
      <c r="I68" s="166"/>
      <c r="J68" s="167">
        <f>J142</f>
        <v>0</v>
      </c>
      <c r="K68" s="163"/>
      <c r="L68" s="168"/>
    </row>
    <row r="69" s="8" customFormat="1" ht="19.92" customHeight="1">
      <c r="B69" s="169"/>
      <c r="C69" s="170"/>
      <c r="D69" s="171" t="s">
        <v>440</v>
      </c>
      <c r="E69" s="172"/>
      <c r="F69" s="172"/>
      <c r="G69" s="172"/>
      <c r="H69" s="172"/>
      <c r="I69" s="173"/>
      <c r="J69" s="174">
        <f>J143</f>
        <v>0</v>
      </c>
      <c r="K69" s="170"/>
      <c r="L69" s="175"/>
    </row>
    <row r="70" s="8" customFormat="1" ht="19.92" customHeight="1">
      <c r="B70" s="169"/>
      <c r="C70" s="170"/>
      <c r="D70" s="171" t="s">
        <v>114</v>
      </c>
      <c r="E70" s="172"/>
      <c r="F70" s="172"/>
      <c r="G70" s="172"/>
      <c r="H70" s="172"/>
      <c r="I70" s="173"/>
      <c r="J70" s="174">
        <f>J148</f>
        <v>0</v>
      </c>
      <c r="K70" s="170"/>
      <c r="L70" s="175"/>
    </row>
    <row r="71" s="7" customFormat="1" ht="24.96" customHeight="1">
      <c r="B71" s="162"/>
      <c r="C71" s="163"/>
      <c r="D71" s="164" t="s">
        <v>115</v>
      </c>
      <c r="E71" s="165"/>
      <c r="F71" s="165"/>
      <c r="G71" s="165"/>
      <c r="H71" s="165"/>
      <c r="I71" s="166"/>
      <c r="J71" s="167">
        <f>J152</f>
        <v>0</v>
      </c>
      <c r="K71" s="163"/>
      <c r="L71" s="168"/>
    </row>
    <row r="72" s="8" customFormat="1" ht="19.92" customHeight="1">
      <c r="B72" s="169"/>
      <c r="C72" s="170"/>
      <c r="D72" s="171" t="s">
        <v>116</v>
      </c>
      <c r="E72" s="172"/>
      <c r="F72" s="172"/>
      <c r="G72" s="172"/>
      <c r="H72" s="172"/>
      <c r="I72" s="173"/>
      <c r="J72" s="174">
        <f>J153</f>
        <v>0</v>
      </c>
      <c r="K72" s="170"/>
      <c r="L72" s="175"/>
    </row>
    <row r="73" s="8" customFormat="1" ht="19.92" customHeight="1">
      <c r="B73" s="169"/>
      <c r="C73" s="170"/>
      <c r="D73" s="171" t="s">
        <v>117</v>
      </c>
      <c r="E73" s="172"/>
      <c r="F73" s="172"/>
      <c r="G73" s="172"/>
      <c r="H73" s="172"/>
      <c r="I73" s="173"/>
      <c r="J73" s="174">
        <f>J155</f>
        <v>0</v>
      </c>
      <c r="K73" s="170"/>
      <c r="L73" s="175"/>
    </row>
    <row r="74" s="1" customFormat="1" ht="21.84" customHeight="1">
      <c r="B74" s="36"/>
      <c r="C74" s="37"/>
      <c r="D74" s="37"/>
      <c r="E74" s="37"/>
      <c r="F74" s="37"/>
      <c r="G74" s="37"/>
      <c r="H74" s="37"/>
      <c r="I74" s="128"/>
      <c r="J74" s="37"/>
      <c r="K74" s="37"/>
      <c r="L74" s="41"/>
    </row>
    <row r="75" s="1" customFormat="1" ht="6.96" customHeight="1">
      <c r="B75" s="55"/>
      <c r="C75" s="56"/>
      <c r="D75" s="56"/>
      <c r="E75" s="56"/>
      <c r="F75" s="56"/>
      <c r="G75" s="56"/>
      <c r="H75" s="56"/>
      <c r="I75" s="152"/>
      <c r="J75" s="56"/>
      <c r="K75" s="56"/>
      <c r="L75" s="41"/>
    </row>
    <row r="79" s="1" customFormat="1" ht="6.96" customHeight="1">
      <c r="B79" s="57"/>
      <c r="C79" s="58"/>
      <c r="D79" s="58"/>
      <c r="E79" s="58"/>
      <c r="F79" s="58"/>
      <c r="G79" s="58"/>
      <c r="H79" s="58"/>
      <c r="I79" s="155"/>
      <c r="J79" s="58"/>
      <c r="K79" s="58"/>
      <c r="L79" s="41"/>
    </row>
    <row r="80" s="1" customFormat="1" ht="24.96" customHeight="1">
      <c r="B80" s="36"/>
      <c r="C80" s="21" t="s">
        <v>118</v>
      </c>
      <c r="D80" s="37"/>
      <c r="E80" s="37"/>
      <c r="F80" s="37"/>
      <c r="G80" s="37"/>
      <c r="H80" s="37"/>
      <c r="I80" s="128"/>
      <c r="J80" s="37"/>
      <c r="K80" s="37"/>
      <c r="L80" s="41"/>
    </row>
    <row r="81" s="1" customFormat="1" ht="6.96" customHeight="1">
      <c r="B81" s="36"/>
      <c r="C81" s="37"/>
      <c r="D81" s="37"/>
      <c r="E81" s="37"/>
      <c r="F81" s="37"/>
      <c r="G81" s="37"/>
      <c r="H81" s="37"/>
      <c r="I81" s="128"/>
      <c r="J81" s="37"/>
      <c r="K81" s="37"/>
      <c r="L81" s="41"/>
    </row>
    <row r="82" s="1" customFormat="1" ht="12" customHeight="1">
      <c r="B82" s="36"/>
      <c r="C82" s="30" t="s">
        <v>16</v>
      </c>
      <c r="D82" s="37"/>
      <c r="E82" s="37"/>
      <c r="F82" s="37"/>
      <c r="G82" s="37"/>
      <c r="H82" s="37"/>
      <c r="I82" s="128"/>
      <c r="J82" s="37"/>
      <c r="K82" s="37"/>
      <c r="L82" s="41"/>
    </row>
    <row r="83" s="1" customFormat="1" ht="14.4" customHeight="1">
      <c r="B83" s="36"/>
      <c r="C83" s="37"/>
      <c r="D83" s="37"/>
      <c r="E83" s="156" t="str">
        <f>E7</f>
        <v>Obnova hřbitovní zdi Jáchymov</v>
      </c>
      <c r="F83" s="30"/>
      <c r="G83" s="30"/>
      <c r="H83" s="30"/>
      <c r="I83" s="128"/>
      <c r="J83" s="37"/>
      <c r="K83" s="37"/>
      <c r="L83" s="41"/>
    </row>
    <row r="84" s="1" customFormat="1" ht="12" customHeight="1">
      <c r="B84" s="36"/>
      <c r="C84" s="30" t="s">
        <v>96</v>
      </c>
      <c r="D84" s="37"/>
      <c r="E84" s="37"/>
      <c r="F84" s="37"/>
      <c r="G84" s="37"/>
      <c r="H84" s="37"/>
      <c r="I84" s="128"/>
      <c r="J84" s="37"/>
      <c r="K84" s="37"/>
      <c r="L84" s="41"/>
    </row>
    <row r="85" s="1" customFormat="1" ht="14.4" customHeight="1">
      <c r="B85" s="36"/>
      <c r="C85" s="37"/>
      <c r="D85" s="37"/>
      <c r="E85" s="62" t="str">
        <f>E9</f>
        <v>část D - stavební část</v>
      </c>
      <c r="F85" s="37"/>
      <c r="G85" s="37"/>
      <c r="H85" s="37"/>
      <c r="I85" s="128"/>
      <c r="J85" s="37"/>
      <c r="K85" s="37"/>
      <c r="L85" s="41"/>
    </row>
    <row r="86" s="1" customFormat="1" ht="6.96" customHeight="1">
      <c r="B86" s="36"/>
      <c r="C86" s="37"/>
      <c r="D86" s="37"/>
      <c r="E86" s="37"/>
      <c r="F86" s="37"/>
      <c r="G86" s="37"/>
      <c r="H86" s="37"/>
      <c r="I86" s="128"/>
      <c r="J86" s="37"/>
      <c r="K86" s="37"/>
      <c r="L86" s="41"/>
    </row>
    <row r="87" s="1" customFormat="1" ht="12" customHeight="1">
      <c r="B87" s="36"/>
      <c r="C87" s="30" t="s">
        <v>21</v>
      </c>
      <c r="D87" s="37"/>
      <c r="E87" s="37"/>
      <c r="F87" s="25" t="str">
        <f>F12</f>
        <v>Jáchymov</v>
      </c>
      <c r="G87" s="37"/>
      <c r="H87" s="37"/>
      <c r="I87" s="130" t="s">
        <v>23</v>
      </c>
      <c r="J87" s="65" t="str">
        <f>IF(J12="","",J12)</f>
        <v>28.1.2019</v>
      </c>
      <c r="K87" s="37"/>
      <c r="L87" s="41"/>
    </row>
    <row r="88" s="1" customFormat="1" ht="6.96" customHeight="1">
      <c r="B88" s="36"/>
      <c r="C88" s="37"/>
      <c r="D88" s="37"/>
      <c r="E88" s="37"/>
      <c r="F88" s="37"/>
      <c r="G88" s="37"/>
      <c r="H88" s="37"/>
      <c r="I88" s="128"/>
      <c r="J88" s="37"/>
      <c r="K88" s="37"/>
      <c r="L88" s="41"/>
    </row>
    <row r="89" s="1" customFormat="1" ht="35.4" customHeight="1">
      <c r="B89" s="36"/>
      <c r="C89" s="30" t="s">
        <v>25</v>
      </c>
      <c r="D89" s="37"/>
      <c r="E89" s="37"/>
      <c r="F89" s="25" t="str">
        <f>E15</f>
        <v>Město Jáchymov, nám. Republiky 1, 362 51 Jáchymov</v>
      </c>
      <c r="G89" s="37"/>
      <c r="H89" s="37"/>
      <c r="I89" s="130" t="s">
        <v>32</v>
      </c>
      <c r="J89" s="34" t="str">
        <f>E21</f>
        <v>Ing. arch. Jaroslav Egert, Komenského 851, Jáchymo</v>
      </c>
      <c r="K89" s="37"/>
      <c r="L89" s="41"/>
    </row>
    <row r="90" s="1" customFormat="1" ht="12.6" customHeight="1">
      <c r="B90" s="36"/>
      <c r="C90" s="30" t="s">
        <v>30</v>
      </c>
      <c r="D90" s="37"/>
      <c r="E90" s="37"/>
      <c r="F90" s="25" t="str">
        <f>IF(E18="","",E18)</f>
        <v>Vyplň údaj</v>
      </c>
      <c r="G90" s="37"/>
      <c r="H90" s="37"/>
      <c r="I90" s="130" t="s">
        <v>36</v>
      </c>
      <c r="J90" s="34" t="str">
        <f>E24</f>
        <v>Ing. C. Janoušová</v>
      </c>
      <c r="K90" s="37"/>
      <c r="L90" s="41"/>
    </row>
    <row r="91" s="1" customFormat="1" ht="10.32" customHeight="1">
      <c r="B91" s="36"/>
      <c r="C91" s="37"/>
      <c r="D91" s="37"/>
      <c r="E91" s="37"/>
      <c r="F91" s="37"/>
      <c r="G91" s="37"/>
      <c r="H91" s="37"/>
      <c r="I91" s="128"/>
      <c r="J91" s="37"/>
      <c r="K91" s="37"/>
      <c r="L91" s="41"/>
    </row>
    <row r="92" s="9" customFormat="1" ht="29.28" customHeight="1">
      <c r="B92" s="176"/>
      <c r="C92" s="177" t="s">
        <v>119</v>
      </c>
      <c r="D92" s="178" t="s">
        <v>59</v>
      </c>
      <c r="E92" s="178" t="s">
        <v>55</v>
      </c>
      <c r="F92" s="178" t="s">
        <v>56</v>
      </c>
      <c r="G92" s="178" t="s">
        <v>120</v>
      </c>
      <c r="H92" s="178" t="s">
        <v>121</v>
      </c>
      <c r="I92" s="179" t="s">
        <v>122</v>
      </c>
      <c r="J92" s="178" t="s">
        <v>100</v>
      </c>
      <c r="K92" s="180" t="s">
        <v>123</v>
      </c>
      <c r="L92" s="181"/>
      <c r="M92" s="85" t="s">
        <v>19</v>
      </c>
      <c r="N92" s="86" t="s">
        <v>44</v>
      </c>
      <c r="O92" s="86" t="s">
        <v>124</v>
      </c>
      <c r="P92" s="86" t="s">
        <v>125</v>
      </c>
      <c r="Q92" s="86" t="s">
        <v>126</v>
      </c>
      <c r="R92" s="86" t="s">
        <v>127</v>
      </c>
      <c r="S92" s="86" t="s">
        <v>128</v>
      </c>
      <c r="T92" s="87" t="s">
        <v>129</v>
      </c>
    </row>
    <row r="93" s="1" customFormat="1" ht="22.8" customHeight="1">
      <c r="B93" s="36"/>
      <c r="C93" s="92" t="s">
        <v>130</v>
      </c>
      <c r="D93" s="37"/>
      <c r="E93" s="37"/>
      <c r="F93" s="37"/>
      <c r="G93" s="37"/>
      <c r="H93" s="37"/>
      <c r="I93" s="128"/>
      <c r="J93" s="182">
        <f>BK93</f>
        <v>0</v>
      </c>
      <c r="K93" s="37"/>
      <c r="L93" s="41"/>
      <c r="M93" s="88"/>
      <c r="N93" s="89"/>
      <c r="O93" s="89"/>
      <c r="P93" s="183">
        <f>P94+P142+P152</f>
        <v>0</v>
      </c>
      <c r="Q93" s="89"/>
      <c r="R93" s="183">
        <f>R94+R142+R152</f>
        <v>10.67390485</v>
      </c>
      <c r="S93" s="89"/>
      <c r="T93" s="184">
        <f>T94+T142+T152</f>
        <v>6.1628039999999995</v>
      </c>
      <c r="AT93" s="15" t="s">
        <v>73</v>
      </c>
      <c r="AU93" s="15" t="s">
        <v>101</v>
      </c>
      <c r="BK93" s="185">
        <f>BK94+BK142+BK152</f>
        <v>0</v>
      </c>
    </row>
    <row r="94" s="10" customFormat="1" ht="25.92" customHeight="1">
      <c r="B94" s="186"/>
      <c r="C94" s="187"/>
      <c r="D94" s="188" t="s">
        <v>73</v>
      </c>
      <c r="E94" s="189" t="s">
        <v>131</v>
      </c>
      <c r="F94" s="189" t="s">
        <v>132</v>
      </c>
      <c r="G94" s="187"/>
      <c r="H94" s="187"/>
      <c r="I94" s="190"/>
      <c r="J94" s="191">
        <f>BK94</f>
        <v>0</v>
      </c>
      <c r="K94" s="187"/>
      <c r="L94" s="192"/>
      <c r="M94" s="193"/>
      <c r="N94" s="194"/>
      <c r="O94" s="194"/>
      <c r="P94" s="195">
        <f>P95+P114+P127+P139</f>
        <v>0</v>
      </c>
      <c r="Q94" s="194"/>
      <c r="R94" s="195">
        <f>R95+R114+R127+R139</f>
        <v>10.530630049999999</v>
      </c>
      <c r="S94" s="194"/>
      <c r="T94" s="196">
        <f>T95+T114+T127+T139</f>
        <v>6.1628039999999995</v>
      </c>
      <c r="AR94" s="197" t="s">
        <v>82</v>
      </c>
      <c r="AT94" s="198" t="s">
        <v>73</v>
      </c>
      <c r="AU94" s="198" t="s">
        <v>74</v>
      </c>
      <c r="AY94" s="197" t="s">
        <v>133</v>
      </c>
      <c r="BK94" s="199">
        <f>BK95+BK114+BK127+BK139</f>
        <v>0</v>
      </c>
    </row>
    <row r="95" s="10" customFormat="1" ht="22.8" customHeight="1">
      <c r="B95" s="186"/>
      <c r="C95" s="187"/>
      <c r="D95" s="188" t="s">
        <v>73</v>
      </c>
      <c r="E95" s="200" t="s">
        <v>161</v>
      </c>
      <c r="F95" s="200" t="s">
        <v>162</v>
      </c>
      <c r="G95" s="187"/>
      <c r="H95" s="187"/>
      <c r="I95" s="190"/>
      <c r="J95" s="201">
        <f>BK95</f>
        <v>0</v>
      </c>
      <c r="K95" s="187"/>
      <c r="L95" s="192"/>
      <c r="M95" s="193"/>
      <c r="N95" s="194"/>
      <c r="O95" s="194"/>
      <c r="P95" s="195">
        <f>SUM(P96:P113)</f>
        <v>0</v>
      </c>
      <c r="Q95" s="194"/>
      <c r="R95" s="195">
        <f>SUM(R96:R113)</f>
        <v>10.527250049999999</v>
      </c>
      <c r="S95" s="194"/>
      <c r="T95" s="196">
        <f>SUM(T96:T113)</f>
        <v>0</v>
      </c>
      <c r="AR95" s="197" t="s">
        <v>82</v>
      </c>
      <c r="AT95" s="198" t="s">
        <v>73</v>
      </c>
      <c r="AU95" s="198" t="s">
        <v>82</v>
      </c>
      <c r="AY95" s="197" t="s">
        <v>133</v>
      </c>
      <c r="BK95" s="199">
        <f>SUM(BK96:BK113)</f>
        <v>0</v>
      </c>
    </row>
    <row r="96" s="1" customFormat="1" ht="20.4" customHeight="1">
      <c r="B96" s="36"/>
      <c r="C96" s="202" t="s">
        <v>82</v>
      </c>
      <c r="D96" s="202" t="s">
        <v>136</v>
      </c>
      <c r="E96" s="203" t="s">
        <v>163</v>
      </c>
      <c r="F96" s="204" t="s">
        <v>164</v>
      </c>
      <c r="G96" s="205" t="s">
        <v>150</v>
      </c>
      <c r="H96" s="206">
        <v>133.97399999999999</v>
      </c>
      <c r="I96" s="207"/>
      <c r="J96" s="208">
        <f>ROUND(I96*H96,2)</f>
        <v>0</v>
      </c>
      <c r="K96" s="204" t="s">
        <v>140</v>
      </c>
      <c r="L96" s="41"/>
      <c r="M96" s="209" t="s">
        <v>19</v>
      </c>
      <c r="N96" s="210" t="s">
        <v>45</v>
      </c>
      <c r="O96" s="77"/>
      <c r="P96" s="211">
        <f>O96*H96</f>
        <v>0</v>
      </c>
      <c r="Q96" s="211">
        <v>0</v>
      </c>
      <c r="R96" s="211">
        <f>Q96*H96</f>
        <v>0</v>
      </c>
      <c r="S96" s="211">
        <v>0</v>
      </c>
      <c r="T96" s="212">
        <f>S96*H96</f>
        <v>0</v>
      </c>
      <c r="AR96" s="15" t="s">
        <v>141</v>
      </c>
      <c r="AT96" s="15" t="s">
        <v>136</v>
      </c>
      <c r="AU96" s="15" t="s">
        <v>84</v>
      </c>
      <c r="AY96" s="15" t="s">
        <v>133</v>
      </c>
      <c r="BE96" s="213">
        <f>IF(N96="základní",J96,0)</f>
        <v>0</v>
      </c>
      <c r="BF96" s="213">
        <f>IF(N96="snížená",J96,0)</f>
        <v>0</v>
      </c>
      <c r="BG96" s="213">
        <f>IF(N96="zákl. přenesená",J96,0)</f>
        <v>0</v>
      </c>
      <c r="BH96" s="213">
        <f>IF(N96="sníž. přenesená",J96,0)</f>
        <v>0</v>
      </c>
      <c r="BI96" s="213">
        <f>IF(N96="nulová",J96,0)</f>
        <v>0</v>
      </c>
      <c r="BJ96" s="15" t="s">
        <v>82</v>
      </c>
      <c r="BK96" s="213">
        <f>ROUND(I96*H96,2)</f>
        <v>0</v>
      </c>
      <c r="BL96" s="15" t="s">
        <v>141</v>
      </c>
      <c r="BM96" s="15" t="s">
        <v>165</v>
      </c>
    </row>
    <row r="97" s="12" customFormat="1">
      <c r="B97" s="227"/>
      <c r="C97" s="228"/>
      <c r="D97" s="214" t="s">
        <v>145</v>
      </c>
      <c r="E97" s="229" t="s">
        <v>19</v>
      </c>
      <c r="F97" s="230" t="s">
        <v>441</v>
      </c>
      <c r="G97" s="228"/>
      <c r="H97" s="231">
        <v>133.97399999999999</v>
      </c>
      <c r="I97" s="232"/>
      <c r="J97" s="228"/>
      <c r="K97" s="228"/>
      <c r="L97" s="233"/>
      <c r="M97" s="234"/>
      <c r="N97" s="235"/>
      <c r="O97" s="235"/>
      <c r="P97" s="235"/>
      <c r="Q97" s="235"/>
      <c r="R97" s="235"/>
      <c r="S97" s="235"/>
      <c r="T97" s="236"/>
      <c r="AT97" s="237" t="s">
        <v>145</v>
      </c>
      <c r="AU97" s="237" t="s">
        <v>84</v>
      </c>
      <c r="AV97" s="12" t="s">
        <v>84</v>
      </c>
      <c r="AW97" s="12" t="s">
        <v>35</v>
      </c>
      <c r="AX97" s="12" t="s">
        <v>74</v>
      </c>
      <c r="AY97" s="237" t="s">
        <v>133</v>
      </c>
    </row>
    <row r="98" s="1" customFormat="1" ht="20.4" customHeight="1">
      <c r="B98" s="36"/>
      <c r="C98" s="202" t="s">
        <v>84</v>
      </c>
      <c r="D98" s="202" t="s">
        <v>136</v>
      </c>
      <c r="E98" s="203" t="s">
        <v>442</v>
      </c>
      <c r="F98" s="204" t="s">
        <v>443</v>
      </c>
      <c r="G98" s="205" t="s">
        <v>150</v>
      </c>
      <c r="H98" s="206">
        <v>107.179</v>
      </c>
      <c r="I98" s="207"/>
      <c r="J98" s="208">
        <f>ROUND(I98*H98,2)</f>
        <v>0</v>
      </c>
      <c r="K98" s="204" t="s">
        <v>140</v>
      </c>
      <c r="L98" s="41"/>
      <c r="M98" s="209" t="s">
        <v>19</v>
      </c>
      <c r="N98" s="210" t="s">
        <v>45</v>
      </c>
      <c r="O98" s="77"/>
      <c r="P98" s="211">
        <f>O98*H98</f>
        <v>0</v>
      </c>
      <c r="Q98" s="211">
        <v>0.0315</v>
      </c>
      <c r="R98" s="211">
        <f>Q98*H98</f>
        <v>3.3761385000000002</v>
      </c>
      <c r="S98" s="211">
        <v>0</v>
      </c>
      <c r="T98" s="212">
        <f>S98*H98</f>
        <v>0</v>
      </c>
      <c r="AR98" s="15" t="s">
        <v>141</v>
      </c>
      <c r="AT98" s="15" t="s">
        <v>136</v>
      </c>
      <c r="AU98" s="15" t="s">
        <v>84</v>
      </c>
      <c r="AY98" s="15" t="s">
        <v>133</v>
      </c>
      <c r="BE98" s="213">
        <f>IF(N98="základní",J98,0)</f>
        <v>0</v>
      </c>
      <c r="BF98" s="213">
        <f>IF(N98="snížená",J98,0)</f>
        <v>0</v>
      </c>
      <c r="BG98" s="213">
        <f>IF(N98="zákl. přenesená",J98,0)</f>
        <v>0</v>
      </c>
      <c r="BH98" s="213">
        <f>IF(N98="sníž. přenesená",J98,0)</f>
        <v>0</v>
      </c>
      <c r="BI98" s="213">
        <f>IF(N98="nulová",J98,0)</f>
        <v>0</v>
      </c>
      <c r="BJ98" s="15" t="s">
        <v>82</v>
      </c>
      <c r="BK98" s="213">
        <f>ROUND(I98*H98,2)</f>
        <v>0</v>
      </c>
      <c r="BL98" s="15" t="s">
        <v>141</v>
      </c>
      <c r="BM98" s="15" t="s">
        <v>444</v>
      </c>
    </row>
    <row r="99" s="1" customFormat="1">
      <c r="B99" s="36"/>
      <c r="C99" s="37"/>
      <c r="D99" s="214" t="s">
        <v>143</v>
      </c>
      <c r="E99" s="37"/>
      <c r="F99" s="215" t="s">
        <v>188</v>
      </c>
      <c r="G99" s="37"/>
      <c r="H99" s="37"/>
      <c r="I99" s="128"/>
      <c r="J99" s="37"/>
      <c r="K99" s="37"/>
      <c r="L99" s="41"/>
      <c r="M99" s="216"/>
      <c r="N99" s="77"/>
      <c r="O99" s="77"/>
      <c r="P99" s="77"/>
      <c r="Q99" s="77"/>
      <c r="R99" s="77"/>
      <c r="S99" s="77"/>
      <c r="T99" s="78"/>
      <c r="AT99" s="15" t="s">
        <v>143</v>
      </c>
      <c r="AU99" s="15" t="s">
        <v>84</v>
      </c>
    </row>
    <row r="100" s="1" customFormat="1">
      <c r="B100" s="36"/>
      <c r="C100" s="37"/>
      <c r="D100" s="214" t="s">
        <v>152</v>
      </c>
      <c r="E100" s="37"/>
      <c r="F100" s="215" t="s">
        <v>177</v>
      </c>
      <c r="G100" s="37"/>
      <c r="H100" s="37"/>
      <c r="I100" s="128"/>
      <c r="J100" s="37"/>
      <c r="K100" s="37"/>
      <c r="L100" s="41"/>
      <c r="M100" s="216"/>
      <c r="N100" s="77"/>
      <c r="O100" s="77"/>
      <c r="P100" s="77"/>
      <c r="Q100" s="77"/>
      <c r="R100" s="77"/>
      <c r="S100" s="77"/>
      <c r="T100" s="78"/>
      <c r="AT100" s="15" t="s">
        <v>152</v>
      </c>
      <c r="AU100" s="15" t="s">
        <v>84</v>
      </c>
    </row>
    <row r="101" s="12" customFormat="1">
      <c r="B101" s="227"/>
      <c r="C101" s="228"/>
      <c r="D101" s="214" t="s">
        <v>145</v>
      </c>
      <c r="E101" s="229" t="s">
        <v>19</v>
      </c>
      <c r="F101" s="230" t="s">
        <v>445</v>
      </c>
      <c r="G101" s="228"/>
      <c r="H101" s="231">
        <v>107.179</v>
      </c>
      <c r="I101" s="232"/>
      <c r="J101" s="228"/>
      <c r="K101" s="228"/>
      <c r="L101" s="233"/>
      <c r="M101" s="234"/>
      <c r="N101" s="235"/>
      <c r="O101" s="235"/>
      <c r="P101" s="235"/>
      <c r="Q101" s="235"/>
      <c r="R101" s="235"/>
      <c r="S101" s="235"/>
      <c r="T101" s="236"/>
      <c r="AT101" s="237" t="s">
        <v>145</v>
      </c>
      <c r="AU101" s="237" t="s">
        <v>84</v>
      </c>
      <c r="AV101" s="12" t="s">
        <v>84</v>
      </c>
      <c r="AW101" s="12" t="s">
        <v>35</v>
      </c>
      <c r="AX101" s="12" t="s">
        <v>74</v>
      </c>
      <c r="AY101" s="237" t="s">
        <v>133</v>
      </c>
    </row>
    <row r="102" s="1" customFormat="1" ht="20.4" customHeight="1">
      <c r="B102" s="36"/>
      <c r="C102" s="202" t="s">
        <v>134</v>
      </c>
      <c r="D102" s="202" t="s">
        <v>136</v>
      </c>
      <c r="E102" s="203" t="s">
        <v>180</v>
      </c>
      <c r="F102" s="204" t="s">
        <v>181</v>
      </c>
      <c r="G102" s="205" t="s">
        <v>150</v>
      </c>
      <c r="H102" s="206">
        <v>241.15299999999999</v>
      </c>
      <c r="I102" s="207"/>
      <c r="J102" s="208">
        <f>ROUND(I102*H102,2)</f>
        <v>0</v>
      </c>
      <c r="K102" s="204" t="s">
        <v>140</v>
      </c>
      <c r="L102" s="41"/>
      <c r="M102" s="209" t="s">
        <v>19</v>
      </c>
      <c r="N102" s="210" t="s">
        <v>45</v>
      </c>
      <c r="O102" s="77"/>
      <c r="P102" s="211">
        <f>O102*H102</f>
        <v>0</v>
      </c>
      <c r="Q102" s="211">
        <v>0.0073499999999999998</v>
      </c>
      <c r="R102" s="211">
        <f>Q102*H102</f>
        <v>1.7724745499999999</v>
      </c>
      <c r="S102" s="211">
        <v>0</v>
      </c>
      <c r="T102" s="212">
        <f>S102*H102</f>
        <v>0</v>
      </c>
      <c r="AR102" s="15" t="s">
        <v>141</v>
      </c>
      <c r="AT102" s="15" t="s">
        <v>136</v>
      </c>
      <c r="AU102" s="15" t="s">
        <v>84</v>
      </c>
      <c r="AY102" s="15" t="s">
        <v>133</v>
      </c>
      <c r="BE102" s="213">
        <f>IF(N102="základní",J102,0)</f>
        <v>0</v>
      </c>
      <c r="BF102" s="213">
        <f>IF(N102="snížená",J102,0)</f>
        <v>0</v>
      </c>
      <c r="BG102" s="213">
        <f>IF(N102="zákl. přenesená",J102,0)</f>
        <v>0</v>
      </c>
      <c r="BH102" s="213">
        <f>IF(N102="sníž. přenesená",J102,0)</f>
        <v>0</v>
      </c>
      <c r="BI102" s="213">
        <f>IF(N102="nulová",J102,0)</f>
        <v>0</v>
      </c>
      <c r="BJ102" s="15" t="s">
        <v>82</v>
      </c>
      <c r="BK102" s="213">
        <f>ROUND(I102*H102,2)</f>
        <v>0</v>
      </c>
      <c r="BL102" s="15" t="s">
        <v>141</v>
      </c>
      <c r="BM102" s="15" t="s">
        <v>182</v>
      </c>
    </row>
    <row r="103" s="11" customFormat="1">
      <c r="B103" s="217"/>
      <c r="C103" s="218"/>
      <c r="D103" s="214" t="s">
        <v>145</v>
      </c>
      <c r="E103" s="219" t="s">
        <v>19</v>
      </c>
      <c r="F103" s="220" t="s">
        <v>183</v>
      </c>
      <c r="G103" s="218"/>
      <c r="H103" s="219" t="s">
        <v>19</v>
      </c>
      <c r="I103" s="221"/>
      <c r="J103" s="218"/>
      <c r="K103" s="218"/>
      <c r="L103" s="222"/>
      <c r="M103" s="223"/>
      <c r="N103" s="224"/>
      <c r="O103" s="224"/>
      <c r="P103" s="224"/>
      <c r="Q103" s="224"/>
      <c r="R103" s="224"/>
      <c r="S103" s="224"/>
      <c r="T103" s="225"/>
      <c r="AT103" s="226" t="s">
        <v>145</v>
      </c>
      <c r="AU103" s="226" t="s">
        <v>84</v>
      </c>
      <c r="AV103" s="11" t="s">
        <v>82</v>
      </c>
      <c r="AW103" s="11" t="s">
        <v>35</v>
      </c>
      <c r="AX103" s="11" t="s">
        <v>74</v>
      </c>
      <c r="AY103" s="226" t="s">
        <v>133</v>
      </c>
    </row>
    <row r="104" s="12" customFormat="1">
      <c r="B104" s="227"/>
      <c r="C104" s="228"/>
      <c r="D104" s="214" t="s">
        <v>145</v>
      </c>
      <c r="E104" s="229" t="s">
        <v>19</v>
      </c>
      <c r="F104" s="230" t="s">
        <v>441</v>
      </c>
      <c r="G104" s="228"/>
      <c r="H104" s="231">
        <v>133.97399999999999</v>
      </c>
      <c r="I104" s="232"/>
      <c r="J104" s="228"/>
      <c r="K104" s="228"/>
      <c r="L104" s="233"/>
      <c r="M104" s="234"/>
      <c r="N104" s="235"/>
      <c r="O104" s="235"/>
      <c r="P104" s="235"/>
      <c r="Q104" s="235"/>
      <c r="R104" s="235"/>
      <c r="S104" s="235"/>
      <c r="T104" s="236"/>
      <c r="AT104" s="237" t="s">
        <v>145</v>
      </c>
      <c r="AU104" s="237" t="s">
        <v>84</v>
      </c>
      <c r="AV104" s="12" t="s">
        <v>84</v>
      </c>
      <c r="AW104" s="12" t="s">
        <v>35</v>
      </c>
      <c r="AX104" s="12" t="s">
        <v>74</v>
      </c>
      <c r="AY104" s="237" t="s">
        <v>133</v>
      </c>
    </row>
    <row r="105" s="12" customFormat="1">
      <c r="B105" s="227"/>
      <c r="C105" s="228"/>
      <c r="D105" s="214" t="s">
        <v>145</v>
      </c>
      <c r="E105" s="229" t="s">
        <v>19</v>
      </c>
      <c r="F105" s="230" t="s">
        <v>445</v>
      </c>
      <c r="G105" s="228"/>
      <c r="H105" s="231">
        <v>107.179</v>
      </c>
      <c r="I105" s="232"/>
      <c r="J105" s="228"/>
      <c r="K105" s="228"/>
      <c r="L105" s="233"/>
      <c r="M105" s="234"/>
      <c r="N105" s="235"/>
      <c r="O105" s="235"/>
      <c r="P105" s="235"/>
      <c r="Q105" s="235"/>
      <c r="R105" s="235"/>
      <c r="S105" s="235"/>
      <c r="T105" s="236"/>
      <c r="AT105" s="237" t="s">
        <v>145</v>
      </c>
      <c r="AU105" s="237" t="s">
        <v>84</v>
      </c>
      <c r="AV105" s="12" t="s">
        <v>84</v>
      </c>
      <c r="AW105" s="12" t="s">
        <v>35</v>
      </c>
      <c r="AX105" s="12" t="s">
        <v>74</v>
      </c>
      <c r="AY105" s="237" t="s">
        <v>133</v>
      </c>
    </row>
    <row r="106" s="1" customFormat="1" ht="20.4" customHeight="1">
      <c r="B106" s="36"/>
      <c r="C106" s="202" t="s">
        <v>141</v>
      </c>
      <c r="D106" s="202" t="s">
        <v>136</v>
      </c>
      <c r="E106" s="203" t="s">
        <v>185</v>
      </c>
      <c r="F106" s="204" t="s">
        <v>186</v>
      </c>
      <c r="G106" s="205" t="s">
        <v>150</v>
      </c>
      <c r="H106" s="206">
        <v>133.97399999999999</v>
      </c>
      <c r="I106" s="207"/>
      <c r="J106" s="208">
        <f>ROUND(I106*H106,2)</f>
        <v>0</v>
      </c>
      <c r="K106" s="204" t="s">
        <v>140</v>
      </c>
      <c r="L106" s="41"/>
      <c r="M106" s="209" t="s">
        <v>19</v>
      </c>
      <c r="N106" s="210" t="s">
        <v>45</v>
      </c>
      <c r="O106" s="77"/>
      <c r="P106" s="211">
        <f>O106*H106</f>
        <v>0</v>
      </c>
      <c r="Q106" s="211">
        <v>0.0315</v>
      </c>
      <c r="R106" s="211">
        <f>Q106*H106</f>
        <v>4.2201809999999993</v>
      </c>
      <c r="S106" s="211">
        <v>0</v>
      </c>
      <c r="T106" s="212">
        <f>S106*H106</f>
        <v>0</v>
      </c>
      <c r="AR106" s="15" t="s">
        <v>141</v>
      </c>
      <c r="AT106" s="15" t="s">
        <v>136</v>
      </c>
      <c r="AU106" s="15" t="s">
        <v>84</v>
      </c>
      <c r="AY106" s="15" t="s">
        <v>133</v>
      </c>
      <c r="BE106" s="213">
        <f>IF(N106="základní",J106,0)</f>
        <v>0</v>
      </c>
      <c r="BF106" s="213">
        <f>IF(N106="snížená",J106,0)</f>
        <v>0</v>
      </c>
      <c r="BG106" s="213">
        <f>IF(N106="zákl. přenesená",J106,0)</f>
        <v>0</v>
      </c>
      <c r="BH106" s="213">
        <f>IF(N106="sníž. přenesená",J106,0)</f>
        <v>0</v>
      </c>
      <c r="BI106" s="213">
        <f>IF(N106="nulová",J106,0)</f>
        <v>0</v>
      </c>
      <c r="BJ106" s="15" t="s">
        <v>82</v>
      </c>
      <c r="BK106" s="213">
        <f>ROUND(I106*H106,2)</f>
        <v>0</v>
      </c>
      <c r="BL106" s="15" t="s">
        <v>141</v>
      </c>
      <c r="BM106" s="15" t="s">
        <v>187</v>
      </c>
    </row>
    <row r="107" s="1" customFormat="1">
      <c r="B107" s="36"/>
      <c r="C107" s="37"/>
      <c r="D107" s="214" t="s">
        <v>143</v>
      </c>
      <c r="E107" s="37"/>
      <c r="F107" s="215" t="s">
        <v>188</v>
      </c>
      <c r="G107" s="37"/>
      <c r="H107" s="37"/>
      <c r="I107" s="128"/>
      <c r="J107" s="37"/>
      <c r="K107" s="37"/>
      <c r="L107" s="41"/>
      <c r="M107" s="216"/>
      <c r="N107" s="77"/>
      <c r="O107" s="77"/>
      <c r="P107" s="77"/>
      <c r="Q107" s="77"/>
      <c r="R107" s="77"/>
      <c r="S107" s="77"/>
      <c r="T107" s="78"/>
      <c r="AT107" s="15" t="s">
        <v>143</v>
      </c>
      <c r="AU107" s="15" t="s">
        <v>84</v>
      </c>
    </row>
    <row r="108" s="1" customFormat="1">
      <c r="B108" s="36"/>
      <c r="C108" s="37"/>
      <c r="D108" s="214" t="s">
        <v>152</v>
      </c>
      <c r="E108" s="37"/>
      <c r="F108" s="215" t="s">
        <v>189</v>
      </c>
      <c r="G108" s="37"/>
      <c r="H108" s="37"/>
      <c r="I108" s="128"/>
      <c r="J108" s="37"/>
      <c r="K108" s="37"/>
      <c r="L108" s="41"/>
      <c r="M108" s="216"/>
      <c r="N108" s="77"/>
      <c r="O108" s="77"/>
      <c r="P108" s="77"/>
      <c r="Q108" s="77"/>
      <c r="R108" s="77"/>
      <c r="S108" s="77"/>
      <c r="T108" s="78"/>
      <c r="AT108" s="15" t="s">
        <v>152</v>
      </c>
      <c r="AU108" s="15" t="s">
        <v>84</v>
      </c>
    </row>
    <row r="109" s="11" customFormat="1">
      <c r="B109" s="217"/>
      <c r="C109" s="218"/>
      <c r="D109" s="214" t="s">
        <v>145</v>
      </c>
      <c r="E109" s="219" t="s">
        <v>19</v>
      </c>
      <c r="F109" s="220" t="s">
        <v>183</v>
      </c>
      <c r="G109" s="218"/>
      <c r="H109" s="219" t="s">
        <v>19</v>
      </c>
      <c r="I109" s="221"/>
      <c r="J109" s="218"/>
      <c r="K109" s="218"/>
      <c r="L109" s="222"/>
      <c r="M109" s="223"/>
      <c r="N109" s="224"/>
      <c r="O109" s="224"/>
      <c r="P109" s="224"/>
      <c r="Q109" s="224"/>
      <c r="R109" s="224"/>
      <c r="S109" s="224"/>
      <c r="T109" s="225"/>
      <c r="AT109" s="226" t="s">
        <v>145</v>
      </c>
      <c r="AU109" s="226" t="s">
        <v>84</v>
      </c>
      <c r="AV109" s="11" t="s">
        <v>82</v>
      </c>
      <c r="AW109" s="11" t="s">
        <v>35</v>
      </c>
      <c r="AX109" s="11" t="s">
        <v>74</v>
      </c>
      <c r="AY109" s="226" t="s">
        <v>133</v>
      </c>
    </row>
    <row r="110" s="12" customFormat="1">
      <c r="B110" s="227"/>
      <c r="C110" s="228"/>
      <c r="D110" s="214" t="s">
        <v>145</v>
      </c>
      <c r="E110" s="229" t="s">
        <v>19</v>
      </c>
      <c r="F110" s="230" t="s">
        <v>441</v>
      </c>
      <c r="G110" s="228"/>
      <c r="H110" s="231">
        <v>133.97399999999999</v>
      </c>
      <c r="I110" s="232"/>
      <c r="J110" s="228"/>
      <c r="K110" s="228"/>
      <c r="L110" s="233"/>
      <c r="M110" s="234"/>
      <c r="N110" s="235"/>
      <c r="O110" s="235"/>
      <c r="P110" s="235"/>
      <c r="Q110" s="235"/>
      <c r="R110" s="235"/>
      <c r="S110" s="235"/>
      <c r="T110" s="236"/>
      <c r="AT110" s="237" t="s">
        <v>145</v>
      </c>
      <c r="AU110" s="237" t="s">
        <v>84</v>
      </c>
      <c r="AV110" s="12" t="s">
        <v>84</v>
      </c>
      <c r="AW110" s="12" t="s">
        <v>35</v>
      </c>
      <c r="AX110" s="12" t="s">
        <v>74</v>
      </c>
      <c r="AY110" s="237" t="s">
        <v>133</v>
      </c>
    </row>
    <row r="111" s="1" customFormat="1" ht="20.4" customHeight="1">
      <c r="B111" s="36"/>
      <c r="C111" s="202" t="s">
        <v>169</v>
      </c>
      <c r="D111" s="202" t="s">
        <v>136</v>
      </c>
      <c r="E111" s="203" t="s">
        <v>446</v>
      </c>
      <c r="F111" s="204" t="s">
        <v>447</v>
      </c>
      <c r="G111" s="205" t="s">
        <v>150</v>
      </c>
      <c r="H111" s="206">
        <v>15.6</v>
      </c>
      <c r="I111" s="207"/>
      <c r="J111" s="208">
        <f>ROUND(I111*H111,2)</f>
        <v>0</v>
      </c>
      <c r="K111" s="204" t="s">
        <v>140</v>
      </c>
      <c r="L111" s="41"/>
      <c r="M111" s="209" t="s">
        <v>19</v>
      </c>
      <c r="N111" s="210" t="s">
        <v>45</v>
      </c>
      <c r="O111" s="77"/>
      <c r="P111" s="211">
        <f>O111*H111</f>
        <v>0</v>
      </c>
      <c r="Q111" s="211">
        <v>0.074260000000000007</v>
      </c>
      <c r="R111" s="211">
        <f>Q111*H111</f>
        <v>1.1584560000000002</v>
      </c>
      <c r="S111" s="211">
        <v>0</v>
      </c>
      <c r="T111" s="212">
        <f>S111*H111</f>
        <v>0</v>
      </c>
      <c r="AR111" s="15" t="s">
        <v>141</v>
      </c>
      <c r="AT111" s="15" t="s">
        <v>136</v>
      </c>
      <c r="AU111" s="15" t="s">
        <v>84</v>
      </c>
      <c r="AY111" s="15" t="s">
        <v>133</v>
      </c>
      <c r="BE111" s="213">
        <f>IF(N111="základní",J111,0)</f>
        <v>0</v>
      </c>
      <c r="BF111" s="213">
        <f>IF(N111="snížená",J111,0)</f>
        <v>0</v>
      </c>
      <c r="BG111" s="213">
        <f>IF(N111="zákl. přenesená",J111,0)</f>
        <v>0</v>
      </c>
      <c r="BH111" s="213">
        <f>IF(N111="sníž. přenesená",J111,0)</f>
        <v>0</v>
      </c>
      <c r="BI111" s="213">
        <f>IF(N111="nulová",J111,0)</f>
        <v>0</v>
      </c>
      <c r="BJ111" s="15" t="s">
        <v>82</v>
      </c>
      <c r="BK111" s="213">
        <f>ROUND(I111*H111,2)</f>
        <v>0</v>
      </c>
      <c r="BL111" s="15" t="s">
        <v>141</v>
      </c>
      <c r="BM111" s="15" t="s">
        <v>448</v>
      </c>
    </row>
    <row r="112" s="1" customFormat="1">
      <c r="B112" s="36"/>
      <c r="C112" s="37"/>
      <c r="D112" s="214" t="s">
        <v>143</v>
      </c>
      <c r="E112" s="37"/>
      <c r="F112" s="215" t="s">
        <v>449</v>
      </c>
      <c r="G112" s="37"/>
      <c r="H112" s="37"/>
      <c r="I112" s="128"/>
      <c r="J112" s="37"/>
      <c r="K112" s="37"/>
      <c r="L112" s="41"/>
      <c r="M112" s="216"/>
      <c r="N112" s="77"/>
      <c r="O112" s="77"/>
      <c r="P112" s="77"/>
      <c r="Q112" s="77"/>
      <c r="R112" s="77"/>
      <c r="S112" s="77"/>
      <c r="T112" s="78"/>
      <c r="AT112" s="15" t="s">
        <v>143</v>
      </c>
      <c r="AU112" s="15" t="s">
        <v>84</v>
      </c>
    </row>
    <row r="113" s="12" customFormat="1">
      <c r="B113" s="227"/>
      <c r="C113" s="228"/>
      <c r="D113" s="214" t="s">
        <v>145</v>
      </c>
      <c r="E113" s="229" t="s">
        <v>19</v>
      </c>
      <c r="F113" s="230" t="s">
        <v>450</v>
      </c>
      <c r="G113" s="228"/>
      <c r="H113" s="231">
        <v>15.6</v>
      </c>
      <c r="I113" s="232"/>
      <c r="J113" s="228"/>
      <c r="K113" s="228"/>
      <c r="L113" s="233"/>
      <c r="M113" s="234"/>
      <c r="N113" s="235"/>
      <c r="O113" s="235"/>
      <c r="P113" s="235"/>
      <c r="Q113" s="235"/>
      <c r="R113" s="235"/>
      <c r="S113" s="235"/>
      <c r="T113" s="236"/>
      <c r="AT113" s="237" t="s">
        <v>145</v>
      </c>
      <c r="AU113" s="237" t="s">
        <v>84</v>
      </c>
      <c r="AV113" s="12" t="s">
        <v>84</v>
      </c>
      <c r="AW113" s="12" t="s">
        <v>35</v>
      </c>
      <c r="AX113" s="12" t="s">
        <v>74</v>
      </c>
      <c r="AY113" s="237" t="s">
        <v>133</v>
      </c>
    </row>
    <row r="114" s="10" customFormat="1" ht="22.8" customHeight="1">
      <c r="B114" s="186"/>
      <c r="C114" s="187"/>
      <c r="D114" s="188" t="s">
        <v>73</v>
      </c>
      <c r="E114" s="200" t="s">
        <v>190</v>
      </c>
      <c r="F114" s="200" t="s">
        <v>191</v>
      </c>
      <c r="G114" s="187"/>
      <c r="H114" s="187"/>
      <c r="I114" s="190"/>
      <c r="J114" s="201">
        <f>BK114</f>
        <v>0</v>
      </c>
      <c r="K114" s="187"/>
      <c r="L114" s="192"/>
      <c r="M114" s="193"/>
      <c r="N114" s="194"/>
      <c r="O114" s="194"/>
      <c r="P114" s="195">
        <f>P115+P119+P122</f>
        <v>0</v>
      </c>
      <c r="Q114" s="194"/>
      <c r="R114" s="195">
        <f>R115+R119+R122</f>
        <v>0.0033799999999999998</v>
      </c>
      <c r="S114" s="194"/>
      <c r="T114" s="196">
        <f>T115+T119+T122</f>
        <v>6.1628039999999995</v>
      </c>
      <c r="AR114" s="197" t="s">
        <v>82</v>
      </c>
      <c r="AT114" s="198" t="s">
        <v>73</v>
      </c>
      <c r="AU114" s="198" t="s">
        <v>82</v>
      </c>
      <c r="AY114" s="197" t="s">
        <v>133</v>
      </c>
      <c r="BK114" s="199">
        <f>BK115+BK119+BK122</f>
        <v>0</v>
      </c>
    </row>
    <row r="115" s="10" customFormat="1" ht="20.88" customHeight="1">
      <c r="B115" s="186"/>
      <c r="C115" s="187"/>
      <c r="D115" s="188" t="s">
        <v>73</v>
      </c>
      <c r="E115" s="200" t="s">
        <v>192</v>
      </c>
      <c r="F115" s="200" t="s">
        <v>193</v>
      </c>
      <c r="G115" s="187"/>
      <c r="H115" s="187"/>
      <c r="I115" s="190"/>
      <c r="J115" s="201">
        <f>BK115</f>
        <v>0</v>
      </c>
      <c r="K115" s="187"/>
      <c r="L115" s="192"/>
      <c r="M115" s="193"/>
      <c r="N115" s="194"/>
      <c r="O115" s="194"/>
      <c r="P115" s="195">
        <f>SUM(P116:P118)</f>
        <v>0</v>
      </c>
      <c r="Q115" s="194"/>
      <c r="R115" s="195">
        <f>SUM(R116:R118)</f>
        <v>0.0033799999999999998</v>
      </c>
      <c r="S115" s="194"/>
      <c r="T115" s="196">
        <f>SUM(T116:T118)</f>
        <v>0</v>
      </c>
      <c r="AR115" s="197" t="s">
        <v>82</v>
      </c>
      <c r="AT115" s="198" t="s">
        <v>73</v>
      </c>
      <c r="AU115" s="198" t="s">
        <v>84</v>
      </c>
      <c r="AY115" s="197" t="s">
        <v>133</v>
      </c>
      <c r="BK115" s="199">
        <f>SUM(BK116:BK118)</f>
        <v>0</v>
      </c>
    </row>
    <row r="116" s="1" customFormat="1" ht="20.4" customHeight="1">
      <c r="B116" s="36"/>
      <c r="C116" s="202" t="s">
        <v>161</v>
      </c>
      <c r="D116" s="202" t="s">
        <v>136</v>
      </c>
      <c r="E116" s="203" t="s">
        <v>375</v>
      </c>
      <c r="F116" s="204" t="s">
        <v>376</v>
      </c>
      <c r="G116" s="205" t="s">
        <v>150</v>
      </c>
      <c r="H116" s="206">
        <v>26</v>
      </c>
      <c r="I116" s="207"/>
      <c r="J116" s="208">
        <f>ROUND(I116*H116,2)</f>
        <v>0</v>
      </c>
      <c r="K116" s="204" t="s">
        <v>140</v>
      </c>
      <c r="L116" s="41"/>
      <c r="M116" s="209" t="s">
        <v>19</v>
      </c>
      <c r="N116" s="210" t="s">
        <v>45</v>
      </c>
      <c r="O116" s="77"/>
      <c r="P116" s="211">
        <f>O116*H116</f>
        <v>0</v>
      </c>
      <c r="Q116" s="211">
        <v>0.00012999999999999999</v>
      </c>
      <c r="R116" s="211">
        <f>Q116*H116</f>
        <v>0.0033799999999999998</v>
      </c>
      <c r="S116" s="211">
        <v>0</v>
      </c>
      <c r="T116" s="212">
        <f>S116*H116</f>
        <v>0</v>
      </c>
      <c r="AR116" s="15" t="s">
        <v>141</v>
      </c>
      <c r="AT116" s="15" t="s">
        <v>136</v>
      </c>
      <c r="AU116" s="15" t="s">
        <v>134</v>
      </c>
      <c r="AY116" s="15" t="s">
        <v>133</v>
      </c>
      <c r="BE116" s="213">
        <f>IF(N116="základní",J116,0)</f>
        <v>0</v>
      </c>
      <c r="BF116" s="213">
        <f>IF(N116="snížená",J116,0)</f>
        <v>0</v>
      </c>
      <c r="BG116" s="213">
        <f>IF(N116="zákl. přenesená",J116,0)</f>
        <v>0</v>
      </c>
      <c r="BH116" s="213">
        <f>IF(N116="sníž. přenesená",J116,0)</f>
        <v>0</v>
      </c>
      <c r="BI116" s="213">
        <f>IF(N116="nulová",J116,0)</f>
        <v>0</v>
      </c>
      <c r="BJ116" s="15" t="s">
        <v>82</v>
      </c>
      <c r="BK116" s="213">
        <f>ROUND(I116*H116,2)</f>
        <v>0</v>
      </c>
      <c r="BL116" s="15" t="s">
        <v>141</v>
      </c>
      <c r="BM116" s="15" t="s">
        <v>377</v>
      </c>
    </row>
    <row r="117" s="1" customFormat="1">
      <c r="B117" s="36"/>
      <c r="C117" s="37"/>
      <c r="D117" s="214" t="s">
        <v>143</v>
      </c>
      <c r="E117" s="37"/>
      <c r="F117" s="215" t="s">
        <v>378</v>
      </c>
      <c r="G117" s="37"/>
      <c r="H117" s="37"/>
      <c r="I117" s="128"/>
      <c r="J117" s="37"/>
      <c r="K117" s="37"/>
      <c r="L117" s="41"/>
      <c r="M117" s="216"/>
      <c r="N117" s="77"/>
      <c r="O117" s="77"/>
      <c r="P117" s="77"/>
      <c r="Q117" s="77"/>
      <c r="R117" s="77"/>
      <c r="S117" s="77"/>
      <c r="T117" s="78"/>
      <c r="AT117" s="15" t="s">
        <v>143</v>
      </c>
      <c r="AU117" s="15" t="s">
        <v>134</v>
      </c>
    </row>
    <row r="118" s="12" customFormat="1">
      <c r="B118" s="227"/>
      <c r="C118" s="228"/>
      <c r="D118" s="214" t="s">
        <v>145</v>
      </c>
      <c r="E118" s="229" t="s">
        <v>19</v>
      </c>
      <c r="F118" s="230" t="s">
        <v>451</v>
      </c>
      <c r="G118" s="228"/>
      <c r="H118" s="231">
        <v>26</v>
      </c>
      <c r="I118" s="232"/>
      <c r="J118" s="228"/>
      <c r="K118" s="228"/>
      <c r="L118" s="233"/>
      <c r="M118" s="234"/>
      <c r="N118" s="235"/>
      <c r="O118" s="235"/>
      <c r="P118" s="235"/>
      <c r="Q118" s="235"/>
      <c r="R118" s="235"/>
      <c r="S118" s="235"/>
      <c r="T118" s="236"/>
      <c r="AT118" s="237" t="s">
        <v>145</v>
      </c>
      <c r="AU118" s="237" t="s">
        <v>134</v>
      </c>
      <c r="AV118" s="12" t="s">
        <v>84</v>
      </c>
      <c r="AW118" s="12" t="s">
        <v>35</v>
      </c>
      <c r="AX118" s="12" t="s">
        <v>74</v>
      </c>
      <c r="AY118" s="237" t="s">
        <v>133</v>
      </c>
    </row>
    <row r="119" s="10" customFormat="1" ht="20.88" customHeight="1">
      <c r="B119" s="186"/>
      <c r="C119" s="187"/>
      <c r="D119" s="188" t="s">
        <v>73</v>
      </c>
      <c r="E119" s="200" t="s">
        <v>239</v>
      </c>
      <c r="F119" s="200" t="s">
        <v>240</v>
      </c>
      <c r="G119" s="187"/>
      <c r="H119" s="187"/>
      <c r="I119" s="190"/>
      <c r="J119" s="201">
        <f>BK119</f>
        <v>0</v>
      </c>
      <c r="K119" s="187"/>
      <c r="L119" s="192"/>
      <c r="M119" s="193"/>
      <c r="N119" s="194"/>
      <c r="O119" s="194"/>
      <c r="P119" s="195">
        <f>SUM(P120:P121)</f>
        <v>0</v>
      </c>
      <c r="Q119" s="194"/>
      <c r="R119" s="195">
        <f>SUM(R120:R121)</f>
        <v>0</v>
      </c>
      <c r="S119" s="194"/>
      <c r="T119" s="196">
        <f>SUM(T120:T121)</f>
        <v>6.1628039999999995</v>
      </c>
      <c r="AR119" s="197" t="s">
        <v>82</v>
      </c>
      <c r="AT119" s="198" t="s">
        <v>73</v>
      </c>
      <c r="AU119" s="198" t="s">
        <v>84</v>
      </c>
      <c r="AY119" s="197" t="s">
        <v>133</v>
      </c>
      <c r="BK119" s="199">
        <f>SUM(BK120:BK121)</f>
        <v>0</v>
      </c>
    </row>
    <row r="120" s="1" customFormat="1" ht="20.4" customHeight="1">
      <c r="B120" s="36"/>
      <c r="C120" s="202" t="s">
        <v>179</v>
      </c>
      <c r="D120" s="202" t="s">
        <v>136</v>
      </c>
      <c r="E120" s="203" t="s">
        <v>452</v>
      </c>
      <c r="F120" s="204" t="s">
        <v>453</v>
      </c>
      <c r="G120" s="205" t="s">
        <v>150</v>
      </c>
      <c r="H120" s="206">
        <v>133.97399999999999</v>
      </c>
      <c r="I120" s="207"/>
      <c r="J120" s="208">
        <f>ROUND(I120*H120,2)</f>
        <v>0</v>
      </c>
      <c r="K120" s="204" t="s">
        <v>140</v>
      </c>
      <c r="L120" s="41"/>
      <c r="M120" s="209" t="s">
        <v>19</v>
      </c>
      <c r="N120" s="210" t="s">
        <v>45</v>
      </c>
      <c r="O120" s="77"/>
      <c r="P120" s="211">
        <f>O120*H120</f>
        <v>0</v>
      </c>
      <c r="Q120" s="211">
        <v>0</v>
      </c>
      <c r="R120" s="211">
        <f>Q120*H120</f>
        <v>0</v>
      </c>
      <c r="S120" s="211">
        <v>0.045999999999999999</v>
      </c>
      <c r="T120" s="212">
        <f>S120*H120</f>
        <v>6.1628039999999995</v>
      </c>
      <c r="AR120" s="15" t="s">
        <v>141</v>
      </c>
      <c r="AT120" s="15" t="s">
        <v>136</v>
      </c>
      <c r="AU120" s="15" t="s">
        <v>134</v>
      </c>
      <c r="AY120" s="15" t="s">
        <v>133</v>
      </c>
      <c r="BE120" s="213">
        <f>IF(N120="základní",J120,0)</f>
        <v>0</v>
      </c>
      <c r="BF120" s="213">
        <f>IF(N120="snížená",J120,0)</f>
        <v>0</v>
      </c>
      <c r="BG120" s="213">
        <f>IF(N120="zákl. přenesená",J120,0)</f>
        <v>0</v>
      </c>
      <c r="BH120" s="213">
        <f>IF(N120="sníž. přenesená",J120,0)</f>
        <v>0</v>
      </c>
      <c r="BI120" s="213">
        <f>IF(N120="nulová",J120,0)</f>
        <v>0</v>
      </c>
      <c r="BJ120" s="15" t="s">
        <v>82</v>
      </c>
      <c r="BK120" s="213">
        <f>ROUND(I120*H120,2)</f>
        <v>0</v>
      </c>
      <c r="BL120" s="15" t="s">
        <v>141</v>
      </c>
      <c r="BM120" s="15" t="s">
        <v>454</v>
      </c>
    </row>
    <row r="121" s="12" customFormat="1">
      <c r="B121" s="227"/>
      <c r="C121" s="228"/>
      <c r="D121" s="214" t="s">
        <v>145</v>
      </c>
      <c r="E121" s="229" t="s">
        <v>19</v>
      </c>
      <c r="F121" s="230" t="s">
        <v>441</v>
      </c>
      <c r="G121" s="228"/>
      <c r="H121" s="231">
        <v>133.97399999999999</v>
      </c>
      <c r="I121" s="232"/>
      <c r="J121" s="228"/>
      <c r="K121" s="228"/>
      <c r="L121" s="233"/>
      <c r="M121" s="234"/>
      <c r="N121" s="235"/>
      <c r="O121" s="235"/>
      <c r="P121" s="235"/>
      <c r="Q121" s="235"/>
      <c r="R121" s="235"/>
      <c r="S121" s="235"/>
      <c r="T121" s="236"/>
      <c r="AT121" s="237" t="s">
        <v>145</v>
      </c>
      <c r="AU121" s="237" t="s">
        <v>134</v>
      </c>
      <c r="AV121" s="12" t="s">
        <v>84</v>
      </c>
      <c r="AW121" s="12" t="s">
        <v>35</v>
      </c>
      <c r="AX121" s="12" t="s">
        <v>74</v>
      </c>
      <c r="AY121" s="237" t="s">
        <v>133</v>
      </c>
    </row>
    <row r="122" s="10" customFormat="1" ht="20.88" customHeight="1">
      <c r="B122" s="186"/>
      <c r="C122" s="187"/>
      <c r="D122" s="188" t="s">
        <v>73</v>
      </c>
      <c r="E122" s="200" t="s">
        <v>252</v>
      </c>
      <c r="F122" s="200" t="s">
        <v>253</v>
      </c>
      <c r="G122" s="187"/>
      <c r="H122" s="187"/>
      <c r="I122" s="190"/>
      <c r="J122" s="201">
        <f>BK122</f>
        <v>0</v>
      </c>
      <c r="K122" s="187"/>
      <c r="L122" s="192"/>
      <c r="M122" s="193"/>
      <c r="N122" s="194"/>
      <c r="O122" s="194"/>
      <c r="P122" s="195">
        <f>SUM(P123:P126)</f>
        <v>0</v>
      </c>
      <c r="Q122" s="194"/>
      <c r="R122" s="195">
        <f>SUM(R123:R126)</f>
        <v>0</v>
      </c>
      <c r="S122" s="194"/>
      <c r="T122" s="196">
        <f>SUM(T123:T126)</f>
        <v>0</v>
      </c>
      <c r="AR122" s="197" t="s">
        <v>82</v>
      </c>
      <c r="AT122" s="198" t="s">
        <v>73</v>
      </c>
      <c r="AU122" s="198" t="s">
        <v>84</v>
      </c>
      <c r="AY122" s="197" t="s">
        <v>133</v>
      </c>
      <c r="BK122" s="199">
        <f>SUM(BK123:BK126)</f>
        <v>0</v>
      </c>
    </row>
    <row r="123" s="1" customFormat="1" ht="20.4" customHeight="1">
      <c r="B123" s="36"/>
      <c r="C123" s="202" t="s">
        <v>184</v>
      </c>
      <c r="D123" s="202" t="s">
        <v>136</v>
      </c>
      <c r="E123" s="203" t="s">
        <v>255</v>
      </c>
      <c r="F123" s="204" t="s">
        <v>256</v>
      </c>
      <c r="G123" s="205" t="s">
        <v>150</v>
      </c>
      <c r="H123" s="206">
        <v>66.986999999999995</v>
      </c>
      <c r="I123" s="207"/>
      <c r="J123" s="208">
        <f>ROUND(I123*H123,2)</f>
        <v>0</v>
      </c>
      <c r="K123" s="204" t="s">
        <v>140</v>
      </c>
      <c r="L123" s="41"/>
      <c r="M123" s="209" t="s">
        <v>19</v>
      </c>
      <c r="N123" s="210" t="s">
        <v>45</v>
      </c>
      <c r="O123" s="77"/>
      <c r="P123" s="211">
        <f>O123*H123</f>
        <v>0</v>
      </c>
      <c r="Q123" s="211">
        <v>0</v>
      </c>
      <c r="R123" s="211">
        <f>Q123*H123</f>
        <v>0</v>
      </c>
      <c r="S123" s="211">
        <v>0</v>
      </c>
      <c r="T123" s="212">
        <f>S123*H123</f>
        <v>0</v>
      </c>
      <c r="AR123" s="15" t="s">
        <v>141</v>
      </c>
      <c r="AT123" s="15" t="s">
        <v>136</v>
      </c>
      <c r="AU123" s="15" t="s">
        <v>134</v>
      </c>
      <c r="AY123" s="15" t="s">
        <v>133</v>
      </c>
      <c r="BE123" s="213">
        <f>IF(N123="základní",J123,0)</f>
        <v>0</v>
      </c>
      <c r="BF123" s="213">
        <f>IF(N123="snížená",J123,0)</f>
        <v>0</v>
      </c>
      <c r="BG123" s="213">
        <f>IF(N123="zákl. přenesená",J123,0)</f>
        <v>0</v>
      </c>
      <c r="BH123" s="213">
        <f>IF(N123="sníž. přenesená",J123,0)</f>
        <v>0</v>
      </c>
      <c r="BI123" s="213">
        <f>IF(N123="nulová",J123,0)</f>
        <v>0</v>
      </c>
      <c r="BJ123" s="15" t="s">
        <v>82</v>
      </c>
      <c r="BK123" s="213">
        <f>ROUND(I123*H123,2)</f>
        <v>0</v>
      </c>
      <c r="BL123" s="15" t="s">
        <v>141</v>
      </c>
      <c r="BM123" s="15" t="s">
        <v>257</v>
      </c>
    </row>
    <row r="124" s="1" customFormat="1">
      <c r="B124" s="36"/>
      <c r="C124" s="37"/>
      <c r="D124" s="214" t="s">
        <v>143</v>
      </c>
      <c r="E124" s="37"/>
      <c r="F124" s="215" t="s">
        <v>258</v>
      </c>
      <c r="G124" s="37"/>
      <c r="H124" s="37"/>
      <c r="I124" s="128"/>
      <c r="J124" s="37"/>
      <c r="K124" s="37"/>
      <c r="L124" s="41"/>
      <c r="M124" s="216"/>
      <c r="N124" s="77"/>
      <c r="O124" s="77"/>
      <c r="P124" s="77"/>
      <c r="Q124" s="77"/>
      <c r="R124" s="77"/>
      <c r="S124" s="77"/>
      <c r="T124" s="78"/>
      <c r="AT124" s="15" t="s">
        <v>143</v>
      </c>
      <c r="AU124" s="15" t="s">
        <v>134</v>
      </c>
    </row>
    <row r="125" s="1" customFormat="1">
      <c r="B125" s="36"/>
      <c r="C125" s="37"/>
      <c r="D125" s="214" t="s">
        <v>152</v>
      </c>
      <c r="E125" s="37"/>
      <c r="F125" s="215" t="s">
        <v>259</v>
      </c>
      <c r="G125" s="37"/>
      <c r="H125" s="37"/>
      <c r="I125" s="128"/>
      <c r="J125" s="37"/>
      <c r="K125" s="37"/>
      <c r="L125" s="41"/>
      <c r="M125" s="216"/>
      <c r="N125" s="77"/>
      <c r="O125" s="77"/>
      <c r="P125" s="77"/>
      <c r="Q125" s="77"/>
      <c r="R125" s="77"/>
      <c r="S125" s="77"/>
      <c r="T125" s="78"/>
      <c r="AT125" s="15" t="s">
        <v>152</v>
      </c>
      <c r="AU125" s="15" t="s">
        <v>134</v>
      </c>
    </row>
    <row r="126" s="12" customFormat="1">
      <c r="B126" s="227"/>
      <c r="C126" s="228"/>
      <c r="D126" s="214" t="s">
        <v>145</v>
      </c>
      <c r="E126" s="229" t="s">
        <v>19</v>
      </c>
      <c r="F126" s="230" t="s">
        <v>455</v>
      </c>
      <c r="G126" s="228"/>
      <c r="H126" s="231">
        <v>66.986999999999995</v>
      </c>
      <c r="I126" s="232"/>
      <c r="J126" s="228"/>
      <c r="K126" s="228"/>
      <c r="L126" s="233"/>
      <c r="M126" s="234"/>
      <c r="N126" s="235"/>
      <c r="O126" s="235"/>
      <c r="P126" s="235"/>
      <c r="Q126" s="235"/>
      <c r="R126" s="235"/>
      <c r="S126" s="235"/>
      <c r="T126" s="236"/>
      <c r="AT126" s="237" t="s">
        <v>145</v>
      </c>
      <c r="AU126" s="237" t="s">
        <v>134</v>
      </c>
      <c r="AV126" s="12" t="s">
        <v>84</v>
      </c>
      <c r="AW126" s="12" t="s">
        <v>35</v>
      </c>
      <c r="AX126" s="12" t="s">
        <v>74</v>
      </c>
      <c r="AY126" s="237" t="s">
        <v>133</v>
      </c>
    </row>
    <row r="127" s="10" customFormat="1" ht="22.8" customHeight="1">
      <c r="B127" s="186"/>
      <c r="C127" s="187"/>
      <c r="D127" s="188" t="s">
        <v>73</v>
      </c>
      <c r="E127" s="200" t="s">
        <v>315</v>
      </c>
      <c r="F127" s="200" t="s">
        <v>316</v>
      </c>
      <c r="G127" s="187"/>
      <c r="H127" s="187"/>
      <c r="I127" s="190"/>
      <c r="J127" s="201">
        <f>BK127</f>
        <v>0</v>
      </c>
      <c r="K127" s="187"/>
      <c r="L127" s="192"/>
      <c r="M127" s="193"/>
      <c r="N127" s="194"/>
      <c r="O127" s="194"/>
      <c r="P127" s="195">
        <f>SUM(P128:P138)</f>
        <v>0</v>
      </c>
      <c r="Q127" s="194"/>
      <c r="R127" s="195">
        <f>SUM(R128:R138)</f>
        <v>0</v>
      </c>
      <c r="S127" s="194"/>
      <c r="T127" s="196">
        <f>SUM(T128:T138)</f>
        <v>0</v>
      </c>
      <c r="AR127" s="197" t="s">
        <v>82</v>
      </c>
      <c r="AT127" s="198" t="s">
        <v>73</v>
      </c>
      <c r="AU127" s="198" t="s">
        <v>82</v>
      </c>
      <c r="AY127" s="197" t="s">
        <v>133</v>
      </c>
      <c r="BK127" s="199">
        <f>SUM(BK128:BK138)</f>
        <v>0</v>
      </c>
    </row>
    <row r="128" s="1" customFormat="1" ht="20.4" customHeight="1">
      <c r="B128" s="36"/>
      <c r="C128" s="202" t="s">
        <v>190</v>
      </c>
      <c r="D128" s="202" t="s">
        <v>136</v>
      </c>
      <c r="E128" s="203" t="s">
        <v>318</v>
      </c>
      <c r="F128" s="204" t="s">
        <v>319</v>
      </c>
      <c r="G128" s="205" t="s">
        <v>320</v>
      </c>
      <c r="H128" s="206">
        <v>6.1630000000000003</v>
      </c>
      <c r="I128" s="207"/>
      <c r="J128" s="208">
        <f>ROUND(I128*H128,2)</f>
        <v>0</v>
      </c>
      <c r="K128" s="204" t="s">
        <v>140</v>
      </c>
      <c r="L128" s="41"/>
      <c r="M128" s="209" t="s">
        <v>19</v>
      </c>
      <c r="N128" s="210" t="s">
        <v>45</v>
      </c>
      <c r="O128" s="77"/>
      <c r="P128" s="211">
        <f>O128*H128</f>
        <v>0</v>
      </c>
      <c r="Q128" s="211">
        <v>0</v>
      </c>
      <c r="R128" s="211">
        <f>Q128*H128</f>
        <v>0</v>
      </c>
      <c r="S128" s="211">
        <v>0</v>
      </c>
      <c r="T128" s="212">
        <f>S128*H128</f>
        <v>0</v>
      </c>
      <c r="AR128" s="15" t="s">
        <v>141</v>
      </c>
      <c r="AT128" s="15" t="s">
        <v>136</v>
      </c>
      <c r="AU128" s="15" t="s">
        <v>84</v>
      </c>
      <c r="AY128" s="15" t="s">
        <v>133</v>
      </c>
      <c r="BE128" s="213">
        <f>IF(N128="základní",J128,0)</f>
        <v>0</v>
      </c>
      <c r="BF128" s="213">
        <f>IF(N128="snížená",J128,0)</f>
        <v>0</v>
      </c>
      <c r="BG128" s="213">
        <f>IF(N128="zákl. přenesená",J128,0)</f>
        <v>0</v>
      </c>
      <c r="BH128" s="213">
        <f>IF(N128="sníž. přenesená",J128,0)</f>
        <v>0</v>
      </c>
      <c r="BI128" s="213">
        <f>IF(N128="nulová",J128,0)</f>
        <v>0</v>
      </c>
      <c r="BJ128" s="15" t="s">
        <v>82</v>
      </c>
      <c r="BK128" s="213">
        <f>ROUND(I128*H128,2)</f>
        <v>0</v>
      </c>
      <c r="BL128" s="15" t="s">
        <v>141</v>
      </c>
      <c r="BM128" s="15" t="s">
        <v>321</v>
      </c>
    </row>
    <row r="129" s="1" customFormat="1">
      <c r="B129" s="36"/>
      <c r="C129" s="37"/>
      <c r="D129" s="214" t="s">
        <v>143</v>
      </c>
      <c r="E129" s="37"/>
      <c r="F129" s="215" t="s">
        <v>322</v>
      </c>
      <c r="G129" s="37"/>
      <c r="H129" s="37"/>
      <c r="I129" s="128"/>
      <c r="J129" s="37"/>
      <c r="K129" s="37"/>
      <c r="L129" s="41"/>
      <c r="M129" s="216"/>
      <c r="N129" s="77"/>
      <c r="O129" s="77"/>
      <c r="P129" s="77"/>
      <c r="Q129" s="77"/>
      <c r="R129" s="77"/>
      <c r="S129" s="77"/>
      <c r="T129" s="78"/>
      <c r="AT129" s="15" t="s">
        <v>143</v>
      </c>
      <c r="AU129" s="15" t="s">
        <v>84</v>
      </c>
    </row>
    <row r="130" s="1" customFormat="1" ht="20.4" customHeight="1">
      <c r="B130" s="36"/>
      <c r="C130" s="202" t="s">
        <v>199</v>
      </c>
      <c r="D130" s="202" t="s">
        <v>136</v>
      </c>
      <c r="E130" s="203" t="s">
        <v>324</v>
      </c>
      <c r="F130" s="204" t="s">
        <v>325</v>
      </c>
      <c r="G130" s="205" t="s">
        <v>320</v>
      </c>
      <c r="H130" s="206">
        <v>6.1630000000000003</v>
      </c>
      <c r="I130" s="207"/>
      <c r="J130" s="208">
        <f>ROUND(I130*H130,2)</f>
        <v>0</v>
      </c>
      <c r="K130" s="204" t="s">
        <v>140</v>
      </c>
      <c r="L130" s="41"/>
      <c r="M130" s="209" t="s">
        <v>19</v>
      </c>
      <c r="N130" s="210" t="s">
        <v>45</v>
      </c>
      <c r="O130" s="77"/>
      <c r="P130" s="211">
        <f>O130*H130</f>
        <v>0</v>
      </c>
      <c r="Q130" s="211">
        <v>0</v>
      </c>
      <c r="R130" s="211">
        <f>Q130*H130</f>
        <v>0</v>
      </c>
      <c r="S130" s="211">
        <v>0</v>
      </c>
      <c r="T130" s="212">
        <f>S130*H130</f>
        <v>0</v>
      </c>
      <c r="AR130" s="15" t="s">
        <v>141</v>
      </c>
      <c r="AT130" s="15" t="s">
        <v>136</v>
      </c>
      <c r="AU130" s="15" t="s">
        <v>84</v>
      </c>
      <c r="AY130" s="15" t="s">
        <v>133</v>
      </c>
      <c r="BE130" s="213">
        <f>IF(N130="základní",J130,0)</f>
        <v>0</v>
      </c>
      <c r="BF130" s="213">
        <f>IF(N130="snížená",J130,0)</f>
        <v>0</v>
      </c>
      <c r="BG130" s="213">
        <f>IF(N130="zákl. přenesená",J130,0)</f>
        <v>0</v>
      </c>
      <c r="BH130" s="213">
        <f>IF(N130="sníž. přenesená",J130,0)</f>
        <v>0</v>
      </c>
      <c r="BI130" s="213">
        <f>IF(N130="nulová",J130,0)</f>
        <v>0</v>
      </c>
      <c r="BJ130" s="15" t="s">
        <v>82</v>
      </c>
      <c r="BK130" s="213">
        <f>ROUND(I130*H130,2)</f>
        <v>0</v>
      </c>
      <c r="BL130" s="15" t="s">
        <v>141</v>
      </c>
      <c r="BM130" s="15" t="s">
        <v>326</v>
      </c>
    </row>
    <row r="131" s="1" customFormat="1">
      <c r="B131" s="36"/>
      <c r="C131" s="37"/>
      <c r="D131" s="214" t="s">
        <v>143</v>
      </c>
      <c r="E131" s="37"/>
      <c r="F131" s="215" t="s">
        <v>327</v>
      </c>
      <c r="G131" s="37"/>
      <c r="H131" s="37"/>
      <c r="I131" s="128"/>
      <c r="J131" s="37"/>
      <c r="K131" s="37"/>
      <c r="L131" s="41"/>
      <c r="M131" s="216"/>
      <c r="N131" s="77"/>
      <c r="O131" s="77"/>
      <c r="P131" s="77"/>
      <c r="Q131" s="77"/>
      <c r="R131" s="77"/>
      <c r="S131" s="77"/>
      <c r="T131" s="78"/>
      <c r="AT131" s="15" t="s">
        <v>143</v>
      </c>
      <c r="AU131" s="15" t="s">
        <v>84</v>
      </c>
    </row>
    <row r="132" s="1" customFormat="1" ht="20.4" customHeight="1">
      <c r="B132" s="36"/>
      <c r="C132" s="202" t="s">
        <v>205</v>
      </c>
      <c r="D132" s="202" t="s">
        <v>136</v>
      </c>
      <c r="E132" s="203" t="s">
        <v>329</v>
      </c>
      <c r="F132" s="204" t="s">
        <v>330</v>
      </c>
      <c r="G132" s="205" t="s">
        <v>320</v>
      </c>
      <c r="H132" s="206">
        <v>80.119</v>
      </c>
      <c r="I132" s="207"/>
      <c r="J132" s="208">
        <f>ROUND(I132*H132,2)</f>
        <v>0</v>
      </c>
      <c r="K132" s="204" t="s">
        <v>140</v>
      </c>
      <c r="L132" s="41"/>
      <c r="M132" s="209" t="s">
        <v>19</v>
      </c>
      <c r="N132" s="210" t="s">
        <v>45</v>
      </c>
      <c r="O132" s="77"/>
      <c r="P132" s="211">
        <f>O132*H132</f>
        <v>0</v>
      </c>
      <c r="Q132" s="211">
        <v>0</v>
      </c>
      <c r="R132" s="211">
        <f>Q132*H132</f>
        <v>0</v>
      </c>
      <c r="S132" s="211">
        <v>0</v>
      </c>
      <c r="T132" s="212">
        <f>S132*H132</f>
        <v>0</v>
      </c>
      <c r="AR132" s="15" t="s">
        <v>141</v>
      </c>
      <c r="AT132" s="15" t="s">
        <v>136</v>
      </c>
      <c r="AU132" s="15" t="s">
        <v>84</v>
      </c>
      <c r="AY132" s="15" t="s">
        <v>133</v>
      </c>
      <c r="BE132" s="213">
        <f>IF(N132="základní",J132,0)</f>
        <v>0</v>
      </c>
      <c r="BF132" s="213">
        <f>IF(N132="snížená",J132,0)</f>
        <v>0</v>
      </c>
      <c r="BG132" s="213">
        <f>IF(N132="zákl. přenesená",J132,0)</f>
        <v>0</v>
      </c>
      <c r="BH132" s="213">
        <f>IF(N132="sníž. přenesená",J132,0)</f>
        <v>0</v>
      </c>
      <c r="BI132" s="213">
        <f>IF(N132="nulová",J132,0)</f>
        <v>0</v>
      </c>
      <c r="BJ132" s="15" t="s">
        <v>82</v>
      </c>
      <c r="BK132" s="213">
        <f>ROUND(I132*H132,2)</f>
        <v>0</v>
      </c>
      <c r="BL132" s="15" t="s">
        <v>141</v>
      </c>
      <c r="BM132" s="15" t="s">
        <v>331</v>
      </c>
    </row>
    <row r="133" s="1" customFormat="1">
      <c r="B133" s="36"/>
      <c r="C133" s="37"/>
      <c r="D133" s="214" t="s">
        <v>143</v>
      </c>
      <c r="E133" s="37"/>
      <c r="F133" s="215" t="s">
        <v>327</v>
      </c>
      <c r="G133" s="37"/>
      <c r="H133" s="37"/>
      <c r="I133" s="128"/>
      <c r="J133" s="37"/>
      <c r="K133" s="37"/>
      <c r="L133" s="41"/>
      <c r="M133" s="216"/>
      <c r="N133" s="77"/>
      <c r="O133" s="77"/>
      <c r="P133" s="77"/>
      <c r="Q133" s="77"/>
      <c r="R133" s="77"/>
      <c r="S133" s="77"/>
      <c r="T133" s="78"/>
      <c r="AT133" s="15" t="s">
        <v>143</v>
      </c>
      <c r="AU133" s="15" t="s">
        <v>84</v>
      </c>
    </row>
    <row r="134" s="1" customFormat="1">
      <c r="B134" s="36"/>
      <c r="C134" s="37"/>
      <c r="D134" s="214" t="s">
        <v>152</v>
      </c>
      <c r="E134" s="37"/>
      <c r="F134" s="215" t="s">
        <v>332</v>
      </c>
      <c r="G134" s="37"/>
      <c r="H134" s="37"/>
      <c r="I134" s="128"/>
      <c r="J134" s="37"/>
      <c r="K134" s="37"/>
      <c r="L134" s="41"/>
      <c r="M134" s="216"/>
      <c r="N134" s="77"/>
      <c r="O134" s="77"/>
      <c r="P134" s="77"/>
      <c r="Q134" s="77"/>
      <c r="R134" s="77"/>
      <c r="S134" s="77"/>
      <c r="T134" s="78"/>
      <c r="AT134" s="15" t="s">
        <v>152</v>
      </c>
      <c r="AU134" s="15" t="s">
        <v>84</v>
      </c>
    </row>
    <row r="135" s="12" customFormat="1">
      <c r="B135" s="227"/>
      <c r="C135" s="228"/>
      <c r="D135" s="214" t="s">
        <v>145</v>
      </c>
      <c r="E135" s="228"/>
      <c r="F135" s="230" t="s">
        <v>456</v>
      </c>
      <c r="G135" s="228"/>
      <c r="H135" s="231">
        <v>80.119</v>
      </c>
      <c r="I135" s="232"/>
      <c r="J135" s="228"/>
      <c r="K135" s="228"/>
      <c r="L135" s="233"/>
      <c r="M135" s="234"/>
      <c r="N135" s="235"/>
      <c r="O135" s="235"/>
      <c r="P135" s="235"/>
      <c r="Q135" s="235"/>
      <c r="R135" s="235"/>
      <c r="S135" s="235"/>
      <c r="T135" s="236"/>
      <c r="AT135" s="237" t="s">
        <v>145</v>
      </c>
      <c r="AU135" s="237" t="s">
        <v>84</v>
      </c>
      <c r="AV135" s="12" t="s">
        <v>84</v>
      </c>
      <c r="AW135" s="12" t="s">
        <v>4</v>
      </c>
      <c r="AX135" s="12" t="s">
        <v>82</v>
      </c>
      <c r="AY135" s="237" t="s">
        <v>133</v>
      </c>
    </row>
    <row r="136" s="1" customFormat="1" ht="20.4" customHeight="1">
      <c r="B136" s="36"/>
      <c r="C136" s="202" t="s">
        <v>210</v>
      </c>
      <c r="D136" s="202" t="s">
        <v>136</v>
      </c>
      <c r="E136" s="203" t="s">
        <v>335</v>
      </c>
      <c r="F136" s="204" t="s">
        <v>336</v>
      </c>
      <c r="G136" s="205" t="s">
        <v>320</v>
      </c>
      <c r="H136" s="206">
        <v>6.1630000000000003</v>
      </c>
      <c r="I136" s="207"/>
      <c r="J136" s="208">
        <f>ROUND(I136*H136,2)</f>
        <v>0</v>
      </c>
      <c r="K136" s="204" t="s">
        <v>140</v>
      </c>
      <c r="L136" s="41"/>
      <c r="M136" s="209" t="s">
        <v>19</v>
      </c>
      <c r="N136" s="210" t="s">
        <v>45</v>
      </c>
      <c r="O136" s="77"/>
      <c r="P136" s="211">
        <f>O136*H136</f>
        <v>0</v>
      </c>
      <c r="Q136" s="211">
        <v>0</v>
      </c>
      <c r="R136" s="211">
        <f>Q136*H136</f>
        <v>0</v>
      </c>
      <c r="S136" s="211">
        <v>0</v>
      </c>
      <c r="T136" s="212">
        <f>S136*H136</f>
        <v>0</v>
      </c>
      <c r="AR136" s="15" t="s">
        <v>141</v>
      </c>
      <c r="AT136" s="15" t="s">
        <v>136</v>
      </c>
      <c r="AU136" s="15" t="s">
        <v>84</v>
      </c>
      <c r="AY136" s="15" t="s">
        <v>133</v>
      </c>
      <c r="BE136" s="213">
        <f>IF(N136="základní",J136,0)</f>
        <v>0</v>
      </c>
      <c r="BF136" s="213">
        <f>IF(N136="snížená",J136,0)</f>
        <v>0</v>
      </c>
      <c r="BG136" s="213">
        <f>IF(N136="zákl. přenesená",J136,0)</f>
        <v>0</v>
      </c>
      <c r="BH136" s="213">
        <f>IF(N136="sníž. přenesená",J136,0)</f>
        <v>0</v>
      </c>
      <c r="BI136" s="213">
        <f>IF(N136="nulová",J136,0)</f>
        <v>0</v>
      </c>
      <c r="BJ136" s="15" t="s">
        <v>82</v>
      </c>
      <c r="BK136" s="213">
        <f>ROUND(I136*H136,2)</f>
        <v>0</v>
      </c>
      <c r="BL136" s="15" t="s">
        <v>141</v>
      </c>
      <c r="BM136" s="15" t="s">
        <v>337</v>
      </c>
    </row>
    <row r="137" s="1" customFormat="1">
      <c r="B137" s="36"/>
      <c r="C137" s="37"/>
      <c r="D137" s="214" t="s">
        <v>143</v>
      </c>
      <c r="E137" s="37"/>
      <c r="F137" s="215" t="s">
        <v>338</v>
      </c>
      <c r="G137" s="37"/>
      <c r="H137" s="37"/>
      <c r="I137" s="128"/>
      <c r="J137" s="37"/>
      <c r="K137" s="37"/>
      <c r="L137" s="41"/>
      <c r="M137" s="216"/>
      <c r="N137" s="77"/>
      <c r="O137" s="77"/>
      <c r="P137" s="77"/>
      <c r="Q137" s="77"/>
      <c r="R137" s="77"/>
      <c r="S137" s="77"/>
      <c r="T137" s="78"/>
      <c r="AT137" s="15" t="s">
        <v>143</v>
      </c>
      <c r="AU137" s="15" t="s">
        <v>84</v>
      </c>
    </row>
    <row r="138" s="12" customFormat="1">
      <c r="B138" s="227"/>
      <c r="C138" s="228"/>
      <c r="D138" s="214" t="s">
        <v>145</v>
      </c>
      <c r="E138" s="229" t="s">
        <v>19</v>
      </c>
      <c r="F138" s="230" t="s">
        <v>457</v>
      </c>
      <c r="G138" s="228"/>
      <c r="H138" s="231">
        <v>6.1630000000000003</v>
      </c>
      <c r="I138" s="232"/>
      <c r="J138" s="228"/>
      <c r="K138" s="228"/>
      <c r="L138" s="233"/>
      <c r="M138" s="234"/>
      <c r="N138" s="235"/>
      <c r="O138" s="235"/>
      <c r="P138" s="235"/>
      <c r="Q138" s="235"/>
      <c r="R138" s="235"/>
      <c r="S138" s="235"/>
      <c r="T138" s="236"/>
      <c r="AT138" s="237" t="s">
        <v>145</v>
      </c>
      <c r="AU138" s="237" t="s">
        <v>84</v>
      </c>
      <c r="AV138" s="12" t="s">
        <v>84</v>
      </c>
      <c r="AW138" s="12" t="s">
        <v>35</v>
      </c>
      <c r="AX138" s="12" t="s">
        <v>74</v>
      </c>
      <c r="AY138" s="237" t="s">
        <v>133</v>
      </c>
    </row>
    <row r="139" s="10" customFormat="1" ht="22.8" customHeight="1">
      <c r="B139" s="186"/>
      <c r="C139" s="187"/>
      <c r="D139" s="188" t="s">
        <v>73</v>
      </c>
      <c r="E139" s="200" t="s">
        <v>341</v>
      </c>
      <c r="F139" s="200" t="s">
        <v>342</v>
      </c>
      <c r="G139" s="187"/>
      <c r="H139" s="187"/>
      <c r="I139" s="190"/>
      <c r="J139" s="201">
        <f>BK139</f>
        <v>0</v>
      </c>
      <c r="K139" s="187"/>
      <c r="L139" s="192"/>
      <c r="M139" s="193"/>
      <c r="N139" s="194"/>
      <c r="O139" s="194"/>
      <c r="P139" s="195">
        <f>SUM(P140:P141)</f>
        <v>0</v>
      </c>
      <c r="Q139" s="194"/>
      <c r="R139" s="195">
        <f>SUM(R140:R141)</f>
        <v>0</v>
      </c>
      <c r="S139" s="194"/>
      <c r="T139" s="196">
        <f>SUM(T140:T141)</f>
        <v>0</v>
      </c>
      <c r="AR139" s="197" t="s">
        <v>82</v>
      </c>
      <c r="AT139" s="198" t="s">
        <v>73</v>
      </c>
      <c r="AU139" s="198" t="s">
        <v>82</v>
      </c>
      <c r="AY139" s="197" t="s">
        <v>133</v>
      </c>
      <c r="BK139" s="199">
        <f>SUM(BK140:BK141)</f>
        <v>0</v>
      </c>
    </row>
    <row r="140" s="1" customFormat="1" ht="20.4" customHeight="1">
      <c r="B140" s="36"/>
      <c r="C140" s="202" t="s">
        <v>215</v>
      </c>
      <c r="D140" s="202" t="s">
        <v>136</v>
      </c>
      <c r="E140" s="203" t="s">
        <v>344</v>
      </c>
      <c r="F140" s="204" t="s">
        <v>345</v>
      </c>
      <c r="G140" s="205" t="s">
        <v>320</v>
      </c>
      <c r="H140" s="206">
        <v>10.531000000000001</v>
      </c>
      <c r="I140" s="207"/>
      <c r="J140" s="208">
        <f>ROUND(I140*H140,2)</f>
        <v>0</v>
      </c>
      <c r="K140" s="204" t="s">
        <v>140</v>
      </c>
      <c r="L140" s="41"/>
      <c r="M140" s="209" t="s">
        <v>19</v>
      </c>
      <c r="N140" s="210" t="s">
        <v>45</v>
      </c>
      <c r="O140" s="77"/>
      <c r="P140" s="211">
        <f>O140*H140</f>
        <v>0</v>
      </c>
      <c r="Q140" s="211">
        <v>0</v>
      </c>
      <c r="R140" s="211">
        <f>Q140*H140</f>
        <v>0</v>
      </c>
      <c r="S140" s="211">
        <v>0</v>
      </c>
      <c r="T140" s="212">
        <f>S140*H140</f>
        <v>0</v>
      </c>
      <c r="AR140" s="15" t="s">
        <v>141</v>
      </c>
      <c r="AT140" s="15" t="s">
        <v>136</v>
      </c>
      <c r="AU140" s="15" t="s">
        <v>84</v>
      </c>
      <c r="AY140" s="15" t="s">
        <v>133</v>
      </c>
      <c r="BE140" s="213">
        <f>IF(N140="základní",J140,0)</f>
        <v>0</v>
      </c>
      <c r="BF140" s="213">
        <f>IF(N140="snížená",J140,0)</f>
        <v>0</v>
      </c>
      <c r="BG140" s="213">
        <f>IF(N140="zákl. přenesená",J140,0)</f>
        <v>0</v>
      </c>
      <c r="BH140" s="213">
        <f>IF(N140="sníž. přenesená",J140,0)</f>
        <v>0</v>
      </c>
      <c r="BI140" s="213">
        <f>IF(N140="nulová",J140,0)</f>
        <v>0</v>
      </c>
      <c r="BJ140" s="15" t="s">
        <v>82</v>
      </c>
      <c r="BK140" s="213">
        <f>ROUND(I140*H140,2)</f>
        <v>0</v>
      </c>
      <c r="BL140" s="15" t="s">
        <v>141</v>
      </c>
      <c r="BM140" s="15" t="s">
        <v>346</v>
      </c>
    </row>
    <row r="141" s="1" customFormat="1">
      <c r="B141" s="36"/>
      <c r="C141" s="37"/>
      <c r="D141" s="214" t="s">
        <v>143</v>
      </c>
      <c r="E141" s="37"/>
      <c r="F141" s="215" t="s">
        <v>347</v>
      </c>
      <c r="G141" s="37"/>
      <c r="H141" s="37"/>
      <c r="I141" s="128"/>
      <c r="J141" s="37"/>
      <c r="K141" s="37"/>
      <c r="L141" s="41"/>
      <c r="M141" s="216"/>
      <c r="N141" s="77"/>
      <c r="O141" s="77"/>
      <c r="P141" s="77"/>
      <c r="Q141" s="77"/>
      <c r="R141" s="77"/>
      <c r="S141" s="77"/>
      <c r="T141" s="78"/>
      <c r="AT141" s="15" t="s">
        <v>143</v>
      </c>
      <c r="AU141" s="15" t="s">
        <v>84</v>
      </c>
    </row>
    <row r="142" s="10" customFormat="1" ht="25.92" customHeight="1">
      <c r="B142" s="186"/>
      <c r="C142" s="187"/>
      <c r="D142" s="188" t="s">
        <v>73</v>
      </c>
      <c r="E142" s="189" t="s">
        <v>348</v>
      </c>
      <c r="F142" s="189" t="s">
        <v>349</v>
      </c>
      <c r="G142" s="187"/>
      <c r="H142" s="187"/>
      <c r="I142" s="190"/>
      <c r="J142" s="191">
        <f>BK142</f>
        <v>0</v>
      </c>
      <c r="K142" s="187"/>
      <c r="L142" s="192"/>
      <c r="M142" s="193"/>
      <c r="N142" s="194"/>
      <c r="O142" s="194"/>
      <c r="P142" s="195">
        <f>P143+P148</f>
        <v>0</v>
      </c>
      <c r="Q142" s="194"/>
      <c r="R142" s="195">
        <f>R143+R148</f>
        <v>0.14327479999999998</v>
      </c>
      <c r="S142" s="194"/>
      <c r="T142" s="196">
        <f>T143+T148</f>
        <v>0</v>
      </c>
      <c r="AR142" s="197" t="s">
        <v>84</v>
      </c>
      <c r="AT142" s="198" t="s">
        <v>73</v>
      </c>
      <c r="AU142" s="198" t="s">
        <v>74</v>
      </c>
      <c r="AY142" s="197" t="s">
        <v>133</v>
      </c>
      <c r="BK142" s="199">
        <f>BK143+BK148</f>
        <v>0</v>
      </c>
    </row>
    <row r="143" s="10" customFormat="1" ht="22.8" customHeight="1">
      <c r="B143" s="186"/>
      <c r="C143" s="187"/>
      <c r="D143" s="188" t="s">
        <v>73</v>
      </c>
      <c r="E143" s="200" t="s">
        <v>458</v>
      </c>
      <c r="F143" s="200" t="s">
        <v>459</v>
      </c>
      <c r="G143" s="187"/>
      <c r="H143" s="187"/>
      <c r="I143" s="190"/>
      <c r="J143" s="201">
        <f>BK143</f>
        <v>0</v>
      </c>
      <c r="K143" s="187"/>
      <c r="L143" s="192"/>
      <c r="M143" s="193"/>
      <c r="N143" s="194"/>
      <c r="O143" s="194"/>
      <c r="P143" s="195">
        <f>SUM(P144:P147)</f>
        <v>0</v>
      </c>
      <c r="Q143" s="194"/>
      <c r="R143" s="195">
        <f>SUM(R144:R147)</f>
        <v>0.11647999999999999</v>
      </c>
      <c r="S143" s="194"/>
      <c r="T143" s="196">
        <f>SUM(T144:T147)</f>
        <v>0</v>
      </c>
      <c r="AR143" s="197" t="s">
        <v>84</v>
      </c>
      <c r="AT143" s="198" t="s">
        <v>73</v>
      </c>
      <c r="AU143" s="198" t="s">
        <v>82</v>
      </c>
      <c r="AY143" s="197" t="s">
        <v>133</v>
      </c>
      <c r="BK143" s="199">
        <f>SUM(BK144:BK147)</f>
        <v>0</v>
      </c>
    </row>
    <row r="144" s="1" customFormat="1" ht="20.4" customHeight="1">
      <c r="B144" s="36"/>
      <c r="C144" s="202" t="s">
        <v>220</v>
      </c>
      <c r="D144" s="202" t="s">
        <v>136</v>
      </c>
      <c r="E144" s="203" t="s">
        <v>460</v>
      </c>
      <c r="F144" s="204" t="s">
        <v>461</v>
      </c>
      <c r="G144" s="205" t="s">
        <v>244</v>
      </c>
      <c r="H144" s="206">
        <v>26</v>
      </c>
      <c r="I144" s="207"/>
      <c r="J144" s="208">
        <f>ROUND(I144*H144,2)</f>
        <v>0</v>
      </c>
      <c r="K144" s="204" t="s">
        <v>140</v>
      </c>
      <c r="L144" s="41"/>
      <c r="M144" s="209" t="s">
        <v>19</v>
      </c>
      <c r="N144" s="210" t="s">
        <v>45</v>
      </c>
      <c r="O144" s="77"/>
      <c r="P144" s="211">
        <f>O144*H144</f>
        <v>0</v>
      </c>
      <c r="Q144" s="211">
        <v>0.0044799999999999996</v>
      </c>
      <c r="R144" s="211">
        <f>Q144*H144</f>
        <v>0.11647999999999999</v>
      </c>
      <c r="S144" s="211">
        <v>0</v>
      </c>
      <c r="T144" s="212">
        <f>S144*H144</f>
        <v>0</v>
      </c>
      <c r="AR144" s="15" t="s">
        <v>233</v>
      </c>
      <c r="AT144" s="15" t="s">
        <v>136</v>
      </c>
      <c r="AU144" s="15" t="s">
        <v>84</v>
      </c>
      <c r="AY144" s="15" t="s">
        <v>133</v>
      </c>
      <c r="BE144" s="213">
        <f>IF(N144="základní",J144,0)</f>
        <v>0</v>
      </c>
      <c r="BF144" s="213">
        <f>IF(N144="snížená",J144,0)</f>
        <v>0</v>
      </c>
      <c r="BG144" s="213">
        <f>IF(N144="zákl. přenesená",J144,0)</f>
        <v>0</v>
      </c>
      <c r="BH144" s="213">
        <f>IF(N144="sníž. přenesená",J144,0)</f>
        <v>0</v>
      </c>
      <c r="BI144" s="213">
        <f>IF(N144="nulová",J144,0)</f>
        <v>0</v>
      </c>
      <c r="BJ144" s="15" t="s">
        <v>82</v>
      </c>
      <c r="BK144" s="213">
        <f>ROUND(I144*H144,2)</f>
        <v>0</v>
      </c>
      <c r="BL144" s="15" t="s">
        <v>233</v>
      </c>
      <c r="BM144" s="15" t="s">
        <v>462</v>
      </c>
    </row>
    <row r="145" s="12" customFormat="1">
      <c r="B145" s="227"/>
      <c r="C145" s="228"/>
      <c r="D145" s="214" t="s">
        <v>145</v>
      </c>
      <c r="E145" s="229" t="s">
        <v>19</v>
      </c>
      <c r="F145" s="230" t="s">
        <v>463</v>
      </c>
      <c r="G145" s="228"/>
      <c r="H145" s="231">
        <v>26</v>
      </c>
      <c r="I145" s="232"/>
      <c r="J145" s="228"/>
      <c r="K145" s="228"/>
      <c r="L145" s="233"/>
      <c r="M145" s="234"/>
      <c r="N145" s="235"/>
      <c r="O145" s="235"/>
      <c r="P145" s="235"/>
      <c r="Q145" s="235"/>
      <c r="R145" s="235"/>
      <c r="S145" s="235"/>
      <c r="T145" s="236"/>
      <c r="AT145" s="237" t="s">
        <v>145</v>
      </c>
      <c r="AU145" s="237" t="s">
        <v>84</v>
      </c>
      <c r="AV145" s="12" t="s">
        <v>84</v>
      </c>
      <c r="AW145" s="12" t="s">
        <v>35</v>
      </c>
      <c r="AX145" s="12" t="s">
        <v>74</v>
      </c>
      <c r="AY145" s="237" t="s">
        <v>133</v>
      </c>
    </row>
    <row r="146" s="1" customFormat="1" ht="20.4" customHeight="1">
      <c r="B146" s="36"/>
      <c r="C146" s="202" t="s">
        <v>8</v>
      </c>
      <c r="D146" s="202" t="s">
        <v>136</v>
      </c>
      <c r="E146" s="203" t="s">
        <v>464</v>
      </c>
      <c r="F146" s="204" t="s">
        <v>465</v>
      </c>
      <c r="G146" s="205" t="s">
        <v>320</v>
      </c>
      <c r="H146" s="206">
        <v>0.11600000000000001</v>
      </c>
      <c r="I146" s="207"/>
      <c r="J146" s="208">
        <f>ROUND(I146*H146,2)</f>
        <v>0</v>
      </c>
      <c r="K146" s="204" t="s">
        <v>140</v>
      </c>
      <c r="L146" s="41"/>
      <c r="M146" s="209" t="s">
        <v>19</v>
      </c>
      <c r="N146" s="210" t="s">
        <v>45</v>
      </c>
      <c r="O146" s="77"/>
      <c r="P146" s="211">
        <f>O146*H146</f>
        <v>0</v>
      </c>
      <c r="Q146" s="211">
        <v>0</v>
      </c>
      <c r="R146" s="211">
        <f>Q146*H146</f>
        <v>0</v>
      </c>
      <c r="S146" s="211">
        <v>0</v>
      </c>
      <c r="T146" s="212">
        <f>S146*H146</f>
        <v>0</v>
      </c>
      <c r="AR146" s="15" t="s">
        <v>233</v>
      </c>
      <c r="AT146" s="15" t="s">
        <v>136</v>
      </c>
      <c r="AU146" s="15" t="s">
        <v>84</v>
      </c>
      <c r="AY146" s="15" t="s">
        <v>133</v>
      </c>
      <c r="BE146" s="213">
        <f>IF(N146="základní",J146,0)</f>
        <v>0</v>
      </c>
      <c r="BF146" s="213">
        <f>IF(N146="snížená",J146,0)</f>
        <v>0</v>
      </c>
      <c r="BG146" s="213">
        <f>IF(N146="zákl. přenesená",J146,0)</f>
        <v>0</v>
      </c>
      <c r="BH146" s="213">
        <f>IF(N146="sníž. přenesená",J146,0)</f>
        <v>0</v>
      </c>
      <c r="BI146" s="213">
        <f>IF(N146="nulová",J146,0)</f>
        <v>0</v>
      </c>
      <c r="BJ146" s="15" t="s">
        <v>82</v>
      </c>
      <c r="BK146" s="213">
        <f>ROUND(I146*H146,2)</f>
        <v>0</v>
      </c>
      <c r="BL146" s="15" t="s">
        <v>233</v>
      </c>
      <c r="BM146" s="15" t="s">
        <v>466</v>
      </c>
    </row>
    <row r="147" s="1" customFormat="1">
      <c r="B147" s="36"/>
      <c r="C147" s="37"/>
      <c r="D147" s="214" t="s">
        <v>143</v>
      </c>
      <c r="E147" s="37"/>
      <c r="F147" s="215" t="s">
        <v>467</v>
      </c>
      <c r="G147" s="37"/>
      <c r="H147" s="37"/>
      <c r="I147" s="128"/>
      <c r="J147" s="37"/>
      <c r="K147" s="37"/>
      <c r="L147" s="41"/>
      <c r="M147" s="216"/>
      <c r="N147" s="77"/>
      <c r="O147" s="77"/>
      <c r="P147" s="77"/>
      <c r="Q147" s="77"/>
      <c r="R147" s="77"/>
      <c r="S147" s="77"/>
      <c r="T147" s="78"/>
      <c r="AT147" s="15" t="s">
        <v>143</v>
      </c>
      <c r="AU147" s="15" t="s">
        <v>84</v>
      </c>
    </row>
    <row r="148" s="10" customFormat="1" ht="22.8" customHeight="1">
      <c r="B148" s="186"/>
      <c r="C148" s="187"/>
      <c r="D148" s="188" t="s">
        <v>73</v>
      </c>
      <c r="E148" s="200" t="s">
        <v>350</v>
      </c>
      <c r="F148" s="200" t="s">
        <v>351</v>
      </c>
      <c r="G148" s="187"/>
      <c r="H148" s="187"/>
      <c r="I148" s="190"/>
      <c r="J148" s="201">
        <f>BK148</f>
        <v>0</v>
      </c>
      <c r="K148" s="187"/>
      <c r="L148" s="192"/>
      <c r="M148" s="193"/>
      <c r="N148" s="194"/>
      <c r="O148" s="194"/>
      <c r="P148" s="195">
        <f>SUM(P149:P151)</f>
        <v>0</v>
      </c>
      <c r="Q148" s="194"/>
      <c r="R148" s="195">
        <f>SUM(R149:R151)</f>
        <v>0.026794800000000001</v>
      </c>
      <c r="S148" s="194"/>
      <c r="T148" s="196">
        <f>SUM(T149:T151)</f>
        <v>0</v>
      </c>
      <c r="AR148" s="197" t="s">
        <v>84</v>
      </c>
      <c r="AT148" s="198" t="s">
        <v>73</v>
      </c>
      <c r="AU148" s="198" t="s">
        <v>82</v>
      </c>
      <c r="AY148" s="197" t="s">
        <v>133</v>
      </c>
      <c r="BK148" s="199">
        <f>SUM(BK149:BK151)</f>
        <v>0</v>
      </c>
    </row>
    <row r="149" s="1" customFormat="1" ht="20.4" customHeight="1">
      <c r="B149" s="36"/>
      <c r="C149" s="202" t="s">
        <v>233</v>
      </c>
      <c r="D149" s="202" t="s">
        <v>136</v>
      </c>
      <c r="E149" s="203" t="s">
        <v>353</v>
      </c>
      <c r="F149" s="204" t="s">
        <v>354</v>
      </c>
      <c r="G149" s="205" t="s">
        <v>150</v>
      </c>
      <c r="H149" s="206">
        <v>133.97399999999999</v>
      </c>
      <c r="I149" s="207"/>
      <c r="J149" s="208">
        <f>ROUND(I149*H149,2)</f>
        <v>0</v>
      </c>
      <c r="K149" s="204" t="s">
        <v>140</v>
      </c>
      <c r="L149" s="41"/>
      <c r="M149" s="209" t="s">
        <v>19</v>
      </c>
      <c r="N149" s="210" t="s">
        <v>45</v>
      </c>
      <c r="O149" s="77"/>
      <c r="P149" s="211">
        <f>O149*H149</f>
        <v>0</v>
      </c>
      <c r="Q149" s="211">
        <v>0.00020000000000000001</v>
      </c>
      <c r="R149" s="211">
        <f>Q149*H149</f>
        <v>0.026794800000000001</v>
      </c>
      <c r="S149" s="211">
        <v>0</v>
      </c>
      <c r="T149" s="212">
        <f>S149*H149</f>
        <v>0</v>
      </c>
      <c r="AR149" s="15" t="s">
        <v>233</v>
      </c>
      <c r="AT149" s="15" t="s">
        <v>136</v>
      </c>
      <c r="AU149" s="15" t="s">
        <v>84</v>
      </c>
      <c r="AY149" s="15" t="s">
        <v>133</v>
      </c>
      <c r="BE149" s="213">
        <f>IF(N149="základní",J149,0)</f>
        <v>0</v>
      </c>
      <c r="BF149" s="213">
        <f>IF(N149="snížená",J149,0)</f>
        <v>0</v>
      </c>
      <c r="BG149" s="213">
        <f>IF(N149="zákl. přenesená",J149,0)</f>
        <v>0</v>
      </c>
      <c r="BH149" s="213">
        <f>IF(N149="sníž. přenesená",J149,0)</f>
        <v>0</v>
      </c>
      <c r="BI149" s="213">
        <f>IF(N149="nulová",J149,0)</f>
        <v>0</v>
      </c>
      <c r="BJ149" s="15" t="s">
        <v>82</v>
      </c>
      <c r="BK149" s="213">
        <f>ROUND(I149*H149,2)</f>
        <v>0</v>
      </c>
      <c r="BL149" s="15" t="s">
        <v>233</v>
      </c>
      <c r="BM149" s="15" t="s">
        <v>355</v>
      </c>
    </row>
    <row r="150" s="1" customFormat="1">
      <c r="B150" s="36"/>
      <c r="C150" s="37"/>
      <c r="D150" s="214" t="s">
        <v>152</v>
      </c>
      <c r="E150" s="37"/>
      <c r="F150" s="215" t="s">
        <v>356</v>
      </c>
      <c r="G150" s="37"/>
      <c r="H150" s="37"/>
      <c r="I150" s="128"/>
      <c r="J150" s="37"/>
      <c r="K150" s="37"/>
      <c r="L150" s="41"/>
      <c r="M150" s="216"/>
      <c r="N150" s="77"/>
      <c r="O150" s="77"/>
      <c r="P150" s="77"/>
      <c r="Q150" s="77"/>
      <c r="R150" s="77"/>
      <c r="S150" s="77"/>
      <c r="T150" s="78"/>
      <c r="AT150" s="15" t="s">
        <v>152</v>
      </c>
      <c r="AU150" s="15" t="s">
        <v>84</v>
      </c>
    </row>
    <row r="151" s="12" customFormat="1">
      <c r="B151" s="227"/>
      <c r="C151" s="228"/>
      <c r="D151" s="214" t="s">
        <v>145</v>
      </c>
      <c r="E151" s="229" t="s">
        <v>19</v>
      </c>
      <c r="F151" s="230" t="s">
        <v>441</v>
      </c>
      <c r="G151" s="228"/>
      <c r="H151" s="231">
        <v>133.97399999999999</v>
      </c>
      <c r="I151" s="232"/>
      <c r="J151" s="228"/>
      <c r="K151" s="228"/>
      <c r="L151" s="233"/>
      <c r="M151" s="234"/>
      <c r="N151" s="235"/>
      <c r="O151" s="235"/>
      <c r="P151" s="235"/>
      <c r="Q151" s="235"/>
      <c r="R151" s="235"/>
      <c r="S151" s="235"/>
      <c r="T151" s="236"/>
      <c r="AT151" s="237" t="s">
        <v>145</v>
      </c>
      <c r="AU151" s="237" t="s">
        <v>84</v>
      </c>
      <c r="AV151" s="12" t="s">
        <v>84</v>
      </c>
      <c r="AW151" s="12" t="s">
        <v>35</v>
      </c>
      <c r="AX151" s="12" t="s">
        <v>74</v>
      </c>
      <c r="AY151" s="237" t="s">
        <v>133</v>
      </c>
    </row>
    <row r="152" s="10" customFormat="1" ht="25.92" customHeight="1">
      <c r="B152" s="186"/>
      <c r="C152" s="187"/>
      <c r="D152" s="188" t="s">
        <v>73</v>
      </c>
      <c r="E152" s="189" t="s">
        <v>357</v>
      </c>
      <c r="F152" s="189" t="s">
        <v>358</v>
      </c>
      <c r="G152" s="187"/>
      <c r="H152" s="187"/>
      <c r="I152" s="190"/>
      <c r="J152" s="191">
        <f>BK152</f>
        <v>0</v>
      </c>
      <c r="K152" s="187"/>
      <c r="L152" s="192"/>
      <c r="M152" s="193"/>
      <c r="N152" s="194"/>
      <c r="O152" s="194"/>
      <c r="P152" s="195">
        <f>P153+P155</f>
        <v>0</v>
      </c>
      <c r="Q152" s="194"/>
      <c r="R152" s="195">
        <f>R153+R155</f>
        <v>0</v>
      </c>
      <c r="S152" s="194"/>
      <c r="T152" s="196">
        <f>T153+T155</f>
        <v>0</v>
      </c>
      <c r="AR152" s="197" t="s">
        <v>169</v>
      </c>
      <c r="AT152" s="198" t="s">
        <v>73</v>
      </c>
      <c r="AU152" s="198" t="s">
        <v>74</v>
      </c>
      <c r="AY152" s="197" t="s">
        <v>133</v>
      </c>
      <c r="BK152" s="199">
        <f>BK153+BK155</f>
        <v>0</v>
      </c>
    </row>
    <row r="153" s="10" customFormat="1" ht="22.8" customHeight="1">
      <c r="B153" s="186"/>
      <c r="C153" s="187"/>
      <c r="D153" s="188" t="s">
        <v>73</v>
      </c>
      <c r="E153" s="200" t="s">
        <v>359</v>
      </c>
      <c r="F153" s="200" t="s">
        <v>360</v>
      </c>
      <c r="G153" s="187"/>
      <c r="H153" s="187"/>
      <c r="I153" s="190"/>
      <c r="J153" s="201">
        <f>BK153</f>
        <v>0</v>
      </c>
      <c r="K153" s="187"/>
      <c r="L153" s="192"/>
      <c r="M153" s="193"/>
      <c r="N153" s="194"/>
      <c r="O153" s="194"/>
      <c r="P153" s="195">
        <f>P154</f>
        <v>0</v>
      </c>
      <c r="Q153" s="194"/>
      <c r="R153" s="195">
        <f>R154</f>
        <v>0</v>
      </c>
      <c r="S153" s="194"/>
      <c r="T153" s="196">
        <f>T154</f>
        <v>0</v>
      </c>
      <c r="AR153" s="197" t="s">
        <v>169</v>
      </c>
      <c r="AT153" s="198" t="s">
        <v>73</v>
      </c>
      <c r="AU153" s="198" t="s">
        <v>82</v>
      </c>
      <c r="AY153" s="197" t="s">
        <v>133</v>
      </c>
      <c r="BK153" s="199">
        <f>BK154</f>
        <v>0</v>
      </c>
    </row>
    <row r="154" s="1" customFormat="1" ht="20.4" customHeight="1">
      <c r="B154" s="36"/>
      <c r="C154" s="202" t="s">
        <v>241</v>
      </c>
      <c r="D154" s="202" t="s">
        <v>136</v>
      </c>
      <c r="E154" s="203" t="s">
        <v>362</v>
      </c>
      <c r="F154" s="204" t="s">
        <v>360</v>
      </c>
      <c r="G154" s="205" t="s">
        <v>228</v>
      </c>
      <c r="H154" s="206">
        <v>1</v>
      </c>
      <c r="I154" s="207"/>
      <c r="J154" s="208">
        <f>ROUND(I154*H154,2)</f>
        <v>0</v>
      </c>
      <c r="K154" s="204" t="s">
        <v>140</v>
      </c>
      <c r="L154" s="41"/>
      <c r="M154" s="209" t="s">
        <v>19</v>
      </c>
      <c r="N154" s="210" t="s">
        <v>45</v>
      </c>
      <c r="O154" s="77"/>
      <c r="P154" s="211">
        <f>O154*H154</f>
        <v>0</v>
      </c>
      <c r="Q154" s="211">
        <v>0</v>
      </c>
      <c r="R154" s="211">
        <f>Q154*H154</f>
        <v>0</v>
      </c>
      <c r="S154" s="211">
        <v>0</v>
      </c>
      <c r="T154" s="212">
        <f>S154*H154</f>
        <v>0</v>
      </c>
      <c r="AR154" s="15" t="s">
        <v>363</v>
      </c>
      <c r="AT154" s="15" t="s">
        <v>136</v>
      </c>
      <c r="AU154" s="15" t="s">
        <v>84</v>
      </c>
      <c r="AY154" s="15" t="s">
        <v>133</v>
      </c>
      <c r="BE154" s="213">
        <f>IF(N154="základní",J154,0)</f>
        <v>0</v>
      </c>
      <c r="BF154" s="213">
        <f>IF(N154="snížená",J154,0)</f>
        <v>0</v>
      </c>
      <c r="BG154" s="213">
        <f>IF(N154="zákl. přenesená",J154,0)</f>
        <v>0</v>
      </c>
      <c r="BH154" s="213">
        <f>IF(N154="sníž. přenesená",J154,0)</f>
        <v>0</v>
      </c>
      <c r="BI154" s="213">
        <f>IF(N154="nulová",J154,0)</f>
        <v>0</v>
      </c>
      <c r="BJ154" s="15" t="s">
        <v>82</v>
      </c>
      <c r="BK154" s="213">
        <f>ROUND(I154*H154,2)</f>
        <v>0</v>
      </c>
      <c r="BL154" s="15" t="s">
        <v>363</v>
      </c>
      <c r="BM154" s="15" t="s">
        <v>364</v>
      </c>
    </row>
    <row r="155" s="10" customFormat="1" ht="22.8" customHeight="1">
      <c r="B155" s="186"/>
      <c r="C155" s="187"/>
      <c r="D155" s="188" t="s">
        <v>73</v>
      </c>
      <c r="E155" s="200" t="s">
        <v>365</v>
      </c>
      <c r="F155" s="200" t="s">
        <v>366</v>
      </c>
      <c r="G155" s="187"/>
      <c r="H155" s="187"/>
      <c r="I155" s="190"/>
      <c r="J155" s="201">
        <f>BK155</f>
        <v>0</v>
      </c>
      <c r="K155" s="187"/>
      <c r="L155" s="192"/>
      <c r="M155" s="193"/>
      <c r="N155" s="194"/>
      <c r="O155" s="194"/>
      <c r="P155" s="195">
        <f>P156</f>
        <v>0</v>
      </c>
      <c r="Q155" s="194"/>
      <c r="R155" s="195">
        <f>R156</f>
        <v>0</v>
      </c>
      <c r="S155" s="194"/>
      <c r="T155" s="196">
        <f>T156</f>
        <v>0</v>
      </c>
      <c r="AR155" s="197" t="s">
        <v>169</v>
      </c>
      <c r="AT155" s="198" t="s">
        <v>73</v>
      </c>
      <c r="AU155" s="198" t="s">
        <v>82</v>
      </c>
      <c r="AY155" s="197" t="s">
        <v>133</v>
      </c>
      <c r="BK155" s="199">
        <f>BK156</f>
        <v>0</v>
      </c>
    </row>
    <row r="156" s="1" customFormat="1" ht="20.4" customHeight="1">
      <c r="B156" s="36"/>
      <c r="C156" s="202" t="s">
        <v>248</v>
      </c>
      <c r="D156" s="202" t="s">
        <v>136</v>
      </c>
      <c r="E156" s="203" t="s">
        <v>368</v>
      </c>
      <c r="F156" s="204" t="s">
        <v>366</v>
      </c>
      <c r="G156" s="205" t="s">
        <v>228</v>
      </c>
      <c r="H156" s="206">
        <v>1</v>
      </c>
      <c r="I156" s="207"/>
      <c r="J156" s="208">
        <f>ROUND(I156*H156,2)</f>
        <v>0</v>
      </c>
      <c r="K156" s="204" t="s">
        <v>140</v>
      </c>
      <c r="L156" s="41"/>
      <c r="M156" s="248" t="s">
        <v>19</v>
      </c>
      <c r="N156" s="249" t="s">
        <v>45</v>
      </c>
      <c r="O156" s="250"/>
      <c r="P156" s="251">
        <f>O156*H156</f>
        <v>0</v>
      </c>
      <c r="Q156" s="251">
        <v>0</v>
      </c>
      <c r="R156" s="251">
        <f>Q156*H156</f>
        <v>0</v>
      </c>
      <c r="S156" s="251">
        <v>0</v>
      </c>
      <c r="T156" s="252">
        <f>S156*H156</f>
        <v>0</v>
      </c>
      <c r="AR156" s="15" t="s">
        <v>363</v>
      </c>
      <c r="AT156" s="15" t="s">
        <v>136</v>
      </c>
      <c r="AU156" s="15" t="s">
        <v>84</v>
      </c>
      <c r="AY156" s="15" t="s">
        <v>133</v>
      </c>
      <c r="BE156" s="213">
        <f>IF(N156="základní",J156,0)</f>
        <v>0</v>
      </c>
      <c r="BF156" s="213">
        <f>IF(N156="snížená",J156,0)</f>
        <v>0</v>
      </c>
      <c r="BG156" s="213">
        <f>IF(N156="zákl. přenesená",J156,0)</f>
        <v>0</v>
      </c>
      <c r="BH156" s="213">
        <f>IF(N156="sníž. přenesená",J156,0)</f>
        <v>0</v>
      </c>
      <c r="BI156" s="213">
        <f>IF(N156="nulová",J156,0)</f>
        <v>0</v>
      </c>
      <c r="BJ156" s="15" t="s">
        <v>82</v>
      </c>
      <c r="BK156" s="213">
        <f>ROUND(I156*H156,2)</f>
        <v>0</v>
      </c>
      <c r="BL156" s="15" t="s">
        <v>363</v>
      </c>
      <c r="BM156" s="15" t="s">
        <v>369</v>
      </c>
    </row>
    <row r="157" s="1" customFormat="1" ht="6.96" customHeight="1">
      <c r="B157" s="55"/>
      <c r="C157" s="56"/>
      <c r="D157" s="56"/>
      <c r="E157" s="56"/>
      <c r="F157" s="56"/>
      <c r="G157" s="56"/>
      <c r="H157" s="56"/>
      <c r="I157" s="152"/>
      <c r="J157" s="56"/>
      <c r="K157" s="56"/>
      <c r="L157" s="41"/>
    </row>
  </sheetData>
  <sheetProtection sheet="1" autoFilter="0" formatColumns="0" formatRows="0" objects="1" scenarios="1" spinCount="100000" saltValue="ZGhfmx3R/WUN0jpu1eteb4TUSpMO3Xb9WP7e8gdz7tg3YoDtW9XPmk2HZsFvH59dSXI75obRi2lrjVL5HcIqxA==" hashValue="Tgp5kS7Vobpo0ccGp9sh3WGh+yBwezGMlJwUcGZ2lDta4uQ9rcRLeRxFHqF4QaJ4tJVeVHKyTK42g6JTzQTNig==" algorithmName="SHA-512" password="CC35"/>
  <autoFilter ref="C92:K156"/>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customWidth="1"/>
    <col min="2" max="2" width="1.43" customWidth="1"/>
    <col min="3" max="3" width="3.57" customWidth="1"/>
    <col min="4" max="4" width="3.71" customWidth="1"/>
    <col min="5" max="5" width="14.71" customWidth="1"/>
    <col min="6" max="6" width="86.43" customWidth="1"/>
    <col min="7" max="7" width="7.43" customWidth="1"/>
    <col min="8" max="8" width="9.57" customWidth="1"/>
    <col min="9" max="9" width="12.14" style="121" customWidth="1"/>
    <col min="10" max="10" width="20.14" customWidth="1"/>
    <col min="11" max="11" width="13.29" customWidth="1"/>
    <col min="12" max="12" width="8" customWidth="1"/>
    <col min="13" max="13" width="9.29" hidden="1" customWidth="1"/>
    <col min="14" max="14" width="9.14" hidden="1"/>
    <col min="15" max="15" width="12.14" hidden="1" customWidth="1"/>
    <col min="16" max="16" width="12.14" hidden="1" customWidth="1"/>
    <col min="17" max="17" width="12.14" hidden="1" customWidth="1"/>
    <col min="18" max="18" width="12.14" hidden="1" customWidth="1"/>
    <col min="19" max="19" width="12.14" hidden="1" customWidth="1"/>
    <col min="20" max="20" width="12.14"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2" ht="36.96" customHeight="1">
      <c r="L2"/>
      <c r="AT2" s="15" t="s">
        <v>92</v>
      </c>
    </row>
    <row r="3" ht="6.96" customHeight="1">
      <c r="B3" s="122"/>
      <c r="C3" s="123"/>
      <c r="D3" s="123"/>
      <c r="E3" s="123"/>
      <c r="F3" s="123"/>
      <c r="G3" s="123"/>
      <c r="H3" s="123"/>
      <c r="I3" s="124"/>
      <c r="J3" s="123"/>
      <c r="K3" s="123"/>
      <c r="L3" s="18"/>
      <c r="AT3" s="15" t="s">
        <v>84</v>
      </c>
    </row>
    <row r="4" ht="24.96" customHeight="1">
      <c r="B4" s="18"/>
      <c r="D4" s="125" t="s">
        <v>95</v>
      </c>
      <c r="L4" s="18"/>
      <c r="M4" s="22" t="s">
        <v>10</v>
      </c>
      <c r="AT4" s="15" t="s">
        <v>4</v>
      </c>
    </row>
    <row r="5" ht="6.96" customHeight="1">
      <c r="B5" s="18"/>
      <c r="L5" s="18"/>
    </row>
    <row r="6" ht="12" customHeight="1">
      <c r="B6" s="18"/>
      <c r="D6" s="126" t="s">
        <v>16</v>
      </c>
      <c r="L6" s="18"/>
    </row>
    <row r="7" ht="14.4" customHeight="1">
      <c r="B7" s="18"/>
      <c r="E7" s="127" t="str">
        <f>'Rekapitulace stavby'!K6</f>
        <v>Obnova hřbitovní zdi Jáchymov</v>
      </c>
      <c r="F7" s="126"/>
      <c r="G7" s="126"/>
      <c r="H7" s="126"/>
      <c r="L7" s="18"/>
    </row>
    <row r="8" s="1" customFormat="1" ht="12" customHeight="1">
      <c r="B8" s="41"/>
      <c r="D8" s="126" t="s">
        <v>96</v>
      </c>
      <c r="I8" s="128"/>
      <c r="L8" s="41"/>
    </row>
    <row r="9" s="1" customFormat="1" ht="36.96" customHeight="1">
      <c r="B9" s="41"/>
      <c r="E9" s="129" t="s">
        <v>468</v>
      </c>
      <c r="F9" s="1"/>
      <c r="G9" s="1"/>
      <c r="H9" s="1"/>
      <c r="I9" s="128"/>
      <c r="L9" s="41"/>
    </row>
    <row r="10" s="1" customFormat="1">
      <c r="B10" s="41"/>
      <c r="I10" s="128"/>
      <c r="L10" s="41"/>
    </row>
    <row r="11" s="1" customFormat="1" ht="12" customHeight="1">
      <c r="B11" s="41"/>
      <c r="D11" s="126" t="s">
        <v>18</v>
      </c>
      <c r="F11" s="15" t="s">
        <v>19</v>
      </c>
      <c r="I11" s="130" t="s">
        <v>20</v>
      </c>
      <c r="J11" s="15" t="s">
        <v>19</v>
      </c>
      <c r="L11" s="41"/>
    </row>
    <row r="12" s="1" customFormat="1" ht="12" customHeight="1">
      <c r="B12" s="41"/>
      <c r="D12" s="126" t="s">
        <v>21</v>
      </c>
      <c r="F12" s="15" t="s">
        <v>22</v>
      </c>
      <c r="I12" s="130" t="s">
        <v>23</v>
      </c>
      <c r="J12" s="131" t="str">
        <f>'Rekapitulace stavby'!AN8</f>
        <v>28.1.2019</v>
      </c>
      <c r="L12" s="41"/>
    </row>
    <row r="13" s="1" customFormat="1" ht="10.8" customHeight="1">
      <c r="B13" s="41"/>
      <c r="I13" s="128"/>
      <c r="L13" s="41"/>
    </row>
    <row r="14" s="1" customFormat="1" ht="12" customHeight="1">
      <c r="B14" s="41"/>
      <c r="D14" s="126" t="s">
        <v>25</v>
      </c>
      <c r="I14" s="130" t="s">
        <v>26</v>
      </c>
      <c r="J14" s="15" t="s">
        <v>27</v>
      </c>
      <c r="L14" s="41"/>
    </row>
    <row r="15" s="1" customFormat="1" ht="18" customHeight="1">
      <c r="B15" s="41"/>
      <c r="E15" s="15" t="s">
        <v>28</v>
      </c>
      <c r="I15" s="130" t="s">
        <v>29</v>
      </c>
      <c r="J15" s="15" t="s">
        <v>19</v>
      </c>
      <c r="L15" s="41"/>
    </row>
    <row r="16" s="1" customFormat="1" ht="6.96" customHeight="1">
      <c r="B16" s="41"/>
      <c r="I16" s="128"/>
      <c r="L16" s="41"/>
    </row>
    <row r="17" s="1" customFormat="1" ht="12" customHeight="1">
      <c r="B17" s="41"/>
      <c r="D17" s="126" t="s">
        <v>30</v>
      </c>
      <c r="I17" s="130" t="s">
        <v>26</v>
      </c>
      <c r="J17" s="31" t="str">
        <f>'Rekapitulace stavby'!AN13</f>
        <v>Vyplň údaj</v>
      </c>
      <c r="L17" s="41"/>
    </row>
    <row r="18" s="1" customFormat="1" ht="18" customHeight="1">
      <c r="B18" s="41"/>
      <c r="E18" s="31" t="str">
        <f>'Rekapitulace stavby'!E14</f>
        <v>Vyplň údaj</v>
      </c>
      <c r="F18" s="15"/>
      <c r="G18" s="15"/>
      <c r="H18" s="15"/>
      <c r="I18" s="130" t="s">
        <v>29</v>
      </c>
      <c r="J18" s="31" t="str">
        <f>'Rekapitulace stavby'!AN14</f>
        <v>Vyplň údaj</v>
      </c>
      <c r="L18" s="41"/>
    </row>
    <row r="19" s="1" customFormat="1" ht="6.96" customHeight="1">
      <c r="B19" s="41"/>
      <c r="I19" s="128"/>
      <c r="L19" s="41"/>
    </row>
    <row r="20" s="1" customFormat="1" ht="12" customHeight="1">
      <c r="B20" s="41"/>
      <c r="D20" s="126" t="s">
        <v>32</v>
      </c>
      <c r="I20" s="130" t="s">
        <v>26</v>
      </c>
      <c r="J20" s="15" t="s">
        <v>33</v>
      </c>
      <c r="L20" s="41"/>
    </row>
    <row r="21" s="1" customFormat="1" ht="18" customHeight="1">
      <c r="B21" s="41"/>
      <c r="E21" s="15" t="s">
        <v>34</v>
      </c>
      <c r="I21" s="130" t="s">
        <v>29</v>
      </c>
      <c r="J21" s="15" t="s">
        <v>19</v>
      </c>
      <c r="L21" s="41"/>
    </row>
    <row r="22" s="1" customFormat="1" ht="6.96" customHeight="1">
      <c r="B22" s="41"/>
      <c r="I22" s="128"/>
      <c r="L22" s="41"/>
    </row>
    <row r="23" s="1" customFormat="1" ht="12" customHeight="1">
      <c r="B23" s="41"/>
      <c r="D23" s="126" t="s">
        <v>36</v>
      </c>
      <c r="I23" s="130" t="s">
        <v>26</v>
      </c>
      <c r="J23" s="15" t="s">
        <v>19</v>
      </c>
      <c r="L23" s="41"/>
    </row>
    <row r="24" s="1" customFormat="1" ht="18" customHeight="1">
      <c r="B24" s="41"/>
      <c r="E24" s="15" t="s">
        <v>37</v>
      </c>
      <c r="I24" s="130" t="s">
        <v>29</v>
      </c>
      <c r="J24" s="15" t="s">
        <v>19</v>
      </c>
      <c r="L24" s="41"/>
    </row>
    <row r="25" s="1" customFormat="1" ht="6.96" customHeight="1">
      <c r="B25" s="41"/>
      <c r="I25" s="128"/>
      <c r="L25" s="41"/>
    </row>
    <row r="26" s="1" customFormat="1" ht="12" customHeight="1">
      <c r="B26" s="41"/>
      <c r="D26" s="126" t="s">
        <v>38</v>
      </c>
      <c r="I26" s="128"/>
      <c r="L26" s="41"/>
    </row>
    <row r="27" s="6" customFormat="1" ht="40.8" customHeight="1">
      <c r="B27" s="132"/>
      <c r="E27" s="133" t="s">
        <v>39</v>
      </c>
      <c r="F27" s="133"/>
      <c r="G27" s="133"/>
      <c r="H27" s="133"/>
      <c r="I27" s="134"/>
      <c r="L27" s="132"/>
    </row>
    <row r="28" s="1" customFormat="1" ht="6.96" customHeight="1">
      <c r="B28" s="41"/>
      <c r="I28" s="128"/>
      <c r="L28" s="41"/>
    </row>
    <row r="29" s="1" customFormat="1" ht="6.96" customHeight="1">
      <c r="B29" s="41"/>
      <c r="D29" s="69"/>
      <c r="E29" s="69"/>
      <c r="F29" s="69"/>
      <c r="G29" s="69"/>
      <c r="H29" s="69"/>
      <c r="I29" s="135"/>
      <c r="J29" s="69"/>
      <c r="K29" s="69"/>
      <c r="L29" s="41"/>
    </row>
    <row r="30" s="1" customFormat="1" ht="25.44" customHeight="1">
      <c r="B30" s="41"/>
      <c r="D30" s="136" t="s">
        <v>40</v>
      </c>
      <c r="I30" s="128"/>
      <c r="J30" s="137">
        <f>ROUND(J97, 2)</f>
        <v>0</v>
      </c>
      <c r="L30" s="41"/>
    </row>
    <row r="31" s="1" customFormat="1" ht="6.96" customHeight="1">
      <c r="B31" s="41"/>
      <c r="D31" s="69"/>
      <c r="E31" s="69"/>
      <c r="F31" s="69"/>
      <c r="G31" s="69"/>
      <c r="H31" s="69"/>
      <c r="I31" s="135"/>
      <c r="J31" s="69"/>
      <c r="K31" s="69"/>
      <c r="L31" s="41"/>
    </row>
    <row r="32" s="1" customFormat="1" ht="14.4" customHeight="1">
      <c r="B32" s="41"/>
      <c r="F32" s="138" t="s">
        <v>42</v>
      </c>
      <c r="I32" s="139" t="s">
        <v>41</v>
      </c>
      <c r="J32" s="138" t="s">
        <v>43</v>
      </c>
      <c r="L32" s="41"/>
    </row>
    <row r="33" s="1" customFormat="1" ht="14.4" customHeight="1">
      <c r="B33" s="41"/>
      <c r="D33" s="126" t="s">
        <v>44</v>
      </c>
      <c r="E33" s="126" t="s">
        <v>45</v>
      </c>
      <c r="F33" s="140">
        <f>ROUND((SUM(BE97:BE206)),  2)</f>
        <v>0</v>
      </c>
      <c r="I33" s="141">
        <v>0.20999999999999999</v>
      </c>
      <c r="J33" s="140">
        <f>ROUND(((SUM(BE97:BE206))*I33),  2)</f>
        <v>0</v>
      </c>
      <c r="L33" s="41"/>
    </row>
    <row r="34" s="1" customFormat="1" ht="14.4" customHeight="1">
      <c r="B34" s="41"/>
      <c r="E34" s="126" t="s">
        <v>46</v>
      </c>
      <c r="F34" s="140">
        <f>ROUND((SUM(BF97:BF206)),  2)</f>
        <v>0</v>
      </c>
      <c r="I34" s="141">
        <v>0.14999999999999999</v>
      </c>
      <c r="J34" s="140">
        <f>ROUND(((SUM(BF97:BF206))*I34),  2)</f>
        <v>0</v>
      </c>
      <c r="L34" s="41"/>
    </row>
    <row r="35" hidden="1" s="1" customFormat="1" ht="14.4" customHeight="1">
      <c r="B35" s="41"/>
      <c r="E35" s="126" t="s">
        <v>47</v>
      </c>
      <c r="F35" s="140">
        <f>ROUND((SUM(BG97:BG206)),  2)</f>
        <v>0</v>
      </c>
      <c r="I35" s="141">
        <v>0.20999999999999999</v>
      </c>
      <c r="J35" s="140">
        <f>0</f>
        <v>0</v>
      </c>
      <c r="L35" s="41"/>
    </row>
    <row r="36" hidden="1" s="1" customFormat="1" ht="14.4" customHeight="1">
      <c r="B36" s="41"/>
      <c r="E36" s="126" t="s">
        <v>48</v>
      </c>
      <c r="F36" s="140">
        <f>ROUND((SUM(BH97:BH206)),  2)</f>
        <v>0</v>
      </c>
      <c r="I36" s="141">
        <v>0.14999999999999999</v>
      </c>
      <c r="J36" s="140">
        <f>0</f>
        <v>0</v>
      </c>
      <c r="L36" s="41"/>
    </row>
    <row r="37" hidden="1" s="1" customFormat="1" ht="14.4" customHeight="1">
      <c r="B37" s="41"/>
      <c r="E37" s="126" t="s">
        <v>49</v>
      </c>
      <c r="F37" s="140">
        <f>ROUND((SUM(BI97:BI206)),  2)</f>
        <v>0</v>
      </c>
      <c r="I37" s="141">
        <v>0</v>
      </c>
      <c r="J37" s="140">
        <f>0</f>
        <v>0</v>
      </c>
      <c r="L37" s="41"/>
    </row>
    <row r="38" s="1" customFormat="1" ht="6.96" customHeight="1">
      <c r="B38" s="41"/>
      <c r="I38" s="128"/>
      <c r="L38" s="41"/>
    </row>
    <row r="39" s="1" customFormat="1" ht="25.44" customHeight="1">
      <c r="B39" s="41"/>
      <c r="C39" s="142"/>
      <c r="D39" s="143" t="s">
        <v>50</v>
      </c>
      <c r="E39" s="144"/>
      <c r="F39" s="144"/>
      <c r="G39" s="145" t="s">
        <v>51</v>
      </c>
      <c r="H39" s="146" t="s">
        <v>52</v>
      </c>
      <c r="I39" s="147"/>
      <c r="J39" s="148">
        <f>SUM(J30:J37)</f>
        <v>0</v>
      </c>
      <c r="K39" s="149"/>
      <c r="L39" s="41"/>
    </row>
    <row r="40" s="1" customFormat="1" ht="14.4" customHeight="1">
      <c r="B40" s="150"/>
      <c r="C40" s="151"/>
      <c r="D40" s="151"/>
      <c r="E40" s="151"/>
      <c r="F40" s="151"/>
      <c r="G40" s="151"/>
      <c r="H40" s="151"/>
      <c r="I40" s="152"/>
      <c r="J40" s="151"/>
      <c r="K40" s="151"/>
      <c r="L40" s="41"/>
    </row>
    <row r="44" s="1" customFormat="1" ht="6.96" customHeight="1">
      <c r="B44" s="153"/>
      <c r="C44" s="154"/>
      <c r="D44" s="154"/>
      <c r="E44" s="154"/>
      <c r="F44" s="154"/>
      <c r="G44" s="154"/>
      <c r="H44" s="154"/>
      <c r="I44" s="155"/>
      <c r="J44" s="154"/>
      <c r="K44" s="154"/>
      <c r="L44" s="41"/>
    </row>
    <row r="45" s="1" customFormat="1" ht="24.96" customHeight="1">
      <c r="B45" s="36"/>
      <c r="C45" s="21" t="s">
        <v>98</v>
      </c>
      <c r="D45" s="37"/>
      <c r="E45" s="37"/>
      <c r="F45" s="37"/>
      <c r="G45" s="37"/>
      <c r="H45" s="37"/>
      <c r="I45" s="128"/>
      <c r="J45" s="37"/>
      <c r="K45" s="37"/>
      <c r="L45" s="41"/>
    </row>
    <row r="46" s="1" customFormat="1" ht="6.96" customHeight="1">
      <c r="B46" s="36"/>
      <c r="C46" s="37"/>
      <c r="D46" s="37"/>
      <c r="E46" s="37"/>
      <c r="F46" s="37"/>
      <c r="G46" s="37"/>
      <c r="H46" s="37"/>
      <c r="I46" s="128"/>
      <c r="J46" s="37"/>
      <c r="K46" s="37"/>
      <c r="L46" s="41"/>
    </row>
    <row r="47" s="1" customFormat="1" ht="12" customHeight="1">
      <c r="B47" s="36"/>
      <c r="C47" s="30" t="s">
        <v>16</v>
      </c>
      <c r="D47" s="37"/>
      <c r="E47" s="37"/>
      <c r="F47" s="37"/>
      <c r="G47" s="37"/>
      <c r="H47" s="37"/>
      <c r="I47" s="128"/>
      <c r="J47" s="37"/>
      <c r="K47" s="37"/>
      <c r="L47" s="41"/>
    </row>
    <row r="48" s="1" customFormat="1" ht="14.4" customHeight="1">
      <c r="B48" s="36"/>
      <c r="C48" s="37"/>
      <c r="D48" s="37"/>
      <c r="E48" s="156" t="str">
        <f>E7</f>
        <v>Obnova hřbitovní zdi Jáchymov</v>
      </c>
      <c r="F48" s="30"/>
      <c r="G48" s="30"/>
      <c r="H48" s="30"/>
      <c r="I48" s="128"/>
      <c r="J48" s="37"/>
      <c r="K48" s="37"/>
      <c r="L48" s="41"/>
    </row>
    <row r="49" s="1" customFormat="1" ht="12" customHeight="1">
      <c r="B49" s="36"/>
      <c r="C49" s="30" t="s">
        <v>96</v>
      </c>
      <c r="D49" s="37"/>
      <c r="E49" s="37"/>
      <c r="F49" s="37"/>
      <c r="G49" s="37"/>
      <c r="H49" s="37"/>
      <c r="I49" s="128"/>
      <c r="J49" s="37"/>
      <c r="K49" s="37"/>
      <c r="L49" s="41"/>
    </row>
    <row r="50" s="1" customFormat="1" ht="14.4" customHeight="1">
      <c r="B50" s="36"/>
      <c r="C50" s="37"/>
      <c r="D50" s="37"/>
      <c r="E50" s="62" t="str">
        <f>E9</f>
        <v>část MÁRNICE - stavební část</v>
      </c>
      <c r="F50" s="37"/>
      <c r="G50" s="37"/>
      <c r="H50" s="37"/>
      <c r="I50" s="128"/>
      <c r="J50" s="37"/>
      <c r="K50" s="37"/>
      <c r="L50" s="41"/>
    </row>
    <row r="51" s="1" customFormat="1" ht="6.96" customHeight="1">
      <c r="B51" s="36"/>
      <c r="C51" s="37"/>
      <c r="D51" s="37"/>
      <c r="E51" s="37"/>
      <c r="F51" s="37"/>
      <c r="G51" s="37"/>
      <c r="H51" s="37"/>
      <c r="I51" s="128"/>
      <c r="J51" s="37"/>
      <c r="K51" s="37"/>
      <c r="L51" s="41"/>
    </row>
    <row r="52" s="1" customFormat="1" ht="12" customHeight="1">
      <c r="B52" s="36"/>
      <c r="C52" s="30" t="s">
        <v>21</v>
      </c>
      <c r="D52" s="37"/>
      <c r="E52" s="37"/>
      <c r="F52" s="25" t="str">
        <f>F12</f>
        <v>Jáchymov</v>
      </c>
      <c r="G52" s="37"/>
      <c r="H52" s="37"/>
      <c r="I52" s="130" t="s">
        <v>23</v>
      </c>
      <c r="J52" s="65" t="str">
        <f>IF(J12="","",J12)</f>
        <v>28.1.2019</v>
      </c>
      <c r="K52" s="37"/>
      <c r="L52" s="41"/>
    </row>
    <row r="53" s="1" customFormat="1" ht="6.96" customHeight="1">
      <c r="B53" s="36"/>
      <c r="C53" s="37"/>
      <c r="D53" s="37"/>
      <c r="E53" s="37"/>
      <c r="F53" s="37"/>
      <c r="G53" s="37"/>
      <c r="H53" s="37"/>
      <c r="I53" s="128"/>
      <c r="J53" s="37"/>
      <c r="K53" s="37"/>
      <c r="L53" s="41"/>
    </row>
    <row r="54" s="1" customFormat="1" ht="35.4" customHeight="1">
      <c r="B54" s="36"/>
      <c r="C54" s="30" t="s">
        <v>25</v>
      </c>
      <c r="D54" s="37"/>
      <c r="E54" s="37"/>
      <c r="F54" s="25" t="str">
        <f>E15</f>
        <v>Město Jáchymov, nám. Republiky 1, 362 51 Jáchymov</v>
      </c>
      <c r="G54" s="37"/>
      <c r="H54" s="37"/>
      <c r="I54" s="130" t="s">
        <v>32</v>
      </c>
      <c r="J54" s="34" t="str">
        <f>E21</f>
        <v>Ing. arch. Jaroslav Egert, Komenského 851, Jáchymo</v>
      </c>
      <c r="K54" s="37"/>
      <c r="L54" s="41"/>
    </row>
    <row r="55" s="1" customFormat="1" ht="12.6" customHeight="1">
      <c r="B55" s="36"/>
      <c r="C55" s="30" t="s">
        <v>30</v>
      </c>
      <c r="D55" s="37"/>
      <c r="E55" s="37"/>
      <c r="F55" s="25" t="str">
        <f>IF(E18="","",E18)</f>
        <v>Vyplň údaj</v>
      </c>
      <c r="G55" s="37"/>
      <c r="H55" s="37"/>
      <c r="I55" s="130" t="s">
        <v>36</v>
      </c>
      <c r="J55" s="34" t="str">
        <f>E24</f>
        <v>Ing. C. Janoušová</v>
      </c>
      <c r="K55" s="37"/>
      <c r="L55" s="41"/>
    </row>
    <row r="56" s="1" customFormat="1" ht="10.32" customHeight="1">
      <c r="B56" s="36"/>
      <c r="C56" s="37"/>
      <c r="D56" s="37"/>
      <c r="E56" s="37"/>
      <c r="F56" s="37"/>
      <c r="G56" s="37"/>
      <c r="H56" s="37"/>
      <c r="I56" s="128"/>
      <c r="J56" s="37"/>
      <c r="K56" s="37"/>
      <c r="L56" s="41"/>
    </row>
    <row r="57" s="1" customFormat="1" ht="29.28" customHeight="1">
      <c r="B57" s="36"/>
      <c r="C57" s="157" t="s">
        <v>99</v>
      </c>
      <c r="D57" s="158"/>
      <c r="E57" s="158"/>
      <c r="F57" s="158"/>
      <c r="G57" s="158"/>
      <c r="H57" s="158"/>
      <c r="I57" s="159"/>
      <c r="J57" s="160" t="s">
        <v>100</v>
      </c>
      <c r="K57" s="158"/>
      <c r="L57" s="41"/>
    </row>
    <row r="58" s="1" customFormat="1" ht="10.32" customHeight="1">
      <c r="B58" s="36"/>
      <c r="C58" s="37"/>
      <c r="D58" s="37"/>
      <c r="E58" s="37"/>
      <c r="F58" s="37"/>
      <c r="G58" s="37"/>
      <c r="H58" s="37"/>
      <c r="I58" s="128"/>
      <c r="J58" s="37"/>
      <c r="K58" s="37"/>
      <c r="L58" s="41"/>
    </row>
    <row r="59" s="1" customFormat="1" ht="22.8" customHeight="1">
      <c r="B59" s="36"/>
      <c r="C59" s="161" t="s">
        <v>72</v>
      </c>
      <c r="D59" s="37"/>
      <c r="E59" s="37"/>
      <c r="F59" s="37"/>
      <c r="G59" s="37"/>
      <c r="H59" s="37"/>
      <c r="I59" s="128"/>
      <c r="J59" s="95">
        <f>J97</f>
        <v>0</v>
      </c>
      <c r="K59" s="37"/>
      <c r="L59" s="41"/>
      <c r="AU59" s="15" t="s">
        <v>101</v>
      </c>
    </row>
    <row r="60" s="7" customFormat="1" ht="24.96" customHeight="1">
      <c r="B60" s="162"/>
      <c r="C60" s="163"/>
      <c r="D60" s="164" t="s">
        <v>102</v>
      </c>
      <c r="E60" s="165"/>
      <c r="F60" s="165"/>
      <c r="G60" s="165"/>
      <c r="H60" s="165"/>
      <c r="I60" s="166"/>
      <c r="J60" s="167">
        <f>J98</f>
        <v>0</v>
      </c>
      <c r="K60" s="163"/>
      <c r="L60" s="168"/>
    </row>
    <row r="61" s="8" customFormat="1" ht="19.92" customHeight="1">
      <c r="B61" s="169"/>
      <c r="C61" s="170"/>
      <c r="D61" s="171" t="s">
        <v>469</v>
      </c>
      <c r="E61" s="172"/>
      <c r="F61" s="172"/>
      <c r="G61" s="172"/>
      <c r="H61" s="172"/>
      <c r="I61" s="173"/>
      <c r="J61" s="174">
        <f>J99</f>
        <v>0</v>
      </c>
      <c r="K61" s="170"/>
      <c r="L61" s="175"/>
    </row>
    <row r="62" s="8" customFormat="1" ht="19.92" customHeight="1">
      <c r="B62" s="169"/>
      <c r="C62" s="170"/>
      <c r="D62" s="171" t="s">
        <v>104</v>
      </c>
      <c r="E62" s="172"/>
      <c r="F62" s="172"/>
      <c r="G62" s="172"/>
      <c r="H62" s="172"/>
      <c r="I62" s="173"/>
      <c r="J62" s="174">
        <f>J104</f>
        <v>0</v>
      </c>
      <c r="K62" s="170"/>
      <c r="L62" s="175"/>
    </row>
    <row r="63" s="8" customFormat="1" ht="19.92" customHeight="1">
      <c r="B63" s="169"/>
      <c r="C63" s="170"/>
      <c r="D63" s="171" t="s">
        <v>105</v>
      </c>
      <c r="E63" s="172"/>
      <c r="F63" s="172"/>
      <c r="G63" s="172"/>
      <c r="H63" s="172"/>
      <c r="I63" s="173"/>
      <c r="J63" s="174">
        <f>J118</f>
        <v>0</v>
      </c>
      <c r="K63" s="170"/>
      <c r="L63" s="175"/>
    </row>
    <row r="64" s="8" customFormat="1" ht="14.88" customHeight="1">
      <c r="B64" s="169"/>
      <c r="C64" s="170"/>
      <c r="D64" s="171" t="s">
        <v>106</v>
      </c>
      <c r="E64" s="172"/>
      <c r="F64" s="172"/>
      <c r="G64" s="172"/>
      <c r="H64" s="172"/>
      <c r="I64" s="173"/>
      <c r="J64" s="174">
        <f>J119</f>
        <v>0</v>
      </c>
      <c r="K64" s="170"/>
      <c r="L64" s="175"/>
    </row>
    <row r="65" s="8" customFormat="1" ht="14.88" customHeight="1">
      <c r="B65" s="169"/>
      <c r="C65" s="170"/>
      <c r="D65" s="171" t="s">
        <v>107</v>
      </c>
      <c r="E65" s="172"/>
      <c r="F65" s="172"/>
      <c r="G65" s="172"/>
      <c r="H65" s="172"/>
      <c r="I65" s="173"/>
      <c r="J65" s="174">
        <f>J136</f>
        <v>0</v>
      </c>
      <c r="K65" s="170"/>
      <c r="L65" s="175"/>
    </row>
    <row r="66" s="8" customFormat="1" ht="14.88" customHeight="1">
      <c r="B66" s="169"/>
      <c r="C66" s="170"/>
      <c r="D66" s="171" t="s">
        <v>108</v>
      </c>
      <c r="E66" s="172"/>
      <c r="F66" s="172"/>
      <c r="G66" s="172"/>
      <c r="H66" s="172"/>
      <c r="I66" s="173"/>
      <c r="J66" s="174">
        <f>J138</f>
        <v>0</v>
      </c>
      <c r="K66" s="170"/>
      <c r="L66" s="175"/>
    </row>
    <row r="67" s="8" customFormat="1" ht="14.88" customHeight="1">
      <c r="B67" s="169"/>
      <c r="C67" s="170"/>
      <c r="D67" s="171" t="s">
        <v>109</v>
      </c>
      <c r="E67" s="172"/>
      <c r="F67" s="172"/>
      <c r="G67" s="172"/>
      <c r="H67" s="172"/>
      <c r="I67" s="173"/>
      <c r="J67" s="174">
        <f>J142</f>
        <v>0</v>
      </c>
      <c r="K67" s="170"/>
      <c r="L67" s="175"/>
    </row>
    <row r="68" s="8" customFormat="1" ht="14.88" customHeight="1">
      <c r="B68" s="169"/>
      <c r="C68" s="170"/>
      <c r="D68" s="171" t="s">
        <v>110</v>
      </c>
      <c r="E68" s="172"/>
      <c r="F68" s="172"/>
      <c r="G68" s="172"/>
      <c r="H68" s="172"/>
      <c r="I68" s="173"/>
      <c r="J68" s="174">
        <f>J147</f>
        <v>0</v>
      </c>
      <c r="K68" s="170"/>
      <c r="L68" s="175"/>
    </row>
    <row r="69" s="8" customFormat="1" ht="19.92" customHeight="1">
      <c r="B69" s="169"/>
      <c r="C69" s="170"/>
      <c r="D69" s="171" t="s">
        <v>111</v>
      </c>
      <c r="E69" s="172"/>
      <c r="F69" s="172"/>
      <c r="G69" s="172"/>
      <c r="H69" s="172"/>
      <c r="I69" s="173"/>
      <c r="J69" s="174">
        <f>J154</f>
        <v>0</v>
      </c>
      <c r="K69" s="170"/>
      <c r="L69" s="175"/>
    </row>
    <row r="70" s="8" customFormat="1" ht="19.92" customHeight="1">
      <c r="B70" s="169"/>
      <c r="C70" s="170"/>
      <c r="D70" s="171" t="s">
        <v>112</v>
      </c>
      <c r="E70" s="172"/>
      <c r="F70" s="172"/>
      <c r="G70" s="172"/>
      <c r="H70" s="172"/>
      <c r="I70" s="173"/>
      <c r="J70" s="174">
        <f>J168</f>
        <v>0</v>
      </c>
      <c r="K70" s="170"/>
      <c r="L70" s="175"/>
    </row>
    <row r="71" s="7" customFormat="1" ht="24.96" customHeight="1">
      <c r="B71" s="162"/>
      <c r="C71" s="163"/>
      <c r="D71" s="164" t="s">
        <v>113</v>
      </c>
      <c r="E71" s="165"/>
      <c r="F71" s="165"/>
      <c r="G71" s="165"/>
      <c r="H71" s="165"/>
      <c r="I71" s="166"/>
      <c r="J71" s="167">
        <f>J171</f>
        <v>0</v>
      </c>
      <c r="K71" s="163"/>
      <c r="L71" s="168"/>
    </row>
    <row r="72" s="8" customFormat="1" ht="19.92" customHeight="1">
      <c r="B72" s="169"/>
      <c r="C72" s="170"/>
      <c r="D72" s="171" t="s">
        <v>440</v>
      </c>
      <c r="E72" s="172"/>
      <c r="F72" s="172"/>
      <c r="G72" s="172"/>
      <c r="H72" s="172"/>
      <c r="I72" s="173"/>
      <c r="J72" s="174">
        <f>J172</f>
        <v>0</v>
      </c>
      <c r="K72" s="170"/>
      <c r="L72" s="175"/>
    </row>
    <row r="73" s="8" customFormat="1" ht="19.92" customHeight="1">
      <c r="B73" s="169"/>
      <c r="C73" s="170"/>
      <c r="D73" s="171" t="s">
        <v>470</v>
      </c>
      <c r="E73" s="172"/>
      <c r="F73" s="172"/>
      <c r="G73" s="172"/>
      <c r="H73" s="172"/>
      <c r="I73" s="173"/>
      <c r="J73" s="174">
        <f>J176</f>
        <v>0</v>
      </c>
      <c r="K73" s="170"/>
      <c r="L73" s="175"/>
    </row>
    <row r="74" s="8" customFormat="1" ht="19.92" customHeight="1">
      <c r="B74" s="169"/>
      <c r="C74" s="170"/>
      <c r="D74" s="171" t="s">
        <v>114</v>
      </c>
      <c r="E74" s="172"/>
      <c r="F74" s="172"/>
      <c r="G74" s="172"/>
      <c r="H74" s="172"/>
      <c r="I74" s="173"/>
      <c r="J74" s="174">
        <f>J183</f>
        <v>0</v>
      </c>
      <c r="K74" s="170"/>
      <c r="L74" s="175"/>
    </row>
    <row r="75" s="7" customFormat="1" ht="24.96" customHeight="1">
      <c r="B75" s="162"/>
      <c r="C75" s="163"/>
      <c r="D75" s="164" t="s">
        <v>115</v>
      </c>
      <c r="E75" s="165"/>
      <c r="F75" s="165"/>
      <c r="G75" s="165"/>
      <c r="H75" s="165"/>
      <c r="I75" s="166"/>
      <c r="J75" s="167">
        <f>J202</f>
        <v>0</v>
      </c>
      <c r="K75" s="163"/>
      <c r="L75" s="168"/>
    </row>
    <row r="76" s="8" customFormat="1" ht="19.92" customHeight="1">
      <c r="B76" s="169"/>
      <c r="C76" s="170"/>
      <c r="D76" s="171" t="s">
        <v>116</v>
      </c>
      <c r="E76" s="172"/>
      <c r="F76" s="172"/>
      <c r="G76" s="172"/>
      <c r="H76" s="172"/>
      <c r="I76" s="173"/>
      <c r="J76" s="174">
        <f>J203</f>
        <v>0</v>
      </c>
      <c r="K76" s="170"/>
      <c r="L76" s="175"/>
    </row>
    <row r="77" s="8" customFormat="1" ht="19.92" customHeight="1">
      <c r="B77" s="169"/>
      <c r="C77" s="170"/>
      <c r="D77" s="171" t="s">
        <v>117</v>
      </c>
      <c r="E77" s="172"/>
      <c r="F77" s="172"/>
      <c r="G77" s="172"/>
      <c r="H77" s="172"/>
      <c r="I77" s="173"/>
      <c r="J77" s="174">
        <f>J205</f>
        <v>0</v>
      </c>
      <c r="K77" s="170"/>
      <c r="L77" s="175"/>
    </row>
    <row r="78" s="1" customFormat="1" ht="21.84" customHeight="1">
      <c r="B78" s="36"/>
      <c r="C78" s="37"/>
      <c r="D78" s="37"/>
      <c r="E78" s="37"/>
      <c r="F78" s="37"/>
      <c r="G78" s="37"/>
      <c r="H78" s="37"/>
      <c r="I78" s="128"/>
      <c r="J78" s="37"/>
      <c r="K78" s="37"/>
      <c r="L78" s="41"/>
    </row>
    <row r="79" s="1" customFormat="1" ht="6.96" customHeight="1">
      <c r="B79" s="55"/>
      <c r="C79" s="56"/>
      <c r="D79" s="56"/>
      <c r="E79" s="56"/>
      <c r="F79" s="56"/>
      <c r="G79" s="56"/>
      <c r="H79" s="56"/>
      <c r="I79" s="152"/>
      <c r="J79" s="56"/>
      <c r="K79" s="56"/>
      <c r="L79" s="41"/>
    </row>
    <row r="83" s="1" customFormat="1" ht="6.96" customHeight="1">
      <c r="B83" s="57"/>
      <c r="C83" s="58"/>
      <c r="D83" s="58"/>
      <c r="E83" s="58"/>
      <c r="F83" s="58"/>
      <c r="G83" s="58"/>
      <c r="H83" s="58"/>
      <c r="I83" s="155"/>
      <c r="J83" s="58"/>
      <c r="K83" s="58"/>
      <c r="L83" s="41"/>
    </row>
    <row r="84" s="1" customFormat="1" ht="24.96" customHeight="1">
      <c r="B84" s="36"/>
      <c r="C84" s="21" t="s">
        <v>118</v>
      </c>
      <c r="D84" s="37"/>
      <c r="E84" s="37"/>
      <c r="F84" s="37"/>
      <c r="G84" s="37"/>
      <c r="H84" s="37"/>
      <c r="I84" s="128"/>
      <c r="J84" s="37"/>
      <c r="K84" s="37"/>
      <c r="L84" s="41"/>
    </row>
    <row r="85" s="1" customFormat="1" ht="6.96" customHeight="1">
      <c r="B85" s="36"/>
      <c r="C85" s="37"/>
      <c r="D85" s="37"/>
      <c r="E85" s="37"/>
      <c r="F85" s="37"/>
      <c r="G85" s="37"/>
      <c r="H85" s="37"/>
      <c r="I85" s="128"/>
      <c r="J85" s="37"/>
      <c r="K85" s="37"/>
      <c r="L85" s="41"/>
    </row>
    <row r="86" s="1" customFormat="1" ht="12" customHeight="1">
      <c r="B86" s="36"/>
      <c r="C86" s="30" t="s">
        <v>16</v>
      </c>
      <c r="D86" s="37"/>
      <c r="E86" s="37"/>
      <c r="F86" s="37"/>
      <c r="G86" s="37"/>
      <c r="H86" s="37"/>
      <c r="I86" s="128"/>
      <c r="J86" s="37"/>
      <c r="K86" s="37"/>
      <c r="L86" s="41"/>
    </row>
    <row r="87" s="1" customFormat="1" ht="14.4" customHeight="1">
      <c r="B87" s="36"/>
      <c r="C87" s="37"/>
      <c r="D87" s="37"/>
      <c r="E87" s="156" t="str">
        <f>E7</f>
        <v>Obnova hřbitovní zdi Jáchymov</v>
      </c>
      <c r="F87" s="30"/>
      <c r="G87" s="30"/>
      <c r="H87" s="30"/>
      <c r="I87" s="128"/>
      <c r="J87" s="37"/>
      <c r="K87" s="37"/>
      <c r="L87" s="41"/>
    </row>
    <row r="88" s="1" customFormat="1" ht="12" customHeight="1">
      <c r="B88" s="36"/>
      <c r="C88" s="30" t="s">
        <v>96</v>
      </c>
      <c r="D88" s="37"/>
      <c r="E88" s="37"/>
      <c r="F88" s="37"/>
      <c r="G88" s="37"/>
      <c r="H88" s="37"/>
      <c r="I88" s="128"/>
      <c r="J88" s="37"/>
      <c r="K88" s="37"/>
      <c r="L88" s="41"/>
    </row>
    <row r="89" s="1" customFormat="1" ht="14.4" customHeight="1">
      <c r="B89" s="36"/>
      <c r="C89" s="37"/>
      <c r="D89" s="37"/>
      <c r="E89" s="62" t="str">
        <f>E9</f>
        <v>část MÁRNICE - stavební část</v>
      </c>
      <c r="F89" s="37"/>
      <c r="G89" s="37"/>
      <c r="H89" s="37"/>
      <c r="I89" s="128"/>
      <c r="J89" s="37"/>
      <c r="K89" s="37"/>
      <c r="L89" s="41"/>
    </row>
    <row r="90" s="1" customFormat="1" ht="6.96" customHeight="1">
      <c r="B90" s="36"/>
      <c r="C90" s="37"/>
      <c r="D90" s="37"/>
      <c r="E90" s="37"/>
      <c r="F90" s="37"/>
      <c r="G90" s="37"/>
      <c r="H90" s="37"/>
      <c r="I90" s="128"/>
      <c r="J90" s="37"/>
      <c r="K90" s="37"/>
      <c r="L90" s="41"/>
    </row>
    <row r="91" s="1" customFormat="1" ht="12" customHeight="1">
      <c r="B91" s="36"/>
      <c r="C91" s="30" t="s">
        <v>21</v>
      </c>
      <c r="D91" s="37"/>
      <c r="E91" s="37"/>
      <c r="F91" s="25" t="str">
        <f>F12</f>
        <v>Jáchymov</v>
      </c>
      <c r="G91" s="37"/>
      <c r="H91" s="37"/>
      <c r="I91" s="130" t="s">
        <v>23</v>
      </c>
      <c r="J91" s="65" t="str">
        <f>IF(J12="","",J12)</f>
        <v>28.1.2019</v>
      </c>
      <c r="K91" s="37"/>
      <c r="L91" s="41"/>
    </row>
    <row r="92" s="1" customFormat="1" ht="6.96" customHeight="1">
      <c r="B92" s="36"/>
      <c r="C92" s="37"/>
      <c r="D92" s="37"/>
      <c r="E92" s="37"/>
      <c r="F92" s="37"/>
      <c r="G92" s="37"/>
      <c r="H92" s="37"/>
      <c r="I92" s="128"/>
      <c r="J92" s="37"/>
      <c r="K92" s="37"/>
      <c r="L92" s="41"/>
    </row>
    <row r="93" s="1" customFormat="1" ht="35.4" customHeight="1">
      <c r="B93" s="36"/>
      <c r="C93" s="30" t="s">
        <v>25</v>
      </c>
      <c r="D93" s="37"/>
      <c r="E93" s="37"/>
      <c r="F93" s="25" t="str">
        <f>E15</f>
        <v>Město Jáchymov, nám. Republiky 1, 362 51 Jáchymov</v>
      </c>
      <c r="G93" s="37"/>
      <c r="H93" s="37"/>
      <c r="I93" s="130" t="s">
        <v>32</v>
      </c>
      <c r="J93" s="34" t="str">
        <f>E21</f>
        <v>Ing. arch. Jaroslav Egert, Komenského 851, Jáchymo</v>
      </c>
      <c r="K93" s="37"/>
      <c r="L93" s="41"/>
    </row>
    <row r="94" s="1" customFormat="1" ht="12.6" customHeight="1">
      <c r="B94" s="36"/>
      <c r="C94" s="30" t="s">
        <v>30</v>
      </c>
      <c r="D94" s="37"/>
      <c r="E94" s="37"/>
      <c r="F94" s="25" t="str">
        <f>IF(E18="","",E18)</f>
        <v>Vyplň údaj</v>
      </c>
      <c r="G94" s="37"/>
      <c r="H94" s="37"/>
      <c r="I94" s="130" t="s">
        <v>36</v>
      </c>
      <c r="J94" s="34" t="str">
        <f>E24</f>
        <v>Ing. C. Janoušová</v>
      </c>
      <c r="K94" s="37"/>
      <c r="L94" s="41"/>
    </row>
    <row r="95" s="1" customFormat="1" ht="10.32" customHeight="1">
      <c r="B95" s="36"/>
      <c r="C95" s="37"/>
      <c r="D95" s="37"/>
      <c r="E95" s="37"/>
      <c r="F95" s="37"/>
      <c r="G95" s="37"/>
      <c r="H95" s="37"/>
      <c r="I95" s="128"/>
      <c r="J95" s="37"/>
      <c r="K95" s="37"/>
      <c r="L95" s="41"/>
    </row>
    <row r="96" s="9" customFormat="1" ht="29.28" customHeight="1">
      <c r="B96" s="176"/>
      <c r="C96" s="177" t="s">
        <v>119</v>
      </c>
      <c r="D96" s="178" t="s">
        <v>59</v>
      </c>
      <c r="E96" s="178" t="s">
        <v>55</v>
      </c>
      <c r="F96" s="178" t="s">
        <v>56</v>
      </c>
      <c r="G96" s="178" t="s">
        <v>120</v>
      </c>
      <c r="H96" s="178" t="s">
        <v>121</v>
      </c>
      <c r="I96" s="179" t="s">
        <v>122</v>
      </c>
      <c r="J96" s="178" t="s">
        <v>100</v>
      </c>
      <c r="K96" s="180" t="s">
        <v>123</v>
      </c>
      <c r="L96" s="181"/>
      <c r="M96" s="85" t="s">
        <v>19</v>
      </c>
      <c r="N96" s="86" t="s">
        <v>44</v>
      </c>
      <c r="O96" s="86" t="s">
        <v>124</v>
      </c>
      <c r="P96" s="86" t="s">
        <v>125</v>
      </c>
      <c r="Q96" s="86" t="s">
        <v>126</v>
      </c>
      <c r="R96" s="86" t="s">
        <v>127</v>
      </c>
      <c r="S96" s="86" t="s">
        <v>128</v>
      </c>
      <c r="T96" s="87" t="s">
        <v>129</v>
      </c>
    </row>
    <row r="97" s="1" customFormat="1" ht="22.8" customHeight="1">
      <c r="B97" s="36"/>
      <c r="C97" s="92" t="s">
        <v>130</v>
      </c>
      <c r="D97" s="37"/>
      <c r="E97" s="37"/>
      <c r="F97" s="37"/>
      <c r="G97" s="37"/>
      <c r="H97" s="37"/>
      <c r="I97" s="128"/>
      <c r="J97" s="182">
        <f>BK97</f>
        <v>0</v>
      </c>
      <c r="K97" s="37"/>
      <c r="L97" s="41"/>
      <c r="M97" s="88"/>
      <c r="N97" s="89"/>
      <c r="O97" s="89"/>
      <c r="P97" s="183">
        <f>P98+P171+P202</f>
        <v>0</v>
      </c>
      <c r="Q97" s="89"/>
      <c r="R97" s="183">
        <f>R98+R171+R202</f>
        <v>2.9406588299999998</v>
      </c>
      <c r="S97" s="89"/>
      <c r="T97" s="184">
        <f>T98+T171+T202</f>
        <v>2.948712</v>
      </c>
      <c r="AT97" s="15" t="s">
        <v>73</v>
      </c>
      <c r="AU97" s="15" t="s">
        <v>101</v>
      </c>
      <c r="BK97" s="185">
        <f>BK98+BK171+BK202</f>
        <v>0</v>
      </c>
    </row>
    <row r="98" s="10" customFormat="1" ht="25.92" customHeight="1">
      <c r="B98" s="186"/>
      <c r="C98" s="187"/>
      <c r="D98" s="188" t="s">
        <v>73</v>
      </c>
      <c r="E98" s="189" t="s">
        <v>131</v>
      </c>
      <c r="F98" s="189" t="s">
        <v>132</v>
      </c>
      <c r="G98" s="187"/>
      <c r="H98" s="187"/>
      <c r="I98" s="190"/>
      <c r="J98" s="191">
        <f>BK98</f>
        <v>0</v>
      </c>
      <c r="K98" s="187"/>
      <c r="L98" s="192"/>
      <c r="M98" s="193"/>
      <c r="N98" s="194"/>
      <c r="O98" s="194"/>
      <c r="P98" s="195">
        <f>P99+P104+P118+P154+P168</f>
        <v>0</v>
      </c>
      <c r="Q98" s="194"/>
      <c r="R98" s="195">
        <f>R99+R104+R118+R154+R168</f>
        <v>2.7364291299999999</v>
      </c>
      <c r="S98" s="194"/>
      <c r="T98" s="196">
        <f>T99+T104+T118+T154+T168</f>
        <v>2.9477120000000001</v>
      </c>
      <c r="AR98" s="197" t="s">
        <v>82</v>
      </c>
      <c r="AT98" s="198" t="s">
        <v>73</v>
      </c>
      <c r="AU98" s="198" t="s">
        <v>74</v>
      </c>
      <c r="AY98" s="197" t="s">
        <v>133</v>
      </c>
      <c r="BK98" s="199">
        <f>BK99+BK104+BK118+BK154+BK168</f>
        <v>0</v>
      </c>
    </row>
    <row r="99" s="10" customFormat="1" ht="22.8" customHeight="1">
      <c r="B99" s="186"/>
      <c r="C99" s="187"/>
      <c r="D99" s="188" t="s">
        <v>73</v>
      </c>
      <c r="E99" s="200" t="s">
        <v>141</v>
      </c>
      <c r="F99" s="200" t="s">
        <v>471</v>
      </c>
      <c r="G99" s="187"/>
      <c r="H99" s="187"/>
      <c r="I99" s="190"/>
      <c r="J99" s="201">
        <f>BK99</f>
        <v>0</v>
      </c>
      <c r="K99" s="187"/>
      <c r="L99" s="192"/>
      <c r="M99" s="193"/>
      <c r="N99" s="194"/>
      <c r="O99" s="194"/>
      <c r="P99" s="195">
        <f>SUM(P100:P103)</f>
        <v>0</v>
      </c>
      <c r="Q99" s="194"/>
      <c r="R99" s="195">
        <f>SUM(R100:R103)</f>
        <v>0.36382500000000001</v>
      </c>
      <c r="S99" s="194"/>
      <c r="T99" s="196">
        <f>SUM(T100:T103)</f>
        <v>0</v>
      </c>
      <c r="AR99" s="197" t="s">
        <v>82</v>
      </c>
      <c r="AT99" s="198" t="s">
        <v>73</v>
      </c>
      <c r="AU99" s="198" t="s">
        <v>82</v>
      </c>
      <c r="AY99" s="197" t="s">
        <v>133</v>
      </c>
      <c r="BK99" s="199">
        <f>SUM(BK100:BK103)</f>
        <v>0</v>
      </c>
    </row>
    <row r="100" s="1" customFormat="1" ht="20.4" customHeight="1">
      <c r="B100" s="36"/>
      <c r="C100" s="202" t="s">
        <v>82</v>
      </c>
      <c r="D100" s="202" t="s">
        <v>136</v>
      </c>
      <c r="E100" s="203" t="s">
        <v>472</v>
      </c>
      <c r="F100" s="204" t="s">
        <v>473</v>
      </c>
      <c r="G100" s="205" t="s">
        <v>244</v>
      </c>
      <c r="H100" s="206">
        <v>10.5</v>
      </c>
      <c r="I100" s="207"/>
      <c r="J100" s="208">
        <f>ROUND(I100*H100,2)</f>
        <v>0</v>
      </c>
      <c r="K100" s="204" t="s">
        <v>140</v>
      </c>
      <c r="L100" s="41"/>
      <c r="M100" s="209" t="s">
        <v>19</v>
      </c>
      <c r="N100" s="210" t="s">
        <v>45</v>
      </c>
      <c r="O100" s="77"/>
      <c r="P100" s="211">
        <f>O100*H100</f>
        <v>0</v>
      </c>
      <c r="Q100" s="211">
        <v>0.03465</v>
      </c>
      <c r="R100" s="211">
        <f>Q100*H100</f>
        <v>0.36382500000000001</v>
      </c>
      <c r="S100" s="211">
        <v>0</v>
      </c>
      <c r="T100" s="212">
        <f>S100*H100</f>
        <v>0</v>
      </c>
      <c r="AR100" s="15" t="s">
        <v>141</v>
      </c>
      <c r="AT100" s="15" t="s">
        <v>136</v>
      </c>
      <c r="AU100" s="15" t="s">
        <v>84</v>
      </c>
      <c r="AY100" s="15" t="s">
        <v>133</v>
      </c>
      <c r="BE100" s="213">
        <f>IF(N100="základní",J100,0)</f>
        <v>0</v>
      </c>
      <c r="BF100" s="213">
        <f>IF(N100="snížená",J100,0)</f>
        <v>0</v>
      </c>
      <c r="BG100" s="213">
        <f>IF(N100="zákl. přenesená",J100,0)</f>
        <v>0</v>
      </c>
      <c r="BH100" s="213">
        <f>IF(N100="sníž. přenesená",J100,0)</f>
        <v>0</v>
      </c>
      <c r="BI100" s="213">
        <f>IF(N100="nulová",J100,0)</f>
        <v>0</v>
      </c>
      <c r="BJ100" s="15" t="s">
        <v>82</v>
      </c>
      <c r="BK100" s="213">
        <f>ROUND(I100*H100,2)</f>
        <v>0</v>
      </c>
      <c r="BL100" s="15" t="s">
        <v>141</v>
      </c>
      <c r="BM100" s="15" t="s">
        <v>474</v>
      </c>
    </row>
    <row r="101" s="1" customFormat="1">
      <c r="B101" s="36"/>
      <c r="C101" s="37"/>
      <c r="D101" s="214" t="s">
        <v>143</v>
      </c>
      <c r="E101" s="37"/>
      <c r="F101" s="215" t="s">
        <v>475</v>
      </c>
      <c r="G101" s="37"/>
      <c r="H101" s="37"/>
      <c r="I101" s="128"/>
      <c r="J101" s="37"/>
      <c r="K101" s="37"/>
      <c r="L101" s="41"/>
      <c r="M101" s="216"/>
      <c r="N101" s="77"/>
      <c r="O101" s="77"/>
      <c r="P101" s="77"/>
      <c r="Q101" s="77"/>
      <c r="R101" s="77"/>
      <c r="S101" s="77"/>
      <c r="T101" s="78"/>
      <c r="AT101" s="15" t="s">
        <v>143</v>
      </c>
      <c r="AU101" s="15" t="s">
        <v>84</v>
      </c>
    </row>
    <row r="102" s="1" customFormat="1">
      <c r="B102" s="36"/>
      <c r="C102" s="37"/>
      <c r="D102" s="214" t="s">
        <v>152</v>
      </c>
      <c r="E102" s="37"/>
      <c r="F102" s="215" t="s">
        <v>476</v>
      </c>
      <c r="G102" s="37"/>
      <c r="H102" s="37"/>
      <c r="I102" s="128"/>
      <c r="J102" s="37"/>
      <c r="K102" s="37"/>
      <c r="L102" s="41"/>
      <c r="M102" s="216"/>
      <c r="N102" s="77"/>
      <c r="O102" s="77"/>
      <c r="P102" s="77"/>
      <c r="Q102" s="77"/>
      <c r="R102" s="77"/>
      <c r="S102" s="77"/>
      <c r="T102" s="78"/>
      <c r="AT102" s="15" t="s">
        <v>152</v>
      </c>
      <c r="AU102" s="15" t="s">
        <v>84</v>
      </c>
    </row>
    <row r="103" s="12" customFormat="1">
      <c r="B103" s="227"/>
      <c r="C103" s="228"/>
      <c r="D103" s="214" t="s">
        <v>145</v>
      </c>
      <c r="E103" s="229" t="s">
        <v>19</v>
      </c>
      <c r="F103" s="230" t="s">
        <v>477</v>
      </c>
      <c r="G103" s="228"/>
      <c r="H103" s="231">
        <v>10.5</v>
      </c>
      <c r="I103" s="232"/>
      <c r="J103" s="228"/>
      <c r="K103" s="228"/>
      <c r="L103" s="233"/>
      <c r="M103" s="234"/>
      <c r="N103" s="235"/>
      <c r="O103" s="235"/>
      <c r="P103" s="235"/>
      <c r="Q103" s="235"/>
      <c r="R103" s="235"/>
      <c r="S103" s="235"/>
      <c r="T103" s="236"/>
      <c r="AT103" s="237" t="s">
        <v>145</v>
      </c>
      <c r="AU103" s="237" t="s">
        <v>84</v>
      </c>
      <c r="AV103" s="12" t="s">
        <v>84</v>
      </c>
      <c r="AW103" s="12" t="s">
        <v>35</v>
      </c>
      <c r="AX103" s="12" t="s">
        <v>74</v>
      </c>
      <c r="AY103" s="237" t="s">
        <v>133</v>
      </c>
    </row>
    <row r="104" s="10" customFormat="1" ht="22.8" customHeight="1">
      <c r="B104" s="186"/>
      <c r="C104" s="187"/>
      <c r="D104" s="188" t="s">
        <v>73</v>
      </c>
      <c r="E104" s="200" t="s">
        <v>161</v>
      </c>
      <c r="F104" s="200" t="s">
        <v>162</v>
      </c>
      <c r="G104" s="187"/>
      <c r="H104" s="187"/>
      <c r="I104" s="190"/>
      <c r="J104" s="201">
        <f>BK104</f>
        <v>0</v>
      </c>
      <c r="K104" s="187"/>
      <c r="L104" s="192"/>
      <c r="M104" s="193"/>
      <c r="N104" s="194"/>
      <c r="O104" s="194"/>
      <c r="P104" s="195">
        <f>SUM(P105:P117)</f>
        <v>0</v>
      </c>
      <c r="Q104" s="194"/>
      <c r="R104" s="195">
        <f>SUM(R105:R117)</f>
        <v>1.88307834</v>
      </c>
      <c r="S104" s="194"/>
      <c r="T104" s="196">
        <f>SUM(T105:T117)</f>
        <v>0</v>
      </c>
      <c r="AR104" s="197" t="s">
        <v>82</v>
      </c>
      <c r="AT104" s="198" t="s">
        <v>73</v>
      </c>
      <c r="AU104" s="198" t="s">
        <v>82</v>
      </c>
      <c r="AY104" s="197" t="s">
        <v>133</v>
      </c>
      <c r="BK104" s="199">
        <f>SUM(BK105:BK117)</f>
        <v>0</v>
      </c>
    </row>
    <row r="105" s="1" customFormat="1" ht="20.4" customHeight="1">
      <c r="B105" s="36"/>
      <c r="C105" s="202" t="s">
        <v>84</v>
      </c>
      <c r="D105" s="202" t="s">
        <v>136</v>
      </c>
      <c r="E105" s="203" t="s">
        <v>163</v>
      </c>
      <c r="F105" s="204" t="s">
        <v>164</v>
      </c>
      <c r="G105" s="205" t="s">
        <v>150</v>
      </c>
      <c r="H105" s="206">
        <v>99.587000000000003</v>
      </c>
      <c r="I105" s="207"/>
      <c r="J105" s="208">
        <f>ROUND(I105*H105,2)</f>
        <v>0</v>
      </c>
      <c r="K105" s="204" t="s">
        <v>140</v>
      </c>
      <c r="L105" s="41"/>
      <c r="M105" s="209" t="s">
        <v>19</v>
      </c>
      <c r="N105" s="210" t="s">
        <v>45</v>
      </c>
      <c r="O105" s="77"/>
      <c r="P105" s="211">
        <f>O105*H105</f>
        <v>0</v>
      </c>
      <c r="Q105" s="211">
        <v>0</v>
      </c>
      <c r="R105" s="211">
        <f>Q105*H105</f>
        <v>0</v>
      </c>
      <c r="S105" s="211">
        <v>0</v>
      </c>
      <c r="T105" s="212">
        <f>S105*H105</f>
        <v>0</v>
      </c>
      <c r="AR105" s="15" t="s">
        <v>141</v>
      </c>
      <c r="AT105" s="15" t="s">
        <v>136</v>
      </c>
      <c r="AU105" s="15" t="s">
        <v>84</v>
      </c>
      <c r="AY105" s="15" t="s">
        <v>133</v>
      </c>
      <c r="BE105" s="213">
        <f>IF(N105="základní",J105,0)</f>
        <v>0</v>
      </c>
      <c r="BF105" s="213">
        <f>IF(N105="snížená",J105,0)</f>
        <v>0</v>
      </c>
      <c r="BG105" s="213">
        <f>IF(N105="zákl. přenesená",J105,0)</f>
        <v>0</v>
      </c>
      <c r="BH105" s="213">
        <f>IF(N105="sníž. přenesená",J105,0)</f>
        <v>0</v>
      </c>
      <c r="BI105" s="213">
        <f>IF(N105="nulová",J105,0)</f>
        <v>0</v>
      </c>
      <c r="BJ105" s="15" t="s">
        <v>82</v>
      </c>
      <c r="BK105" s="213">
        <f>ROUND(I105*H105,2)</f>
        <v>0</v>
      </c>
      <c r="BL105" s="15" t="s">
        <v>141</v>
      </c>
      <c r="BM105" s="15" t="s">
        <v>165</v>
      </c>
    </row>
    <row r="106" s="12" customFormat="1">
      <c r="B106" s="227"/>
      <c r="C106" s="228"/>
      <c r="D106" s="214" t="s">
        <v>145</v>
      </c>
      <c r="E106" s="229" t="s">
        <v>19</v>
      </c>
      <c r="F106" s="230" t="s">
        <v>478</v>
      </c>
      <c r="G106" s="228"/>
      <c r="H106" s="231">
        <v>29.719999999999999</v>
      </c>
      <c r="I106" s="232"/>
      <c r="J106" s="228"/>
      <c r="K106" s="228"/>
      <c r="L106" s="233"/>
      <c r="M106" s="234"/>
      <c r="N106" s="235"/>
      <c r="O106" s="235"/>
      <c r="P106" s="235"/>
      <c r="Q106" s="235"/>
      <c r="R106" s="235"/>
      <c r="S106" s="235"/>
      <c r="T106" s="236"/>
      <c r="AT106" s="237" t="s">
        <v>145</v>
      </c>
      <c r="AU106" s="237" t="s">
        <v>84</v>
      </c>
      <c r="AV106" s="12" t="s">
        <v>84</v>
      </c>
      <c r="AW106" s="12" t="s">
        <v>35</v>
      </c>
      <c r="AX106" s="12" t="s">
        <v>74</v>
      </c>
      <c r="AY106" s="237" t="s">
        <v>133</v>
      </c>
    </row>
    <row r="107" s="12" customFormat="1">
      <c r="B107" s="227"/>
      <c r="C107" s="228"/>
      <c r="D107" s="214" t="s">
        <v>145</v>
      </c>
      <c r="E107" s="229" t="s">
        <v>19</v>
      </c>
      <c r="F107" s="230" t="s">
        <v>479</v>
      </c>
      <c r="G107" s="228"/>
      <c r="H107" s="231">
        <v>69.867000000000004</v>
      </c>
      <c r="I107" s="232"/>
      <c r="J107" s="228"/>
      <c r="K107" s="228"/>
      <c r="L107" s="233"/>
      <c r="M107" s="234"/>
      <c r="N107" s="235"/>
      <c r="O107" s="235"/>
      <c r="P107" s="235"/>
      <c r="Q107" s="235"/>
      <c r="R107" s="235"/>
      <c r="S107" s="235"/>
      <c r="T107" s="236"/>
      <c r="AT107" s="237" t="s">
        <v>145</v>
      </c>
      <c r="AU107" s="237" t="s">
        <v>84</v>
      </c>
      <c r="AV107" s="12" t="s">
        <v>84</v>
      </c>
      <c r="AW107" s="12" t="s">
        <v>35</v>
      </c>
      <c r="AX107" s="12" t="s">
        <v>74</v>
      </c>
      <c r="AY107" s="237" t="s">
        <v>133</v>
      </c>
    </row>
    <row r="108" s="1" customFormat="1" ht="20.4" customHeight="1">
      <c r="B108" s="36"/>
      <c r="C108" s="202" t="s">
        <v>134</v>
      </c>
      <c r="D108" s="202" t="s">
        <v>136</v>
      </c>
      <c r="E108" s="203" t="s">
        <v>480</v>
      </c>
      <c r="F108" s="204" t="s">
        <v>481</v>
      </c>
      <c r="G108" s="205" t="s">
        <v>150</v>
      </c>
      <c r="H108" s="206">
        <v>69.867000000000004</v>
      </c>
      <c r="I108" s="207"/>
      <c r="J108" s="208">
        <f>ROUND(I108*H108,2)</f>
        <v>0</v>
      </c>
      <c r="K108" s="204" t="s">
        <v>140</v>
      </c>
      <c r="L108" s="41"/>
      <c r="M108" s="209" t="s">
        <v>19</v>
      </c>
      <c r="N108" s="210" t="s">
        <v>45</v>
      </c>
      <c r="O108" s="77"/>
      <c r="P108" s="211">
        <f>O108*H108</f>
        <v>0</v>
      </c>
      <c r="Q108" s="211">
        <v>0.01222</v>
      </c>
      <c r="R108" s="211">
        <f>Q108*H108</f>
        <v>0.85377474000000009</v>
      </c>
      <c r="S108" s="211">
        <v>0</v>
      </c>
      <c r="T108" s="212">
        <f>S108*H108</f>
        <v>0</v>
      </c>
      <c r="AR108" s="15" t="s">
        <v>141</v>
      </c>
      <c r="AT108" s="15" t="s">
        <v>136</v>
      </c>
      <c r="AU108" s="15" t="s">
        <v>84</v>
      </c>
      <c r="AY108" s="15" t="s">
        <v>133</v>
      </c>
      <c r="BE108" s="213">
        <f>IF(N108="základní",J108,0)</f>
        <v>0</v>
      </c>
      <c r="BF108" s="213">
        <f>IF(N108="snížená",J108,0)</f>
        <v>0</v>
      </c>
      <c r="BG108" s="213">
        <f>IF(N108="zákl. přenesená",J108,0)</f>
        <v>0</v>
      </c>
      <c r="BH108" s="213">
        <f>IF(N108="sníž. přenesená",J108,0)</f>
        <v>0</v>
      </c>
      <c r="BI108" s="213">
        <f>IF(N108="nulová",J108,0)</f>
        <v>0</v>
      </c>
      <c r="BJ108" s="15" t="s">
        <v>82</v>
      </c>
      <c r="BK108" s="213">
        <f>ROUND(I108*H108,2)</f>
        <v>0</v>
      </c>
      <c r="BL108" s="15" t="s">
        <v>141</v>
      </c>
      <c r="BM108" s="15" t="s">
        <v>482</v>
      </c>
    </row>
    <row r="109" s="1" customFormat="1">
      <c r="B109" s="36"/>
      <c r="C109" s="37"/>
      <c r="D109" s="214" t="s">
        <v>152</v>
      </c>
      <c r="E109" s="37"/>
      <c r="F109" s="215" t="s">
        <v>177</v>
      </c>
      <c r="G109" s="37"/>
      <c r="H109" s="37"/>
      <c r="I109" s="128"/>
      <c r="J109" s="37"/>
      <c r="K109" s="37"/>
      <c r="L109" s="41"/>
      <c r="M109" s="216"/>
      <c r="N109" s="77"/>
      <c r="O109" s="77"/>
      <c r="P109" s="77"/>
      <c r="Q109" s="77"/>
      <c r="R109" s="77"/>
      <c r="S109" s="77"/>
      <c r="T109" s="78"/>
      <c r="AT109" s="15" t="s">
        <v>152</v>
      </c>
      <c r="AU109" s="15" t="s">
        <v>84</v>
      </c>
    </row>
    <row r="110" s="12" customFormat="1">
      <c r="B110" s="227"/>
      <c r="C110" s="228"/>
      <c r="D110" s="214" t="s">
        <v>145</v>
      </c>
      <c r="E110" s="229" t="s">
        <v>19</v>
      </c>
      <c r="F110" s="230" t="s">
        <v>479</v>
      </c>
      <c r="G110" s="228"/>
      <c r="H110" s="231">
        <v>69.867000000000004</v>
      </c>
      <c r="I110" s="232"/>
      <c r="J110" s="228"/>
      <c r="K110" s="228"/>
      <c r="L110" s="233"/>
      <c r="M110" s="234"/>
      <c r="N110" s="235"/>
      <c r="O110" s="235"/>
      <c r="P110" s="235"/>
      <c r="Q110" s="235"/>
      <c r="R110" s="235"/>
      <c r="S110" s="235"/>
      <c r="T110" s="236"/>
      <c r="AT110" s="237" t="s">
        <v>145</v>
      </c>
      <c r="AU110" s="237" t="s">
        <v>84</v>
      </c>
      <c r="AV110" s="12" t="s">
        <v>84</v>
      </c>
      <c r="AW110" s="12" t="s">
        <v>35</v>
      </c>
      <c r="AX110" s="12" t="s">
        <v>74</v>
      </c>
      <c r="AY110" s="237" t="s">
        <v>133</v>
      </c>
    </row>
    <row r="111" s="1" customFormat="1" ht="20.4" customHeight="1">
      <c r="B111" s="36"/>
      <c r="C111" s="202" t="s">
        <v>141</v>
      </c>
      <c r="D111" s="202" t="s">
        <v>136</v>
      </c>
      <c r="E111" s="203" t="s">
        <v>483</v>
      </c>
      <c r="F111" s="204" t="s">
        <v>484</v>
      </c>
      <c r="G111" s="205" t="s">
        <v>150</v>
      </c>
      <c r="H111" s="206">
        <v>29.719999999999999</v>
      </c>
      <c r="I111" s="207"/>
      <c r="J111" s="208">
        <f>ROUND(I111*H111,2)</f>
        <v>0</v>
      </c>
      <c r="K111" s="204" t="s">
        <v>140</v>
      </c>
      <c r="L111" s="41"/>
      <c r="M111" s="209" t="s">
        <v>19</v>
      </c>
      <c r="N111" s="210" t="s">
        <v>45</v>
      </c>
      <c r="O111" s="77"/>
      <c r="P111" s="211">
        <f>O111*H111</f>
        <v>0</v>
      </c>
      <c r="Q111" s="211">
        <v>0.021229999999999999</v>
      </c>
      <c r="R111" s="211">
        <f>Q111*H111</f>
        <v>0.63095559999999995</v>
      </c>
      <c r="S111" s="211">
        <v>0</v>
      </c>
      <c r="T111" s="212">
        <f>S111*H111</f>
        <v>0</v>
      </c>
      <c r="AR111" s="15" t="s">
        <v>141</v>
      </c>
      <c r="AT111" s="15" t="s">
        <v>136</v>
      </c>
      <c r="AU111" s="15" t="s">
        <v>84</v>
      </c>
      <c r="AY111" s="15" t="s">
        <v>133</v>
      </c>
      <c r="BE111" s="213">
        <f>IF(N111="základní",J111,0)</f>
        <v>0</v>
      </c>
      <c r="BF111" s="213">
        <f>IF(N111="snížená",J111,0)</f>
        <v>0</v>
      </c>
      <c r="BG111" s="213">
        <f>IF(N111="zákl. přenesená",J111,0)</f>
        <v>0</v>
      </c>
      <c r="BH111" s="213">
        <f>IF(N111="sníž. přenesená",J111,0)</f>
        <v>0</v>
      </c>
      <c r="BI111" s="213">
        <f>IF(N111="nulová",J111,0)</f>
        <v>0</v>
      </c>
      <c r="BJ111" s="15" t="s">
        <v>82</v>
      </c>
      <c r="BK111" s="213">
        <f>ROUND(I111*H111,2)</f>
        <v>0</v>
      </c>
      <c r="BL111" s="15" t="s">
        <v>141</v>
      </c>
      <c r="BM111" s="15" t="s">
        <v>485</v>
      </c>
    </row>
    <row r="112" s="1" customFormat="1">
      <c r="B112" s="36"/>
      <c r="C112" s="37"/>
      <c r="D112" s="214" t="s">
        <v>152</v>
      </c>
      <c r="E112" s="37"/>
      <c r="F112" s="215" t="s">
        <v>486</v>
      </c>
      <c r="G112" s="37"/>
      <c r="H112" s="37"/>
      <c r="I112" s="128"/>
      <c r="J112" s="37"/>
      <c r="K112" s="37"/>
      <c r="L112" s="41"/>
      <c r="M112" s="216"/>
      <c r="N112" s="77"/>
      <c r="O112" s="77"/>
      <c r="P112" s="77"/>
      <c r="Q112" s="77"/>
      <c r="R112" s="77"/>
      <c r="S112" s="77"/>
      <c r="T112" s="78"/>
      <c r="AT112" s="15" t="s">
        <v>152</v>
      </c>
      <c r="AU112" s="15" t="s">
        <v>84</v>
      </c>
    </row>
    <row r="113" s="12" customFormat="1">
      <c r="B113" s="227"/>
      <c r="C113" s="228"/>
      <c r="D113" s="214" t="s">
        <v>145</v>
      </c>
      <c r="E113" s="229" t="s">
        <v>19</v>
      </c>
      <c r="F113" s="230" t="s">
        <v>478</v>
      </c>
      <c r="G113" s="228"/>
      <c r="H113" s="231">
        <v>29.719999999999999</v>
      </c>
      <c r="I113" s="232"/>
      <c r="J113" s="228"/>
      <c r="K113" s="228"/>
      <c r="L113" s="233"/>
      <c r="M113" s="234"/>
      <c r="N113" s="235"/>
      <c r="O113" s="235"/>
      <c r="P113" s="235"/>
      <c r="Q113" s="235"/>
      <c r="R113" s="235"/>
      <c r="S113" s="235"/>
      <c r="T113" s="236"/>
      <c r="AT113" s="237" t="s">
        <v>145</v>
      </c>
      <c r="AU113" s="237" t="s">
        <v>84</v>
      </c>
      <c r="AV113" s="12" t="s">
        <v>84</v>
      </c>
      <c r="AW113" s="12" t="s">
        <v>35</v>
      </c>
      <c r="AX113" s="12" t="s">
        <v>74</v>
      </c>
      <c r="AY113" s="237" t="s">
        <v>133</v>
      </c>
    </row>
    <row r="114" s="1" customFormat="1" ht="20.4" customHeight="1">
      <c r="B114" s="36"/>
      <c r="C114" s="202" t="s">
        <v>169</v>
      </c>
      <c r="D114" s="202" t="s">
        <v>136</v>
      </c>
      <c r="E114" s="203" t="s">
        <v>487</v>
      </c>
      <c r="F114" s="204" t="s">
        <v>488</v>
      </c>
      <c r="G114" s="205" t="s">
        <v>150</v>
      </c>
      <c r="H114" s="206">
        <v>99.587000000000003</v>
      </c>
      <c r="I114" s="207"/>
      <c r="J114" s="208">
        <f>ROUND(I114*H114,2)</f>
        <v>0</v>
      </c>
      <c r="K114" s="204" t="s">
        <v>140</v>
      </c>
      <c r="L114" s="41"/>
      <c r="M114" s="209" t="s">
        <v>19</v>
      </c>
      <c r="N114" s="210" t="s">
        <v>45</v>
      </c>
      <c r="O114" s="77"/>
      <c r="P114" s="211">
        <f>O114*H114</f>
        <v>0</v>
      </c>
      <c r="Q114" s="211">
        <v>0.0040000000000000001</v>
      </c>
      <c r="R114" s="211">
        <f>Q114*H114</f>
        <v>0.39834800000000004</v>
      </c>
      <c r="S114" s="211">
        <v>0</v>
      </c>
      <c r="T114" s="212">
        <f>S114*H114</f>
        <v>0</v>
      </c>
      <c r="AR114" s="15" t="s">
        <v>141</v>
      </c>
      <c r="AT114" s="15" t="s">
        <v>136</v>
      </c>
      <c r="AU114" s="15" t="s">
        <v>84</v>
      </c>
      <c r="AY114" s="15" t="s">
        <v>133</v>
      </c>
      <c r="BE114" s="213">
        <f>IF(N114="základní",J114,0)</f>
        <v>0</v>
      </c>
      <c r="BF114" s="213">
        <f>IF(N114="snížená",J114,0)</f>
        <v>0</v>
      </c>
      <c r="BG114" s="213">
        <f>IF(N114="zákl. přenesená",J114,0)</f>
        <v>0</v>
      </c>
      <c r="BH114" s="213">
        <f>IF(N114="sníž. přenesená",J114,0)</f>
        <v>0</v>
      </c>
      <c r="BI114" s="213">
        <f>IF(N114="nulová",J114,0)</f>
        <v>0</v>
      </c>
      <c r="BJ114" s="15" t="s">
        <v>82</v>
      </c>
      <c r="BK114" s="213">
        <f>ROUND(I114*H114,2)</f>
        <v>0</v>
      </c>
      <c r="BL114" s="15" t="s">
        <v>141</v>
      </c>
      <c r="BM114" s="15" t="s">
        <v>489</v>
      </c>
    </row>
    <row r="115" s="1" customFormat="1">
      <c r="B115" s="36"/>
      <c r="C115" s="37"/>
      <c r="D115" s="214" t="s">
        <v>152</v>
      </c>
      <c r="E115" s="37"/>
      <c r="F115" s="215" t="s">
        <v>490</v>
      </c>
      <c r="G115" s="37"/>
      <c r="H115" s="37"/>
      <c r="I115" s="128"/>
      <c r="J115" s="37"/>
      <c r="K115" s="37"/>
      <c r="L115" s="41"/>
      <c r="M115" s="216"/>
      <c r="N115" s="77"/>
      <c r="O115" s="77"/>
      <c r="P115" s="77"/>
      <c r="Q115" s="77"/>
      <c r="R115" s="77"/>
      <c r="S115" s="77"/>
      <c r="T115" s="78"/>
      <c r="AT115" s="15" t="s">
        <v>152</v>
      </c>
      <c r="AU115" s="15" t="s">
        <v>84</v>
      </c>
    </row>
    <row r="116" s="12" customFormat="1">
      <c r="B116" s="227"/>
      <c r="C116" s="228"/>
      <c r="D116" s="214" t="s">
        <v>145</v>
      </c>
      <c r="E116" s="229" t="s">
        <v>19</v>
      </c>
      <c r="F116" s="230" t="s">
        <v>478</v>
      </c>
      <c r="G116" s="228"/>
      <c r="H116" s="231">
        <v>29.719999999999999</v>
      </c>
      <c r="I116" s="232"/>
      <c r="J116" s="228"/>
      <c r="K116" s="228"/>
      <c r="L116" s="233"/>
      <c r="M116" s="234"/>
      <c r="N116" s="235"/>
      <c r="O116" s="235"/>
      <c r="P116" s="235"/>
      <c r="Q116" s="235"/>
      <c r="R116" s="235"/>
      <c r="S116" s="235"/>
      <c r="T116" s="236"/>
      <c r="AT116" s="237" t="s">
        <v>145</v>
      </c>
      <c r="AU116" s="237" t="s">
        <v>84</v>
      </c>
      <c r="AV116" s="12" t="s">
        <v>84</v>
      </c>
      <c r="AW116" s="12" t="s">
        <v>35</v>
      </c>
      <c r="AX116" s="12" t="s">
        <v>74</v>
      </c>
      <c r="AY116" s="237" t="s">
        <v>133</v>
      </c>
    </row>
    <row r="117" s="12" customFormat="1">
      <c r="B117" s="227"/>
      <c r="C117" s="228"/>
      <c r="D117" s="214" t="s">
        <v>145</v>
      </c>
      <c r="E117" s="229" t="s">
        <v>19</v>
      </c>
      <c r="F117" s="230" t="s">
        <v>479</v>
      </c>
      <c r="G117" s="228"/>
      <c r="H117" s="231">
        <v>69.867000000000004</v>
      </c>
      <c r="I117" s="232"/>
      <c r="J117" s="228"/>
      <c r="K117" s="228"/>
      <c r="L117" s="233"/>
      <c r="M117" s="234"/>
      <c r="N117" s="235"/>
      <c r="O117" s="235"/>
      <c r="P117" s="235"/>
      <c r="Q117" s="235"/>
      <c r="R117" s="235"/>
      <c r="S117" s="235"/>
      <c r="T117" s="236"/>
      <c r="AT117" s="237" t="s">
        <v>145</v>
      </c>
      <c r="AU117" s="237" t="s">
        <v>84</v>
      </c>
      <c r="AV117" s="12" t="s">
        <v>84</v>
      </c>
      <c r="AW117" s="12" t="s">
        <v>35</v>
      </c>
      <c r="AX117" s="12" t="s">
        <v>74</v>
      </c>
      <c r="AY117" s="237" t="s">
        <v>133</v>
      </c>
    </row>
    <row r="118" s="10" customFormat="1" ht="22.8" customHeight="1">
      <c r="B118" s="186"/>
      <c r="C118" s="187"/>
      <c r="D118" s="188" t="s">
        <v>73</v>
      </c>
      <c r="E118" s="200" t="s">
        <v>190</v>
      </c>
      <c r="F118" s="200" t="s">
        <v>191</v>
      </c>
      <c r="G118" s="187"/>
      <c r="H118" s="187"/>
      <c r="I118" s="190"/>
      <c r="J118" s="201">
        <f>BK118</f>
        <v>0</v>
      </c>
      <c r="K118" s="187"/>
      <c r="L118" s="192"/>
      <c r="M118" s="193"/>
      <c r="N118" s="194"/>
      <c r="O118" s="194"/>
      <c r="P118" s="195">
        <f>P119+P136+P138+P142+P147</f>
        <v>0</v>
      </c>
      <c r="Q118" s="194"/>
      <c r="R118" s="195">
        <f>R119+R136+R138+R142+R147</f>
        <v>0.48952579000000002</v>
      </c>
      <c r="S118" s="194"/>
      <c r="T118" s="196">
        <f>T119+T136+T138+T142+T147</f>
        <v>2.9477120000000001</v>
      </c>
      <c r="AR118" s="197" t="s">
        <v>82</v>
      </c>
      <c r="AT118" s="198" t="s">
        <v>73</v>
      </c>
      <c r="AU118" s="198" t="s">
        <v>82</v>
      </c>
      <c r="AY118" s="197" t="s">
        <v>133</v>
      </c>
      <c r="BK118" s="199">
        <f>BK119+BK136+BK138+BK142+BK147</f>
        <v>0</v>
      </c>
    </row>
    <row r="119" s="10" customFormat="1" ht="20.88" customHeight="1">
      <c r="B119" s="186"/>
      <c r="C119" s="187"/>
      <c r="D119" s="188" t="s">
        <v>73</v>
      </c>
      <c r="E119" s="200" t="s">
        <v>192</v>
      </c>
      <c r="F119" s="200" t="s">
        <v>193</v>
      </c>
      <c r="G119" s="187"/>
      <c r="H119" s="187"/>
      <c r="I119" s="190"/>
      <c r="J119" s="201">
        <f>BK119</f>
        <v>0</v>
      </c>
      <c r="K119" s="187"/>
      <c r="L119" s="192"/>
      <c r="M119" s="193"/>
      <c r="N119" s="194"/>
      <c r="O119" s="194"/>
      <c r="P119" s="195">
        <f>SUM(P120:P135)</f>
        <v>0</v>
      </c>
      <c r="Q119" s="194"/>
      <c r="R119" s="195">
        <f>SUM(R120:R135)</f>
        <v>0</v>
      </c>
      <c r="S119" s="194"/>
      <c r="T119" s="196">
        <f>SUM(T120:T135)</f>
        <v>0</v>
      </c>
      <c r="AR119" s="197" t="s">
        <v>82</v>
      </c>
      <c r="AT119" s="198" t="s">
        <v>73</v>
      </c>
      <c r="AU119" s="198" t="s">
        <v>84</v>
      </c>
      <c r="AY119" s="197" t="s">
        <v>133</v>
      </c>
      <c r="BK119" s="199">
        <f>SUM(BK120:BK135)</f>
        <v>0</v>
      </c>
    </row>
    <row r="120" s="1" customFormat="1" ht="20.4" customHeight="1">
      <c r="B120" s="36"/>
      <c r="C120" s="202" t="s">
        <v>161</v>
      </c>
      <c r="D120" s="202" t="s">
        <v>136</v>
      </c>
      <c r="E120" s="203" t="s">
        <v>194</v>
      </c>
      <c r="F120" s="204" t="s">
        <v>195</v>
      </c>
      <c r="G120" s="205" t="s">
        <v>150</v>
      </c>
      <c r="H120" s="206">
        <v>150.13</v>
      </c>
      <c r="I120" s="207"/>
      <c r="J120" s="208">
        <f>ROUND(I120*H120,2)</f>
        <v>0</v>
      </c>
      <c r="K120" s="204" t="s">
        <v>140</v>
      </c>
      <c r="L120" s="41"/>
      <c r="M120" s="209" t="s">
        <v>19</v>
      </c>
      <c r="N120" s="210" t="s">
        <v>45</v>
      </c>
      <c r="O120" s="77"/>
      <c r="P120" s="211">
        <f>O120*H120</f>
        <v>0</v>
      </c>
      <c r="Q120" s="211">
        <v>0</v>
      </c>
      <c r="R120" s="211">
        <f>Q120*H120</f>
        <v>0</v>
      </c>
      <c r="S120" s="211">
        <v>0</v>
      </c>
      <c r="T120" s="212">
        <f>S120*H120</f>
        <v>0</v>
      </c>
      <c r="AR120" s="15" t="s">
        <v>141</v>
      </c>
      <c r="AT120" s="15" t="s">
        <v>136</v>
      </c>
      <c r="AU120" s="15" t="s">
        <v>134</v>
      </c>
      <c r="AY120" s="15" t="s">
        <v>133</v>
      </c>
      <c r="BE120" s="213">
        <f>IF(N120="základní",J120,0)</f>
        <v>0</v>
      </c>
      <c r="BF120" s="213">
        <f>IF(N120="snížená",J120,0)</f>
        <v>0</v>
      </c>
      <c r="BG120" s="213">
        <f>IF(N120="zákl. přenesená",J120,0)</f>
        <v>0</v>
      </c>
      <c r="BH120" s="213">
        <f>IF(N120="sníž. přenesená",J120,0)</f>
        <v>0</v>
      </c>
      <c r="BI120" s="213">
        <f>IF(N120="nulová",J120,0)</f>
        <v>0</v>
      </c>
      <c r="BJ120" s="15" t="s">
        <v>82</v>
      </c>
      <c r="BK120" s="213">
        <f>ROUND(I120*H120,2)</f>
        <v>0</v>
      </c>
      <c r="BL120" s="15" t="s">
        <v>141</v>
      </c>
      <c r="BM120" s="15" t="s">
        <v>196</v>
      </c>
    </row>
    <row r="121" s="1" customFormat="1">
      <c r="B121" s="36"/>
      <c r="C121" s="37"/>
      <c r="D121" s="214" t="s">
        <v>143</v>
      </c>
      <c r="E121" s="37"/>
      <c r="F121" s="215" t="s">
        <v>197</v>
      </c>
      <c r="G121" s="37"/>
      <c r="H121" s="37"/>
      <c r="I121" s="128"/>
      <c r="J121" s="37"/>
      <c r="K121" s="37"/>
      <c r="L121" s="41"/>
      <c r="M121" s="216"/>
      <c r="N121" s="77"/>
      <c r="O121" s="77"/>
      <c r="P121" s="77"/>
      <c r="Q121" s="77"/>
      <c r="R121" s="77"/>
      <c r="S121" s="77"/>
      <c r="T121" s="78"/>
      <c r="AT121" s="15" t="s">
        <v>143</v>
      </c>
      <c r="AU121" s="15" t="s">
        <v>134</v>
      </c>
    </row>
    <row r="122" s="12" customFormat="1">
      <c r="B122" s="227"/>
      <c r="C122" s="228"/>
      <c r="D122" s="214" t="s">
        <v>145</v>
      </c>
      <c r="E122" s="229" t="s">
        <v>19</v>
      </c>
      <c r="F122" s="230" t="s">
        <v>491</v>
      </c>
      <c r="G122" s="228"/>
      <c r="H122" s="231">
        <v>150.13</v>
      </c>
      <c r="I122" s="232"/>
      <c r="J122" s="228"/>
      <c r="K122" s="228"/>
      <c r="L122" s="233"/>
      <c r="M122" s="234"/>
      <c r="N122" s="235"/>
      <c r="O122" s="235"/>
      <c r="P122" s="235"/>
      <c r="Q122" s="235"/>
      <c r="R122" s="235"/>
      <c r="S122" s="235"/>
      <c r="T122" s="236"/>
      <c r="AT122" s="237" t="s">
        <v>145</v>
      </c>
      <c r="AU122" s="237" t="s">
        <v>134</v>
      </c>
      <c r="AV122" s="12" t="s">
        <v>84</v>
      </c>
      <c r="AW122" s="12" t="s">
        <v>35</v>
      </c>
      <c r="AX122" s="12" t="s">
        <v>74</v>
      </c>
      <c r="AY122" s="237" t="s">
        <v>133</v>
      </c>
    </row>
    <row r="123" s="1" customFormat="1" ht="20.4" customHeight="1">
      <c r="B123" s="36"/>
      <c r="C123" s="202" t="s">
        <v>179</v>
      </c>
      <c r="D123" s="202" t="s">
        <v>136</v>
      </c>
      <c r="E123" s="203" t="s">
        <v>200</v>
      </c>
      <c r="F123" s="204" t="s">
        <v>201</v>
      </c>
      <c r="G123" s="205" t="s">
        <v>150</v>
      </c>
      <c r="H123" s="206">
        <v>2251.9499999999998</v>
      </c>
      <c r="I123" s="207"/>
      <c r="J123" s="208">
        <f>ROUND(I123*H123,2)</f>
        <v>0</v>
      </c>
      <c r="K123" s="204" t="s">
        <v>140</v>
      </c>
      <c r="L123" s="41"/>
      <c r="M123" s="209" t="s">
        <v>19</v>
      </c>
      <c r="N123" s="210" t="s">
        <v>45</v>
      </c>
      <c r="O123" s="77"/>
      <c r="P123" s="211">
        <f>O123*H123</f>
        <v>0</v>
      </c>
      <c r="Q123" s="211">
        <v>0</v>
      </c>
      <c r="R123" s="211">
        <f>Q123*H123</f>
        <v>0</v>
      </c>
      <c r="S123" s="211">
        <v>0</v>
      </c>
      <c r="T123" s="212">
        <f>S123*H123</f>
        <v>0</v>
      </c>
      <c r="AR123" s="15" t="s">
        <v>141</v>
      </c>
      <c r="AT123" s="15" t="s">
        <v>136</v>
      </c>
      <c r="AU123" s="15" t="s">
        <v>134</v>
      </c>
      <c r="AY123" s="15" t="s">
        <v>133</v>
      </c>
      <c r="BE123" s="213">
        <f>IF(N123="základní",J123,0)</f>
        <v>0</v>
      </c>
      <c r="BF123" s="213">
        <f>IF(N123="snížená",J123,0)</f>
        <v>0</v>
      </c>
      <c r="BG123" s="213">
        <f>IF(N123="zákl. přenesená",J123,0)</f>
        <v>0</v>
      </c>
      <c r="BH123" s="213">
        <f>IF(N123="sníž. přenesená",J123,0)</f>
        <v>0</v>
      </c>
      <c r="BI123" s="213">
        <f>IF(N123="nulová",J123,0)</f>
        <v>0</v>
      </c>
      <c r="BJ123" s="15" t="s">
        <v>82</v>
      </c>
      <c r="BK123" s="213">
        <f>ROUND(I123*H123,2)</f>
        <v>0</v>
      </c>
      <c r="BL123" s="15" t="s">
        <v>141</v>
      </c>
      <c r="BM123" s="15" t="s">
        <v>202</v>
      </c>
    </row>
    <row r="124" s="1" customFormat="1">
      <c r="B124" s="36"/>
      <c r="C124" s="37"/>
      <c r="D124" s="214" t="s">
        <v>143</v>
      </c>
      <c r="E124" s="37"/>
      <c r="F124" s="215" t="s">
        <v>197</v>
      </c>
      <c r="G124" s="37"/>
      <c r="H124" s="37"/>
      <c r="I124" s="128"/>
      <c r="J124" s="37"/>
      <c r="K124" s="37"/>
      <c r="L124" s="41"/>
      <c r="M124" s="216"/>
      <c r="N124" s="77"/>
      <c r="O124" s="77"/>
      <c r="P124" s="77"/>
      <c r="Q124" s="77"/>
      <c r="R124" s="77"/>
      <c r="S124" s="77"/>
      <c r="T124" s="78"/>
      <c r="AT124" s="15" t="s">
        <v>143</v>
      </c>
      <c r="AU124" s="15" t="s">
        <v>134</v>
      </c>
    </row>
    <row r="125" s="1" customFormat="1">
      <c r="B125" s="36"/>
      <c r="C125" s="37"/>
      <c r="D125" s="214" t="s">
        <v>152</v>
      </c>
      <c r="E125" s="37"/>
      <c r="F125" s="215" t="s">
        <v>203</v>
      </c>
      <c r="G125" s="37"/>
      <c r="H125" s="37"/>
      <c r="I125" s="128"/>
      <c r="J125" s="37"/>
      <c r="K125" s="37"/>
      <c r="L125" s="41"/>
      <c r="M125" s="216"/>
      <c r="N125" s="77"/>
      <c r="O125" s="77"/>
      <c r="P125" s="77"/>
      <c r="Q125" s="77"/>
      <c r="R125" s="77"/>
      <c r="S125" s="77"/>
      <c r="T125" s="78"/>
      <c r="AT125" s="15" t="s">
        <v>152</v>
      </c>
      <c r="AU125" s="15" t="s">
        <v>134</v>
      </c>
    </row>
    <row r="126" s="12" customFormat="1">
      <c r="B126" s="227"/>
      <c r="C126" s="228"/>
      <c r="D126" s="214" t="s">
        <v>145</v>
      </c>
      <c r="E126" s="228"/>
      <c r="F126" s="230" t="s">
        <v>492</v>
      </c>
      <c r="G126" s="228"/>
      <c r="H126" s="231">
        <v>2251.9499999999998</v>
      </c>
      <c r="I126" s="232"/>
      <c r="J126" s="228"/>
      <c r="K126" s="228"/>
      <c r="L126" s="233"/>
      <c r="M126" s="234"/>
      <c r="N126" s="235"/>
      <c r="O126" s="235"/>
      <c r="P126" s="235"/>
      <c r="Q126" s="235"/>
      <c r="R126" s="235"/>
      <c r="S126" s="235"/>
      <c r="T126" s="236"/>
      <c r="AT126" s="237" t="s">
        <v>145</v>
      </c>
      <c r="AU126" s="237" t="s">
        <v>134</v>
      </c>
      <c r="AV126" s="12" t="s">
        <v>84</v>
      </c>
      <c r="AW126" s="12" t="s">
        <v>4</v>
      </c>
      <c r="AX126" s="12" t="s">
        <v>82</v>
      </c>
      <c r="AY126" s="237" t="s">
        <v>133</v>
      </c>
    </row>
    <row r="127" s="1" customFormat="1" ht="20.4" customHeight="1">
      <c r="B127" s="36"/>
      <c r="C127" s="202" t="s">
        <v>184</v>
      </c>
      <c r="D127" s="202" t="s">
        <v>136</v>
      </c>
      <c r="E127" s="203" t="s">
        <v>206</v>
      </c>
      <c r="F127" s="204" t="s">
        <v>207</v>
      </c>
      <c r="G127" s="205" t="s">
        <v>150</v>
      </c>
      <c r="H127" s="206">
        <v>150.13</v>
      </c>
      <c r="I127" s="207"/>
      <c r="J127" s="208">
        <f>ROUND(I127*H127,2)</f>
        <v>0</v>
      </c>
      <c r="K127" s="204" t="s">
        <v>140</v>
      </c>
      <c r="L127" s="41"/>
      <c r="M127" s="209" t="s">
        <v>19</v>
      </c>
      <c r="N127" s="210" t="s">
        <v>45</v>
      </c>
      <c r="O127" s="77"/>
      <c r="P127" s="211">
        <f>O127*H127</f>
        <v>0</v>
      </c>
      <c r="Q127" s="211">
        <v>0</v>
      </c>
      <c r="R127" s="211">
        <f>Q127*H127</f>
        <v>0</v>
      </c>
      <c r="S127" s="211">
        <v>0</v>
      </c>
      <c r="T127" s="212">
        <f>S127*H127</f>
        <v>0</v>
      </c>
      <c r="AR127" s="15" t="s">
        <v>141</v>
      </c>
      <c r="AT127" s="15" t="s">
        <v>136</v>
      </c>
      <c r="AU127" s="15" t="s">
        <v>134</v>
      </c>
      <c r="AY127" s="15" t="s">
        <v>133</v>
      </c>
      <c r="BE127" s="213">
        <f>IF(N127="základní",J127,0)</f>
        <v>0</v>
      </c>
      <c r="BF127" s="213">
        <f>IF(N127="snížená",J127,0)</f>
        <v>0</v>
      </c>
      <c r="BG127" s="213">
        <f>IF(N127="zákl. přenesená",J127,0)</f>
        <v>0</v>
      </c>
      <c r="BH127" s="213">
        <f>IF(N127="sníž. přenesená",J127,0)</f>
        <v>0</v>
      </c>
      <c r="BI127" s="213">
        <f>IF(N127="nulová",J127,0)</f>
        <v>0</v>
      </c>
      <c r="BJ127" s="15" t="s">
        <v>82</v>
      </c>
      <c r="BK127" s="213">
        <f>ROUND(I127*H127,2)</f>
        <v>0</v>
      </c>
      <c r="BL127" s="15" t="s">
        <v>141</v>
      </c>
      <c r="BM127" s="15" t="s">
        <v>208</v>
      </c>
    </row>
    <row r="128" s="1" customFormat="1">
      <c r="B128" s="36"/>
      <c r="C128" s="37"/>
      <c r="D128" s="214" t="s">
        <v>143</v>
      </c>
      <c r="E128" s="37"/>
      <c r="F128" s="215" t="s">
        <v>209</v>
      </c>
      <c r="G128" s="37"/>
      <c r="H128" s="37"/>
      <c r="I128" s="128"/>
      <c r="J128" s="37"/>
      <c r="K128" s="37"/>
      <c r="L128" s="41"/>
      <c r="M128" s="216"/>
      <c r="N128" s="77"/>
      <c r="O128" s="77"/>
      <c r="P128" s="77"/>
      <c r="Q128" s="77"/>
      <c r="R128" s="77"/>
      <c r="S128" s="77"/>
      <c r="T128" s="78"/>
      <c r="AT128" s="15" t="s">
        <v>143</v>
      </c>
      <c r="AU128" s="15" t="s">
        <v>134</v>
      </c>
    </row>
    <row r="129" s="1" customFormat="1" ht="20.4" customHeight="1">
      <c r="B129" s="36"/>
      <c r="C129" s="202" t="s">
        <v>190</v>
      </c>
      <c r="D129" s="202" t="s">
        <v>136</v>
      </c>
      <c r="E129" s="203" t="s">
        <v>211</v>
      </c>
      <c r="F129" s="204" t="s">
        <v>212</v>
      </c>
      <c r="G129" s="205" t="s">
        <v>150</v>
      </c>
      <c r="H129" s="206">
        <v>150.13</v>
      </c>
      <c r="I129" s="207"/>
      <c r="J129" s="208">
        <f>ROUND(I129*H129,2)</f>
        <v>0</v>
      </c>
      <c r="K129" s="204" t="s">
        <v>140</v>
      </c>
      <c r="L129" s="41"/>
      <c r="M129" s="209" t="s">
        <v>19</v>
      </c>
      <c r="N129" s="210" t="s">
        <v>45</v>
      </c>
      <c r="O129" s="77"/>
      <c r="P129" s="211">
        <f>O129*H129</f>
        <v>0</v>
      </c>
      <c r="Q129" s="211">
        <v>0</v>
      </c>
      <c r="R129" s="211">
        <f>Q129*H129</f>
        <v>0</v>
      </c>
      <c r="S129" s="211">
        <v>0</v>
      </c>
      <c r="T129" s="212">
        <f>S129*H129</f>
        <v>0</v>
      </c>
      <c r="AR129" s="15" t="s">
        <v>141</v>
      </c>
      <c r="AT129" s="15" t="s">
        <v>136</v>
      </c>
      <c r="AU129" s="15" t="s">
        <v>134</v>
      </c>
      <c r="AY129" s="15" t="s">
        <v>133</v>
      </c>
      <c r="BE129" s="213">
        <f>IF(N129="základní",J129,0)</f>
        <v>0</v>
      </c>
      <c r="BF129" s="213">
        <f>IF(N129="snížená",J129,0)</f>
        <v>0</v>
      </c>
      <c r="BG129" s="213">
        <f>IF(N129="zákl. přenesená",J129,0)</f>
        <v>0</v>
      </c>
      <c r="BH129" s="213">
        <f>IF(N129="sníž. přenesená",J129,0)</f>
        <v>0</v>
      </c>
      <c r="BI129" s="213">
        <f>IF(N129="nulová",J129,0)</f>
        <v>0</v>
      </c>
      <c r="BJ129" s="15" t="s">
        <v>82</v>
      </c>
      <c r="BK129" s="213">
        <f>ROUND(I129*H129,2)</f>
        <v>0</v>
      </c>
      <c r="BL129" s="15" t="s">
        <v>141</v>
      </c>
      <c r="BM129" s="15" t="s">
        <v>213</v>
      </c>
    </row>
    <row r="130" s="1" customFormat="1">
      <c r="B130" s="36"/>
      <c r="C130" s="37"/>
      <c r="D130" s="214" t="s">
        <v>143</v>
      </c>
      <c r="E130" s="37"/>
      <c r="F130" s="215" t="s">
        <v>214</v>
      </c>
      <c r="G130" s="37"/>
      <c r="H130" s="37"/>
      <c r="I130" s="128"/>
      <c r="J130" s="37"/>
      <c r="K130" s="37"/>
      <c r="L130" s="41"/>
      <c r="M130" s="216"/>
      <c r="N130" s="77"/>
      <c r="O130" s="77"/>
      <c r="P130" s="77"/>
      <c r="Q130" s="77"/>
      <c r="R130" s="77"/>
      <c r="S130" s="77"/>
      <c r="T130" s="78"/>
      <c r="AT130" s="15" t="s">
        <v>143</v>
      </c>
      <c r="AU130" s="15" t="s">
        <v>134</v>
      </c>
    </row>
    <row r="131" s="1" customFormat="1" ht="20.4" customHeight="1">
      <c r="B131" s="36"/>
      <c r="C131" s="202" t="s">
        <v>199</v>
      </c>
      <c r="D131" s="202" t="s">
        <v>136</v>
      </c>
      <c r="E131" s="203" t="s">
        <v>216</v>
      </c>
      <c r="F131" s="204" t="s">
        <v>217</v>
      </c>
      <c r="G131" s="205" t="s">
        <v>150</v>
      </c>
      <c r="H131" s="206">
        <v>2251.9499999999998</v>
      </c>
      <c r="I131" s="207"/>
      <c r="J131" s="208">
        <f>ROUND(I131*H131,2)</f>
        <v>0</v>
      </c>
      <c r="K131" s="204" t="s">
        <v>140</v>
      </c>
      <c r="L131" s="41"/>
      <c r="M131" s="209" t="s">
        <v>19</v>
      </c>
      <c r="N131" s="210" t="s">
        <v>45</v>
      </c>
      <c r="O131" s="77"/>
      <c r="P131" s="211">
        <f>O131*H131</f>
        <v>0</v>
      </c>
      <c r="Q131" s="211">
        <v>0</v>
      </c>
      <c r="R131" s="211">
        <f>Q131*H131</f>
        <v>0</v>
      </c>
      <c r="S131" s="211">
        <v>0</v>
      </c>
      <c r="T131" s="212">
        <f>S131*H131</f>
        <v>0</v>
      </c>
      <c r="AR131" s="15" t="s">
        <v>141</v>
      </c>
      <c r="AT131" s="15" t="s">
        <v>136</v>
      </c>
      <c r="AU131" s="15" t="s">
        <v>134</v>
      </c>
      <c r="AY131" s="15" t="s">
        <v>133</v>
      </c>
      <c r="BE131" s="213">
        <f>IF(N131="základní",J131,0)</f>
        <v>0</v>
      </c>
      <c r="BF131" s="213">
        <f>IF(N131="snížená",J131,0)</f>
        <v>0</v>
      </c>
      <c r="BG131" s="213">
        <f>IF(N131="zákl. přenesená",J131,0)</f>
        <v>0</v>
      </c>
      <c r="BH131" s="213">
        <f>IF(N131="sníž. přenesená",J131,0)</f>
        <v>0</v>
      </c>
      <c r="BI131" s="213">
        <f>IF(N131="nulová",J131,0)</f>
        <v>0</v>
      </c>
      <c r="BJ131" s="15" t="s">
        <v>82</v>
      </c>
      <c r="BK131" s="213">
        <f>ROUND(I131*H131,2)</f>
        <v>0</v>
      </c>
      <c r="BL131" s="15" t="s">
        <v>141</v>
      </c>
      <c r="BM131" s="15" t="s">
        <v>218</v>
      </c>
    </row>
    <row r="132" s="1" customFormat="1">
      <c r="B132" s="36"/>
      <c r="C132" s="37"/>
      <c r="D132" s="214" t="s">
        <v>143</v>
      </c>
      <c r="E132" s="37"/>
      <c r="F132" s="215" t="s">
        <v>214</v>
      </c>
      <c r="G132" s="37"/>
      <c r="H132" s="37"/>
      <c r="I132" s="128"/>
      <c r="J132" s="37"/>
      <c r="K132" s="37"/>
      <c r="L132" s="41"/>
      <c r="M132" s="216"/>
      <c r="N132" s="77"/>
      <c r="O132" s="77"/>
      <c r="P132" s="77"/>
      <c r="Q132" s="77"/>
      <c r="R132" s="77"/>
      <c r="S132" s="77"/>
      <c r="T132" s="78"/>
      <c r="AT132" s="15" t="s">
        <v>143</v>
      </c>
      <c r="AU132" s="15" t="s">
        <v>134</v>
      </c>
    </row>
    <row r="133" s="1" customFormat="1">
      <c r="B133" s="36"/>
      <c r="C133" s="37"/>
      <c r="D133" s="214" t="s">
        <v>152</v>
      </c>
      <c r="E133" s="37"/>
      <c r="F133" s="215" t="s">
        <v>219</v>
      </c>
      <c r="G133" s="37"/>
      <c r="H133" s="37"/>
      <c r="I133" s="128"/>
      <c r="J133" s="37"/>
      <c r="K133" s="37"/>
      <c r="L133" s="41"/>
      <c r="M133" s="216"/>
      <c r="N133" s="77"/>
      <c r="O133" s="77"/>
      <c r="P133" s="77"/>
      <c r="Q133" s="77"/>
      <c r="R133" s="77"/>
      <c r="S133" s="77"/>
      <c r="T133" s="78"/>
      <c r="AT133" s="15" t="s">
        <v>152</v>
      </c>
      <c r="AU133" s="15" t="s">
        <v>134</v>
      </c>
    </row>
    <row r="134" s="12" customFormat="1">
      <c r="B134" s="227"/>
      <c r="C134" s="228"/>
      <c r="D134" s="214" t="s">
        <v>145</v>
      </c>
      <c r="E134" s="228"/>
      <c r="F134" s="230" t="s">
        <v>492</v>
      </c>
      <c r="G134" s="228"/>
      <c r="H134" s="231">
        <v>2251.9499999999998</v>
      </c>
      <c r="I134" s="232"/>
      <c r="J134" s="228"/>
      <c r="K134" s="228"/>
      <c r="L134" s="233"/>
      <c r="M134" s="234"/>
      <c r="N134" s="235"/>
      <c r="O134" s="235"/>
      <c r="P134" s="235"/>
      <c r="Q134" s="235"/>
      <c r="R134" s="235"/>
      <c r="S134" s="235"/>
      <c r="T134" s="236"/>
      <c r="AT134" s="237" t="s">
        <v>145</v>
      </c>
      <c r="AU134" s="237" t="s">
        <v>134</v>
      </c>
      <c r="AV134" s="12" t="s">
        <v>84</v>
      </c>
      <c r="AW134" s="12" t="s">
        <v>4</v>
      </c>
      <c r="AX134" s="12" t="s">
        <v>82</v>
      </c>
      <c r="AY134" s="237" t="s">
        <v>133</v>
      </c>
    </row>
    <row r="135" s="1" customFormat="1" ht="20.4" customHeight="1">
      <c r="B135" s="36"/>
      <c r="C135" s="202" t="s">
        <v>205</v>
      </c>
      <c r="D135" s="202" t="s">
        <v>136</v>
      </c>
      <c r="E135" s="203" t="s">
        <v>221</v>
      </c>
      <c r="F135" s="204" t="s">
        <v>222</v>
      </c>
      <c r="G135" s="205" t="s">
        <v>150</v>
      </c>
      <c r="H135" s="206">
        <v>150.13</v>
      </c>
      <c r="I135" s="207"/>
      <c r="J135" s="208">
        <f>ROUND(I135*H135,2)</f>
        <v>0</v>
      </c>
      <c r="K135" s="204" t="s">
        <v>140</v>
      </c>
      <c r="L135" s="41"/>
      <c r="M135" s="209" t="s">
        <v>19</v>
      </c>
      <c r="N135" s="210" t="s">
        <v>45</v>
      </c>
      <c r="O135" s="77"/>
      <c r="P135" s="211">
        <f>O135*H135</f>
        <v>0</v>
      </c>
      <c r="Q135" s="211">
        <v>0</v>
      </c>
      <c r="R135" s="211">
        <f>Q135*H135</f>
        <v>0</v>
      </c>
      <c r="S135" s="211">
        <v>0</v>
      </c>
      <c r="T135" s="212">
        <f>S135*H135</f>
        <v>0</v>
      </c>
      <c r="AR135" s="15" t="s">
        <v>141</v>
      </c>
      <c r="AT135" s="15" t="s">
        <v>136</v>
      </c>
      <c r="AU135" s="15" t="s">
        <v>134</v>
      </c>
      <c r="AY135" s="15" t="s">
        <v>133</v>
      </c>
      <c r="BE135" s="213">
        <f>IF(N135="základní",J135,0)</f>
        <v>0</v>
      </c>
      <c r="BF135" s="213">
        <f>IF(N135="snížená",J135,0)</f>
        <v>0</v>
      </c>
      <c r="BG135" s="213">
        <f>IF(N135="zákl. přenesená",J135,0)</f>
        <v>0</v>
      </c>
      <c r="BH135" s="213">
        <f>IF(N135="sníž. přenesená",J135,0)</f>
        <v>0</v>
      </c>
      <c r="BI135" s="213">
        <f>IF(N135="nulová",J135,0)</f>
        <v>0</v>
      </c>
      <c r="BJ135" s="15" t="s">
        <v>82</v>
      </c>
      <c r="BK135" s="213">
        <f>ROUND(I135*H135,2)</f>
        <v>0</v>
      </c>
      <c r="BL135" s="15" t="s">
        <v>141</v>
      </c>
      <c r="BM135" s="15" t="s">
        <v>223</v>
      </c>
    </row>
    <row r="136" s="10" customFormat="1" ht="20.88" customHeight="1">
      <c r="B136" s="186"/>
      <c r="C136" s="187"/>
      <c r="D136" s="188" t="s">
        <v>73</v>
      </c>
      <c r="E136" s="200" t="s">
        <v>224</v>
      </c>
      <c r="F136" s="200" t="s">
        <v>225</v>
      </c>
      <c r="G136" s="187"/>
      <c r="H136" s="187"/>
      <c r="I136" s="190"/>
      <c r="J136" s="201">
        <f>BK136</f>
        <v>0</v>
      </c>
      <c r="K136" s="187"/>
      <c r="L136" s="192"/>
      <c r="M136" s="193"/>
      <c r="N136" s="194"/>
      <c r="O136" s="194"/>
      <c r="P136" s="195">
        <f>P137</f>
        <v>0</v>
      </c>
      <c r="Q136" s="194"/>
      <c r="R136" s="195">
        <f>R137</f>
        <v>0</v>
      </c>
      <c r="S136" s="194"/>
      <c r="T136" s="196">
        <f>T137</f>
        <v>0</v>
      </c>
      <c r="AR136" s="197" t="s">
        <v>82</v>
      </c>
      <c r="AT136" s="198" t="s">
        <v>73</v>
      </c>
      <c r="AU136" s="198" t="s">
        <v>84</v>
      </c>
      <c r="AY136" s="197" t="s">
        <v>133</v>
      </c>
      <c r="BK136" s="199">
        <f>BK137</f>
        <v>0</v>
      </c>
    </row>
    <row r="137" s="1" customFormat="1" ht="14.4" customHeight="1">
      <c r="B137" s="36"/>
      <c r="C137" s="202" t="s">
        <v>210</v>
      </c>
      <c r="D137" s="202" t="s">
        <v>136</v>
      </c>
      <c r="E137" s="203" t="s">
        <v>493</v>
      </c>
      <c r="F137" s="204" t="s">
        <v>494</v>
      </c>
      <c r="G137" s="205" t="s">
        <v>228</v>
      </c>
      <c r="H137" s="206">
        <v>1</v>
      </c>
      <c r="I137" s="207"/>
      <c r="J137" s="208">
        <f>ROUND(I137*H137,2)</f>
        <v>0</v>
      </c>
      <c r="K137" s="204" t="s">
        <v>19</v>
      </c>
      <c r="L137" s="41"/>
      <c r="M137" s="209" t="s">
        <v>19</v>
      </c>
      <c r="N137" s="210" t="s">
        <v>45</v>
      </c>
      <c r="O137" s="77"/>
      <c r="P137" s="211">
        <f>O137*H137</f>
        <v>0</v>
      </c>
      <c r="Q137" s="211">
        <v>0</v>
      </c>
      <c r="R137" s="211">
        <f>Q137*H137</f>
        <v>0</v>
      </c>
      <c r="S137" s="211">
        <v>0</v>
      </c>
      <c r="T137" s="212">
        <f>S137*H137</f>
        <v>0</v>
      </c>
      <c r="AR137" s="15" t="s">
        <v>141</v>
      </c>
      <c r="AT137" s="15" t="s">
        <v>136</v>
      </c>
      <c r="AU137" s="15" t="s">
        <v>134</v>
      </c>
      <c r="AY137" s="15" t="s">
        <v>133</v>
      </c>
      <c r="BE137" s="213">
        <f>IF(N137="základní",J137,0)</f>
        <v>0</v>
      </c>
      <c r="BF137" s="213">
        <f>IF(N137="snížená",J137,0)</f>
        <v>0</v>
      </c>
      <c r="BG137" s="213">
        <f>IF(N137="zákl. přenesená",J137,0)</f>
        <v>0</v>
      </c>
      <c r="BH137" s="213">
        <f>IF(N137="sníž. přenesená",J137,0)</f>
        <v>0</v>
      </c>
      <c r="BI137" s="213">
        <f>IF(N137="nulová",J137,0)</f>
        <v>0</v>
      </c>
      <c r="BJ137" s="15" t="s">
        <v>82</v>
      </c>
      <c r="BK137" s="213">
        <f>ROUND(I137*H137,2)</f>
        <v>0</v>
      </c>
      <c r="BL137" s="15" t="s">
        <v>141</v>
      </c>
      <c r="BM137" s="15" t="s">
        <v>495</v>
      </c>
    </row>
    <row r="138" s="10" customFormat="1" ht="20.88" customHeight="1">
      <c r="B138" s="186"/>
      <c r="C138" s="187"/>
      <c r="D138" s="188" t="s">
        <v>73</v>
      </c>
      <c r="E138" s="200" t="s">
        <v>231</v>
      </c>
      <c r="F138" s="200" t="s">
        <v>232</v>
      </c>
      <c r="G138" s="187"/>
      <c r="H138" s="187"/>
      <c r="I138" s="190"/>
      <c r="J138" s="201">
        <f>BK138</f>
        <v>0</v>
      </c>
      <c r="K138" s="187"/>
      <c r="L138" s="192"/>
      <c r="M138" s="193"/>
      <c r="N138" s="194"/>
      <c r="O138" s="194"/>
      <c r="P138" s="195">
        <f>SUM(P139:P141)</f>
        <v>0</v>
      </c>
      <c r="Q138" s="194"/>
      <c r="R138" s="195">
        <f>SUM(R139:R141)</f>
        <v>0</v>
      </c>
      <c r="S138" s="194"/>
      <c r="T138" s="196">
        <f>SUM(T139:T141)</f>
        <v>1.1759999999999999</v>
      </c>
      <c r="AR138" s="197" t="s">
        <v>82</v>
      </c>
      <c r="AT138" s="198" t="s">
        <v>73</v>
      </c>
      <c r="AU138" s="198" t="s">
        <v>84</v>
      </c>
      <c r="AY138" s="197" t="s">
        <v>133</v>
      </c>
      <c r="BK138" s="199">
        <f>SUM(BK139:BK141)</f>
        <v>0</v>
      </c>
    </row>
    <row r="139" s="1" customFormat="1" ht="20.4" customHeight="1">
      <c r="B139" s="36"/>
      <c r="C139" s="202" t="s">
        <v>215</v>
      </c>
      <c r="D139" s="202" t="s">
        <v>136</v>
      </c>
      <c r="E139" s="203" t="s">
        <v>496</v>
      </c>
      <c r="F139" s="204" t="s">
        <v>497</v>
      </c>
      <c r="G139" s="205" t="s">
        <v>244</v>
      </c>
      <c r="H139" s="206">
        <v>10.5</v>
      </c>
      <c r="I139" s="207"/>
      <c r="J139" s="208">
        <f>ROUND(I139*H139,2)</f>
        <v>0</v>
      </c>
      <c r="K139" s="204" t="s">
        <v>140</v>
      </c>
      <c r="L139" s="41"/>
      <c r="M139" s="209" t="s">
        <v>19</v>
      </c>
      <c r="N139" s="210" t="s">
        <v>45</v>
      </c>
      <c r="O139" s="77"/>
      <c r="P139" s="211">
        <f>O139*H139</f>
        <v>0</v>
      </c>
      <c r="Q139" s="211">
        <v>0</v>
      </c>
      <c r="R139" s="211">
        <f>Q139*H139</f>
        <v>0</v>
      </c>
      <c r="S139" s="211">
        <v>0.112</v>
      </c>
      <c r="T139" s="212">
        <f>S139*H139</f>
        <v>1.1759999999999999</v>
      </c>
      <c r="AR139" s="15" t="s">
        <v>141</v>
      </c>
      <c r="AT139" s="15" t="s">
        <v>136</v>
      </c>
      <c r="AU139" s="15" t="s">
        <v>134</v>
      </c>
      <c r="AY139" s="15" t="s">
        <v>133</v>
      </c>
      <c r="BE139" s="213">
        <f>IF(N139="základní",J139,0)</f>
        <v>0</v>
      </c>
      <c r="BF139" s="213">
        <f>IF(N139="snížená",J139,0)</f>
        <v>0</v>
      </c>
      <c r="BG139" s="213">
        <f>IF(N139="zákl. přenesená",J139,0)</f>
        <v>0</v>
      </c>
      <c r="BH139" s="213">
        <f>IF(N139="sníž. přenesená",J139,0)</f>
        <v>0</v>
      </c>
      <c r="BI139" s="213">
        <f>IF(N139="nulová",J139,0)</f>
        <v>0</v>
      </c>
      <c r="BJ139" s="15" t="s">
        <v>82</v>
      </c>
      <c r="BK139" s="213">
        <f>ROUND(I139*H139,2)</f>
        <v>0</v>
      </c>
      <c r="BL139" s="15" t="s">
        <v>141</v>
      </c>
      <c r="BM139" s="15" t="s">
        <v>498</v>
      </c>
    </row>
    <row r="140" s="1" customFormat="1">
      <c r="B140" s="36"/>
      <c r="C140" s="37"/>
      <c r="D140" s="214" t="s">
        <v>152</v>
      </c>
      <c r="E140" s="37"/>
      <c r="F140" s="215" t="s">
        <v>476</v>
      </c>
      <c r="G140" s="37"/>
      <c r="H140" s="37"/>
      <c r="I140" s="128"/>
      <c r="J140" s="37"/>
      <c r="K140" s="37"/>
      <c r="L140" s="41"/>
      <c r="M140" s="216"/>
      <c r="N140" s="77"/>
      <c r="O140" s="77"/>
      <c r="P140" s="77"/>
      <c r="Q140" s="77"/>
      <c r="R140" s="77"/>
      <c r="S140" s="77"/>
      <c r="T140" s="78"/>
      <c r="AT140" s="15" t="s">
        <v>152</v>
      </c>
      <c r="AU140" s="15" t="s">
        <v>134</v>
      </c>
    </row>
    <row r="141" s="12" customFormat="1">
      <c r="B141" s="227"/>
      <c r="C141" s="228"/>
      <c r="D141" s="214" t="s">
        <v>145</v>
      </c>
      <c r="E141" s="229" t="s">
        <v>19</v>
      </c>
      <c r="F141" s="230" t="s">
        <v>477</v>
      </c>
      <c r="G141" s="228"/>
      <c r="H141" s="231">
        <v>10.5</v>
      </c>
      <c r="I141" s="232"/>
      <c r="J141" s="228"/>
      <c r="K141" s="228"/>
      <c r="L141" s="233"/>
      <c r="M141" s="234"/>
      <c r="N141" s="235"/>
      <c r="O141" s="235"/>
      <c r="P141" s="235"/>
      <c r="Q141" s="235"/>
      <c r="R141" s="235"/>
      <c r="S141" s="235"/>
      <c r="T141" s="236"/>
      <c r="AT141" s="237" t="s">
        <v>145</v>
      </c>
      <c r="AU141" s="237" t="s">
        <v>134</v>
      </c>
      <c r="AV141" s="12" t="s">
        <v>84</v>
      </c>
      <c r="AW141" s="12" t="s">
        <v>35</v>
      </c>
      <c r="AX141" s="12" t="s">
        <v>74</v>
      </c>
      <c r="AY141" s="237" t="s">
        <v>133</v>
      </c>
    </row>
    <row r="142" s="10" customFormat="1" ht="20.88" customHeight="1">
      <c r="B142" s="186"/>
      <c r="C142" s="187"/>
      <c r="D142" s="188" t="s">
        <v>73</v>
      </c>
      <c r="E142" s="200" t="s">
        <v>239</v>
      </c>
      <c r="F142" s="200" t="s">
        <v>240</v>
      </c>
      <c r="G142" s="187"/>
      <c r="H142" s="187"/>
      <c r="I142" s="190"/>
      <c r="J142" s="201">
        <f>BK142</f>
        <v>0</v>
      </c>
      <c r="K142" s="187"/>
      <c r="L142" s="192"/>
      <c r="M142" s="193"/>
      <c r="N142" s="194"/>
      <c r="O142" s="194"/>
      <c r="P142" s="195">
        <f>SUM(P143:P146)</f>
        <v>0</v>
      </c>
      <c r="Q142" s="194"/>
      <c r="R142" s="195">
        <f>SUM(R143:R146)</f>
        <v>0</v>
      </c>
      <c r="S142" s="194"/>
      <c r="T142" s="196">
        <f>SUM(T143:T146)</f>
        <v>1.7717120000000002</v>
      </c>
      <c r="AR142" s="197" t="s">
        <v>82</v>
      </c>
      <c r="AT142" s="198" t="s">
        <v>73</v>
      </c>
      <c r="AU142" s="198" t="s">
        <v>84</v>
      </c>
      <c r="AY142" s="197" t="s">
        <v>133</v>
      </c>
      <c r="BK142" s="199">
        <f>SUM(BK143:BK146)</f>
        <v>0</v>
      </c>
    </row>
    <row r="143" s="1" customFormat="1" ht="20.4" customHeight="1">
      <c r="B143" s="36"/>
      <c r="C143" s="202" t="s">
        <v>220</v>
      </c>
      <c r="D143" s="202" t="s">
        <v>136</v>
      </c>
      <c r="E143" s="203" t="s">
        <v>499</v>
      </c>
      <c r="F143" s="204" t="s">
        <v>500</v>
      </c>
      <c r="G143" s="205" t="s">
        <v>150</v>
      </c>
      <c r="H143" s="206">
        <v>69.867000000000004</v>
      </c>
      <c r="I143" s="207"/>
      <c r="J143" s="208">
        <f>ROUND(I143*H143,2)</f>
        <v>0</v>
      </c>
      <c r="K143" s="204" t="s">
        <v>140</v>
      </c>
      <c r="L143" s="41"/>
      <c r="M143" s="209" t="s">
        <v>19</v>
      </c>
      <c r="N143" s="210" t="s">
        <v>45</v>
      </c>
      <c r="O143" s="77"/>
      <c r="P143" s="211">
        <f>O143*H143</f>
        <v>0</v>
      </c>
      <c r="Q143" s="211">
        <v>0</v>
      </c>
      <c r="R143" s="211">
        <f>Q143*H143</f>
        <v>0</v>
      </c>
      <c r="S143" s="211">
        <v>0.016</v>
      </c>
      <c r="T143" s="212">
        <f>S143*H143</f>
        <v>1.1178720000000002</v>
      </c>
      <c r="AR143" s="15" t="s">
        <v>141</v>
      </c>
      <c r="AT143" s="15" t="s">
        <v>136</v>
      </c>
      <c r="AU143" s="15" t="s">
        <v>134</v>
      </c>
      <c r="AY143" s="15" t="s">
        <v>133</v>
      </c>
      <c r="BE143" s="213">
        <f>IF(N143="základní",J143,0)</f>
        <v>0</v>
      </c>
      <c r="BF143" s="213">
        <f>IF(N143="snížená",J143,0)</f>
        <v>0</v>
      </c>
      <c r="BG143" s="213">
        <f>IF(N143="zákl. přenesená",J143,0)</f>
        <v>0</v>
      </c>
      <c r="BH143" s="213">
        <f>IF(N143="sníž. přenesená",J143,0)</f>
        <v>0</v>
      </c>
      <c r="BI143" s="213">
        <f>IF(N143="nulová",J143,0)</f>
        <v>0</v>
      </c>
      <c r="BJ143" s="15" t="s">
        <v>82</v>
      </c>
      <c r="BK143" s="213">
        <f>ROUND(I143*H143,2)</f>
        <v>0</v>
      </c>
      <c r="BL143" s="15" t="s">
        <v>141</v>
      </c>
      <c r="BM143" s="15" t="s">
        <v>501</v>
      </c>
    </row>
    <row r="144" s="12" customFormat="1">
      <c r="B144" s="227"/>
      <c r="C144" s="228"/>
      <c r="D144" s="214" t="s">
        <v>145</v>
      </c>
      <c r="E144" s="229" t="s">
        <v>19</v>
      </c>
      <c r="F144" s="230" t="s">
        <v>479</v>
      </c>
      <c r="G144" s="228"/>
      <c r="H144" s="231">
        <v>69.867000000000004</v>
      </c>
      <c r="I144" s="232"/>
      <c r="J144" s="228"/>
      <c r="K144" s="228"/>
      <c r="L144" s="233"/>
      <c r="M144" s="234"/>
      <c r="N144" s="235"/>
      <c r="O144" s="235"/>
      <c r="P144" s="235"/>
      <c r="Q144" s="235"/>
      <c r="R144" s="235"/>
      <c r="S144" s="235"/>
      <c r="T144" s="236"/>
      <c r="AT144" s="237" t="s">
        <v>145</v>
      </c>
      <c r="AU144" s="237" t="s">
        <v>134</v>
      </c>
      <c r="AV144" s="12" t="s">
        <v>84</v>
      </c>
      <c r="AW144" s="12" t="s">
        <v>35</v>
      </c>
      <c r="AX144" s="12" t="s">
        <v>74</v>
      </c>
      <c r="AY144" s="237" t="s">
        <v>133</v>
      </c>
    </row>
    <row r="145" s="1" customFormat="1" ht="20.4" customHeight="1">
      <c r="B145" s="36"/>
      <c r="C145" s="202" t="s">
        <v>8</v>
      </c>
      <c r="D145" s="202" t="s">
        <v>136</v>
      </c>
      <c r="E145" s="203" t="s">
        <v>502</v>
      </c>
      <c r="F145" s="204" t="s">
        <v>503</v>
      </c>
      <c r="G145" s="205" t="s">
        <v>150</v>
      </c>
      <c r="H145" s="206">
        <v>29.719999999999999</v>
      </c>
      <c r="I145" s="207"/>
      <c r="J145" s="208">
        <f>ROUND(I145*H145,2)</f>
        <v>0</v>
      </c>
      <c r="K145" s="204" t="s">
        <v>140</v>
      </c>
      <c r="L145" s="41"/>
      <c r="M145" s="209" t="s">
        <v>19</v>
      </c>
      <c r="N145" s="210" t="s">
        <v>45</v>
      </c>
      <c r="O145" s="77"/>
      <c r="P145" s="211">
        <f>O145*H145</f>
        <v>0</v>
      </c>
      <c r="Q145" s="211">
        <v>0</v>
      </c>
      <c r="R145" s="211">
        <f>Q145*H145</f>
        <v>0</v>
      </c>
      <c r="S145" s="211">
        <v>0.021999999999999999</v>
      </c>
      <c r="T145" s="212">
        <f>S145*H145</f>
        <v>0.65383999999999998</v>
      </c>
      <c r="AR145" s="15" t="s">
        <v>141</v>
      </c>
      <c r="AT145" s="15" t="s">
        <v>136</v>
      </c>
      <c r="AU145" s="15" t="s">
        <v>134</v>
      </c>
      <c r="AY145" s="15" t="s">
        <v>133</v>
      </c>
      <c r="BE145" s="213">
        <f>IF(N145="základní",J145,0)</f>
        <v>0</v>
      </c>
      <c r="BF145" s="213">
        <f>IF(N145="snížená",J145,0)</f>
        <v>0</v>
      </c>
      <c r="BG145" s="213">
        <f>IF(N145="zákl. přenesená",J145,0)</f>
        <v>0</v>
      </c>
      <c r="BH145" s="213">
        <f>IF(N145="sníž. přenesená",J145,0)</f>
        <v>0</v>
      </c>
      <c r="BI145" s="213">
        <f>IF(N145="nulová",J145,0)</f>
        <v>0</v>
      </c>
      <c r="BJ145" s="15" t="s">
        <v>82</v>
      </c>
      <c r="BK145" s="213">
        <f>ROUND(I145*H145,2)</f>
        <v>0</v>
      </c>
      <c r="BL145" s="15" t="s">
        <v>141</v>
      </c>
      <c r="BM145" s="15" t="s">
        <v>504</v>
      </c>
    </row>
    <row r="146" s="12" customFormat="1">
      <c r="B146" s="227"/>
      <c r="C146" s="228"/>
      <c r="D146" s="214" t="s">
        <v>145</v>
      </c>
      <c r="E146" s="229" t="s">
        <v>19</v>
      </c>
      <c r="F146" s="230" t="s">
        <v>478</v>
      </c>
      <c r="G146" s="228"/>
      <c r="H146" s="231">
        <v>29.719999999999999</v>
      </c>
      <c r="I146" s="232"/>
      <c r="J146" s="228"/>
      <c r="K146" s="228"/>
      <c r="L146" s="233"/>
      <c r="M146" s="234"/>
      <c r="N146" s="235"/>
      <c r="O146" s="235"/>
      <c r="P146" s="235"/>
      <c r="Q146" s="235"/>
      <c r="R146" s="235"/>
      <c r="S146" s="235"/>
      <c r="T146" s="236"/>
      <c r="AT146" s="237" t="s">
        <v>145</v>
      </c>
      <c r="AU146" s="237" t="s">
        <v>134</v>
      </c>
      <c r="AV146" s="12" t="s">
        <v>84</v>
      </c>
      <c r="AW146" s="12" t="s">
        <v>35</v>
      </c>
      <c r="AX146" s="12" t="s">
        <v>74</v>
      </c>
      <c r="AY146" s="237" t="s">
        <v>133</v>
      </c>
    </row>
    <row r="147" s="10" customFormat="1" ht="20.88" customHeight="1">
      <c r="B147" s="186"/>
      <c r="C147" s="187"/>
      <c r="D147" s="188" t="s">
        <v>73</v>
      </c>
      <c r="E147" s="200" t="s">
        <v>252</v>
      </c>
      <c r="F147" s="200" t="s">
        <v>253</v>
      </c>
      <c r="G147" s="187"/>
      <c r="H147" s="187"/>
      <c r="I147" s="190"/>
      <c r="J147" s="201">
        <f>BK147</f>
        <v>0</v>
      </c>
      <c r="K147" s="187"/>
      <c r="L147" s="192"/>
      <c r="M147" s="193"/>
      <c r="N147" s="194"/>
      <c r="O147" s="194"/>
      <c r="P147" s="195">
        <f>SUM(P148:P153)</f>
        <v>0</v>
      </c>
      <c r="Q147" s="194"/>
      <c r="R147" s="195">
        <f>SUM(R148:R153)</f>
        <v>0.48952579000000002</v>
      </c>
      <c r="S147" s="194"/>
      <c r="T147" s="196">
        <f>SUM(T148:T153)</f>
        <v>0</v>
      </c>
      <c r="AR147" s="197" t="s">
        <v>82</v>
      </c>
      <c r="AT147" s="198" t="s">
        <v>73</v>
      </c>
      <c r="AU147" s="198" t="s">
        <v>84</v>
      </c>
      <c r="AY147" s="197" t="s">
        <v>133</v>
      </c>
      <c r="BK147" s="199">
        <f>SUM(BK148:BK153)</f>
        <v>0</v>
      </c>
    </row>
    <row r="148" s="1" customFormat="1" ht="20.4" customHeight="1">
      <c r="B148" s="36"/>
      <c r="C148" s="202" t="s">
        <v>233</v>
      </c>
      <c r="D148" s="202" t="s">
        <v>136</v>
      </c>
      <c r="E148" s="203" t="s">
        <v>262</v>
      </c>
      <c r="F148" s="204" t="s">
        <v>263</v>
      </c>
      <c r="G148" s="205" t="s">
        <v>139</v>
      </c>
      <c r="H148" s="206">
        <v>0.29899999999999999</v>
      </c>
      <c r="I148" s="207"/>
      <c r="J148" s="208">
        <f>ROUND(I148*H148,2)</f>
        <v>0</v>
      </c>
      <c r="K148" s="204" t="s">
        <v>140</v>
      </c>
      <c r="L148" s="41"/>
      <c r="M148" s="209" t="s">
        <v>19</v>
      </c>
      <c r="N148" s="210" t="s">
        <v>45</v>
      </c>
      <c r="O148" s="77"/>
      <c r="P148" s="211">
        <f>O148*H148</f>
        <v>0</v>
      </c>
      <c r="Q148" s="211">
        <v>1.6372100000000001</v>
      </c>
      <c r="R148" s="211">
        <f>Q148*H148</f>
        <v>0.48952579000000002</v>
      </c>
      <c r="S148" s="211">
        <v>0</v>
      </c>
      <c r="T148" s="212">
        <f>S148*H148</f>
        <v>0</v>
      </c>
      <c r="AR148" s="15" t="s">
        <v>141</v>
      </c>
      <c r="AT148" s="15" t="s">
        <v>136</v>
      </c>
      <c r="AU148" s="15" t="s">
        <v>134</v>
      </c>
      <c r="AY148" s="15" t="s">
        <v>133</v>
      </c>
      <c r="BE148" s="213">
        <f>IF(N148="základní",J148,0)</f>
        <v>0</v>
      </c>
      <c r="BF148" s="213">
        <f>IF(N148="snížená",J148,0)</f>
        <v>0</v>
      </c>
      <c r="BG148" s="213">
        <f>IF(N148="zákl. přenesená",J148,0)</f>
        <v>0</v>
      </c>
      <c r="BH148" s="213">
        <f>IF(N148="sníž. přenesená",J148,0)</f>
        <v>0</v>
      </c>
      <c r="BI148" s="213">
        <f>IF(N148="nulová",J148,0)</f>
        <v>0</v>
      </c>
      <c r="BJ148" s="15" t="s">
        <v>82</v>
      </c>
      <c r="BK148" s="213">
        <f>ROUND(I148*H148,2)</f>
        <v>0</v>
      </c>
      <c r="BL148" s="15" t="s">
        <v>141</v>
      </c>
      <c r="BM148" s="15" t="s">
        <v>264</v>
      </c>
    </row>
    <row r="149" s="1" customFormat="1">
      <c r="B149" s="36"/>
      <c r="C149" s="37"/>
      <c r="D149" s="214" t="s">
        <v>143</v>
      </c>
      <c r="E149" s="37"/>
      <c r="F149" s="215" t="s">
        <v>265</v>
      </c>
      <c r="G149" s="37"/>
      <c r="H149" s="37"/>
      <c r="I149" s="128"/>
      <c r="J149" s="37"/>
      <c r="K149" s="37"/>
      <c r="L149" s="41"/>
      <c r="M149" s="216"/>
      <c r="N149" s="77"/>
      <c r="O149" s="77"/>
      <c r="P149" s="77"/>
      <c r="Q149" s="77"/>
      <c r="R149" s="77"/>
      <c r="S149" s="77"/>
      <c r="T149" s="78"/>
      <c r="AT149" s="15" t="s">
        <v>143</v>
      </c>
      <c r="AU149" s="15" t="s">
        <v>134</v>
      </c>
    </row>
    <row r="150" s="1" customFormat="1">
      <c r="B150" s="36"/>
      <c r="C150" s="37"/>
      <c r="D150" s="214" t="s">
        <v>152</v>
      </c>
      <c r="E150" s="37"/>
      <c r="F150" s="215" t="s">
        <v>266</v>
      </c>
      <c r="G150" s="37"/>
      <c r="H150" s="37"/>
      <c r="I150" s="128"/>
      <c r="J150" s="37"/>
      <c r="K150" s="37"/>
      <c r="L150" s="41"/>
      <c r="M150" s="216"/>
      <c r="N150" s="77"/>
      <c r="O150" s="77"/>
      <c r="P150" s="77"/>
      <c r="Q150" s="77"/>
      <c r="R150" s="77"/>
      <c r="S150" s="77"/>
      <c r="T150" s="78"/>
      <c r="AT150" s="15" t="s">
        <v>152</v>
      </c>
      <c r="AU150" s="15" t="s">
        <v>134</v>
      </c>
    </row>
    <row r="151" s="12" customFormat="1">
      <c r="B151" s="227"/>
      <c r="C151" s="228"/>
      <c r="D151" s="214" t="s">
        <v>145</v>
      </c>
      <c r="E151" s="229" t="s">
        <v>19</v>
      </c>
      <c r="F151" s="230" t="s">
        <v>505</v>
      </c>
      <c r="G151" s="228"/>
      <c r="H151" s="231">
        <v>4.4580000000000002</v>
      </c>
      <c r="I151" s="232"/>
      <c r="J151" s="228"/>
      <c r="K151" s="228"/>
      <c r="L151" s="233"/>
      <c r="M151" s="234"/>
      <c r="N151" s="235"/>
      <c r="O151" s="235"/>
      <c r="P151" s="235"/>
      <c r="Q151" s="235"/>
      <c r="R151" s="235"/>
      <c r="S151" s="235"/>
      <c r="T151" s="236"/>
      <c r="AT151" s="237" t="s">
        <v>145</v>
      </c>
      <c r="AU151" s="237" t="s">
        <v>134</v>
      </c>
      <c r="AV151" s="12" t="s">
        <v>84</v>
      </c>
      <c r="AW151" s="12" t="s">
        <v>35</v>
      </c>
      <c r="AX151" s="12" t="s">
        <v>74</v>
      </c>
      <c r="AY151" s="237" t="s">
        <v>133</v>
      </c>
    </row>
    <row r="152" s="12" customFormat="1">
      <c r="B152" s="227"/>
      <c r="C152" s="228"/>
      <c r="D152" s="214" t="s">
        <v>145</v>
      </c>
      <c r="E152" s="229" t="s">
        <v>19</v>
      </c>
      <c r="F152" s="230" t="s">
        <v>506</v>
      </c>
      <c r="G152" s="228"/>
      <c r="H152" s="231">
        <v>10.48</v>
      </c>
      <c r="I152" s="232"/>
      <c r="J152" s="228"/>
      <c r="K152" s="228"/>
      <c r="L152" s="233"/>
      <c r="M152" s="234"/>
      <c r="N152" s="235"/>
      <c r="O152" s="235"/>
      <c r="P152" s="235"/>
      <c r="Q152" s="235"/>
      <c r="R152" s="235"/>
      <c r="S152" s="235"/>
      <c r="T152" s="236"/>
      <c r="AT152" s="237" t="s">
        <v>145</v>
      </c>
      <c r="AU152" s="237" t="s">
        <v>134</v>
      </c>
      <c r="AV152" s="12" t="s">
        <v>84</v>
      </c>
      <c r="AW152" s="12" t="s">
        <v>35</v>
      </c>
      <c r="AX152" s="12" t="s">
        <v>74</v>
      </c>
      <c r="AY152" s="237" t="s">
        <v>133</v>
      </c>
    </row>
    <row r="153" s="12" customFormat="1">
      <c r="B153" s="227"/>
      <c r="C153" s="228"/>
      <c r="D153" s="214" t="s">
        <v>145</v>
      </c>
      <c r="E153" s="228"/>
      <c r="F153" s="230" t="s">
        <v>507</v>
      </c>
      <c r="G153" s="228"/>
      <c r="H153" s="231">
        <v>0.29899999999999999</v>
      </c>
      <c r="I153" s="232"/>
      <c r="J153" s="228"/>
      <c r="K153" s="228"/>
      <c r="L153" s="233"/>
      <c r="M153" s="234"/>
      <c r="N153" s="235"/>
      <c r="O153" s="235"/>
      <c r="P153" s="235"/>
      <c r="Q153" s="235"/>
      <c r="R153" s="235"/>
      <c r="S153" s="235"/>
      <c r="T153" s="236"/>
      <c r="AT153" s="237" t="s">
        <v>145</v>
      </c>
      <c r="AU153" s="237" t="s">
        <v>134</v>
      </c>
      <c r="AV153" s="12" t="s">
        <v>84</v>
      </c>
      <c r="AW153" s="12" t="s">
        <v>4</v>
      </c>
      <c r="AX153" s="12" t="s">
        <v>82</v>
      </c>
      <c r="AY153" s="237" t="s">
        <v>133</v>
      </c>
    </row>
    <row r="154" s="10" customFormat="1" ht="22.8" customHeight="1">
      <c r="B154" s="186"/>
      <c r="C154" s="187"/>
      <c r="D154" s="188" t="s">
        <v>73</v>
      </c>
      <c r="E154" s="200" t="s">
        <v>315</v>
      </c>
      <c r="F154" s="200" t="s">
        <v>316</v>
      </c>
      <c r="G154" s="187"/>
      <c r="H154" s="187"/>
      <c r="I154" s="190"/>
      <c r="J154" s="201">
        <f>BK154</f>
        <v>0</v>
      </c>
      <c r="K154" s="187"/>
      <c r="L154" s="192"/>
      <c r="M154" s="193"/>
      <c r="N154" s="194"/>
      <c r="O154" s="194"/>
      <c r="P154" s="195">
        <f>SUM(P155:P167)</f>
        <v>0</v>
      </c>
      <c r="Q154" s="194"/>
      <c r="R154" s="195">
        <f>SUM(R155:R167)</f>
        <v>0</v>
      </c>
      <c r="S154" s="194"/>
      <c r="T154" s="196">
        <f>SUM(T155:T167)</f>
        <v>0</v>
      </c>
      <c r="AR154" s="197" t="s">
        <v>82</v>
      </c>
      <c r="AT154" s="198" t="s">
        <v>73</v>
      </c>
      <c r="AU154" s="198" t="s">
        <v>82</v>
      </c>
      <c r="AY154" s="197" t="s">
        <v>133</v>
      </c>
      <c r="BK154" s="199">
        <f>SUM(BK155:BK167)</f>
        <v>0</v>
      </c>
    </row>
    <row r="155" s="1" customFormat="1" ht="20.4" customHeight="1">
      <c r="B155" s="36"/>
      <c r="C155" s="202" t="s">
        <v>241</v>
      </c>
      <c r="D155" s="202" t="s">
        <v>136</v>
      </c>
      <c r="E155" s="203" t="s">
        <v>318</v>
      </c>
      <c r="F155" s="204" t="s">
        <v>319</v>
      </c>
      <c r="G155" s="205" t="s">
        <v>320</v>
      </c>
      <c r="H155" s="206">
        <v>1.7729999999999999</v>
      </c>
      <c r="I155" s="207"/>
      <c r="J155" s="208">
        <f>ROUND(I155*H155,2)</f>
        <v>0</v>
      </c>
      <c r="K155" s="204" t="s">
        <v>140</v>
      </c>
      <c r="L155" s="41"/>
      <c r="M155" s="209" t="s">
        <v>19</v>
      </c>
      <c r="N155" s="210" t="s">
        <v>45</v>
      </c>
      <c r="O155" s="77"/>
      <c r="P155" s="211">
        <f>O155*H155</f>
        <v>0</v>
      </c>
      <c r="Q155" s="211">
        <v>0</v>
      </c>
      <c r="R155" s="211">
        <f>Q155*H155</f>
        <v>0</v>
      </c>
      <c r="S155" s="211">
        <v>0</v>
      </c>
      <c r="T155" s="212">
        <f>S155*H155</f>
        <v>0</v>
      </c>
      <c r="AR155" s="15" t="s">
        <v>141</v>
      </c>
      <c r="AT155" s="15" t="s">
        <v>136</v>
      </c>
      <c r="AU155" s="15" t="s">
        <v>84</v>
      </c>
      <c r="AY155" s="15" t="s">
        <v>133</v>
      </c>
      <c r="BE155" s="213">
        <f>IF(N155="základní",J155,0)</f>
        <v>0</v>
      </c>
      <c r="BF155" s="213">
        <f>IF(N155="snížená",J155,0)</f>
        <v>0</v>
      </c>
      <c r="BG155" s="213">
        <f>IF(N155="zákl. přenesená",J155,0)</f>
        <v>0</v>
      </c>
      <c r="BH155" s="213">
        <f>IF(N155="sníž. přenesená",J155,0)</f>
        <v>0</v>
      </c>
      <c r="BI155" s="213">
        <f>IF(N155="nulová",J155,0)</f>
        <v>0</v>
      </c>
      <c r="BJ155" s="15" t="s">
        <v>82</v>
      </c>
      <c r="BK155" s="213">
        <f>ROUND(I155*H155,2)</f>
        <v>0</v>
      </c>
      <c r="BL155" s="15" t="s">
        <v>141</v>
      </c>
      <c r="BM155" s="15" t="s">
        <v>321</v>
      </c>
    </row>
    <row r="156" s="1" customFormat="1">
      <c r="B156" s="36"/>
      <c r="C156" s="37"/>
      <c r="D156" s="214" t="s">
        <v>143</v>
      </c>
      <c r="E156" s="37"/>
      <c r="F156" s="215" t="s">
        <v>322</v>
      </c>
      <c r="G156" s="37"/>
      <c r="H156" s="37"/>
      <c r="I156" s="128"/>
      <c r="J156" s="37"/>
      <c r="K156" s="37"/>
      <c r="L156" s="41"/>
      <c r="M156" s="216"/>
      <c r="N156" s="77"/>
      <c r="O156" s="77"/>
      <c r="P156" s="77"/>
      <c r="Q156" s="77"/>
      <c r="R156" s="77"/>
      <c r="S156" s="77"/>
      <c r="T156" s="78"/>
      <c r="AT156" s="15" t="s">
        <v>143</v>
      </c>
      <c r="AU156" s="15" t="s">
        <v>84</v>
      </c>
    </row>
    <row r="157" s="11" customFormat="1">
      <c r="B157" s="217"/>
      <c r="C157" s="218"/>
      <c r="D157" s="214" t="s">
        <v>145</v>
      </c>
      <c r="E157" s="219" t="s">
        <v>19</v>
      </c>
      <c r="F157" s="220" t="s">
        <v>508</v>
      </c>
      <c r="G157" s="218"/>
      <c r="H157" s="219" t="s">
        <v>19</v>
      </c>
      <c r="I157" s="221"/>
      <c r="J157" s="218"/>
      <c r="K157" s="218"/>
      <c r="L157" s="222"/>
      <c r="M157" s="223"/>
      <c r="N157" s="224"/>
      <c r="O157" s="224"/>
      <c r="P157" s="224"/>
      <c r="Q157" s="224"/>
      <c r="R157" s="224"/>
      <c r="S157" s="224"/>
      <c r="T157" s="225"/>
      <c r="AT157" s="226" t="s">
        <v>145</v>
      </c>
      <c r="AU157" s="226" t="s">
        <v>84</v>
      </c>
      <c r="AV157" s="11" t="s">
        <v>82</v>
      </c>
      <c r="AW157" s="11" t="s">
        <v>35</v>
      </c>
      <c r="AX157" s="11" t="s">
        <v>74</v>
      </c>
      <c r="AY157" s="226" t="s">
        <v>133</v>
      </c>
    </row>
    <row r="158" s="12" customFormat="1">
      <c r="B158" s="227"/>
      <c r="C158" s="228"/>
      <c r="D158" s="214" t="s">
        <v>145</v>
      </c>
      <c r="E158" s="229" t="s">
        <v>19</v>
      </c>
      <c r="F158" s="230" t="s">
        <v>509</v>
      </c>
      <c r="G158" s="228"/>
      <c r="H158" s="231">
        <v>1.7729999999999999</v>
      </c>
      <c r="I158" s="232"/>
      <c r="J158" s="228"/>
      <c r="K158" s="228"/>
      <c r="L158" s="233"/>
      <c r="M158" s="234"/>
      <c r="N158" s="235"/>
      <c r="O158" s="235"/>
      <c r="P158" s="235"/>
      <c r="Q158" s="235"/>
      <c r="R158" s="235"/>
      <c r="S158" s="235"/>
      <c r="T158" s="236"/>
      <c r="AT158" s="237" t="s">
        <v>145</v>
      </c>
      <c r="AU158" s="237" t="s">
        <v>84</v>
      </c>
      <c r="AV158" s="12" t="s">
        <v>84</v>
      </c>
      <c r="AW158" s="12" t="s">
        <v>35</v>
      </c>
      <c r="AX158" s="12" t="s">
        <v>74</v>
      </c>
      <c r="AY158" s="237" t="s">
        <v>133</v>
      </c>
    </row>
    <row r="159" s="1" customFormat="1" ht="20.4" customHeight="1">
      <c r="B159" s="36"/>
      <c r="C159" s="202" t="s">
        <v>248</v>
      </c>
      <c r="D159" s="202" t="s">
        <v>136</v>
      </c>
      <c r="E159" s="203" t="s">
        <v>324</v>
      </c>
      <c r="F159" s="204" t="s">
        <v>325</v>
      </c>
      <c r="G159" s="205" t="s">
        <v>320</v>
      </c>
      <c r="H159" s="206">
        <v>1.7729999999999999</v>
      </c>
      <c r="I159" s="207"/>
      <c r="J159" s="208">
        <f>ROUND(I159*H159,2)</f>
        <v>0</v>
      </c>
      <c r="K159" s="204" t="s">
        <v>140</v>
      </c>
      <c r="L159" s="41"/>
      <c r="M159" s="209" t="s">
        <v>19</v>
      </c>
      <c r="N159" s="210" t="s">
        <v>45</v>
      </c>
      <c r="O159" s="77"/>
      <c r="P159" s="211">
        <f>O159*H159</f>
        <v>0</v>
      </c>
      <c r="Q159" s="211">
        <v>0</v>
      </c>
      <c r="R159" s="211">
        <f>Q159*H159</f>
        <v>0</v>
      </c>
      <c r="S159" s="211">
        <v>0</v>
      </c>
      <c r="T159" s="212">
        <f>S159*H159</f>
        <v>0</v>
      </c>
      <c r="AR159" s="15" t="s">
        <v>141</v>
      </c>
      <c r="AT159" s="15" t="s">
        <v>136</v>
      </c>
      <c r="AU159" s="15" t="s">
        <v>84</v>
      </c>
      <c r="AY159" s="15" t="s">
        <v>133</v>
      </c>
      <c r="BE159" s="213">
        <f>IF(N159="základní",J159,0)</f>
        <v>0</v>
      </c>
      <c r="BF159" s="213">
        <f>IF(N159="snížená",J159,0)</f>
        <v>0</v>
      </c>
      <c r="BG159" s="213">
        <f>IF(N159="zákl. přenesená",J159,0)</f>
        <v>0</v>
      </c>
      <c r="BH159" s="213">
        <f>IF(N159="sníž. přenesená",J159,0)</f>
        <v>0</v>
      </c>
      <c r="BI159" s="213">
        <f>IF(N159="nulová",J159,0)</f>
        <v>0</v>
      </c>
      <c r="BJ159" s="15" t="s">
        <v>82</v>
      </c>
      <c r="BK159" s="213">
        <f>ROUND(I159*H159,2)</f>
        <v>0</v>
      </c>
      <c r="BL159" s="15" t="s">
        <v>141</v>
      </c>
      <c r="BM159" s="15" t="s">
        <v>326</v>
      </c>
    </row>
    <row r="160" s="1" customFormat="1">
      <c r="B160" s="36"/>
      <c r="C160" s="37"/>
      <c r="D160" s="214" t="s">
        <v>143</v>
      </c>
      <c r="E160" s="37"/>
      <c r="F160" s="215" t="s">
        <v>327</v>
      </c>
      <c r="G160" s="37"/>
      <c r="H160" s="37"/>
      <c r="I160" s="128"/>
      <c r="J160" s="37"/>
      <c r="K160" s="37"/>
      <c r="L160" s="41"/>
      <c r="M160" s="216"/>
      <c r="N160" s="77"/>
      <c r="O160" s="77"/>
      <c r="P160" s="77"/>
      <c r="Q160" s="77"/>
      <c r="R160" s="77"/>
      <c r="S160" s="77"/>
      <c r="T160" s="78"/>
      <c r="AT160" s="15" t="s">
        <v>143</v>
      </c>
      <c r="AU160" s="15" t="s">
        <v>84</v>
      </c>
    </row>
    <row r="161" s="1" customFormat="1" ht="20.4" customHeight="1">
      <c r="B161" s="36"/>
      <c r="C161" s="202" t="s">
        <v>254</v>
      </c>
      <c r="D161" s="202" t="s">
        <v>136</v>
      </c>
      <c r="E161" s="203" t="s">
        <v>329</v>
      </c>
      <c r="F161" s="204" t="s">
        <v>330</v>
      </c>
      <c r="G161" s="205" t="s">
        <v>320</v>
      </c>
      <c r="H161" s="206">
        <v>23.048999999999999</v>
      </c>
      <c r="I161" s="207"/>
      <c r="J161" s="208">
        <f>ROUND(I161*H161,2)</f>
        <v>0</v>
      </c>
      <c r="K161" s="204" t="s">
        <v>140</v>
      </c>
      <c r="L161" s="41"/>
      <c r="M161" s="209" t="s">
        <v>19</v>
      </c>
      <c r="N161" s="210" t="s">
        <v>45</v>
      </c>
      <c r="O161" s="77"/>
      <c r="P161" s="211">
        <f>O161*H161</f>
        <v>0</v>
      </c>
      <c r="Q161" s="211">
        <v>0</v>
      </c>
      <c r="R161" s="211">
        <f>Q161*H161</f>
        <v>0</v>
      </c>
      <c r="S161" s="211">
        <v>0</v>
      </c>
      <c r="T161" s="212">
        <f>S161*H161</f>
        <v>0</v>
      </c>
      <c r="AR161" s="15" t="s">
        <v>141</v>
      </c>
      <c r="AT161" s="15" t="s">
        <v>136</v>
      </c>
      <c r="AU161" s="15" t="s">
        <v>84</v>
      </c>
      <c r="AY161" s="15" t="s">
        <v>133</v>
      </c>
      <c r="BE161" s="213">
        <f>IF(N161="základní",J161,0)</f>
        <v>0</v>
      </c>
      <c r="BF161" s="213">
        <f>IF(N161="snížená",J161,0)</f>
        <v>0</v>
      </c>
      <c r="BG161" s="213">
        <f>IF(N161="zákl. přenesená",J161,0)</f>
        <v>0</v>
      </c>
      <c r="BH161" s="213">
        <f>IF(N161="sníž. přenesená",J161,0)</f>
        <v>0</v>
      </c>
      <c r="BI161" s="213">
        <f>IF(N161="nulová",J161,0)</f>
        <v>0</v>
      </c>
      <c r="BJ161" s="15" t="s">
        <v>82</v>
      </c>
      <c r="BK161" s="213">
        <f>ROUND(I161*H161,2)</f>
        <v>0</v>
      </c>
      <c r="BL161" s="15" t="s">
        <v>141</v>
      </c>
      <c r="BM161" s="15" t="s">
        <v>331</v>
      </c>
    </row>
    <row r="162" s="1" customFormat="1">
      <c r="B162" s="36"/>
      <c r="C162" s="37"/>
      <c r="D162" s="214" t="s">
        <v>143</v>
      </c>
      <c r="E162" s="37"/>
      <c r="F162" s="215" t="s">
        <v>327</v>
      </c>
      <c r="G162" s="37"/>
      <c r="H162" s="37"/>
      <c r="I162" s="128"/>
      <c r="J162" s="37"/>
      <c r="K162" s="37"/>
      <c r="L162" s="41"/>
      <c r="M162" s="216"/>
      <c r="N162" s="77"/>
      <c r="O162" s="77"/>
      <c r="P162" s="77"/>
      <c r="Q162" s="77"/>
      <c r="R162" s="77"/>
      <c r="S162" s="77"/>
      <c r="T162" s="78"/>
      <c r="AT162" s="15" t="s">
        <v>143</v>
      </c>
      <c r="AU162" s="15" t="s">
        <v>84</v>
      </c>
    </row>
    <row r="163" s="1" customFormat="1">
      <c r="B163" s="36"/>
      <c r="C163" s="37"/>
      <c r="D163" s="214" t="s">
        <v>152</v>
      </c>
      <c r="E163" s="37"/>
      <c r="F163" s="215" t="s">
        <v>332</v>
      </c>
      <c r="G163" s="37"/>
      <c r="H163" s="37"/>
      <c r="I163" s="128"/>
      <c r="J163" s="37"/>
      <c r="K163" s="37"/>
      <c r="L163" s="41"/>
      <c r="M163" s="216"/>
      <c r="N163" s="77"/>
      <c r="O163" s="77"/>
      <c r="P163" s="77"/>
      <c r="Q163" s="77"/>
      <c r="R163" s="77"/>
      <c r="S163" s="77"/>
      <c r="T163" s="78"/>
      <c r="AT163" s="15" t="s">
        <v>152</v>
      </c>
      <c r="AU163" s="15" t="s">
        <v>84</v>
      </c>
    </row>
    <row r="164" s="12" customFormat="1">
      <c r="B164" s="227"/>
      <c r="C164" s="228"/>
      <c r="D164" s="214" t="s">
        <v>145</v>
      </c>
      <c r="E164" s="228"/>
      <c r="F164" s="230" t="s">
        <v>510</v>
      </c>
      <c r="G164" s="228"/>
      <c r="H164" s="231">
        <v>23.048999999999999</v>
      </c>
      <c r="I164" s="232"/>
      <c r="J164" s="228"/>
      <c r="K164" s="228"/>
      <c r="L164" s="233"/>
      <c r="M164" s="234"/>
      <c r="N164" s="235"/>
      <c r="O164" s="235"/>
      <c r="P164" s="235"/>
      <c r="Q164" s="235"/>
      <c r="R164" s="235"/>
      <c r="S164" s="235"/>
      <c r="T164" s="236"/>
      <c r="AT164" s="237" t="s">
        <v>145</v>
      </c>
      <c r="AU164" s="237" t="s">
        <v>84</v>
      </c>
      <c r="AV164" s="12" t="s">
        <v>84</v>
      </c>
      <c r="AW164" s="12" t="s">
        <v>4</v>
      </c>
      <c r="AX164" s="12" t="s">
        <v>82</v>
      </c>
      <c r="AY164" s="237" t="s">
        <v>133</v>
      </c>
    </row>
    <row r="165" s="1" customFormat="1" ht="20.4" customHeight="1">
      <c r="B165" s="36"/>
      <c r="C165" s="202" t="s">
        <v>261</v>
      </c>
      <c r="D165" s="202" t="s">
        <v>136</v>
      </c>
      <c r="E165" s="203" t="s">
        <v>335</v>
      </c>
      <c r="F165" s="204" t="s">
        <v>336</v>
      </c>
      <c r="G165" s="205" t="s">
        <v>320</v>
      </c>
      <c r="H165" s="206">
        <v>1.7729999999999999</v>
      </c>
      <c r="I165" s="207"/>
      <c r="J165" s="208">
        <f>ROUND(I165*H165,2)</f>
        <v>0</v>
      </c>
      <c r="K165" s="204" t="s">
        <v>140</v>
      </c>
      <c r="L165" s="41"/>
      <c r="M165" s="209" t="s">
        <v>19</v>
      </c>
      <c r="N165" s="210" t="s">
        <v>45</v>
      </c>
      <c r="O165" s="77"/>
      <c r="P165" s="211">
        <f>O165*H165</f>
        <v>0</v>
      </c>
      <c r="Q165" s="211">
        <v>0</v>
      </c>
      <c r="R165" s="211">
        <f>Q165*H165</f>
        <v>0</v>
      </c>
      <c r="S165" s="211">
        <v>0</v>
      </c>
      <c r="T165" s="212">
        <f>S165*H165</f>
        <v>0</v>
      </c>
      <c r="AR165" s="15" t="s">
        <v>141</v>
      </c>
      <c r="AT165" s="15" t="s">
        <v>136</v>
      </c>
      <c r="AU165" s="15" t="s">
        <v>84</v>
      </c>
      <c r="AY165" s="15" t="s">
        <v>133</v>
      </c>
      <c r="BE165" s="213">
        <f>IF(N165="základní",J165,0)</f>
        <v>0</v>
      </c>
      <c r="BF165" s="213">
        <f>IF(N165="snížená",J165,0)</f>
        <v>0</v>
      </c>
      <c r="BG165" s="213">
        <f>IF(N165="zákl. přenesená",J165,0)</f>
        <v>0</v>
      </c>
      <c r="BH165" s="213">
        <f>IF(N165="sníž. přenesená",J165,0)</f>
        <v>0</v>
      </c>
      <c r="BI165" s="213">
        <f>IF(N165="nulová",J165,0)</f>
        <v>0</v>
      </c>
      <c r="BJ165" s="15" t="s">
        <v>82</v>
      </c>
      <c r="BK165" s="213">
        <f>ROUND(I165*H165,2)</f>
        <v>0</v>
      </c>
      <c r="BL165" s="15" t="s">
        <v>141</v>
      </c>
      <c r="BM165" s="15" t="s">
        <v>337</v>
      </c>
    </row>
    <row r="166" s="1" customFormat="1">
      <c r="B166" s="36"/>
      <c r="C166" s="37"/>
      <c r="D166" s="214" t="s">
        <v>143</v>
      </c>
      <c r="E166" s="37"/>
      <c r="F166" s="215" t="s">
        <v>338</v>
      </c>
      <c r="G166" s="37"/>
      <c r="H166" s="37"/>
      <c r="I166" s="128"/>
      <c r="J166" s="37"/>
      <c r="K166" s="37"/>
      <c r="L166" s="41"/>
      <c r="M166" s="216"/>
      <c r="N166" s="77"/>
      <c r="O166" s="77"/>
      <c r="P166" s="77"/>
      <c r="Q166" s="77"/>
      <c r="R166" s="77"/>
      <c r="S166" s="77"/>
      <c r="T166" s="78"/>
      <c r="AT166" s="15" t="s">
        <v>143</v>
      </c>
      <c r="AU166" s="15" t="s">
        <v>84</v>
      </c>
    </row>
    <row r="167" s="12" customFormat="1">
      <c r="B167" s="227"/>
      <c r="C167" s="228"/>
      <c r="D167" s="214" t="s">
        <v>145</v>
      </c>
      <c r="E167" s="229" t="s">
        <v>19</v>
      </c>
      <c r="F167" s="230" t="s">
        <v>511</v>
      </c>
      <c r="G167" s="228"/>
      <c r="H167" s="231">
        <v>1.7729999999999999</v>
      </c>
      <c r="I167" s="232"/>
      <c r="J167" s="228"/>
      <c r="K167" s="228"/>
      <c r="L167" s="233"/>
      <c r="M167" s="234"/>
      <c r="N167" s="235"/>
      <c r="O167" s="235"/>
      <c r="P167" s="235"/>
      <c r="Q167" s="235"/>
      <c r="R167" s="235"/>
      <c r="S167" s="235"/>
      <c r="T167" s="236"/>
      <c r="AT167" s="237" t="s">
        <v>145</v>
      </c>
      <c r="AU167" s="237" t="s">
        <v>84</v>
      </c>
      <c r="AV167" s="12" t="s">
        <v>84</v>
      </c>
      <c r="AW167" s="12" t="s">
        <v>35</v>
      </c>
      <c r="AX167" s="12" t="s">
        <v>74</v>
      </c>
      <c r="AY167" s="237" t="s">
        <v>133</v>
      </c>
    </row>
    <row r="168" s="10" customFormat="1" ht="22.8" customHeight="1">
      <c r="B168" s="186"/>
      <c r="C168" s="187"/>
      <c r="D168" s="188" t="s">
        <v>73</v>
      </c>
      <c r="E168" s="200" t="s">
        <v>341</v>
      </c>
      <c r="F168" s="200" t="s">
        <v>342</v>
      </c>
      <c r="G168" s="187"/>
      <c r="H168" s="187"/>
      <c r="I168" s="190"/>
      <c r="J168" s="201">
        <f>BK168</f>
        <v>0</v>
      </c>
      <c r="K168" s="187"/>
      <c r="L168" s="192"/>
      <c r="M168" s="193"/>
      <c r="N168" s="194"/>
      <c r="O168" s="194"/>
      <c r="P168" s="195">
        <f>SUM(P169:P170)</f>
        <v>0</v>
      </c>
      <c r="Q168" s="194"/>
      <c r="R168" s="195">
        <f>SUM(R169:R170)</f>
        <v>0</v>
      </c>
      <c r="S168" s="194"/>
      <c r="T168" s="196">
        <f>SUM(T169:T170)</f>
        <v>0</v>
      </c>
      <c r="AR168" s="197" t="s">
        <v>82</v>
      </c>
      <c r="AT168" s="198" t="s">
        <v>73</v>
      </c>
      <c r="AU168" s="198" t="s">
        <v>82</v>
      </c>
      <c r="AY168" s="197" t="s">
        <v>133</v>
      </c>
      <c r="BK168" s="199">
        <f>SUM(BK169:BK170)</f>
        <v>0</v>
      </c>
    </row>
    <row r="169" s="1" customFormat="1" ht="20.4" customHeight="1">
      <c r="B169" s="36"/>
      <c r="C169" s="202" t="s">
        <v>7</v>
      </c>
      <c r="D169" s="202" t="s">
        <v>136</v>
      </c>
      <c r="E169" s="203" t="s">
        <v>344</v>
      </c>
      <c r="F169" s="204" t="s">
        <v>345</v>
      </c>
      <c r="G169" s="205" t="s">
        <v>320</v>
      </c>
      <c r="H169" s="206">
        <v>2.7360000000000002</v>
      </c>
      <c r="I169" s="207"/>
      <c r="J169" s="208">
        <f>ROUND(I169*H169,2)</f>
        <v>0</v>
      </c>
      <c r="K169" s="204" t="s">
        <v>140</v>
      </c>
      <c r="L169" s="41"/>
      <c r="M169" s="209" t="s">
        <v>19</v>
      </c>
      <c r="N169" s="210" t="s">
        <v>45</v>
      </c>
      <c r="O169" s="77"/>
      <c r="P169" s="211">
        <f>O169*H169</f>
        <v>0</v>
      </c>
      <c r="Q169" s="211">
        <v>0</v>
      </c>
      <c r="R169" s="211">
        <f>Q169*H169</f>
        <v>0</v>
      </c>
      <c r="S169" s="211">
        <v>0</v>
      </c>
      <c r="T169" s="212">
        <f>S169*H169</f>
        <v>0</v>
      </c>
      <c r="AR169" s="15" t="s">
        <v>141</v>
      </c>
      <c r="AT169" s="15" t="s">
        <v>136</v>
      </c>
      <c r="AU169" s="15" t="s">
        <v>84</v>
      </c>
      <c r="AY169" s="15" t="s">
        <v>133</v>
      </c>
      <c r="BE169" s="213">
        <f>IF(N169="základní",J169,0)</f>
        <v>0</v>
      </c>
      <c r="BF169" s="213">
        <f>IF(N169="snížená",J169,0)</f>
        <v>0</v>
      </c>
      <c r="BG169" s="213">
        <f>IF(N169="zákl. přenesená",J169,0)</f>
        <v>0</v>
      </c>
      <c r="BH169" s="213">
        <f>IF(N169="sníž. přenesená",J169,0)</f>
        <v>0</v>
      </c>
      <c r="BI169" s="213">
        <f>IF(N169="nulová",J169,0)</f>
        <v>0</v>
      </c>
      <c r="BJ169" s="15" t="s">
        <v>82</v>
      </c>
      <c r="BK169" s="213">
        <f>ROUND(I169*H169,2)</f>
        <v>0</v>
      </c>
      <c r="BL169" s="15" t="s">
        <v>141</v>
      </c>
      <c r="BM169" s="15" t="s">
        <v>346</v>
      </c>
    </row>
    <row r="170" s="1" customFormat="1">
      <c r="B170" s="36"/>
      <c r="C170" s="37"/>
      <c r="D170" s="214" t="s">
        <v>143</v>
      </c>
      <c r="E170" s="37"/>
      <c r="F170" s="215" t="s">
        <v>347</v>
      </c>
      <c r="G170" s="37"/>
      <c r="H170" s="37"/>
      <c r="I170" s="128"/>
      <c r="J170" s="37"/>
      <c r="K170" s="37"/>
      <c r="L170" s="41"/>
      <c r="M170" s="216"/>
      <c r="N170" s="77"/>
      <c r="O170" s="77"/>
      <c r="P170" s="77"/>
      <c r="Q170" s="77"/>
      <c r="R170" s="77"/>
      <c r="S170" s="77"/>
      <c r="T170" s="78"/>
      <c r="AT170" s="15" t="s">
        <v>143</v>
      </c>
      <c r="AU170" s="15" t="s">
        <v>84</v>
      </c>
    </row>
    <row r="171" s="10" customFormat="1" ht="25.92" customHeight="1">
      <c r="B171" s="186"/>
      <c r="C171" s="187"/>
      <c r="D171" s="188" t="s">
        <v>73</v>
      </c>
      <c r="E171" s="189" t="s">
        <v>348</v>
      </c>
      <c r="F171" s="189" t="s">
        <v>349</v>
      </c>
      <c r="G171" s="187"/>
      <c r="H171" s="187"/>
      <c r="I171" s="190"/>
      <c r="J171" s="191">
        <f>BK171</f>
        <v>0</v>
      </c>
      <c r="K171" s="187"/>
      <c r="L171" s="192"/>
      <c r="M171" s="193"/>
      <c r="N171" s="194"/>
      <c r="O171" s="194"/>
      <c r="P171" s="195">
        <f>P172+P176+P183</f>
        <v>0</v>
      </c>
      <c r="Q171" s="194"/>
      <c r="R171" s="195">
        <f>R172+R176+R183</f>
        <v>0.20422970000000001</v>
      </c>
      <c r="S171" s="194"/>
      <c r="T171" s="196">
        <f>T172+T176+T183</f>
        <v>0.001</v>
      </c>
      <c r="AR171" s="197" t="s">
        <v>84</v>
      </c>
      <c r="AT171" s="198" t="s">
        <v>73</v>
      </c>
      <c r="AU171" s="198" t="s">
        <v>74</v>
      </c>
      <c r="AY171" s="197" t="s">
        <v>133</v>
      </c>
      <c r="BK171" s="199">
        <f>BK172+BK176+BK183</f>
        <v>0</v>
      </c>
    </row>
    <row r="172" s="10" customFormat="1" ht="22.8" customHeight="1">
      <c r="B172" s="186"/>
      <c r="C172" s="187"/>
      <c r="D172" s="188" t="s">
        <v>73</v>
      </c>
      <c r="E172" s="200" t="s">
        <v>458</v>
      </c>
      <c r="F172" s="200" t="s">
        <v>459</v>
      </c>
      <c r="G172" s="187"/>
      <c r="H172" s="187"/>
      <c r="I172" s="190"/>
      <c r="J172" s="201">
        <f>BK172</f>
        <v>0</v>
      </c>
      <c r="K172" s="187"/>
      <c r="L172" s="192"/>
      <c r="M172" s="193"/>
      <c r="N172" s="194"/>
      <c r="O172" s="194"/>
      <c r="P172" s="195">
        <f>SUM(P173:P175)</f>
        <v>0</v>
      </c>
      <c r="Q172" s="194"/>
      <c r="R172" s="195">
        <f>SUM(R173:R175)</f>
        <v>0.050000000000000003</v>
      </c>
      <c r="S172" s="194"/>
      <c r="T172" s="196">
        <f>SUM(T173:T175)</f>
        <v>0</v>
      </c>
      <c r="AR172" s="197" t="s">
        <v>84</v>
      </c>
      <c r="AT172" s="198" t="s">
        <v>73</v>
      </c>
      <c r="AU172" s="198" t="s">
        <v>82</v>
      </c>
      <c r="AY172" s="197" t="s">
        <v>133</v>
      </c>
      <c r="BK172" s="199">
        <f>SUM(BK173:BK175)</f>
        <v>0</v>
      </c>
    </row>
    <row r="173" s="1" customFormat="1" ht="14.4" customHeight="1">
      <c r="B173" s="36"/>
      <c r="C173" s="202" t="s">
        <v>276</v>
      </c>
      <c r="D173" s="202" t="s">
        <v>136</v>
      </c>
      <c r="E173" s="203" t="s">
        <v>512</v>
      </c>
      <c r="F173" s="204" t="s">
        <v>513</v>
      </c>
      <c r="G173" s="205" t="s">
        <v>228</v>
      </c>
      <c r="H173" s="206">
        <v>1</v>
      </c>
      <c r="I173" s="207"/>
      <c r="J173" s="208">
        <f>ROUND(I173*H173,2)</f>
        <v>0</v>
      </c>
      <c r="K173" s="204" t="s">
        <v>19</v>
      </c>
      <c r="L173" s="41"/>
      <c r="M173" s="209" t="s">
        <v>19</v>
      </c>
      <c r="N173" s="210" t="s">
        <v>45</v>
      </c>
      <c r="O173" s="77"/>
      <c r="P173" s="211">
        <f>O173*H173</f>
        <v>0</v>
      </c>
      <c r="Q173" s="211">
        <v>0.050000000000000003</v>
      </c>
      <c r="R173" s="211">
        <f>Q173*H173</f>
        <v>0.050000000000000003</v>
      </c>
      <c r="S173" s="211">
        <v>0</v>
      </c>
      <c r="T173" s="212">
        <f>S173*H173</f>
        <v>0</v>
      </c>
      <c r="AR173" s="15" t="s">
        <v>233</v>
      </c>
      <c r="AT173" s="15" t="s">
        <v>136</v>
      </c>
      <c r="AU173" s="15" t="s">
        <v>84</v>
      </c>
      <c r="AY173" s="15" t="s">
        <v>133</v>
      </c>
      <c r="BE173" s="213">
        <f>IF(N173="základní",J173,0)</f>
        <v>0</v>
      </c>
      <c r="BF173" s="213">
        <f>IF(N173="snížená",J173,0)</f>
        <v>0</v>
      </c>
      <c r="BG173" s="213">
        <f>IF(N173="zákl. přenesená",J173,0)</f>
        <v>0</v>
      </c>
      <c r="BH173" s="213">
        <f>IF(N173="sníž. přenesená",J173,0)</f>
        <v>0</v>
      </c>
      <c r="BI173" s="213">
        <f>IF(N173="nulová",J173,0)</f>
        <v>0</v>
      </c>
      <c r="BJ173" s="15" t="s">
        <v>82</v>
      </c>
      <c r="BK173" s="213">
        <f>ROUND(I173*H173,2)</f>
        <v>0</v>
      </c>
      <c r="BL173" s="15" t="s">
        <v>233</v>
      </c>
      <c r="BM173" s="15" t="s">
        <v>514</v>
      </c>
    </row>
    <row r="174" s="1" customFormat="1" ht="20.4" customHeight="1">
      <c r="B174" s="36"/>
      <c r="C174" s="202" t="s">
        <v>283</v>
      </c>
      <c r="D174" s="202" t="s">
        <v>136</v>
      </c>
      <c r="E174" s="203" t="s">
        <v>464</v>
      </c>
      <c r="F174" s="204" t="s">
        <v>465</v>
      </c>
      <c r="G174" s="205" t="s">
        <v>320</v>
      </c>
      <c r="H174" s="206">
        <v>0.050000000000000003</v>
      </c>
      <c r="I174" s="207"/>
      <c r="J174" s="208">
        <f>ROUND(I174*H174,2)</f>
        <v>0</v>
      </c>
      <c r="K174" s="204" t="s">
        <v>140</v>
      </c>
      <c r="L174" s="41"/>
      <c r="M174" s="209" t="s">
        <v>19</v>
      </c>
      <c r="N174" s="210" t="s">
        <v>45</v>
      </c>
      <c r="O174" s="77"/>
      <c r="P174" s="211">
        <f>O174*H174</f>
        <v>0</v>
      </c>
      <c r="Q174" s="211">
        <v>0</v>
      </c>
      <c r="R174" s="211">
        <f>Q174*H174</f>
        <v>0</v>
      </c>
      <c r="S174" s="211">
        <v>0</v>
      </c>
      <c r="T174" s="212">
        <f>S174*H174</f>
        <v>0</v>
      </c>
      <c r="AR174" s="15" t="s">
        <v>233</v>
      </c>
      <c r="AT174" s="15" t="s">
        <v>136</v>
      </c>
      <c r="AU174" s="15" t="s">
        <v>84</v>
      </c>
      <c r="AY174" s="15" t="s">
        <v>133</v>
      </c>
      <c r="BE174" s="213">
        <f>IF(N174="základní",J174,0)</f>
        <v>0</v>
      </c>
      <c r="BF174" s="213">
        <f>IF(N174="snížená",J174,0)</f>
        <v>0</v>
      </c>
      <c r="BG174" s="213">
        <f>IF(N174="zákl. přenesená",J174,0)</f>
        <v>0</v>
      </c>
      <c r="BH174" s="213">
        <f>IF(N174="sníž. přenesená",J174,0)</f>
        <v>0</v>
      </c>
      <c r="BI174" s="213">
        <f>IF(N174="nulová",J174,0)</f>
        <v>0</v>
      </c>
      <c r="BJ174" s="15" t="s">
        <v>82</v>
      </c>
      <c r="BK174" s="213">
        <f>ROUND(I174*H174,2)</f>
        <v>0</v>
      </c>
      <c r="BL174" s="15" t="s">
        <v>233</v>
      </c>
      <c r="BM174" s="15" t="s">
        <v>466</v>
      </c>
    </row>
    <row r="175" s="1" customFormat="1">
      <c r="B175" s="36"/>
      <c r="C175" s="37"/>
      <c r="D175" s="214" t="s">
        <v>143</v>
      </c>
      <c r="E175" s="37"/>
      <c r="F175" s="215" t="s">
        <v>467</v>
      </c>
      <c r="G175" s="37"/>
      <c r="H175" s="37"/>
      <c r="I175" s="128"/>
      <c r="J175" s="37"/>
      <c r="K175" s="37"/>
      <c r="L175" s="41"/>
      <c r="M175" s="216"/>
      <c r="N175" s="77"/>
      <c r="O175" s="77"/>
      <c r="P175" s="77"/>
      <c r="Q175" s="77"/>
      <c r="R175" s="77"/>
      <c r="S175" s="77"/>
      <c r="T175" s="78"/>
      <c r="AT175" s="15" t="s">
        <v>143</v>
      </c>
      <c r="AU175" s="15" t="s">
        <v>84</v>
      </c>
    </row>
    <row r="176" s="10" customFormat="1" ht="22.8" customHeight="1">
      <c r="B176" s="186"/>
      <c r="C176" s="187"/>
      <c r="D176" s="188" t="s">
        <v>73</v>
      </c>
      <c r="E176" s="200" t="s">
        <v>515</v>
      </c>
      <c r="F176" s="200" t="s">
        <v>516</v>
      </c>
      <c r="G176" s="187"/>
      <c r="H176" s="187"/>
      <c r="I176" s="190"/>
      <c r="J176" s="201">
        <f>BK176</f>
        <v>0</v>
      </c>
      <c r="K176" s="187"/>
      <c r="L176" s="192"/>
      <c r="M176" s="193"/>
      <c r="N176" s="194"/>
      <c r="O176" s="194"/>
      <c r="P176" s="195">
        <f>SUM(P177:P182)</f>
        <v>0</v>
      </c>
      <c r="Q176" s="194"/>
      <c r="R176" s="195">
        <f>SUM(R177:R182)</f>
        <v>0.001</v>
      </c>
      <c r="S176" s="194"/>
      <c r="T176" s="196">
        <f>SUM(T177:T182)</f>
        <v>0.001</v>
      </c>
      <c r="AR176" s="197" t="s">
        <v>84</v>
      </c>
      <c r="AT176" s="198" t="s">
        <v>73</v>
      </c>
      <c r="AU176" s="198" t="s">
        <v>82</v>
      </c>
      <c r="AY176" s="197" t="s">
        <v>133</v>
      </c>
      <c r="BK176" s="199">
        <f>SUM(BK177:BK182)</f>
        <v>0</v>
      </c>
    </row>
    <row r="177" s="1" customFormat="1" ht="20.4" customHeight="1">
      <c r="B177" s="36"/>
      <c r="C177" s="202" t="s">
        <v>289</v>
      </c>
      <c r="D177" s="202" t="s">
        <v>136</v>
      </c>
      <c r="E177" s="203" t="s">
        <v>517</v>
      </c>
      <c r="F177" s="204" t="s">
        <v>518</v>
      </c>
      <c r="G177" s="205" t="s">
        <v>519</v>
      </c>
      <c r="H177" s="206">
        <v>1</v>
      </c>
      <c r="I177" s="207"/>
      <c r="J177" s="208">
        <f>ROUND(I177*H177,2)</f>
        <v>0</v>
      </c>
      <c r="K177" s="204" t="s">
        <v>140</v>
      </c>
      <c r="L177" s="41"/>
      <c r="M177" s="209" t="s">
        <v>19</v>
      </c>
      <c r="N177" s="210" t="s">
        <v>45</v>
      </c>
      <c r="O177" s="77"/>
      <c r="P177" s="211">
        <f>O177*H177</f>
        <v>0</v>
      </c>
      <c r="Q177" s="211">
        <v>0</v>
      </c>
      <c r="R177" s="211">
        <f>Q177*H177</f>
        <v>0</v>
      </c>
      <c r="S177" s="211">
        <v>0.001</v>
      </c>
      <c r="T177" s="212">
        <f>S177*H177</f>
        <v>0.001</v>
      </c>
      <c r="AR177" s="15" t="s">
        <v>233</v>
      </c>
      <c r="AT177" s="15" t="s">
        <v>136</v>
      </c>
      <c r="AU177" s="15" t="s">
        <v>84</v>
      </c>
      <c r="AY177" s="15" t="s">
        <v>133</v>
      </c>
      <c r="BE177" s="213">
        <f>IF(N177="základní",J177,0)</f>
        <v>0</v>
      </c>
      <c r="BF177" s="213">
        <f>IF(N177="snížená",J177,0)</f>
        <v>0</v>
      </c>
      <c r="BG177" s="213">
        <f>IF(N177="zákl. přenesená",J177,0)</f>
        <v>0</v>
      </c>
      <c r="BH177" s="213">
        <f>IF(N177="sníž. přenesená",J177,0)</f>
        <v>0</v>
      </c>
      <c r="BI177" s="213">
        <f>IF(N177="nulová",J177,0)</f>
        <v>0</v>
      </c>
      <c r="BJ177" s="15" t="s">
        <v>82</v>
      </c>
      <c r="BK177" s="213">
        <f>ROUND(I177*H177,2)</f>
        <v>0</v>
      </c>
      <c r="BL177" s="15" t="s">
        <v>233</v>
      </c>
      <c r="BM177" s="15" t="s">
        <v>520</v>
      </c>
    </row>
    <row r="178" s="1" customFormat="1">
      <c r="B178" s="36"/>
      <c r="C178" s="37"/>
      <c r="D178" s="214" t="s">
        <v>143</v>
      </c>
      <c r="E178" s="37"/>
      <c r="F178" s="215" t="s">
        <v>521</v>
      </c>
      <c r="G178" s="37"/>
      <c r="H178" s="37"/>
      <c r="I178" s="128"/>
      <c r="J178" s="37"/>
      <c r="K178" s="37"/>
      <c r="L178" s="41"/>
      <c r="M178" s="216"/>
      <c r="N178" s="77"/>
      <c r="O178" s="77"/>
      <c r="P178" s="77"/>
      <c r="Q178" s="77"/>
      <c r="R178" s="77"/>
      <c r="S178" s="77"/>
      <c r="T178" s="78"/>
      <c r="AT178" s="15" t="s">
        <v>143</v>
      </c>
      <c r="AU178" s="15" t="s">
        <v>84</v>
      </c>
    </row>
    <row r="179" s="12" customFormat="1">
      <c r="B179" s="227"/>
      <c r="C179" s="228"/>
      <c r="D179" s="214" t="s">
        <v>145</v>
      </c>
      <c r="E179" s="229" t="s">
        <v>19</v>
      </c>
      <c r="F179" s="230" t="s">
        <v>522</v>
      </c>
      <c r="G179" s="228"/>
      <c r="H179" s="231">
        <v>1</v>
      </c>
      <c r="I179" s="232"/>
      <c r="J179" s="228"/>
      <c r="K179" s="228"/>
      <c r="L179" s="233"/>
      <c r="M179" s="234"/>
      <c r="N179" s="235"/>
      <c r="O179" s="235"/>
      <c r="P179" s="235"/>
      <c r="Q179" s="235"/>
      <c r="R179" s="235"/>
      <c r="S179" s="235"/>
      <c r="T179" s="236"/>
      <c r="AT179" s="237" t="s">
        <v>145</v>
      </c>
      <c r="AU179" s="237" t="s">
        <v>84</v>
      </c>
      <c r="AV179" s="12" t="s">
        <v>84</v>
      </c>
      <c r="AW179" s="12" t="s">
        <v>35</v>
      </c>
      <c r="AX179" s="12" t="s">
        <v>74</v>
      </c>
      <c r="AY179" s="237" t="s">
        <v>133</v>
      </c>
    </row>
    <row r="180" s="1" customFormat="1" ht="20.4" customHeight="1">
      <c r="B180" s="36"/>
      <c r="C180" s="238" t="s">
        <v>297</v>
      </c>
      <c r="D180" s="238" t="s">
        <v>298</v>
      </c>
      <c r="E180" s="239" t="s">
        <v>523</v>
      </c>
      <c r="F180" s="240" t="s">
        <v>524</v>
      </c>
      <c r="G180" s="241" t="s">
        <v>519</v>
      </c>
      <c r="H180" s="242">
        <v>1</v>
      </c>
      <c r="I180" s="243"/>
      <c r="J180" s="244">
        <f>ROUND(I180*H180,2)</f>
        <v>0</v>
      </c>
      <c r="K180" s="240" t="s">
        <v>140</v>
      </c>
      <c r="L180" s="245"/>
      <c r="M180" s="246" t="s">
        <v>19</v>
      </c>
      <c r="N180" s="247" t="s">
        <v>45</v>
      </c>
      <c r="O180" s="77"/>
      <c r="P180" s="211">
        <f>O180*H180</f>
        <v>0</v>
      </c>
      <c r="Q180" s="211">
        <v>0.001</v>
      </c>
      <c r="R180" s="211">
        <f>Q180*H180</f>
        <v>0.001</v>
      </c>
      <c r="S180" s="211">
        <v>0</v>
      </c>
      <c r="T180" s="212">
        <f>S180*H180</f>
        <v>0</v>
      </c>
      <c r="AR180" s="15" t="s">
        <v>343</v>
      </c>
      <c r="AT180" s="15" t="s">
        <v>298</v>
      </c>
      <c r="AU180" s="15" t="s">
        <v>84</v>
      </c>
      <c r="AY180" s="15" t="s">
        <v>133</v>
      </c>
      <c r="BE180" s="213">
        <f>IF(N180="základní",J180,0)</f>
        <v>0</v>
      </c>
      <c r="BF180" s="213">
        <f>IF(N180="snížená",J180,0)</f>
        <v>0</v>
      </c>
      <c r="BG180" s="213">
        <f>IF(N180="zákl. přenesená",J180,0)</f>
        <v>0</v>
      </c>
      <c r="BH180" s="213">
        <f>IF(N180="sníž. přenesená",J180,0)</f>
        <v>0</v>
      </c>
      <c r="BI180" s="213">
        <f>IF(N180="nulová",J180,0)</f>
        <v>0</v>
      </c>
      <c r="BJ180" s="15" t="s">
        <v>82</v>
      </c>
      <c r="BK180" s="213">
        <f>ROUND(I180*H180,2)</f>
        <v>0</v>
      </c>
      <c r="BL180" s="15" t="s">
        <v>233</v>
      </c>
      <c r="BM180" s="15" t="s">
        <v>525</v>
      </c>
    </row>
    <row r="181" s="1" customFormat="1" ht="20.4" customHeight="1">
      <c r="B181" s="36"/>
      <c r="C181" s="202" t="s">
        <v>304</v>
      </c>
      <c r="D181" s="202" t="s">
        <v>136</v>
      </c>
      <c r="E181" s="203" t="s">
        <v>526</v>
      </c>
      <c r="F181" s="204" t="s">
        <v>527</v>
      </c>
      <c r="G181" s="205" t="s">
        <v>320</v>
      </c>
      <c r="H181" s="206">
        <v>0.001</v>
      </c>
      <c r="I181" s="207"/>
      <c r="J181" s="208">
        <f>ROUND(I181*H181,2)</f>
        <v>0</v>
      </c>
      <c r="K181" s="204" t="s">
        <v>140</v>
      </c>
      <c r="L181" s="41"/>
      <c r="M181" s="209" t="s">
        <v>19</v>
      </c>
      <c r="N181" s="210" t="s">
        <v>45</v>
      </c>
      <c r="O181" s="77"/>
      <c r="P181" s="211">
        <f>O181*H181</f>
        <v>0</v>
      </c>
      <c r="Q181" s="211">
        <v>0</v>
      </c>
      <c r="R181" s="211">
        <f>Q181*H181</f>
        <v>0</v>
      </c>
      <c r="S181" s="211">
        <v>0</v>
      </c>
      <c r="T181" s="212">
        <f>S181*H181</f>
        <v>0</v>
      </c>
      <c r="AR181" s="15" t="s">
        <v>233</v>
      </c>
      <c r="AT181" s="15" t="s">
        <v>136</v>
      </c>
      <c r="AU181" s="15" t="s">
        <v>84</v>
      </c>
      <c r="AY181" s="15" t="s">
        <v>133</v>
      </c>
      <c r="BE181" s="213">
        <f>IF(N181="základní",J181,0)</f>
        <v>0</v>
      </c>
      <c r="BF181" s="213">
        <f>IF(N181="snížená",J181,0)</f>
        <v>0</v>
      </c>
      <c r="BG181" s="213">
        <f>IF(N181="zákl. přenesená",J181,0)</f>
        <v>0</v>
      </c>
      <c r="BH181" s="213">
        <f>IF(N181="sníž. přenesená",J181,0)</f>
        <v>0</v>
      </c>
      <c r="BI181" s="213">
        <f>IF(N181="nulová",J181,0)</f>
        <v>0</v>
      </c>
      <c r="BJ181" s="15" t="s">
        <v>82</v>
      </c>
      <c r="BK181" s="213">
        <f>ROUND(I181*H181,2)</f>
        <v>0</v>
      </c>
      <c r="BL181" s="15" t="s">
        <v>233</v>
      </c>
      <c r="BM181" s="15" t="s">
        <v>528</v>
      </c>
    </row>
    <row r="182" s="1" customFormat="1">
      <c r="B182" s="36"/>
      <c r="C182" s="37"/>
      <c r="D182" s="214" t="s">
        <v>143</v>
      </c>
      <c r="E182" s="37"/>
      <c r="F182" s="215" t="s">
        <v>529</v>
      </c>
      <c r="G182" s="37"/>
      <c r="H182" s="37"/>
      <c r="I182" s="128"/>
      <c r="J182" s="37"/>
      <c r="K182" s="37"/>
      <c r="L182" s="41"/>
      <c r="M182" s="216"/>
      <c r="N182" s="77"/>
      <c r="O182" s="77"/>
      <c r="P182" s="77"/>
      <c r="Q182" s="77"/>
      <c r="R182" s="77"/>
      <c r="S182" s="77"/>
      <c r="T182" s="78"/>
      <c r="AT182" s="15" t="s">
        <v>143</v>
      </c>
      <c r="AU182" s="15" t="s">
        <v>84</v>
      </c>
    </row>
    <row r="183" s="10" customFormat="1" ht="22.8" customHeight="1">
      <c r="B183" s="186"/>
      <c r="C183" s="187"/>
      <c r="D183" s="188" t="s">
        <v>73</v>
      </c>
      <c r="E183" s="200" t="s">
        <v>350</v>
      </c>
      <c r="F183" s="200" t="s">
        <v>351</v>
      </c>
      <c r="G183" s="187"/>
      <c r="H183" s="187"/>
      <c r="I183" s="190"/>
      <c r="J183" s="201">
        <f>BK183</f>
        <v>0</v>
      </c>
      <c r="K183" s="187"/>
      <c r="L183" s="192"/>
      <c r="M183" s="193"/>
      <c r="N183" s="194"/>
      <c r="O183" s="194"/>
      <c r="P183" s="195">
        <f>SUM(P184:P201)</f>
        <v>0</v>
      </c>
      <c r="Q183" s="194"/>
      <c r="R183" s="195">
        <f>SUM(R184:R201)</f>
        <v>0.1532297</v>
      </c>
      <c r="S183" s="194"/>
      <c r="T183" s="196">
        <f>SUM(T184:T201)</f>
        <v>0</v>
      </c>
      <c r="AR183" s="197" t="s">
        <v>84</v>
      </c>
      <c r="AT183" s="198" t="s">
        <v>73</v>
      </c>
      <c r="AU183" s="198" t="s">
        <v>82</v>
      </c>
      <c r="AY183" s="197" t="s">
        <v>133</v>
      </c>
      <c r="BK183" s="199">
        <f>SUM(BK184:BK201)</f>
        <v>0</v>
      </c>
    </row>
    <row r="184" s="1" customFormat="1" ht="20.4" customHeight="1">
      <c r="B184" s="36"/>
      <c r="C184" s="202" t="s">
        <v>310</v>
      </c>
      <c r="D184" s="202" t="s">
        <v>136</v>
      </c>
      <c r="E184" s="203" t="s">
        <v>530</v>
      </c>
      <c r="F184" s="204" t="s">
        <v>531</v>
      </c>
      <c r="G184" s="205" t="s">
        <v>150</v>
      </c>
      <c r="H184" s="206">
        <v>16.329999999999998</v>
      </c>
      <c r="I184" s="207"/>
      <c r="J184" s="208">
        <f>ROUND(I184*H184,2)</f>
        <v>0</v>
      </c>
      <c r="K184" s="204" t="s">
        <v>140</v>
      </c>
      <c r="L184" s="41"/>
      <c r="M184" s="209" t="s">
        <v>19</v>
      </c>
      <c r="N184" s="210" t="s">
        <v>45</v>
      </c>
      <c r="O184" s="77"/>
      <c r="P184" s="211">
        <f>O184*H184</f>
        <v>0</v>
      </c>
      <c r="Q184" s="211">
        <v>2.0000000000000002E-05</v>
      </c>
      <c r="R184" s="211">
        <f>Q184*H184</f>
        <v>0.00032659999999999997</v>
      </c>
      <c r="S184" s="211">
        <v>0</v>
      </c>
      <c r="T184" s="212">
        <f>S184*H184</f>
        <v>0</v>
      </c>
      <c r="AR184" s="15" t="s">
        <v>233</v>
      </c>
      <c r="AT184" s="15" t="s">
        <v>136</v>
      </c>
      <c r="AU184" s="15" t="s">
        <v>84</v>
      </c>
      <c r="AY184" s="15" t="s">
        <v>133</v>
      </c>
      <c r="BE184" s="213">
        <f>IF(N184="základní",J184,0)</f>
        <v>0</v>
      </c>
      <c r="BF184" s="213">
        <f>IF(N184="snížená",J184,0)</f>
        <v>0</v>
      </c>
      <c r="BG184" s="213">
        <f>IF(N184="zákl. přenesená",J184,0)</f>
        <v>0</v>
      </c>
      <c r="BH184" s="213">
        <f>IF(N184="sníž. přenesená",J184,0)</f>
        <v>0</v>
      </c>
      <c r="BI184" s="213">
        <f>IF(N184="nulová",J184,0)</f>
        <v>0</v>
      </c>
      <c r="BJ184" s="15" t="s">
        <v>82</v>
      </c>
      <c r="BK184" s="213">
        <f>ROUND(I184*H184,2)</f>
        <v>0</v>
      </c>
      <c r="BL184" s="15" t="s">
        <v>233</v>
      </c>
      <c r="BM184" s="15" t="s">
        <v>532</v>
      </c>
    </row>
    <row r="185" s="12" customFormat="1">
      <c r="B185" s="227"/>
      <c r="C185" s="228"/>
      <c r="D185" s="214" t="s">
        <v>145</v>
      </c>
      <c r="E185" s="229" t="s">
        <v>19</v>
      </c>
      <c r="F185" s="230" t="s">
        <v>533</v>
      </c>
      <c r="G185" s="228"/>
      <c r="H185" s="231">
        <v>16.329999999999998</v>
      </c>
      <c r="I185" s="232"/>
      <c r="J185" s="228"/>
      <c r="K185" s="228"/>
      <c r="L185" s="233"/>
      <c r="M185" s="234"/>
      <c r="N185" s="235"/>
      <c r="O185" s="235"/>
      <c r="P185" s="235"/>
      <c r="Q185" s="235"/>
      <c r="R185" s="235"/>
      <c r="S185" s="235"/>
      <c r="T185" s="236"/>
      <c r="AT185" s="237" t="s">
        <v>145</v>
      </c>
      <c r="AU185" s="237" t="s">
        <v>84</v>
      </c>
      <c r="AV185" s="12" t="s">
        <v>84</v>
      </c>
      <c r="AW185" s="12" t="s">
        <v>35</v>
      </c>
      <c r="AX185" s="12" t="s">
        <v>74</v>
      </c>
      <c r="AY185" s="237" t="s">
        <v>133</v>
      </c>
    </row>
    <row r="186" s="1" customFormat="1" ht="20.4" customHeight="1">
      <c r="B186" s="36"/>
      <c r="C186" s="202" t="s">
        <v>317</v>
      </c>
      <c r="D186" s="202" t="s">
        <v>136</v>
      </c>
      <c r="E186" s="203" t="s">
        <v>534</v>
      </c>
      <c r="F186" s="204" t="s">
        <v>535</v>
      </c>
      <c r="G186" s="205" t="s">
        <v>150</v>
      </c>
      <c r="H186" s="206">
        <v>32.659999999999997</v>
      </c>
      <c r="I186" s="207"/>
      <c r="J186" s="208">
        <f>ROUND(I186*H186,2)</f>
        <v>0</v>
      </c>
      <c r="K186" s="204" t="s">
        <v>140</v>
      </c>
      <c r="L186" s="41"/>
      <c r="M186" s="209" t="s">
        <v>19</v>
      </c>
      <c r="N186" s="210" t="s">
        <v>45</v>
      </c>
      <c r="O186" s="77"/>
      <c r="P186" s="211">
        <f>O186*H186</f>
        <v>0</v>
      </c>
      <c r="Q186" s="211">
        <v>0.00012</v>
      </c>
      <c r="R186" s="211">
        <f>Q186*H186</f>
        <v>0.0039191999999999994</v>
      </c>
      <c r="S186" s="211">
        <v>0</v>
      </c>
      <c r="T186" s="212">
        <f>S186*H186</f>
        <v>0</v>
      </c>
      <c r="AR186" s="15" t="s">
        <v>233</v>
      </c>
      <c r="AT186" s="15" t="s">
        <v>136</v>
      </c>
      <c r="AU186" s="15" t="s">
        <v>84</v>
      </c>
      <c r="AY186" s="15" t="s">
        <v>133</v>
      </c>
      <c r="BE186" s="213">
        <f>IF(N186="základní",J186,0)</f>
        <v>0</v>
      </c>
      <c r="BF186" s="213">
        <f>IF(N186="snížená",J186,0)</f>
        <v>0</v>
      </c>
      <c r="BG186" s="213">
        <f>IF(N186="zákl. přenesená",J186,0)</f>
        <v>0</v>
      </c>
      <c r="BH186" s="213">
        <f>IF(N186="sníž. přenesená",J186,0)</f>
        <v>0</v>
      </c>
      <c r="BI186" s="213">
        <f>IF(N186="nulová",J186,0)</f>
        <v>0</v>
      </c>
      <c r="BJ186" s="15" t="s">
        <v>82</v>
      </c>
      <c r="BK186" s="213">
        <f>ROUND(I186*H186,2)</f>
        <v>0</v>
      </c>
      <c r="BL186" s="15" t="s">
        <v>233</v>
      </c>
      <c r="BM186" s="15" t="s">
        <v>536</v>
      </c>
    </row>
    <row r="187" s="11" customFormat="1">
      <c r="B187" s="217"/>
      <c r="C187" s="218"/>
      <c r="D187" s="214" t="s">
        <v>145</v>
      </c>
      <c r="E187" s="219" t="s">
        <v>19</v>
      </c>
      <c r="F187" s="220" t="s">
        <v>537</v>
      </c>
      <c r="G187" s="218"/>
      <c r="H187" s="219" t="s">
        <v>19</v>
      </c>
      <c r="I187" s="221"/>
      <c r="J187" s="218"/>
      <c r="K187" s="218"/>
      <c r="L187" s="222"/>
      <c r="M187" s="223"/>
      <c r="N187" s="224"/>
      <c r="O187" s="224"/>
      <c r="P187" s="224"/>
      <c r="Q187" s="224"/>
      <c r="R187" s="224"/>
      <c r="S187" s="224"/>
      <c r="T187" s="225"/>
      <c r="AT187" s="226" t="s">
        <v>145</v>
      </c>
      <c r="AU187" s="226" t="s">
        <v>84</v>
      </c>
      <c r="AV187" s="11" t="s">
        <v>82</v>
      </c>
      <c r="AW187" s="11" t="s">
        <v>35</v>
      </c>
      <c r="AX187" s="11" t="s">
        <v>74</v>
      </c>
      <c r="AY187" s="226" t="s">
        <v>133</v>
      </c>
    </row>
    <row r="188" s="12" customFormat="1">
      <c r="B188" s="227"/>
      <c r="C188" s="228"/>
      <c r="D188" s="214" t="s">
        <v>145</v>
      </c>
      <c r="E188" s="229" t="s">
        <v>19</v>
      </c>
      <c r="F188" s="230" t="s">
        <v>538</v>
      </c>
      <c r="G188" s="228"/>
      <c r="H188" s="231">
        <v>32.659999999999997</v>
      </c>
      <c r="I188" s="232"/>
      <c r="J188" s="228"/>
      <c r="K188" s="228"/>
      <c r="L188" s="233"/>
      <c r="M188" s="234"/>
      <c r="N188" s="235"/>
      <c r="O188" s="235"/>
      <c r="P188" s="235"/>
      <c r="Q188" s="235"/>
      <c r="R188" s="235"/>
      <c r="S188" s="235"/>
      <c r="T188" s="236"/>
      <c r="AT188" s="237" t="s">
        <v>145</v>
      </c>
      <c r="AU188" s="237" t="s">
        <v>84</v>
      </c>
      <c r="AV188" s="12" t="s">
        <v>84</v>
      </c>
      <c r="AW188" s="12" t="s">
        <v>35</v>
      </c>
      <c r="AX188" s="12" t="s">
        <v>74</v>
      </c>
      <c r="AY188" s="237" t="s">
        <v>133</v>
      </c>
    </row>
    <row r="189" s="1" customFormat="1" ht="20.4" customHeight="1">
      <c r="B189" s="36"/>
      <c r="C189" s="202" t="s">
        <v>323</v>
      </c>
      <c r="D189" s="202" t="s">
        <v>136</v>
      </c>
      <c r="E189" s="203" t="s">
        <v>539</v>
      </c>
      <c r="F189" s="204" t="s">
        <v>540</v>
      </c>
      <c r="G189" s="205" t="s">
        <v>150</v>
      </c>
      <c r="H189" s="206">
        <v>16.329999999999998</v>
      </c>
      <c r="I189" s="207"/>
      <c r="J189" s="208">
        <f>ROUND(I189*H189,2)</f>
        <v>0</v>
      </c>
      <c r="K189" s="204" t="s">
        <v>140</v>
      </c>
      <c r="L189" s="41"/>
      <c r="M189" s="209" t="s">
        <v>19</v>
      </c>
      <c r="N189" s="210" t="s">
        <v>45</v>
      </c>
      <c r="O189" s="77"/>
      <c r="P189" s="211">
        <f>O189*H189</f>
        <v>0</v>
      </c>
      <c r="Q189" s="211">
        <v>5.0000000000000002E-05</v>
      </c>
      <c r="R189" s="211">
        <f>Q189*H189</f>
        <v>0.00081649999999999995</v>
      </c>
      <c r="S189" s="211">
        <v>0</v>
      </c>
      <c r="T189" s="212">
        <f>S189*H189</f>
        <v>0</v>
      </c>
      <c r="AR189" s="15" t="s">
        <v>233</v>
      </c>
      <c r="AT189" s="15" t="s">
        <v>136</v>
      </c>
      <c r="AU189" s="15" t="s">
        <v>84</v>
      </c>
      <c r="AY189" s="15" t="s">
        <v>133</v>
      </c>
      <c r="BE189" s="213">
        <f>IF(N189="základní",J189,0)</f>
        <v>0</v>
      </c>
      <c r="BF189" s="213">
        <f>IF(N189="snížená",J189,0)</f>
        <v>0</v>
      </c>
      <c r="BG189" s="213">
        <f>IF(N189="zákl. přenesená",J189,0)</f>
        <v>0</v>
      </c>
      <c r="BH189" s="213">
        <f>IF(N189="sníž. přenesená",J189,0)</f>
        <v>0</v>
      </c>
      <c r="BI189" s="213">
        <f>IF(N189="nulová",J189,0)</f>
        <v>0</v>
      </c>
      <c r="BJ189" s="15" t="s">
        <v>82</v>
      </c>
      <c r="BK189" s="213">
        <f>ROUND(I189*H189,2)</f>
        <v>0</v>
      </c>
      <c r="BL189" s="15" t="s">
        <v>233</v>
      </c>
      <c r="BM189" s="15" t="s">
        <v>541</v>
      </c>
    </row>
    <row r="190" s="12" customFormat="1">
      <c r="B190" s="227"/>
      <c r="C190" s="228"/>
      <c r="D190" s="214" t="s">
        <v>145</v>
      </c>
      <c r="E190" s="229" t="s">
        <v>19</v>
      </c>
      <c r="F190" s="230" t="s">
        <v>533</v>
      </c>
      <c r="G190" s="228"/>
      <c r="H190" s="231">
        <v>16.329999999999998</v>
      </c>
      <c r="I190" s="232"/>
      <c r="J190" s="228"/>
      <c r="K190" s="228"/>
      <c r="L190" s="233"/>
      <c r="M190" s="234"/>
      <c r="N190" s="235"/>
      <c r="O190" s="235"/>
      <c r="P190" s="235"/>
      <c r="Q190" s="235"/>
      <c r="R190" s="235"/>
      <c r="S190" s="235"/>
      <c r="T190" s="236"/>
      <c r="AT190" s="237" t="s">
        <v>145</v>
      </c>
      <c r="AU190" s="237" t="s">
        <v>84</v>
      </c>
      <c r="AV190" s="12" t="s">
        <v>84</v>
      </c>
      <c r="AW190" s="12" t="s">
        <v>35</v>
      </c>
      <c r="AX190" s="12" t="s">
        <v>74</v>
      </c>
      <c r="AY190" s="237" t="s">
        <v>133</v>
      </c>
    </row>
    <row r="191" s="1" customFormat="1" ht="20.4" customHeight="1">
      <c r="B191" s="36"/>
      <c r="C191" s="202" t="s">
        <v>328</v>
      </c>
      <c r="D191" s="202" t="s">
        <v>136</v>
      </c>
      <c r="E191" s="203" t="s">
        <v>542</v>
      </c>
      <c r="F191" s="204" t="s">
        <v>543</v>
      </c>
      <c r="G191" s="205" t="s">
        <v>150</v>
      </c>
      <c r="H191" s="206">
        <v>25</v>
      </c>
      <c r="I191" s="207"/>
      <c r="J191" s="208">
        <f>ROUND(I191*H191,2)</f>
        <v>0</v>
      </c>
      <c r="K191" s="204" t="s">
        <v>140</v>
      </c>
      <c r="L191" s="41"/>
      <c r="M191" s="209" t="s">
        <v>19</v>
      </c>
      <c r="N191" s="210" t="s">
        <v>45</v>
      </c>
      <c r="O191" s="77"/>
      <c r="P191" s="211">
        <f>O191*H191</f>
        <v>0</v>
      </c>
      <c r="Q191" s="211">
        <v>0</v>
      </c>
      <c r="R191" s="211">
        <f>Q191*H191</f>
        <v>0</v>
      </c>
      <c r="S191" s="211">
        <v>0</v>
      </c>
      <c r="T191" s="212">
        <f>S191*H191</f>
        <v>0</v>
      </c>
      <c r="AR191" s="15" t="s">
        <v>233</v>
      </c>
      <c r="AT191" s="15" t="s">
        <v>136</v>
      </c>
      <c r="AU191" s="15" t="s">
        <v>84</v>
      </c>
      <c r="AY191" s="15" t="s">
        <v>133</v>
      </c>
      <c r="BE191" s="213">
        <f>IF(N191="základní",J191,0)</f>
        <v>0</v>
      </c>
      <c r="BF191" s="213">
        <f>IF(N191="snížená",J191,0)</f>
        <v>0</v>
      </c>
      <c r="BG191" s="213">
        <f>IF(N191="zákl. přenesená",J191,0)</f>
        <v>0</v>
      </c>
      <c r="BH191" s="213">
        <f>IF(N191="sníž. přenesená",J191,0)</f>
        <v>0</v>
      </c>
      <c r="BI191" s="213">
        <f>IF(N191="nulová",J191,0)</f>
        <v>0</v>
      </c>
      <c r="BJ191" s="15" t="s">
        <v>82</v>
      </c>
      <c r="BK191" s="213">
        <f>ROUND(I191*H191,2)</f>
        <v>0</v>
      </c>
      <c r="BL191" s="15" t="s">
        <v>233</v>
      </c>
      <c r="BM191" s="15" t="s">
        <v>544</v>
      </c>
    </row>
    <row r="192" s="12" customFormat="1">
      <c r="B192" s="227"/>
      <c r="C192" s="228"/>
      <c r="D192" s="214" t="s">
        <v>145</v>
      </c>
      <c r="E192" s="229" t="s">
        <v>19</v>
      </c>
      <c r="F192" s="230" t="s">
        <v>545</v>
      </c>
      <c r="G192" s="228"/>
      <c r="H192" s="231">
        <v>25</v>
      </c>
      <c r="I192" s="232"/>
      <c r="J192" s="228"/>
      <c r="K192" s="228"/>
      <c r="L192" s="233"/>
      <c r="M192" s="234"/>
      <c r="N192" s="235"/>
      <c r="O192" s="235"/>
      <c r="P192" s="235"/>
      <c r="Q192" s="235"/>
      <c r="R192" s="235"/>
      <c r="S192" s="235"/>
      <c r="T192" s="236"/>
      <c r="AT192" s="237" t="s">
        <v>145</v>
      </c>
      <c r="AU192" s="237" t="s">
        <v>84</v>
      </c>
      <c r="AV192" s="12" t="s">
        <v>84</v>
      </c>
      <c r="AW192" s="12" t="s">
        <v>35</v>
      </c>
      <c r="AX192" s="12" t="s">
        <v>74</v>
      </c>
      <c r="AY192" s="237" t="s">
        <v>133</v>
      </c>
    </row>
    <row r="193" s="1" customFormat="1" ht="20.4" customHeight="1">
      <c r="B193" s="36"/>
      <c r="C193" s="202" t="s">
        <v>334</v>
      </c>
      <c r="D193" s="202" t="s">
        <v>136</v>
      </c>
      <c r="E193" s="203" t="s">
        <v>546</v>
      </c>
      <c r="F193" s="204" t="s">
        <v>547</v>
      </c>
      <c r="G193" s="205" t="s">
        <v>150</v>
      </c>
      <c r="H193" s="206">
        <v>25</v>
      </c>
      <c r="I193" s="207"/>
      <c r="J193" s="208">
        <f>ROUND(I193*H193,2)</f>
        <v>0</v>
      </c>
      <c r="K193" s="204" t="s">
        <v>140</v>
      </c>
      <c r="L193" s="41"/>
      <c r="M193" s="209" t="s">
        <v>19</v>
      </c>
      <c r="N193" s="210" t="s">
        <v>45</v>
      </c>
      <c r="O193" s="77"/>
      <c r="P193" s="211">
        <f>O193*H193</f>
        <v>0</v>
      </c>
      <c r="Q193" s="211">
        <v>0.0050000000000000001</v>
      </c>
      <c r="R193" s="211">
        <f>Q193*H193</f>
        <v>0.125</v>
      </c>
      <c r="S193" s="211">
        <v>0</v>
      </c>
      <c r="T193" s="212">
        <f>S193*H193</f>
        <v>0</v>
      </c>
      <c r="AR193" s="15" t="s">
        <v>233</v>
      </c>
      <c r="AT193" s="15" t="s">
        <v>136</v>
      </c>
      <c r="AU193" s="15" t="s">
        <v>84</v>
      </c>
      <c r="AY193" s="15" t="s">
        <v>133</v>
      </c>
      <c r="BE193" s="213">
        <f>IF(N193="základní",J193,0)</f>
        <v>0</v>
      </c>
      <c r="BF193" s="213">
        <f>IF(N193="snížená",J193,0)</f>
        <v>0</v>
      </c>
      <c r="BG193" s="213">
        <f>IF(N193="zákl. přenesená",J193,0)</f>
        <v>0</v>
      </c>
      <c r="BH193" s="213">
        <f>IF(N193="sníž. přenesená",J193,0)</f>
        <v>0</v>
      </c>
      <c r="BI193" s="213">
        <f>IF(N193="nulová",J193,0)</f>
        <v>0</v>
      </c>
      <c r="BJ193" s="15" t="s">
        <v>82</v>
      </c>
      <c r="BK193" s="213">
        <f>ROUND(I193*H193,2)</f>
        <v>0</v>
      </c>
      <c r="BL193" s="15" t="s">
        <v>233</v>
      </c>
      <c r="BM193" s="15" t="s">
        <v>548</v>
      </c>
    </row>
    <row r="194" s="12" customFormat="1">
      <c r="B194" s="227"/>
      <c r="C194" s="228"/>
      <c r="D194" s="214" t="s">
        <v>145</v>
      </c>
      <c r="E194" s="229" t="s">
        <v>19</v>
      </c>
      <c r="F194" s="230" t="s">
        <v>545</v>
      </c>
      <c r="G194" s="228"/>
      <c r="H194" s="231">
        <v>25</v>
      </c>
      <c r="I194" s="232"/>
      <c r="J194" s="228"/>
      <c r="K194" s="228"/>
      <c r="L194" s="233"/>
      <c r="M194" s="234"/>
      <c r="N194" s="235"/>
      <c r="O194" s="235"/>
      <c r="P194" s="235"/>
      <c r="Q194" s="235"/>
      <c r="R194" s="235"/>
      <c r="S194" s="235"/>
      <c r="T194" s="236"/>
      <c r="AT194" s="237" t="s">
        <v>145</v>
      </c>
      <c r="AU194" s="237" t="s">
        <v>84</v>
      </c>
      <c r="AV194" s="12" t="s">
        <v>84</v>
      </c>
      <c r="AW194" s="12" t="s">
        <v>35</v>
      </c>
      <c r="AX194" s="12" t="s">
        <v>74</v>
      </c>
      <c r="AY194" s="237" t="s">
        <v>133</v>
      </c>
    </row>
    <row r="195" s="1" customFormat="1" ht="20.4" customHeight="1">
      <c r="B195" s="36"/>
      <c r="C195" s="202" t="s">
        <v>343</v>
      </c>
      <c r="D195" s="202" t="s">
        <v>136</v>
      </c>
      <c r="E195" s="203" t="s">
        <v>549</v>
      </c>
      <c r="F195" s="204" t="s">
        <v>550</v>
      </c>
      <c r="G195" s="205" t="s">
        <v>150</v>
      </c>
      <c r="H195" s="206">
        <v>25</v>
      </c>
      <c r="I195" s="207"/>
      <c r="J195" s="208">
        <f>ROUND(I195*H195,2)</f>
        <v>0</v>
      </c>
      <c r="K195" s="204" t="s">
        <v>140</v>
      </c>
      <c r="L195" s="41"/>
      <c r="M195" s="209" t="s">
        <v>19</v>
      </c>
      <c r="N195" s="210" t="s">
        <v>45</v>
      </c>
      <c r="O195" s="77"/>
      <c r="P195" s="211">
        <f>O195*H195</f>
        <v>0</v>
      </c>
      <c r="Q195" s="211">
        <v>0.00012999999999999999</v>
      </c>
      <c r="R195" s="211">
        <f>Q195*H195</f>
        <v>0.0032499999999999999</v>
      </c>
      <c r="S195" s="211">
        <v>0</v>
      </c>
      <c r="T195" s="212">
        <f>S195*H195</f>
        <v>0</v>
      </c>
      <c r="AR195" s="15" t="s">
        <v>233</v>
      </c>
      <c r="AT195" s="15" t="s">
        <v>136</v>
      </c>
      <c r="AU195" s="15" t="s">
        <v>84</v>
      </c>
      <c r="AY195" s="15" t="s">
        <v>133</v>
      </c>
      <c r="BE195" s="213">
        <f>IF(N195="základní",J195,0)</f>
        <v>0</v>
      </c>
      <c r="BF195" s="213">
        <f>IF(N195="snížená",J195,0)</f>
        <v>0</v>
      </c>
      <c r="BG195" s="213">
        <f>IF(N195="zákl. přenesená",J195,0)</f>
        <v>0</v>
      </c>
      <c r="BH195" s="213">
        <f>IF(N195="sníž. přenesená",J195,0)</f>
        <v>0</v>
      </c>
      <c r="BI195" s="213">
        <f>IF(N195="nulová",J195,0)</f>
        <v>0</v>
      </c>
      <c r="BJ195" s="15" t="s">
        <v>82</v>
      </c>
      <c r="BK195" s="213">
        <f>ROUND(I195*H195,2)</f>
        <v>0</v>
      </c>
      <c r="BL195" s="15" t="s">
        <v>233</v>
      </c>
      <c r="BM195" s="15" t="s">
        <v>551</v>
      </c>
    </row>
    <row r="196" s="12" customFormat="1">
      <c r="B196" s="227"/>
      <c r="C196" s="228"/>
      <c r="D196" s="214" t="s">
        <v>145</v>
      </c>
      <c r="E196" s="229" t="s">
        <v>19</v>
      </c>
      <c r="F196" s="230" t="s">
        <v>545</v>
      </c>
      <c r="G196" s="228"/>
      <c r="H196" s="231">
        <v>25</v>
      </c>
      <c r="I196" s="232"/>
      <c r="J196" s="228"/>
      <c r="K196" s="228"/>
      <c r="L196" s="233"/>
      <c r="M196" s="234"/>
      <c r="N196" s="235"/>
      <c r="O196" s="235"/>
      <c r="P196" s="235"/>
      <c r="Q196" s="235"/>
      <c r="R196" s="235"/>
      <c r="S196" s="235"/>
      <c r="T196" s="236"/>
      <c r="AT196" s="237" t="s">
        <v>145</v>
      </c>
      <c r="AU196" s="237" t="s">
        <v>84</v>
      </c>
      <c r="AV196" s="12" t="s">
        <v>84</v>
      </c>
      <c r="AW196" s="12" t="s">
        <v>35</v>
      </c>
      <c r="AX196" s="12" t="s">
        <v>74</v>
      </c>
      <c r="AY196" s="237" t="s">
        <v>133</v>
      </c>
    </row>
    <row r="197" s="1" customFormat="1" ht="20.4" customHeight="1">
      <c r="B197" s="36"/>
      <c r="C197" s="202" t="s">
        <v>352</v>
      </c>
      <c r="D197" s="202" t="s">
        <v>136</v>
      </c>
      <c r="E197" s="203" t="s">
        <v>552</v>
      </c>
      <c r="F197" s="204" t="s">
        <v>553</v>
      </c>
      <c r="G197" s="205" t="s">
        <v>150</v>
      </c>
      <c r="H197" s="206">
        <v>25</v>
      </c>
      <c r="I197" s="207"/>
      <c r="J197" s="208">
        <f>ROUND(I197*H197,2)</f>
        <v>0</v>
      </c>
      <c r="K197" s="204" t="s">
        <v>140</v>
      </c>
      <c r="L197" s="41"/>
      <c r="M197" s="209" t="s">
        <v>19</v>
      </c>
      <c r="N197" s="210" t="s">
        <v>45</v>
      </c>
      <c r="O197" s="77"/>
      <c r="P197" s="211">
        <f>O197*H197</f>
        <v>0</v>
      </c>
      <c r="Q197" s="211">
        <v>0</v>
      </c>
      <c r="R197" s="211">
        <f>Q197*H197</f>
        <v>0</v>
      </c>
      <c r="S197" s="211">
        <v>0</v>
      </c>
      <c r="T197" s="212">
        <f>S197*H197</f>
        <v>0</v>
      </c>
      <c r="AR197" s="15" t="s">
        <v>233</v>
      </c>
      <c r="AT197" s="15" t="s">
        <v>136</v>
      </c>
      <c r="AU197" s="15" t="s">
        <v>84</v>
      </c>
      <c r="AY197" s="15" t="s">
        <v>133</v>
      </c>
      <c r="BE197" s="213">
        <f>IF(N197="základní",J197,0)</f>
        <v>0</v>
      </c>
      <c r="BF197" s="213">
        <f>IF(N197="snížená",J197,0)</f>
        <v>0</v>
      </c>
      <c r="BG197" s="213">
        <f>IF(N197="zákl. přenesená",J197,0)</f>
        <v>0</v>
      </c>
      <c r="BH197" s="213">
        <f>IF(N197="sníž. přenesená",J197,0)</f>
        <v>0</v>
      </c>
      <c r="BI197" s="213">
        <f>IF(N197="nulová",J197,0)</f>
        <v>0</v>
      </c>
      <c r="BJ197" s="15" t="s">
        <v>82</v>
      </c>
      <c r="BK197" s="213">
        <f>ROUND(I197*H197,2)</f>
        <v>0</v>
      </c>
      <c r="BL197" s="15" t="s">
        <v>233</v>
      </c>
      <c r="BM197" s="15" t="s">
        <v>554</v>
      </c>
    </row>
    <row r="198" s="1" customFormat="1" ht="20.4" customHeight="1">
      <c r="B198" s="36"/>
      <c r="C198" s="202" t="s">
        <v>361</v>
      </c>
      <c r="D198" s="202" t="s">
        <v>136</v>
      </c>
      <c r="E198" s="203" t="s">
        <v>353</v>
      </c>
      <c r="F198" s="204" t="s">
        <v>354</v>
      </c>
      <c r="G198" s="205" t="s">
        <v>150</v>
      </c>
      <c r="H198" s="206">
        <v>99.587000000000003</v>
      </c>
      <c r="I198" s="207"/>
      <c r="J198" s="208">
        <f>ROUND(I198*H198,2)</f>
        <v>0</v>
      </c>
      <c r="K198" s="204" t="s">
        <v>140</v>
      </c>
      <c r="L198" s="41"/>
      <c r="M198" s="209" t="s">
        <v>19</v>
      </c>
      <c r="N198" s="210" t="s">
        <v>45</v>
      </c>
      <c r="O198" s="77"/>
      <c r="P198" s="211">
        <f>O198*H198</f>
        <v>0</v>
      </c>
      <c r="Q198" s="211">
        <v>0.00020000000000000001</v>
      </c>
      <c r="R198" s="211">
        <f>Q198*H198</f>
        <v>0.019917400000000002</v>
      </c>
      <c r="S198" s="211">
        <v>0</v>
      </c>
      <c r="T198" s="212">
        <f>S198*H198</f>
        <v>0</v>
      </c>
      <c r="AR198" s="15" t="s">
        <v>233</v>
      </c>
      <c r="AT198" s="15" t="s">
        <v>136</v>
      </c>
      <c r="AU198" s="15" t="s">
        <v>84</v>
      </c>
      <c r="AY198" s="15" t="s">
        <v>133</v>
      </c>
      <c r="BE198" s="213">
        <f>IF(N198="základní",J198,0)</f>
        <v>0</v>
      </c>
      <c r="BF198" s="213">
        <f>IF(N198="snížená",J198,0)</f>
        <v>0</v>
      </c>
      <c r="BG198" s="213">
        <f>IF(N198="zákl. přenesená",J198,0)</f>
        <v>0</v>
      </c>
      <c r="BH198" s="213">
        <f>IF(N198="sníž. přenesená",J198,0)</f>
        <v>0</v>
      </c>
      <c r="BI198" s="213">
        <f>IF(N198="nulová",J198,0)</f>
        <v>0</v>
      </c>
      <c r="BJ198" s="15" t="s">
        <v>82</v>
      </c>
      <c r="BK198" s="213">
        <f>ROUND(I198*H198,2)</f>
        <v>0</v>
      </c>
      <c r="BL198" s="15" t="s">
        <v>233</v>
      </c>
      <c r="BM198" s="15" t="s">
        <v>355</v>
      </c>
    </row>
    <row r="199" s="1" customFormat="1">
      <c r="B199" s="36"/>
      <c r="C199" s="37"/>
      <c r="D199" s="214" t="s">
        <v>152</v>
      </c>
      <c r="E199" s="37"/>
      <c r="F199" s="215" t="s">
        <v>356</v>
      </c>
      <c r="G199" s="37"/>
      <c r="H199" s="37"/>
      <c r="I199" s="128"/>
      <c r="J199" s="37"/>
      <c r="K199" s="37"/>
      <c r="L199" s="41"/>
      <c r="M199" s="216"/>
      <c r="N199" s="77"/>
      <c r="O199" s="77"/>
      <c r="P199" s="77"/>
      <c r="Q199" s="77"/>
      <c r="R199" s="77"/>
      <c r="S199" s="77"/>
      <c r="T199" s="78"/>
      <c r="AT199" s="15" t="s">
        <v>152</v>
      </c>
      <c r="AU199" s="15" t="s">
        <v>84</v>
      </c>
    </row>
    <row r="200" s="12" customFormat="1">
      <c r="B200" s="227"/>
      <c r="C200" s="228"/>
      <c r="D200" s="214" t="s">
        <v>145</v>
      </c>
      <c r="E200" s="229" t="s">
        <v>19</v>
      </c>
      <c r="F200" s="230" t="s">
        <v>478</v>
      </c>
      <c r="G200" s="228"/>
      <c r="H200" s="231">
        <v>29.719999999999999</v>
      </c>
      <c r="I200" s="232"/>
      <c r="J200" s="228"/>
      <c r="K200" s="228"/>
      <c r="L200" s="233"/>
      <c r="M200" s="234"/>
      <c r="N200" s="235"/>
      <c r="O200" s="235"/>
      <c r="P200" s="235"/>
      <c r="Q200" s="235"/>
      <c r="R200" s="235"/>
      <c r="S200" s="235"/>
      <c r="T200" s="236"/>
      <c r="AT200" s="237" t="s">
        <v>145</v>
      </c>
      <c r="AU200" s="237" t="s">
        <v>84</v>
      </c>
      <c r="AV200" s="12" t="s">
        <v>84</v>
      </c>
      <c r="AW200" s="12" t="s">
        <v>35</v>
      </c>
      <c r="AX200" s="12" t="s">
        <v>74</v>
      </c>
      <c r="AY200" s="237" t="s">
        <v>133</v>
      </c>
    </row>
    <row r="201" s="12" customFormat="1">
      <c r="B201" s="227"/>
      <c r="C201" s="228"/>
      <c r="D201" s="214" t="s">
        <v>145</v>
      </c>
      <c r="E201" s="229" t="s">
        <v>19</v>
      </c>
      <c r="F201" s="230" t="s">
        <v>479</v>
      </c>
      <c r="G201" s="228"/>
      <c r="H201" s="231">
        <v>69.867000000000004</v>
      </c>
      <c r="I201" s="232"/>
      <c r="J201" s="228"/>
      <c r="K201" s="228"/>
      <c r="L201" s="233"/>
      <c r="M201" s="234"/>
      <c r="N201" s="235"/>
      <c r="O201" s="235"/>
      <c r="P201" s="235"/>
      <c r="Q201" s="235"/>
      <c r="R201" s="235"/>
      <c r="S201" s="235"/>
      <c r="T201" s="236"/>
      <c r="AT201" s="237" t="s">
        <v>145</v>
      </c>
      <c r="AU201" s="237" t="s">
        <v>84</v>
      </c>
      <c r="AV201" s="12" t="s">
        <v>84</v>
      </c>
      <c r="AW201" s="12" t="s">
        <v>35</v>
      </c>
      <c r="AX201" s="12" t="s">
        <v>74</v>
      </c>
      <c r="AY201" s="237" t="s">
        <v>133</v>
      </c>
    </row>
    <row r="202" s="10" customFormat="1" ht="25.92" customHeight="1">
      <c r="B202" s="186"/>
      <c r="C202" s="187"/>
      <c r="D202" s="188" t="s">
        <v>73</v>
      </c>
      <c r="E202" s="189" t="s">
        <v>357</v>
      </c>
      <c r="F202" s="189" t="s">
        <v>358</v>
      </c>
      <c r="G202" s="187"/>
      <c r="H202" s="187"/>
      <c r="I202" s="190"/>
      <c r="J202" s="191">
        <f>BK202</f>
        <v>0</v>
      </c>
      <c r="K202" s="187"/>
      <c r="L202" s="192"/>
      <c r="M202" s="193"/>
      <c r="N202" s="194"/>
      <c r="O202" s="194"/>
      <c r="P202" s="195">
        <f>P203+P205</f>
        <v>0</v>
      </c>
      <c r="Q202" s="194"/>
      <c r="R202" s="195">
        <f>R203+R205</f>
        <v>0</v>
      </c>
      <c r="S202" s="194"/>
      <c r="T202" s="196">
        <f>T203+T205</f>
        <v>0</v>
      </c>
      <c r="AR202" s="197" t="s">
        <v>169</v>
      </c>
      <c r="AT202" s="198" t="s">
        <v>73</v>
      </c>
      <c r="AU202" s="198" t="s">
        <v>74</v>
      </c>
      <c r="AY202" s="197" t="s">
        <v>133</v>
      </c>
      <c r="BK202" s="199">
        <f>BK203+BK205</f>
        <v>0</v>
      </c>
    </row>
    <row r="203" s="10" customFormat="1" ht="22.8" customHeight="1">
      <c r="B203" s="186"/>
      <c r="C203" s="187"/>
      <c r="D203" s="188" t="s">
        <v>73</v>
      </c>
      <c r="E203" s="200" t="s">
        <v>359</v>
      </c>
      <c r="F203" s="200" t="s">
        <v>360</v>
      </c>
      <c r="G203" s="187"/>
      <c r="H203" s="187"/>
      <c r="I203" s="190"/>
      <c r="J203" s="201">
        <f>BK203</f>
        <v>0</v>
      </c>
      <c r="K203" s="187"/>
      <c r="L203" s="192"/>
      <c r="M203" s="193"/>
      <c r="N203" s="194"/>
      <c r="O203" s="194"/>
      <c r="P203" s="195">
        <f>P204</f>
        <v>0</v>
      </c>
      <c r="Q203" s="194"/>
      <c r="R203" s="195">
        <f>R204</f>
        <v>0</v>
      </c>
      <c r="S203" s="194"/>
      <c r="T203" s="196">
        <f>T204</f>
        <v>0</v>
      </c>
      <c r="AR203" s="197" t="s">
        <v>169</v>
      </c>
      <c r="AT203" s="198" t="s">
        <v>73</v>
      </c>
      <c r="AU203" s="198" t="s">
        <v>82</v>
      </c>
      <c r="AY203" s="197" t="s">
        <v>133</v>
      </c>
      <c r="BK203" s="199">
        <f>BK204</f>
        <v>0</v>
      </c>
    </row>
    <row r="204" s="1" customFormat="1" ht="20.4" customHeight="1">
      <c r="B204" s="36"/>
      <c r="C204" s="202" t="s">
        <v>367</v>
      </c>
      <c r="D204" s="202" t="s">
        <v>136</v>
      </c>
      <c r="E204" s="203" t="s">
        <v>362</v>
      </c>
      <c r="F204" s="204" t="s">
        <v>360</v>
      </c>
      <c r="G204" s="205" t="s">
        <v>228</v>
      </c>
      <c r="H204" s="206">
        <v>1</v>
      </c>
      <c r="I204" s="207"/>
      <c r="J204" s="208">
        <f>ROUND(I204*H204,2)</f>
        <v>0</v>
      </c>
      <c r="K204" s="204" t="s">
        <v>140</v>
      </c>
      <c r="L204" s="41"/>
      <c r="M204" s="209" t="s">
        <v>19</v>
      </c>
      <c r="N204" s="210" t="s">
        <v>45</v>
      </c>
      <c r="O204" s="77"/>
      <c r="P204" s="211">
        <f>O204*H204</f>
        <v>0</v>
      </c>
      <c r="Q204" s="211">
        <v>0</v>
      </c>
      <c r="R204" s="211">
        <f>Q204*H204</f>
        <v>0</v>
      </c>
      <c r="S204" s="211">
        <v>0</v>
      </c>
      <c r="T204" s="212">
        <f>S204*H204</f>
        <v>0</v>
      </c>
      <c r="AR204" s="15" t="s">
        <v>363</v>
      </c>
      <c r="AT204" s="15" t="s">
        <v>136</v>
      </c>
      <c r="AU204" s="15" t="s">
        <v>84</v>
      </c>
      <c r="AY204" s="15" t="s">
        <v>133</v>
      </c>
      <c r="BE204" s="213">
        <f>IF(N204="základní",J204,0)</f>
        <v>0</v>
      </c>
      <c r="BF204" s="213">
        <f>IF(N204="snížená",J204,0)</f>
        <v>0</v>
      </c>
      <c r="BG204" s="213">
        <f>IF(N204="zákl. přenesená",J204,0)</f>
        <v>0</v>
      </c>
      <c r="BH204" s="213">
        <f>IF(N204="sníž. přenesená",J204,0)</f>
        <v>0</v>
      </c>
      <c r="BI204" s="213">
        <f>IF(N204="nulová",J204,0)</f>
        <v>0</v>
      </c>
      <c r="BJ204" s="15" t="s">
        <v>82</v>
      </c>
      <c r="BK204" s="213">
        <f>ROUND(I204*H204,2)</f>
        <v>0</v>
      </c>
      <c r="BL204" s="15" t="s">
        <v>363</v>
      </c>
      <c r="BM204" s="15" t="s">
        <v>364</v>
      </c>
    </row>
    <row r="205" s="10" customFormat="1" ht="22.8" customHeight="1">
      <c r="B205" s="186"/>
      <c r="C205" s="187"/>
      <c r="D205" s="188" t="s">
        <v>73</v>
      </c>
      <c r="E205" s="200" t="s">
        <v>365</v>
      </c>
      <c r="F205" s="200" t="s">
        <v>366</v>
      </c>
      <c r="G205" s="187"/>
      <c r="H205" s="187"/>
      <c r="I205" s="190"/>
      <c r="J205" s="201">
        <f>BK205</f>
        <v>0</v>
      </c>
      <c r="K205" s="187"/>
      <c r="L205" s="192"/>
      <c r="M205" s="193"/>
      <c r="N205" s="194"/>
      <c r="O205" s="194"/>
      <c r="P205" s="195">
        <f>P206</f>
        <v>0</v>
      </c>
      <c r="Q205" s="194"/>
      <c r="R205" s="195">
        <f>R206</f>
        <v>0</v>
      </c>
      <c r="S205" s="194"/>
      <c r="T205" s="196">
        <f>T206</f>
        <v>0</v>
      </c>
      <c r="AR205" s="197" t="s">
        <v>169</v>
      </c>
      <c r="AT205" s="198" t="s">
        <v>73</v>
      </c>
      <c r="AU205" s="198" t="s">
        <v>82</v>
      </c>
      <c r="AY205" s="197" t="s">
        <v>133</v>
      </c>
      <c r="BK205" s="199">
        <f>BK206</f>
        <v>0</v>
      </c>
    </row>
    <row r="206" s="1" customFormat="1" ht="20.4" customHeight="1">
      <c r="B206" s="36"/>
      <c r="C206" s="202" t="s">
        <v>555</v>
      </c>
      <c r="D206" s="202" t="s">
        <v>136</v>
      </c>
      <c r="E206" s="203" t="s">
        <v>368</v>
      </c>
      <c r="F206" s="204" t="s">
        <v>366</v>
      </c>
      <c r="G206" s="205" t="s">
        <v>228</v>
      </c>
      <c r="H206" s="206">
        <v>1</v>
      </c>
      <c r="I206" s="207"/>
      <c r="J206" s="208">
        <f>ROUND(I206*H206,2)</f>
        <v>0</v>
      </c>
      <c r="K206" s="204" t="s">
        <v>140</v>
      </c>
      <c r="L206" s="41"/>
      <c r="M206" s="248" t="s">
        <v>19</v>
      </c>
      <c r="N206" s="249" t="s">
        <v>45</v>
      </c>
      <c r="O206" s="250"/>
      <c r="P206" s="251">
        <f>O206*H206</f>
        <v>0</v>
      </c>
      <c r="Q206" s="251">
        <v>0</v>
      </c>
      <c r="R206" s="251">
        <f>Q206*H206</f>
        <v>0</v>
      </c>
      <c r="S206" s="251">
        <v>0</v>
      </c>
      <c r="T206" s="252">
        <f>S206*H206</f>
        <v>0</v>
      </c>
      <c r="AR206" s="15" t="s">
        <v>363</v>
      </c>
      <c r="AT206" s="15" t="s">
        <v>136</v>
      </c>
      <c r="AU206" s="15" t="s">
        <v>84</v>
      </c>
      <c r="AY206" s="15" t="s">
        <v>133</v>
      </c>
      <c r="BE206" s="213">
        <f>IF(N206="základní",J206,0)</f>
        <v>0</v>
      </c>
      <c r="BF206" s="213">
        <f>IF(N206="snížená",J206,0)</f>
        <v>0</v>
      </c>
      <c r="BG206" s="213">
        <f>IF(N206="zákl. přenesená",J206,0)</f>
        <v>0</v>
      </c>
      <c r="BH206" s="213">
        <f>IF(N206="sníž. přenesená",J206,0)</f>
        <v>0</v>
      </c>
      <c r="BI206" s="213">
        <f>IF(N206="nulová",J206,0)</f>
        <v>0</v>
      </c>
      <c r="BJ206" s="15" t="s">
        <v>82</v>
      </c>
      <c r="BK206" s="213">
        <f>ROUND(I206*H206,2)</f>
        <v>0</v>
      </c>
      <c r="BL206" s="15" t="s">
        <v>363</v>
      </c>
      <c r="BM206" s="15" t="s">
        <v>369</v>
      </c>
    </row>
    <row r="207" s="1" customFormat="1" ht="6.96" customHeight="1">
      <c r="B207" s="55"/>
      <c r="C207" s="56"/>
      <c r="D207" s="56"/>
      <c r="E207" s="56"/>
      <c r="F207" s="56"/>
      <c r="G207" s="56"/>
      <c r="H207" s="56"/>
      <c r="I207" s="152"/>
      <c r="J207" s="56"/>
      <c r="K207" s="56"/>
      <c r="L207" s="41"/>
    </row>
  </sheetData>
  <sheetProtection sheet="1" autoFilter="0" formatColumns="0" formatRows="0" objects="1" scenarios="1" spinCount="100000" saltValue="sCpp0sZgM3hectMcJjWxmJJcAtsTYCr3cau3pedODLZSIVcb/O/nlXbhGvp6/VJg9CozjlVLmctMrR4yeAhY5A==" hashValue="xRTIEctkmvSTS8aXMuuay2Wz9+VzJnAZXARZBey4dfnGN4lSUODRKwdEp9+N7+Z10GaScJHSp5iIHB/0b8i+yw==" algorithmName="SHA-512" password="CC35"/>
  <autoFilter ref="C96:K206"/>
  <mergeCells count="9">
    <mergeCell ref="E7:H7"/>
    <mergeCell ref="E9:H9"/>
    <mergeCell ref="E18:H18"/>
    <mergeCell ref="E27:H27"/>
    <mergeCell ref="E48:H48"/>
    <mergeCell ref="E50:H50"/>
    <mergeCell ref="E87:H87"/>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customWidth="1"/>
    <col min="2" max="2" width="1.43" customWidth="1"/>
    <col min="3" max="3" width="3.57" customWidth="1"/>
    <col min="4" max="4" width="3.71" customWidth="1"/>
    <col min="5" max="5" width="14.71" customWidth="1"/>
    <col min="6" max="6" width="86.43" customWidth="1"/>
    <col min="7" max="7" width="7.43" customWidth="1"/>
    <col min="8" max="8" width="9.57" customWidth="1"/>
    <col min="9" max="9" width="12.14" style="121" customWidth="1"/>
    <col min="10" max="10" width="20.14" customWidth="1"/>
    <col min="11" max="11" width="13.29" customWidth="1"/>
    <col min="12" max="12" width="8" customWidth="1"/>
    <col min="13" max="13" width="9.29" hidden="1" customWidth="1"/>
    <col min="14" max="14" width="9.14" hidden="1"/>
    <col min="15" max="15" width="12.14" hidden="1" customWidth="1"/>
    <col min="16" max="16" width="12.14" hidden="1" customWidth="1"/>
    <col min="17" max="17" width="12.14" hidden="1" customWidth="1"/>
    <col min="18" max="18" width="12.14" hidden="1" customWidth="1"/>
    <col min="19" max="19" width="12.14" hidden="1" customWidth="1"/>
    <col min="20" max="20" width="12.14"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2" ht="36.96" customHeight="1">
      <c r="L2"/>
      <c r="AT2" s="15" t="s">
        <v>94</v>
      </c>
    </row>
    <row r="3" ht="6.96" customHeight="1">
      <c r="B3" s="122"/>
      <c r="C3" s="123"/>
      <c r="D3" s="123"/>
      <c r="E3" s="123"/>
      <c r="F3" s="123"/>
      <c r="G3" s="123"/>
      <c r="H3" s="123"/>
      <c r="I3" s="124"/>
      <c r="J3" s="123"/>
      <c r="K3" s="123"/>
      <c r="L3" s="18"/>
      <c r="AT3" s="15" t="s">
        <v>84</v>
      </c>
    </row>
    <row r="4" ht="24.96" customHeight="1">
      <c r="B4" s="18"/>
      <c r="D4" s="125" t="s">
        <v>95</v>
      </c>
      <c r="L4" s="18"/>
      <c r="M4" s="22" t="s">
        <v>10</v>
      </c>
      <c r="AT4" s="15" t="s">
        <v>4</v>
      </c>
    </row>
    <row r="5" ht="6.96" customHeight="1">
      <c r="B5" s="18"/>
      <c r="L5" s="18"/>
    </row>
    <row r="6" ht="12" customHeight="1">
      <c r="B6" s="18"/>
      <c r="D6" s="126" t="s">
        <v>16</v>
      </c>
      <c r="L6" s="18"/>
    </row>
    <row r="7" ht="14.4" customHeight="1">
      <c r="B7" s="18"/>
      <c r="E7" s="127" t="str">
        <f>'Rekapitulace stavby'!K6</f>
        <v>Obnova hřbitovní zdi Jáchymov</v>
      </c>
      <c r="F7" s="126"/>
      <c r="G7" s="126"/>
      <c r="H7" s="126"/>
      <c r="L7" s="18"/>
    </row>
    <row r="8" s="1" customFormat="1" ht="12" customHeight="1">
      <c r="B8" s="41"/>
      <c r="D8" s="126" t="s">
        <v>96</v>
      </c>
      <c r="I8" s="128"/>
      <c r="L8" s="41"/>
    </row>
    <row r="9" s="1" customFormat="1" ht="36.96" customHeight="1">
      <c r="B9" s="41"/>
      <c r="E9" s="129" t="s">
        <v>556</v>
      </c>
      <c r="F9" s="1"/>
      <c r="G9" s="1"/>
      <c r="H9" s="1"/>
      <c r="I9" s="128"/>
      <c r="L9" s="41"/>
    </row>
    <row r="10" s="1" customFormat="1">
      <c r="B10" s="41"/>
      <c r="I10" s="128"/>
      <c r="L10" s="41"/>
    </row>
    <row r="11" s="1" customFormat="1" ht="12" customHeight="1">
      <c r="B11" s="41"/>
      <c r="D11" s="126" t="s">
        <v>18</v>
      </c>
      <c r="F11" s="15" t="s">
        <v>19</v>
      </c>
      <c r="I11" s="130" t="s">
        <v>20</v>
      </c>
      <c r="J11" s="15" t="s">
        <v>19</v>
      </c>
      <c r="L11" s="41"/>
    </row>
    <row r="12" s="1" customFormat="1" ht="12" customHeight="1">
      <c r="B12" s="41"/>
      <c r="D12" s="126" t="s">
        <v>21</v>
      </c>
      <c r="F12" s="15" t="s">
        <v>22</v>
      </c>
      <c r="I12" s="130" t="s">
        <v>23</v>
      </c>
      <c r="J12" s="131" t="str">
        <f>'Rekapitulace stavby'!AN8</f>
        <v>28.1.2019</v>
      </c>
      <c r="L12" s="41"/>
    </row>
    <row r="13" s="1" customFormat="1" ht="10.8" customHeight="1">
      <c r="B13" s="41"/>
      <c r="I13" s="128"/>
      <c r="L13" s="41"/>
    </row>
    <row r="14" s="1" customFormat="1" ht="12" customHeight="1">
      <c r="B14" s="41"/>
      <c r="D14" s="126" t="s">
        <v>25</v>
      </c>
      <c r="I14" s="130" t="s">
        <v>26</v>
      </c>
      <c r="J14" s="15" t="s">
        <v>27</v>
      </c>
      <c r="L14" s="41"/>
    </row>
    <row r="15" s="1" customFormat="1" ht="18" customHeight="1">
      <c r="B15" s="41"/>
      <c r="E15" s="15" t="s">
        <v>28</v>
      </c>
      <c r="I15" s="130" t="s">
        <v>29</v>
      </c>
      <c r="J15" s="15" t="s">
        <v>19</v>
      </c>
      <c r="L15" s="41"/>
    </row>
    <row r="16" s="1" customFormat="1" ht="6.96" customHeight="1">
      <c r="B16" s="41"/>
      <c r="I16" s="128"/>
      <c r="L16" s="41"/>
    </row>
    <row r="17" s="1" customFormat="1" ht="12" customHeight="1">
      <c r="B17" s="41"/>
      <c r="D17" s="126" t="s">
        <v>30</v>
      </c>
      <c r="I17" s="130" t="s">
        <v>26</v>
      </c>
      <c r="J17" s="31" t="str">
        <f>'Rekapitulace stavby'!AN13</f>
        <v>Vyplň údaj</v>
      </c>
      <c r="L17" s="41"/>
    </row>
    <row r="18" s="1" customFormat="1" ht="18" customHeight="1">
      <c r="B18" s="41"/>
      <c r="E18" s="31" t="str">
        <f>'Rekapitulace stavby'!E14</f>
        <v>Vyplň údaj</v>
      </c>
      <c r="F18" s="15"/>
      <c r="G18" s="15"/>
      <c r="H18" s="15"/>
      <c r="I18" s="130" t="s">
        <v>29</v>
      </c>
      <c r="J18" s="31" t="str">
        <f>'Rekapitulace stavby'!AN14</f>
        <v>Vyplň údaj</v>
      </c>
      <c r="L18" s="41"/>
    </row>
    <row r="19" s="1" customFormat="1" ht="6.96" customHeight="1">
      <c r="B19" s="41"/>
      <c r="I19" s="128"/>
      <c r="L19" s="41"/>
    </row>
    <row r="20" s="1" customFormat="1" ht="12" customHeight="1">
      <c r="B20" s="41"/>
      <c r="D20" s="126" t="s">
        <v>32</v>
      </c>
      <c r="I20" s="130" t="s">
        <v>26</v>
      </c>
      <c r="J20" s="15" t="s">
        <v>33</v>
      </c>
      <c r="L20" s="41"/>
    </row>
    <row r="21" s="1" customFormat="1" ht="18" customHeight="1">
      <c r="B21" s="41"/>
      <c r="E21" s="15" t="s">
        <v>34</v>
      </c>
      <c r="I21" s="130" t="s">
        <v>29</v>
      </c>
      <c r="J21" s="15" t="s">
        <v>19</v>
      </c>
      <c r="L21" s="41"/>
    </row>
    <row r="22" s="1" customFormat="1" ht="6.96" customHeight="1">
      <c r="B22" s="41"/>
      <c r="I22" s="128"/>
      <c r="L22" s="41"/>
    </row>
    <row r="23" s="1" customFormat="1" ht="12" customHeight="1">
      <c r="B23" s="41"/>
      <c r="D23" s="126" t="s">
        <v>36</v>
      </c>
      <c r="I23" s="130" t="s">
        <v>26</v>
      </c>
      <c r="J23" s="15" t="s">
        <v>19</v>
      </c>
      <c r="L23" s="41"/>
    </row>
    <row r="24" s="1" customFormat="1" ht="18" customHeight="1">
      <c r="B24" s="41"/>
      <c r="E24" s="15" t="s">
        <v>37</v>
      </c>
      <c r="I24" s="130" t="s">
        <v>29</v>
      </c>
      <c r="J24" s="15" t="s">
        <v>19</v>
      </c>
      <c r="L24" s="41"/>
    </row>
    <row r="25" s="1" customFormat="1" ht="6.96" customHeight="1">
      <c r="B25" s="41"/>
      <c r="I25" s="128"/>
      <c r="L25" s="41"/>
    </row>
    <row r="26" s="1" customFormat="1" ht="12" customHeight="1">
      <c r="B26" s="41"/>
      <c r="D26" s="126" t="s">
        <v>38</v>
      </c>
      <c r="I26" s="128"/>
      <c r="L26" s="41"/>
    </row>
    <row r="27" s="6" customFormat="1" ht="40.8" customHeight="1">
      <c r="B27" s="132"/>
      <c r="E27" s="133" t="s">
        <v>39</v>
      </c>
      <c r="F27" s="133"/>
      <c r="G27" s="133"/>
      <c r="H27" s="133"/>
      <c r="I27" s="134"/>
      <c r="L27" s="132"/>
    </row>
    <row r="28" s="1" customFormat="1" ht="6.96" customHeight="1">
      <c r="B28" s="41"/>
      <c r="I28" s="128"/>
      <c r="L28" s="41"/>
    </row>
    <row r="29" s="1" customFormat="1" ht="6.96" customHeight="1">
      <c r="B29" s="41"/>
      <c r="D29" s="69"/>
      <c r="E29" s="69"/>
      <c r="F29" s="69"/>
      <c r="G29" s="69"/>
      <c r="H29" s="69"/>
      <c r="I29" s="135"/>
      <c r="J29" s="69"/>
      <c r="K29" s="69"/>
      <c r="L29" s="41"/>
    </row>
    <row r="30" s="1" customFormat="1" ht="25.44" customHeight="1">
      <c r="B30" s="41"/>
      <c r="D30" s="136" t="s">
        <v>40</v>
      </c>
      <c r="I30" s="128"/>
      <c r="J30" s="137">
        <f>ROUND(J94, 2)</f>
        <v>0</v>
      </c>
      <c r="L30" s="41"/>
    </row>
    <row r="31" s="1" customFormat="1" ht="6.96" customHeight="1">
      <c r="B31" s="41"/>
      <c r="D31" s="69"/>
      <c r="E31" s="69"/>
      <c r="F31" s="69"/>
      <c r="G31" s="69"/>
      <c r="H31" s="69"/>
      <c r="I31" s="135"/>
      <c r="J31" s="69"/>
      <c r="K31" s="69"/>
      <c r="L31" s="41"/>
    </row>
    <row r="32" s="1" customFormat="1" ht="14.4" customHeight="1">
      <c r="B32" s="41"/>
      <c r="F32" s="138" t="s">
        <v>42</v>
      </c>
      <c r="I32" s="139" t="s">
        <v>41</v>
      </c>
      <c r="J32" s="138" t="s">
        <v>43</v>
      </c>
      <c r="L32" s="41"/>
    </row>
    <row r="33" s="1" customFormat="1" ht="14.4" customHeight="1">
      <c r="B33" s="41"/>
      <c r="D33" s="126" t="s">
        <v>44</v>
      </c>
      <c r="E33" s="126" t="s">
        <v>45</v>
      </c>
      <c r="F33" s="140">
        <f>ROUND((SUM(BE94:BE199)),  2)</f>
        <v>0</v>
      </c>
      <c r="I33" s="141">
        <v>0.20999999999999999</v>
      </c>
      <c r="J33" s="140">
        <f>ROUND(((SUM(BE94:BE199))*I33),  2)</f>
        <v>0</v>
      </c>
      <c r="L33" s="41"/>
    </row>
    <row r="34" s="1" customFormat="1" ht="14.4" customHeight="1">
      <c r="B34" s="41"/>
      <c r="E34" s="126" t="s">
        <v>46</v>
      </c>
      <c r="F34" s="140">
        <f>ROUND((SUM(BF94:BF199)),  2)</f>
        <v>0</v>
      </c>
      <c r="I34" s="141">
        <v>0.14999999999999999</v>
      </c>
      <c r="J34" s="140">
        <f>ROUND(((SUM(BF94:BF199))*I34),  2)</f>
        <v>0</v>
      </c>
      <c r="L34" s="41"/>
    </row>
    <row r="35" hidden="1" s="1" customFormat="1" ht="14.4" customHeight="1">
      <c r="B35" s="41"/>
      <c r="E35" s="126" t="s">
        <v>47</v>
      </c>
      <c r="F35" s="140">
        <f>ROUND((SUM(BG94:BG199)),  2)</f>
        <v>0</v>
      </c>
      <c r="I35" s="141">
        <v>0.20999999999999999</v>
      </c>
      <c r="J35" s="140">
        <f>0</f>
        <v>0</v>
      </c>
      <c r="L35" s="41"/>
    </row>
    <row r="36" hidden="1" s="1" customFormat="1" ht="14.4" customHeight="1">
      <c r="B36" s="41"/>
      <c r="E36" s="126" t="s">
        <v>48</v>
      </c>
      <c r="F36" s="140">
        <f>ROUND((SUM(BH94:BH199)),  2)</f>
        <v>0</v>
      </c>
      <c r="I36" s="141">
        <v>0.14999999999999999</v>
      </c>
      <c r="J36" s="140">
        <f>0</f>
        <v>0</v>
      </c>
      <c r="L36" s="41"/>
    </row>
    <row r="37" hidden="1" s="1" customFormat="1" ht="14.4" customHeight="1">
      <c r="B37" s="41"/>
      <c r="E37" s="126" t="s">
        <v>49</v>
      </c>
      <c r="F37" s="140">
        <f>ROUND((SUM(BI94:BI199)),  2)</f>
        <v>0</v>
      </c>
      <c r="I37" s="141">
        <v>0</v>
      </c>
      <c r="J37" s="140">
        <f>0</f>
        <v>0</v>
      </c>
      <c r="L37" s="41"/>
    </row>
    <row r="38" s="1" customFormat="1" ht="6.96" customHeight="1">
      <c r="B38" s="41"/>
      <c r="I38" s="128"/>
      <c r="L38" s="41"/>
    </row>
    <row r="39" s="1" customFormat="1" ht="25.44" customHeight="1">
      <c r="B39" s="41"/>
      <c r="C39" s="142"/>
      <c r="D39" s="143" t="s">
        <v>50</v>
      </c>
      <c r="E39" s="144"/>
      <c r="F39" s="144"/>
      <c r="G39" s="145" t="s">
        <v>51</v>
      </c>
      <c r="H39" s="146" t="s">
        <v>52</v>
      </c>
      <c r="I39" s="147"/>
      <c r="J39" s="148">
        <f>SUM(J30:J37)</f>
        <v>0</v>
      </c>
      <c r="K39" s="149"/>
      <c r="L39" s="41"/>
    </row>
    <row r="40" s="1" customFormat="1" ht="14.4" customHeight="1">
      <c r="B40" s="150"/>
      <c r="C40" s="151"/>
      <c r="D40" s="151"/>
      <c r="E40" s="151"/>
      <c r="F40" s="151"/>
      <c r="G40" s="151"/>
      <c r="H40" s="151"/>
      <c r="I40" s="152"/>
      <c r="J40" s="151"/>
      <c r="K40" s="151"/>
      <c r="L40" s="41"/>
    </row>
    <row r="44" s="1" customFormat="1" ht="6.96" customHeight="1">
      <c r="B44" s="153"/>
      <c r="C44" s="154"/>
      <c r="D44" s="154"/>
      <c r="E44" s="154"/>
      <c r="F44" s="154"/>
      <c r="G44" s="154"/>
      <c r="H44" s="154"/>
      <c r="I44" s="155"/>
      <c r="J44" s="154"/>
      <c r="K44" s="154"/>
      <c r="L44" s="41"/>
    </row>
    <row r="45" s="1" customFormat="1" ht="24.96" customHeight="1">
      <c r="B45" s="36"/>
      <c r="C45" s="21" t="s">
        <v>98</v>
      </c>
      <c r="D45" s="37"/>
      <c r="E45" s="37"/>
      <c r="F45" s="37"/>
      <c r="G45" s="37"/>
      <c r="H45" s="37"/>
      <c r="I45" s="128"/>
      <c r="J45" s="37"/>
      <c r="K45" s="37"/>
      <c r="L45" s="41"/>
    </row>
    <row r="46" s="1" customFormat="1" ht="6.96" customHeight="1">
      <c r="B46" s="36"/>
      <c r="C46" s="37"/>
      <c r="D46" s="37"/>
      <c r="E46" s="37"/>
      <c r="F46" s="37"/>
      <c r="G46" s="37"/>
      <c r="H46" s="37"/>
      <c r="I46" s="128"/>
      <c r="J46" s="37"/>
      <c r="K46" s="37"/>
      <c r="L46" s="41"/>
    </row>
    <row r="47" s="1" customFormat="1" ht="12" customHeight="1">
      <c r="B47" s="36"/>
      <c r="C47" s="30" t="s">
        <v>16</v>
      </c>
      <c r="D47" s="37"/>
      <c r="E47" s="37"/>
      <c r="F47" s="37"/>
      <c r="G47" s="37"/>
      <c r="H47" s="37"/>
      <c r="I47" s="128"/>
      <c r="J47" s="37"/>
      <c r="K47" s="37"/>
      <c r="L47" s="41"/>
    </row>
    <row r="48" s="1" customFormat="1" ht="14.4" customHeight="1">
      <c r="B48" s="36"/>
      <c r="C48" s="37"/>
      <c r="D48" s="37"/>
      <c r="E48" s="156" t="str">
        <f>E7</f>
        <v>Obnova hřbitovní zdi Jáchymov</v>
      </c>
      <c r="F48" s="30"/>
      <c r="G48" s="30"/>
      <c r="H48" s="30"/>
      <c r="I48" s="128"/>
      <c r="J48" s="37"/>
      <c r="K48" s="37"/>
      <c r="L48" s="41"/>
    </row>
    <row r="49" s="1" customFormat="1" ht="12" customHeight="1">
      <c r="B49" s="36"/>
      <c r="C49" s="30" t="s">
        <v>96</v>
      </c>
      <c r="D49" s="37"/>
      <c r="E49" s="37"/>
      <c r="F49" s="37"/>
      <c r="G49" s="37"/>
      <c r="H49" s="37"/>
      <c r="I49" s="128"/>
      <c r="J49" s="37"/>
      <c r="K49" s="37"/>
      <c r="L49" s="41"/>
    </row>
    <row r="50" s="1" customFormat="1" ht="14.4" customHeight="1">
      <c r="B50" s="36"/>
      <c r="C50" s="37"/>
      <c r="D50" s="37"/>
      <c r="E50" s="62" t="str">
        <f>E9</f>
        <v>část VSTUPNÍ BRÁNA - stavební část</v>
      </c>
      <c r="F50" s="37"/>
      <c r="G50" s="37"/>
      <c r="H50" s="37"/>
      <c r="I50" s="128"/>
      <c r="J50" s="37"/>
      <c r="K50" s="37"/>
      <c r="L50" s="41"/>
    </row>
    <row r="51" s="1" customFormat="1" ht="6.96" customHeight="1">
      <c r="B51" s="36"/>
      <c r="C51" s="37"/>
      <c r="D51" s="37"/>
      <c r="E51" s="37"/>
      <c r="F51" s="37"/>
      <c r="G51" s="37"/>
      <c r="H51" s="37"/>
      <c r="I51" s="128"/>
      <c r="J51" s="37"/>
      <c r="K51" s="37"/>
      <c r="L51" s="41"/>
    </row>
    <row r="52" s="1" customFormat="1" ht="12" customHeight="1">
      <c r="B52" s="36"/>
      <c r="C52" s="30" t="s">
        <v>21</v>
      </c>
      <c r="D52" s="37"/>
      <c r="E52" s="37"/>
      <c r="F52" s="25" t="str">
        <f>F12</f>
        <v>Jáchymov</v>
      </c>
      <c r="G52" s="37"/>
      <c r="H52" s="37"/>
      <c r="I52" s="130" t="s">
        <v>23</v>
      </c>
      <c r="J52" s="65" t="str">
        <f>IF(J12="","",J12)</f>
        <v>28.1.2019</v>
      </c>
      <c r="K52" s="37"/>
      <c r="L52" s="41"/>
    </row>
    <row r="53" s="1" customFormat="1" ht="6.96" customHeight="1">
      <c r="B53" s="36"/>
      <c r="C53" s="37"/>
      <c r="D53" s="37"/>
      <c r="E53" s="37"/>
      <c r="F53" s="37"/>
      <c r="G53" s="37"/>
      <c r="H53" s="37"/>
      <c r="I53" s="128"/>
      <c r="J53" s="37"/>
      <c r="K53" s="37"/>
      <c r="L53" s="41"/>
    </row>
    <row r="54" s="1" customFormat="1" ht="35.4" customHeight="1">
      <c r="B54" s="36"/>
      <c r="C54" s="30" t="s">
        <v>25</v>
      </c>
      <c r="D54" s="37"/>
      <c r="E54" s="37"/>
      <c r="F54" s="25" t="str">
        <f>E15</f>
        <v>Město Jáchymov, nám. Republiky 1, 362 51 Jáchymov</v>
      </c>
      <c r="G54" s="37"/>
      <c r="H54" s="37"/>
      <c r="I54" s="130" t="s">
        <v>32</v>
      </c>
      <c r="J54" s="34" t="str">
        <f>E21</f>
        <v>Ing. arch. Jaroslav Egert, Komenského 851, Jáchymo</v>
      </c>
      <c r="K54" s="37"/>
      <c r="L54" s="41"/>
    </row>
    <row r="55" s="1" customFormat="1" ht="12.6" customHeight="1">
      <c r="B55" s="36"/>
      <c r="C55" s="30" t="s">
        <v>30</v>
      </c>
      <c r="D55" s="37"/>
      <c r="E55" s="37"/>
      <c r="F55" s="25" t="str">
        <f>IF(E18="","",E18)</f>
        <v>Vyplň údaj</v>
      </c>
      <c r="G55" s="37"/>
      <c r="H55" s="37"/>
      <c r="I55" s="130" t="s">
        <v>36</v>
      </c>
      <c r="J55" s="34" t="str">
        <f>E24</f>
        <v>Ing. C. Janoušová</v>
      </c>
      <c r="K55" s="37"/>
      <c r="L55" s="41"/>
    </row>
    <row r="56" s="1" customFormat="1" ht="10.32" customHeight="1">
      <c r="B56" s="36"/>
      <c r="C56" s="37"/>
      <c r="D56" s="37"/>
      <c r="E56" s="37"/>
      <c r="F56" s="37"/>
      <c r="G56" s="37"/>
      <c r="H56" s="37"/>
      <c r="I56" s="128"/>
      <c r="J56" s="37"/>
      <c r="K56" s="37"/>
      <c r="L56" s="41"/>
    </row>
    <row r="57" s="1" customFormat="1" ht="29.28" customHeight="1">
      <c r="B57" s="36"/>
      <c r="C57" s="157" t="s">
        <v>99</v>
      </c>
      <c r="D57" s="158"/>
      <c r="E57" s="158"/>
      <c r="F57" s="158"/>
      <c r="G57" s="158"/>
      <c r="H57" s="158"/>
      <c r="I57" s="159"/>
      <c r="J57" s="160" t="s">
        <v>100</v>
      </c>
      <c r="K57" s="158"/>
      <c r="L57" s="41"/>
    </row>
    <row r="58" s="1" customFormat="1" ht="10.32" customHeight="1">
      <c r="B58" s="36"/>
      <c r="C58" s="37"/>
      <c r="D58" s="37"/>
      <c r="E58" s="37"/>
      <c r="F58" s="37"/>
      <c r="G58" s="37"/>
      <c r="H58" s="37"/>
      <c r="I58" s="128"/>
      <c r="J58" s="37"/>
      <c r="K58" s="37"/>
      <c r="L58" s="41"/>
    </row>
    <row r="59" s="1" customFormat="1" ht="22.8" customHeight="1">
      <c r="B59" s="36"/>
      <c r="C59" s="161" t="s">
        <v>72</v>
      </c>
      <c r="D59" s="37"/>
      <c r="E59" s="37"/>
      <c r="F59" s="37"/>
      <c r="G59" s="37"/>
      <c r="H59" s="37"/>
      <c r="I59" s="128"/>
      <c r="J59" s="95">
        <f>J94</f>
        <v>0</v>
      </c>
      <c r="K59" s="37"/>
      <c r="L59" s="41"/>
      <c r="AU59" s="15" t="s">
        <v>101</v>
      </c>
    </row>
    <row r="60" s="7" customFormat="1" ht="24.96" customHeight="1">
      <c r="B60" s="162"/>
      <c r="C60" s="163"/>
      <c r="D60" s="164" t="s">
        <v>102</v>
      </c>
      <c r="E60" s="165"/>
      <c r="F60" s="165"/>
      <c r="G60" s="165"/>
      <c r="H60" s="165"/>
      <c r="I60" s="166"/>
      <c r="J60" s="167">
        <f>J95</f>
        <v>0</v>
      </c>
      <c r="K60" s="163"/>
      <c r="L60" s="168"/>
    </row>
    <row r="61" s="8" customFormat="1" ht="19.92" customHeight="1">
      <c r="B61" s="169"/>
      <c r="C61" s="170"/>
      <c r="D61" s="171" t="s">
        <v>104</v>
      </c>
      <c r="E61" s="172"/>
      <c r="F61" s="172"/>
      <c r="G61" s="172"/>
      <c r="H61" s="172"/>
      <c r="I61" s="173"/>
      <c r="J61" s="174">
        <f>J96</f>
        <v>0</v>
      </c>
      <c r="K61" s="170"/>
      <c r="L61" s="175"/>
    </row>
    <row r="62" s="8" customFormat="1" ht="19.92" customHeight="1">
      <c r="B62" s="169"/>
      <c r="C62" s="170"/>
      <c r="D62" s="171" t="s">
        <v>105</v>
      </c>
      <c r="E62" s="172"/>
      <c r="F62" s="172"/>
      <c r="G62" s="172"/>
      <c r="H62" s="172"/>
      <c r="I62" s="173"/>
      <c r="J62" s="174">
        <f>J110</f>
        <v>0</v>
      </c>
      <c r="K62" s="170"/>
      <c r="L62" s="175"/>
    </row>
    <row r="63" s="8" customFormat="1" ht="14.88" customHeight="1">
      <c r="B63" s="169"/>
      <c r="C63" s="170"/>
      <c r="D63" s="171" t="s">
        <v>106</v>
      </c>
      <c r="E63" s="172"/>
      <c r="F63" s="172"/>
      <c r="G63" s="172"/>
      <c r="H63" s="172"/>
      <c r="I63" s="173"/>
      <c r="J63" s="174">
        <f>J111</f>
        <v>0</v>
      </c>
      <c r="K63" s="170"/>
      <c r="L63" s="175"/>
    </row>
    <row r="64" s="8" customFormat="1" ht="14.88" customHeight="1">
      <c r="B64" s="169"/>
      <c r="C64" s="170"/>
      <c r="D64" s="171" t="s">
        <v>108</v>
      </c>
      <c r="E64" s="172"/>
      <c r="F64" s="172"/>
      <c r="G64" s="172"/>
      <c r="H64" s="172"/>
      <c r="I64" s="173"/>
      <c r="J64" s="174">
        <f>J128</f>
        <v>0</v>
      </c>
      <c r="K64" s="170"/>
      <c r="L64" s="175"/>
    </row>
    <row r="65" s="8" customFormat="1" ht="14.88" customHeight="1">
      <c r="B65" s="169"/>
      <c r="C65" s="170"/>
      <c r="D65" s="171" t="s">
        <v>109</v>
      </c>
      <c r="E65" s="172"/>
      <c r="F65" s="172"/>
      <c r="G65" s="172"/>
      <c r="H65" s="172"/>
      <c r="I65" s="173"/>
      <c r="J65" s="174">
        <f>J132</f>
        <v>0</v>
      </c>
      <c r="K65" s="170"/>
      <c r="L65" s="175"/>
    </row>
    <row r="66" s="8" customFormat="1" ht="14.88" customHeight="1">
      <c r="B66" s="169"/>
      <c r="C66" s="170"/>
      <c r="D66" s="171" t="s">
        <v>110</v>
      </c>
      <c r="E66" s="172"/>
      <c r="F66" s="172"/>
      <c r="G66" s="172"/>
      <c r="H66" s="172"/>
      <c r="I66" s="173"/>
      <c r="J66" s="174">
        <f>J135</f>
        <v>0</v>
      </c>
      <c r="K66" s="170"/>
      <c r="L66" s="175"/>
    </row>
    <row r="67" s="8" customFormat="1" ht="19.92" customHeight="1">
      <c r="B67" s="169"/>
      <c r="C67" s="170"/>
      <c r="D67" s="171" t="s">
        <v>111</v>
      </c>
      <c r="E67" s="172"/>
      <c r="F67" s="172"/>
      <c r="G67" s="172"/>
      <c r="H67" s="172"/>
      <c r="I67" s="173"/>
      <c r="J67" s="174">
        <f>J150</f>
        <v>0</v>
      </c>
      <c r="K67" s="170"/>
      <c r="L67" s="175"/>
    </row>
    <row r="68" s="8" customFormat="1" ht="19.92" customHeight="1">
      <c r="B68" s="169"/>
      <c r="C68" s="170"/>
      <c r="D68" s="171" t="s">
        <v>112</v>
      </c>
      <c r="E68" s="172"/>
      <c r="F68" s="172"/>
      <c r="G68" s="172"/>
      <c r="H68" s="172"/>
      <c r="I68" s="173"/>
      <c r="J68" s="174">
        <f>J165</f>
        <v>0</v>
      </c>
      <c r="K68" s="170"/>
      <c r="L68" s="175"/>
    </row>
    <row r="69" s="7" customFormat="1" ht="24.96" customHeight="1">
      <c r="B69" s="162"/>
      <c r="C69" s="163"/>
      <c r="D69" s="164" t="s">
        <v>113</v>
      </c>
      <c r="E69" s="165"/>
      <c r="F69" s="165"/>
      <c r="G69" s="165"/>
      <c r="H69" s="165"/>
      <c r="I69" s="166"/>
      <c r="J69" s="167">
        <f>J168</f>
        <v>0</v>
      </c>
      <c r="K69" s="163"/>
      <c r="L69" s="168"/>
    </row>
    <row r="70" s="8" customFormat="1" ht="19.92" customHeight="1">
      <c r="B70" s="169"/>
      <c r="C70" s="170"/>
      <c r="D70" s="171" t="s">
        <v>470</v>
      </c>
      <c r="E70" s="172"/>
      <c r="F70" s="172"/>
      <c r="G70" s="172"/>
      <c r="H70" s="172"/>
      <c r="I70" s="173"/>
      <c r="J70" s="174">
        <f>J169</f>
        <v>0</v>
      </c>
      <c r="K70" s="170"/>
      <c r="L70" s="175"/>
    </row>
    <row r="71" s="8" customFormat="1" ht="19.92" customHeight="1">
      <c r="B71" s="169"/>
      <c r="C71" s="170"/>
      <c r="D71" s="171" t="s">
        <v>114</v>
      </c>
      <c r="E71" s="172"/>
      <c r="F71" s="172"/>
      <c r="G71" s="172"/>
      <c r="H71" s="172"/>
      <c r="I71" s="173"/>
      <c r="J71" s="174">
        <f>J182</f>
        <v>0</v>
      </c>
      <c r="K71" s="170"/>
      <c r="L71" s="175"/>
    </row>
    <row r="72" s="7" customFormat="1" ht="24.96" customHeight="1">
      <c r="B72" s="162"/>
      <c r="C72" s="163"/>
      <c r="D72" s="164" t="s">
        <v>115</v>
      </c>
      <c r="E72" s="165"/>
      <c r="F72" s="165"/>
      <c r="G72" s="165"/>
      <c r="H72" s="165"/>
      <c r="I72" s="166"/>
      <c r="J72" s="167">
        <f>J195</f>
        <v>0</v>
      </c>
      <c r="K72" s="163"/>
      <c r="L72" s="168"/>
    </row>
    <row r="73" s="8" customFormat="1" ht="19.92" customHeight="1">
      <c r="B73" s="169"/>
      <c r="C73" s="170"/>
      <c r="D73" s="171" t="s">
        <v>116</v>
      </c>
      <c r="E73" s="172"/>
      <c r="F73" s="172"/>
      <c r="G73" s="172"/>
      <c r="H73" s="172"/>
      <c r="I73" s="173"/>
      <c r="J73" s="174">
        <f>J196</f>
        <v>0</v>
      </c>
      <c r="K73" s="170"/>
      <c r="L73" s="175"/>
    </row>
    <row r="74" s="8" customFormat="1" ht="19.92" customHeight="1">
      <c r="B74" s="169"/>
      <c r="C74" s="170"/>
      <c r="D74" s="171" t="s">
        <v>117</v>
      </c>
      <c r="E74" s="172"/>
      <c r="F74" s="172"/>
      <c r="G74" s="172"/>
      <c r="H74" s="172"/>
      <c r="I74" s="173"/>
      <c r="J74" s="174">
        <f>J198</f>
        <v>0</v>
      </c>
      <c r="K74" s="170"/>
      <c r="L74" s="175"/>
    </row>
    <row r="75" s="1" customFormat="1" ht="21.84" customHeight="1">
      <c r="B75" s="36"/>
      <c r="C75" s="37"/>
      <c r="D75" s="37"/>
      <c r="E75" s="37"/>
      <c r="F75" s="37"/>
      <c r="G75" s="37"/>
      <c r="H75" s="37"/>
      <c r="I75" s="128"/>
      <c r="J75" s="37"/>
      <c r="K75" s="37"/>
      <c r="L75" s="41"/>
    </row>
    <row r="76" s="1" customFormat="1" ht="6.96" customHeight="1">
      <c r="B76" s="55"/>
      <c r="C76" s="56"/>
      <c r="D76" s="56"/>
      <c r="E76" s="56"/>
      <c r="F76" s="56"/>
      <c r="G76" s="56"/>
      <c r="H76" s="56"/>
      <c r="I76" s="152"/>
      <c r="J76" s="56"/>
      <c r="K76" s="56"/>
      <c r="L76" s="41"/>
    </row>
    <row r="80" s="1" customFormat="1" ht="6.96" customHeight="1">
      <c r="B80" s="57"/>
      <c r="C80" s="58"/>
      <c r="D80" s="58"/>
      <c r="E80" s="58"/>
      <c r="F80" s="58"/>
      <c r="G80" s="58"/>
      <c r="H80" s="58"/>
      <c r="I80" s="155"/>
      <c r="J80" s="58"/>
      <c r="K80" s="58"/>
      <c r="L80" s="41"/>
    </row>
    <row r="81" s="1" customFormat="1" ht="24.96" customHeight="1">
      <c r="B81" s="36"/>
      <c r="C81" s="21" t="s">
        <v>118</v>
      </c>
      <c r="D81" s="37"/>
      <c r="E81" s="37"/>
      <c r="F81" s="37"/>
      <c r="G81" s="37"/>
      <c r="H81" s="37"/>
      <c r="I81" s="128"/>
      <c r="J81" s="37"/>
      <c r="K81" s="37"/>
      <c r="L81" s="41"/>
    </row>
    <row r="82" s="1" customFormat="1" ht="6.96" customHeight="1">
      <c r="B82" s="36"/>
      <c r="C82" s="37"/>
      <c r="D82" s="37"/>
      <c r="E82" s="37"/>
      <c r="F82" s="37"/>
      <c r="G82" s="37"/>
      <c r="H82" s="37"/>
      <c r="I82" s="128"/>
      <c r="J82" s="37"/>
      <c r="K82" s="37"/>
      <c r="L82" s="41"/>
    </row>
    <row r="83" s="1" customFormat="1" ht="12" customHeight="1">
      <c r="B83" s="36"/>
      <c r="C83" s="30" t="s">
        <v>16</v>
      </c>
      <c r="D83" s="37"/>
      <c r="E83" s="37"/>
      <c r="F83" s="37"/>
      <c r="G83" s="37"/>
      <c r="H83" s="37"/>
      <c r="I83" s="128"/>
      <c r="J83" s="37"/>
      <c r="K83" s="37"/>
      <c r="L83" s="41"/>
    </row>
    <row r="84" s="1" customFormat="1" ht="14.4" customHeight="1">
      <c r="B84" s="36"/>
      <c r="C84" s="37"/>
      <c r="D84" s="37"/>
      <c r="E84" s="156" t="str">
        <f>E7</f>
        <v>Obnova hřbitovní zdi Jáchymov</v>
      </c>
      <c r="F84" s="30"/>
      <c r="G84" s="30"/>
      <c r="H84" s="30"/>
      <c r="I84" s="128"/>
      <c r="J84" s="37"/>
      <c r="K84" s="37"/>
      <c r="L84" s="41"/>
    </row>
    <row r="85" s="1" customFormat="1" ht="12" customHeight="1">
      <c r="B85" s="36"/>
      <c r="C85" s="30" t="s">
        <v>96</v>
      </c>
      <c r="D85" s="37"/>
      <c r="E85" s="37"/>
      <c r="F85" s="37"/>
      <c r="G85" s="37"/>
      <c r="H85" s="37"/>
      <c r="I85" s="128"/>
      <c r="J85" s="37"/>
      <c r="K85" s="37"/>
      <c r="L85" s="41"/>
    </row>
    <row r="86" s="1" customFormat="1" ht="14.4" customHeight="1">
      <c r="B86" s="36"/>
      <c r="C86" s="37"/>
      <c r="D86" s="37"/>
      <c r="E86" s="62" t="str">
        <f>E9</f>
        <v>část VSTUPNÍ BRÁNA - stavební část</v>
      </c>
      <c r="F86" s="37"/>
      <c r="G86" s="37"/>
      <c r="H86" s="37"/>
      <c r="I86" s="128"/>
      <c r="J86" s="37"/>
      <c r="K86" s="37"/>
      <c r="L86" s="41"/>
    </row>
    <row r="87" s="1" customFormat="1" ht="6.96" customHeight="1">
      <c r="B87" s="36"/>
      <c r="C87" s="37"/>
      <c r="D87" s="37"/>
      <c r="E87" s="37"/>
      <c r="F87" s="37"/>
      <c r="G87" s="37"/>
      <c r="H87" s="37"/>
      <c r="I87" s="128"/>
      <c r="J87" s="37"/>
      <c r="K87" s="37"/>
      <c r="L87" s="41"/>
    </row>
    <row r="88" s="1" customFormat="1" ht="12" customHeight="1">
      <c r="B88" s="36"/>
      <c r="C88" s="30" t="s">
        <v>21</v>
      </c>
      <c r="D88" s="37"/>
      <c r="E88" s="37"/>
      <c r="F88" s="25" t="str">
        <f>F12</f>
        <v>Jáchymov</v>
      </c>
      <c r="G88" s="37"/>
      <c r="H88" s="37"/>
      <c r="I88" s="130" t="s">
        <v>23</v>
      </c>
      <c r="J88" s="65" t="str">
        <f>IF(J12="","",J12)</f>
        <v>28.1.2019</v>
      </c>
      <c r="K88" s="37"/>
      <c r="L88" s="41"/>
    </row>
    <row r="89" s="1" customFormat="1" ht="6.96" customHeight="1">
      <c r="B89" s="36"/>
      <c r="C89" s="37"/>
      <c r="D89" s="37"/>
      <c r="E89" s="37"/>
      <c r="F89" s="37"/>
      <c r="G89" s="37"/>
      <c r="H89" s="37"/>
      <c r="I89" s="128"/>
      <c r="J89" s="37"/>
      <c r="K89" s="37"/>
      <c r="L89" s="41"/>
    </row>
    <row r="90" s="1" customFormat="1" ht="35.4" customHeight="1">
      <c r="B90" s="36"/>
      <c r="C90" s="30" t="s">
        <v>25</v>
      </c>
      <c r="D90" s="37"/>
      <c r="E90" s="37"/>
      <c r="F90" s="25" t="str">
        <f>E15</f>
        <v>Město Jáchymov, nám. Republiky 1, 362 51 Jáchymov</v>
      </c>
      <c r="G90" s="37"/>
      <c r="H90" s="37"/>
      <c r="I90" s="130" t="s">
        <v>32</v>
      </c>
      <c r="J90" s="34" t="str">
        <f>E21</f>
        <v>Ing. arch. Jaroslav Egert, Komenského 851, Jáchymo</v>
      </c>
      <c r="K90" s="37"/>
      <c r="L90" s="41"/>
    </row>
    <row r="91" s="1" customFormat="1" ht="12.6" customHeight="1">
      <c r="B91" s="36"/>
      <c r="C91" s="30" t="s">
        <v>30</v>
      </c>
      <c r="D91" s="37"/>
      <c r="E91" s="37"/>
      <c r="F91" s="25" t="str">
        <f>IF(E18="","",E18)</f>
        <v>Vyplň údaj</v>
      </c>
      <c r="G91" s="37"/>
      <c r="H91" s="37"/>
      <c r="I91" s="130" t="s">
        <v>36</v>
      </c>
      <c r="J91" s="34" t="str">
        <f>E24</f>
        <v>Ing. C. Janoušová</v>
      </c>
      <c r="K91" s="37"/>
      <c r="L91" s="41"/>
    </row>
    <row r="92" s="1" customFormat="1" ht="10.32" customHeight="1">
      <c r="B92" s="36"/>
      <c r="C92" s="37"/>
      <c r="D92" s="37"/>
      <c r="E92" s="37"/>
      <c r="F92" s="37"/>
      <c r="G92" s="37"/>
      <c r="H92" s="37"/>
      <c r="I92" s="128"/>
      <c r="J92" s="37"/>
      <c r="K92" s="37"/>
      <c r="L92" s="41"/>
    </row>
    <row r="93" s="9" customFormat="1" ht="29.28" customHeight="1">
      <c r="B93" s="176"/>
      <c r="C93" s="177" t="s">
        <v>119</v>
      </c>
      <c r="D93" s="178" t="s">
        <v>59</v>
      </c>
      <c r="E93" s="178" t="s">
        <v>55</v>
      </c>
      <c r="F93" s="178" t="s">
        <v>56</v>
      </c>
      <c r="G93" s="178" t="s">
        <v>120</v>
      </c>
      <c r="H93" s="178" t="s">
        <v>121</v>
      </c>
      <c r="I93" s="179" t="s">
        <v>122</v>
      </c>
      <c r="J93" s="178" t="s">
        <v>100</v>
      </c>
      <c r="K93" s="180" t="s">
        <v>123</v>
      </c>
      <c r="L93" s="181"/>
      <c r="M93" s="85" t="s">
        <v>19</v>
      </c>
      <c r="N93" s="86" t="s">
        <v>44</v>
      </c>
      <c r="O93" s="86" t="s">
        <v>124</v>
      </c>
      <c r="P93" s="86" t="s">
        <v>125</v>
      </c>
      <c r="Q93" s="86" t="s">
        <v>126</v>
      </c>
      <c r="R93" s="86" t="s">
        <v>127</v>
      </c>
      <c r="S93" s="86" t="s">
        <v>128</v>
      </c>
      <c r="T93" s="87" t="s">
        <v>129</v>
      </c>
    </row>
    <row r="94" s="1" customFormat="1" ht="22.8" customHeight="1">
      <c r="B94" s="36"/>
      <c r="C94" s="92" t="s">
        <v>130</v>
      </c>
      <c r="D94" s="37"/>
      <c r="E94" s="37"/>
      <c r="F94" s="37"/>
      <c r="G94" s="37"/>
      <c r="H94" s="37"/>
      <c r="I94" s="128"/>
      <c r="J94" s="182">
        <f>BK94</f>
        <v>0</v>
      </c>
      <c r="K94" s="37"/>
      <c r="L94" s="41"/>
      <c r="M94" s="88"/>
      <c r="N94" s="89"/>
      <c r="O94" s="89"/>
      <c r="P94" s="183">
        <f>P95+P168+P195</f>
        <v>0</v>
      </c>
      <c r="Q94" s="89"/>
      <c r="R94" s="183">
        <f>R95+R168+R195</f>
        <v>4.9992558799999998</v>
      </c>
      <c r="S94" s="89"/>
      <c r="T94" s="184">
        <f>T95+T168+T195</f>
        <v>1.3649</v>
      </c>
      <c r="AT94" s="15" t="s">
        <v>73</v>
      </c>
      <c r="AU94" s="15" t="s">
        <v>101</v>
      </c>
      <c r="BK94" s="185">
        <f>BK95+BK168+BK195</f>
        <v>0</v>
      </c>
    </row>
    <row r="95" s="10" customFormat="1" ht="25.92" customHeight="1">
      <c r="B95" s="186"/>
      <c r="C95" s="187"/>
      <c r="D95" s="188" t="s">
        <v>73</v>
      </c>
      <c r="E95" s="189" t="s">
        <v>131</v>
      </c>
      <c r="F95" s="189" t="s">
        <v>132</v>
      </c>
      <c r="G95" s="187"/>
      <c r="H95" s="187"/>
      <c r="I95" s="190"/>
      <c r="J95" s="191">
        <f>BK95</f>
        <v>0</v>
      </c>
      <c r="K95" s="187"/>
      <c r="L95" s="192"/>
      <c r="M95" s="193"/>
      <c r="N95" s="194"/>
      <c r="O95" s="194"/>
      <c r="P95" s="195">
        <f>P96+P110+P150+P165</f>
        <v>0</v>
      </c>
      <c r="Q95" s="194"/>
      <c r="R95" s="195">
        <f>R96+R110+R150+R165</f>
        <v>4.9793428400000002</v>
      </c>
      <c r="S95" s="194"/>
      <c r="T95" s="196">
        <f>T96+T110+T150+T165</f>
        <v>1.3639000000000001</v>
      </c>
      <c r="AR95" s="197" t="s">
        <v>82</v>
      </c>
      <c r="AT95" s="198" t="s">
        <v>73</v>
      </c>
      <c r="AU95" s="198" t="s">
        <v>74</v>
      </c>
      <c r="AY95" s="197" t="s">
        <v>133</v>
      </c>
      <c r="BK95" s="199">
        <f>BK96+BK110+BK150+BK165</f>
        <v>0</v>
      </c>
    </row>
    <row r="96" s="10" customFormat="1" ht="22.8" customHeight="1">
      <c r="B96" s="186"/>
      <c r="C96" s="187"/>
      <c r="D96" s="188" t="s">
        <v>73</v>
      </c>
      <c r="E96" s="200" t="s">
        <v>161</v>
      </c>
      <c r="F96" s="200" t="s">
        <v>162</v>
      </c>
      <c r="G96" s="187"/>
      <c r="H96" s="187"/>
      <c r="I96" s="190"/>
      <c r="J96" s="201">
        <f>BK96</f>
        <v>0</v>
      </c>
      <c r="K96" s="187"/>
      <c r="L96" s="192"/>
      <c r="M96" s="193"/>
      <c r="N96" s="194"/>
      <c r="O96" s="194"/>
      <c r="P96" s="195">
        <f>SUM(P97:P109)</f>
        <v>0</v>
      </c>
      <c r="Q96" s="194"/>
      <c r="R96" s="195">
        <f>SUM(R97:R109)</f>
        <v>4.5407000000000002</v>
      </c>
      <c r="S96" s="194"/>
      <c r="T96" s="196">
        <f>SUM(T97:T109)</f>
        <v>0</v>
      </c>
      <c r="AR96" s="197" t="s">
        <v>82</v>
      </c>
      <c r="AT96" s="198" t="s">
        <v>73</v>
      </c>
      <c r="AU96" s="198" t="s">
        <v>82</v>
      </c>
      <c r="AY96" s="197" t="s">
        <v>133</v>
      </c>
      <c r="BK96" s="199">
        <f>SUM(BK97:BK109)</f>
        <v>0</v>
      </c>
    </row>
    <row r="97" s="1" customFormat="1" ht="20.4" customHeight="1">
      <c r="B97" s="36"/>
      <c r="C97" s="202" t="s">
        <v>82</v>
      </c>
      <c r="D97" s="202" t="s">
        <v>136</v>
      </c>
      <c r="E97" s="203" t="s">
        <v>163</v>
      </c>
      <c r="F97" s="204" t="s">
        <v>164</v>
      </c>
      <c r="G97" s="205" t="s">
        <v>150</v>
      </c>
      <c r="H97" s="206">
        <v>68</v>
      </c>
      <c r="I97" s="207"/>
      <c r="J97" s="208">
        <f>ROUND(I97*H97,2)</f>
        <v>0</v>
      </c>
      <c r="K97" s="204" t="s">
        <v>140</v>
      </c>
      <c r="L97" s="41"/>
      <c r="M97" s="209" t="s">
        <v>19</v>
      </c>
      <c r="N97" s="210" t="s">
        <v>45</v>
      </c>
      <c r="O97" s="77"/>
      <c r="P97" s="211">
        <f>O97*H97</f>
        <v>0</v>
      </c>
      <c r="Q97" s="211">
        <v>0</v>
      </c>
      <c r="R97" s="211">
        <f>Q97*H97</f>
        <v>0</v>
      </c>
      <c r="S97" s="211">
        <v>0</v>
      </c>
      <c r="T97" s="212">
        <f>S97*H97</f>
        <v>0</v>
      </c>
      <c r="AR97" s="15" t="s">
        <v>141</v>
      </c>
      <c r="AT97" s="15" t="s">
        <v>136</v>
      </c>
      <c r="AU97" s="15" t="s">
        <v>84</v>
      </c>
      <c r="AY97" s="15" t="s">
        <v>133</v>
      </c>
      <c r="BE97" s="213">
        <f>IF(N97="základní",J97,0)</f>
        <v>0</v>
      </c>
      <c r="BF97" s="213">
        <f>IF(N97="snížená",J97,0)</f>
        <v>0</v>
      </c>
      <c r="BG97" s="213">
        <f>IF(N97="zákl. přenesená",J97,0)</f>
        <v>0</v>
      </c>
      <c r="BH97" s="213">
        <f>IF(N97="sníž. přenesená",J97,0)</f>
        <v>0</v>
      </c>
      <c r="BI97" s="213">
        <f>IF(N97="nulová",J97,0)</f>
        <v>0</v>
      </c>
      <c r="BJ97" s="15" t="s">
        <v>82</v>
      </c>
      <c r="BK97" s="213">
        <f>ROUND(I97*H97,2)</f>
        <v>0</v>
      </c>
      <c r="BL97" s="15" t="s">
        <v>141</v>
      </c>
      <c r="BM97" s="15" t="s">
        <v>165</v>
      </c>
    </row>
    <row r="98" s="12" customFormat="1">
      <c r="B98" s="227"/>
      <c r="C98" s="228"/>
      <c r="D98" s="214" t="s">
        <v>145</v>
      </c>
      <c r="E98" s="229" t="s">
        <v>19</v>
      </c>
      <c r="F98" s="230" t="s">
        <v>557</v>
      </c>
      <c r="G98" s="228"/>
      <c r="H98" s="231">
        <v>68</v>
      </c>
      <c r="I98" s="232"/>
      <c r="J98" s="228"/>
      <c r="K98" s="228"/>
      <c r="L98" s="233"/>
      <c r="M98" s="234"/>
      <c r="N98" s="235"/>
      <c r="O98" s="235"/>
      <c r="P98" s="235"/>
      <c r="Q98" s="235"/>
      <c r="R98" s="235"/>
      <c r="S98" s="235"/>
      <c r="T98" s="236"/>
      <c r="AT98" s="237" t="s">
        <v>145</v>
      </c>
      <c r="AU98" s="237" t="s">
        <v>84</v>
      </c>
      <c r="AV98" s="12" t="s">
        <v>84</v>
      </c>
      <c r="AW98" s="12" t="s">
        <v>35</v>
      </c>
      <c r="AX98" s="12" t="s">
        <v>74</v>
      </c>
      <c r="AY98" s="237" t="s">
        <v>133</v>
      </c>
    </row>
    <row r="99" s="1" customFormat="1" ht="20.4" customHeight="1">
      <c r="B99" s="36"/>
      <c r="C99" s="202" t="s">
        <v>84</v>
      </c>
      <c r="D99" s="202" t="s">
        <v>136</v>
      </c>
      <c r="E99" s="203" t="s">
        <v>174</v>
      </c>
      <c r="F99" s="204" t="s">
        <v>175</v>
      </c>
      <c r="G99" s="205" t="s">
        <v>150</v>
      </c>
      <c r="H99" s="206">
        <v>85</v>
      </c>
      <c r="I99" s="207"/>
      <c r="J99" s="208">
        <f>ROUND(I99*H99,2)</f>
        <v>0</v>
      </c>
      <c r="K99" s="204" t="s">
        <v>140</v>
      </c>
      <c r="L99" s="41"/>
      <c r="M99" s="209" t="s">
        <v>19</v>
      </c>
      <c r="N99" s="210" t="s">
        <v>45</v>
      </c>
      <c r="O99" s="77"/>
      <c r="P99" s="211">
        <f>O99*H99</f>
        <v>0</v>
      </c>
      <c r="Q99" s="211">
        <v>0.01457</v>
      </c>
      <c r="R99" s="211">
        <f>Q99*H99</f>
        <v>1.2384500000000001</v>
      </c>
      <c r="S99" s="211">
        <v>0</v>
      </c>
      <c r="T99" s="212">
        <f>S99*H99</f>
        <v>0</v>
      </c>
      <c r="AR99" s="15" t="s">
        <v>141</v>
      </c>
      <c r="AT99" s="15" t="s">
        <v>136</v>
      </c>
      <c r="AU99" s="15" t="s">
        <v>84</v>
      </c>
      <c r="AY99" s="15" t="s">
        <v>133</v>
      </c>
      <c r="BE99" s="213">
        <f>IF(N99="základní",J99,0)</f>
        <v>0</v>
      </c>
      <c r="BF99" s="213">
        <f>IF(N99="snížená",J99,0)</f>
        <v>0</v>
      </c>
      <c r="BG99" s="213">
        <f>IF(N99="zákl. přenesená",J99,0)</f>
        <v>0</v>
      </c>
      <c r="BH99" s="213">
        <f>IF(N99="sníž. přenesená",J99,0)</f>
        <v>0</v>
      </c>
      <c r="BI99" s="213">
        <f>IF(N99="nulová",J99,0)</f>
        <v>0</v>
      </c>
      <c r="BJ99" s="15" t="s">
        <v>82</v>
      </c>
      <c r="BK99" s="213">
        <f>ROUND(I99*H99,2)</f>
        <v>0</v>
      </c>
      <c r="BL99" s="15" t="s">
        <v>141</v>
      </c>
      <c r="BM99" s="15" t="s">
        <v>176</v>
      </c>
    </row>
    <row r="100" s="1" customFormat="1">
      <c r="B100" s="36"/>
      <c r="C100" s="37"/>
      <c r="D100" s="214" t="s">
        <v>152</v>
      </c>
      <c r="E100" s="37"/>
      <c r="F100" s="215" t="s">
        <v>177</v>
      </c>
      <c r="G100" s="37"/>
      <c r="H100" s="37"/>
      <c r="I100" s="128"/>
      <c r="J100" s="37"/>
      <c r="K100" s="37"/>
      <c r="L100" s="41"/>
      <c r="M100" s="216"/>
      <c r="N100" s="77"/>
      <c r="O100" s="77"/>
      <c r="P100" s="77"/>
      <c r="Q100" s="77"/>
      <c r="R100" s="77"/>
      <c r="S100" s="77"/>
      <c r="T100" s="78"/>
      <c r="AT100" s="15" t="s">
        <v>152</v>
      </c>
      <c r="AU100" s="15" t="s">
        <v>84</v>
      </c>
    </row>
    <row r="101" s="12" customFormat="1">
      <c r="B101" s="227"/>
      <c r="C101" s="228"/>
      <c r="D101" s="214" t="s">
        <v>145</v>
      </c>
      <c r="E101" s="229" t="s">
        <v>19</v>
      </c>
      <c r="F101" s="230" t="s">
        <v>558</v>
      </c>
      <c r="G101" s="228"/>
      <c r="H101" s="231">
        <v>85</v>
      </c>
      <c r="I101" s="232"/>
      <c r="J101" s="228"/>
      <c r="K101" s="228"/>
      <c r="L101" s="233"/>
      <c r="M101" s="234"/>
      <c r="N101" s="235"/>
      <c r="O101" s="235"/>
      <c r="P101" s="235"/>
      <c r="Q101" s="235"/>
      <c r="R101" s="235"/>
      <c r="S101" s="235"/>
      <c r="T101" s="236"/>
      <c r="AT101" s="237" t="s">
        <v>145</v>
      </c>
      <c r="AU101" s="237" t="s">
        <v>84</v>
      </c>
      <c r="AV101" s="12" t="s">
        <v>84</v>
      </c>
      <c r="AW101" s="12" t="s">
        <v>35</v>
      </c>
      <c r="AX101" s="12" t="s">
        <v>74</v>
      </c>
      <c r="AY101" s="237" t="s">
        <v>133</v>
      </c>
    </row>
    <row r="102" s="1" customFormat="1" ht="20.4" customHeight="1">
      <c r="B102" s="36"/>
      <c r="C102" s="202" t="s">
        <v>134</v>
      </c>
      <c r="D102" s="202" t="s">
        <v>136</v>
      </c>
      <c r="E102" s="203" t="s">
        <v>180</v>
      </c>
      <c r="F102" s="204" t="s">
        <v>181</v>
      </c>
      <c r="G102" s="205" t="s">
        <v>150</v>
      </c>
      <c r="H102" s="206">
        <v>85</v>
      </c>
      <c r="I102" s="207"/>
      <c r="J102" s="208">
        <f>ROUND(I102*H102,2)</f>
        <v>0</v>
      </c>
      <c r="K102" s="204" t="s">
        <v>140</v>
      </c>
      <c r="L102" s="41"/>
      <c r="M102" s="209" t="s">
        <v>19</v>
      </c>
      <c r="N102" s="210" t="s">
        <v>45</v>
      </c>
      <c r="O102" s="77"/>
      <c r="P102" s="211">
        <f>O102*H102</f>
        <v>0</v>
      </c>
      <c r="Q102" s="211">
        <v>0.0073499999999999998</v>
      </c>
      <c r="R102" s="211">
        <f>Q102*H102</f>
        <v>0.62475000000000003</v>
      </c>
      <c r="S102" s="211">
        <v>0</v>
      </c>
      <c r="T102" s="212">
        <f>S102*H102</f>
        <v>0</v>
      </c>
      <c r="AR102" s="15" t="s">
        <v>141</v>
      </c>
      <c r="AT102" s="15" t="s">
        <v>136</v>
      </c>
      <c r="AU102" s="15" t="s">
        <v>84</v>
      </c>
      <c r="AY102" s="15" t="s">
        <v>133</v>
      </c>
      <c r="BE102" s="213">
        <f>IF(N102="základní",J102,0)</f>
        <v>0</v>
      </c>
      <c r="BF102" s="213">
        <f>IF(N102="snížená",J102,0)</f>
        <v>0</v>
      </c>
      <c r="BG102" s="213">
        <f>IF(N102="zákl. přenesená",J102,0)</f>
        <v>0</v>
      </c>
      <c r="BH102" s="213">
        <f>IF(N102="sníž. přenesená",J102,0)</f>
        <v>0</v>
      </c>
      <c r="BI102" s="213">
        <f>IF(N102="nulová",J102,0)</f>
        <v>0</v>
      </c>
      <c r="BJ102" s="15" t="s">
        <v>82</v>
      </c>
      <c r="BK102" s="213">
        <f>ROUND(I102*H102,2)</f>
        <v>0</v>
      </c>
      <c r="BL102" s="15" t="s">
        <v>141</v>
      </c>
      <c r="BM102" s="15" t="s">
        <v>182</v>
      </c>
    </row>
    <row r="103" s="11" customFormat="1">
      <c r="B103" s="217"/>
      <c r="C103" s="218"/>
      <c r="D103" s="214" t="s">
        <v>145</v>
      </c>
      <c r="E103" s="219" t="s">
        <v>19</v>
      </c>
      <c r="F103" s="220" t="s">
        <v>183</v>
      </c>
      <c r="G103" s="218"/>
      <c r="H103" s="219" t="s">
        <v>19</v>
      </c>
      <c r="I103" s="221"/>
      <c r="J103" s="218"/>
      <c r="K103" s="218"/>
      <c r="L103" s="222"/>
      <c r="M103" s="223"/>
      <c r="N103" s="224"/>
      <c r="O103" s="224"/>
      <c r="P103" s="224"/>
      <c r="Q103" s="224"/>
      <c r="R103" s="224"/>
      <c r="S103" s="224"/>
      <c r="T103" s="225"/>
      <c r="AT103" s="226" t="s">
        <v>145</v>
      </c>
      <c r="AU103" s="226" t="s">
        <v>84</v>
      </c>
      <c r="AV103" s="11" t="s">
        <v>82</v>
      </c>
      <c r="AW103" s="11" t="s">
        <v>35</v>
      </c>
      <c r="AX103" s="11" t="s">
        <v>74</v>
      </c>
      <c r="AY103" s="226" t="s">
        <v>133</v>
      </c>
    </row>
    <row r="104" s="12" customFormat="1">
      <c r="B104" s="227"/>
      <c r="C104" s="228"/>
      <c r="D104" s="214" t="s">
        <v>145</v>
      </c>
      <c r="E104" s="229" t="s">
        <v>19</v>
      </c>
      <c r="F104" s="230" t="s">
        <v>558</v>
      </c>
      <c r="G104" s="228"/>
      <c r="H104" s="231">
        <v>85</v>
      </c>
      <c r="I104" s="232"/>
      <c r="J104" s="228"/>
      <c r="K104" s="228"/>
      <c r="L104" s="233"/>
      <c r="M104" s="234"/>
      <c r="N104" s="235"/>
      <c r="O104" s="235"/>
      <c r="P104" s="235"/>
      <c r="Q104" s="235"/>
      <c r="R104" s="235"/>
      <c r="S104" s="235"/>
      <c r="T104" s="236"/>
      <c r="AT104" s="237" t="s">
        <v>145</v>
      </c>
      <c r="AU104" s="237" t="s">
        <v>84</v>
      </c>
      <c r="AV104" s="12" t="s">
        <v>84</v>
      </c>
      <c r="AW104" s="12" t="s">
        <v>35</v>
      </c>
      <c r="AX104" s="12" t="s">
        <v>74</v>
      </c>
      <c r="AY104" s="237" t="s">
        <v>133</v>
      </c>
    </row>
    <row r="105" s="1" customFormat="1" ht="20.4" customHeight="1">
      <c r="B105" s="36"/>
      <c r="C105" s="202" t="s">
        <v>141</v>
      </c>
      <c r="D105" s="202" t="s">
        <v>136</v>
      </c>
      <c r="E105" s="203" t="s">
        <v>185</v>
      </c>
      <c r="F105" s="204" t="s">
        <v>186</v>
      </c>
      <c r="G105" s="205" t="s">
        <v>150</v>
      </c>
      <c r="H105" s="206">
        <v>85</v>
      </c>
      <c r="I105" s="207"/>
      <c r="J105" s="208">
        <f>ROUND(I105*H105,2)</f>
        <v>0</v>
      </c>
      <c r="K105" s="204" t="s">
        <v>140</v>
      </c>
      <c r="L105" s="41"/>
      <c r="M105" s="209" t="s">
        <v>19</v>
      </c>
      <c r="N105" s="210" t="s">
        <v>45</v>
      </c>
      <c r="O105" s="77"/>
      <c r="P105" s="211">
        <f>O105*H105</f>
        <v>0</v>
      </c>
      <c r="Q105" s="211">
        <v>0.0315</v>
      </c>
      <c r="R105" s="211">
        <f>Q105*H105</f>
        <v>2.6775000000000002</v>
      </c>
      <c r="S105" s="211">
        <v>0</v>
      </c>
      <c r="T105" s="212">
        <f>S105*H105</f>
        <v>0</v>
      </c>
      <c r="AR105" s="15" t="s">
        <v>141</v>
      </c>
      <c r="AT105" s="15" t="s">
        <v>136</v>
      </c>
      <c r="AU105" s="15" t="s">
        <v>84</v>
      </c>
      <c r="AY105" s="15" t="s">
        <v>133</v>
      </c>
      <c r="BE105" s="213">
        <f>IF(N105="základní",J105,0)</f>
        <v>0</v>
      </c>
      <c r="BF105" s="213">
        <f>IF(N105="snížená",J105,0)</f>
        <v>0</v>
      </c>
      <c r="BG105" s="213">
        <f>IF(N105="zákl. přenesená",J105,0)</f>
        <v>0</v>
      </c>
      <c r="BH105" s="213">
        <f>IF(N105="sníž. přenesená",J105,0)</f>
        <v>0</v>
      </c>
      <c r="BI105" s="213">
        <f>IF(N105="nulová",J105,0)</f>
        <v>0</v>
      </c>
      <c r="BJ105" s="15" t="s">
        <v>82</v>
      </c>
      <c r="BK105" s="213">
        <f>ROUND(I105*H105,2)</f>
        <v>0</v>
      </c>
      <c r="BL105" s="15" t="s">
        <v>141</v>
      </c>
      <c r="BM105" s="15" t="s">
        <v>187</v>
      </c>
    </row>
    <row r="106" s="1" customFormat="1">
      <c r="B106" s="36"/>
      <c r="C106" s="37"/>
      <c r="D106" s="214" t="s">
        <v>143</v>
      </c>
      <c r="E106" s="37"/>
      <c r="F106" s="215" t="s">
        <v>188</v>
      </c>
      <c r="G106" s="37"/>
      <c r="H106" s="37"/>
      <c r="I106" s="128"/>
      <c r="J106" s="37"/>
      <c r="K106" s="37"/>
      <c r="L106" s="41"/>
      <c r="M106" s="216"/>
      <c r="N106" s="77"/>
      <c r="O106" s="77"/>
      <c r="P106" s="77"/>
      <c r="Q106" s="77"/>
      <c r="R106" s="77"/>
      <c r="S106" s="77"/>
      <c r="T106" s="78"/>
      <c r="AT106" s="15" t="s">
        <v>143</v>
      </c>
      <c r="AU106" s="15" t="s">
        <v>84</v>
      </c>
    </row>
    <row r="107" s="1" customFormat="1">
      <c r="B107" s="36"/>
      <c r="C107" s="37"/>
      <c r="D107" s="214" t="s">
        <v>152</v>
      </c>
      <c r="E107" s="37"/>
      <c r="F107" s="215" t="s">
        <v>189</v>
      </c>
      <c r="G107" s="37"/>
      <c r="H107" s="37"/>
      <c r="I107" s="128"/>
      <c r="J107" s="37"/>
      <c r="K107" s="37"/>
      <c r="L107" s="41"/>
      <c r="M107" s="216"/>
      <c r="N107" s="77"/>
      <c r="O107" s="77"/>
      <c r="P107" s="77"/>
      <c r="Q107" s="77"/>
      <c r="R107" s="77"/>
      <c r="S107" s="77"/>
      <c r="T107" s="78"/>
      <c r="AT107" s="15" t="s">
        <v>152</v>
      </c>
      <c r="AU107" s="15" t="s">
        <v>84</v>
      </c>
    </row>
    <row r="108" s="11" customFormat="1">
      <c r="B108" s="217"/>
      <c r="C108" s="218"/>
      <c r="D108" s="214" t="s">
        <v>145</v>
      </c>
      <c r="E108" s="219" t="s">
        <v>19</v>
      </c>
      <c r="F108" s="220" t="s">
        <v>183</v>
      </c>
      <c r="G108" s="218"/>
      <c r="H108" s="219" t="s">
        <v>19</v>
      </c>
      <c r="I108" s="221"/>
      <c r="J108" s="218"/>
      <c r="K108" s="218"/>
      <c r="L108" s="222"/>
      <c r="M108" s="223"/>
      <c r="N108" s="224"/>
      <c r="O108" s="224"/>
      <c r="P108" s="224"/>
      <c r="Q108" s="224"/>
      <c r="R108" s="224"/>
      <c r="S108" s="224"/>
      <c r="T108" s="225"/>
      <c r="AT108" s="226" t="s">
        <v>145</v>
      </c>
      <c r="AU108" s="226" t="s">
        <v>84</v>
      </c>
      <c r="AV108" s="11" t="s">
        <v>82</v>
      </c>
      <c r="AW108" s="11" t="s">
        <v>35</v>
      </c>
      <c r="AX108" s="11" t="s">
        <v>74</v>
      </c>
      <c r="AY108" s="226" t="s">
        <v>133</v>
      </c>
    </row>
    <row r="109" s="12" customFormat="1">
      <c r="B109" s="227"/>
      <c r="C109" s="228"/>
      <c r="D109" s="214" t="s">
        <v>145</v>
      </c>
      <c r="E109" s="229" t="s">
        <v>19</v>
      </c>
      <c r="F109" s="230" t="s">
        <v>558</v>
      </c>
      <c r="G109" s="228"/>
      <c r="H109" s="231">
        <v>85</v>
      </c>
      <c r="I109" s="232"/>
      <c r="J109" s="228"/>
      <c r="K109" s="228"/>
      <c r="L109" s="233"/>
      <c r="M109" s="234"/>
      <c r="N109" s="235"/>
      <c r="O109" s="235"/>
      <c r="P109" s="235"/>
      <c r="Q109" s="235"/>
      <c r="R109" s="235"/>
      <c r="S109" s="235"/>
      <c r="T109" s="236"/>
      <c r="AT109" s="237" t="s">
        <v>145</v>
      </c>
      <c r="AU109" s="237" t="s">
        <v>84</v>
      </c>
      <c r="AV109" s="12" t="s">
        <v>84</v>
      </c>
      <c r="AW109" s="12" t="s">
        <v>35</v>
      </c>
      <c r="AX109" s="12" t="s">
        <v>74</v>
      </c>
      <c r="AY109" s="237" t="s">
        <v>133</v>
      </c>
    </row>
    <row r="110" s="10" customFormat="1" ht="22.8" customHeight="1">
      <c r="B110" s="186"/>
      <c r="C110" s="187"/>
      <c r="D110" s="188" t="s">
        <v>73</v>
      </c>
      <c r="E110" s="200" t="s">
        <v>190</v>
      </c>
      <c r="F110" s="200" t="s">
        <v>191</v>
      </c>
      <c r="G110" s="187"/>
      <c r="H110" s="187"/>
      <c r="I110" s="190"/>
      <c r="J110" s="201">
        <f>BK110</f>
        <v>0</v>
      </c>
      <c r="K110" s="187"/>
      <c r="L110" s="192"/>
      <c r="M110" s="193"/>
      <c r="N110" s="194"/>
      <c r="O110" s="194"/>
      <c r="P110" s="195">
        <f>P111+P128+P132+P135</f>
        <v>0</v>
      </c>
      <c r="Q110" s="194"/>
      <c r="R110" s="195">
        <f>R111+R128+R132+R135</f>
        <v>0.43864283999999998</v>
      </c>
      <c r="S110" s="194"/>
      <c r="T110" s="196">
        <f>T111+T128+T132+T135</f>
        <v>1.3639000000000001</v>
      </c>
      <c r="AR110" s="197" t="s">
        <v>82</v>
      </c>
      <c r="AT110" s="198" t="s">
        <v>73</v>
      </c>
      <c r="AU110" s="198" t="s">
        <v>82</v>
      </c>
      <c r="AY110" s="197" t="s">
        <v>133</v>
      </c>
      <c r="BK110" s="199">
        <f>BK111+BK128+BK132+BK135</f>
        <v>0</v>
      </c>
    </row>
    <row r="111" s="10" customFormat="1" ht="20.88" customHeight="1">
      <c r="B111" s="186"/>
      <c r="C111" s="187"/>
      <c r="D111" s="188" t="s">
        <v>73</v>
      </c>
      <c r="E111" s="200" t="s">
        <v>192</v>
      </c>
      <c r="F111" s="200" t="s">
        <v>193</v>
      </c>
      <c r="G111" s="187"/>
      <c r="H111" s="187"/>
      <c r="I111" s="190"/>
      <c r="J111" s="201">
        <f>BK111</f>
        <v>0</v>
      </c>
      <c r="K111" s="187"/>
      <c r="L111" s="192"/>
      <c r="M111" s="193"/>
      <c r="N111" s="194"/>
      <c r="O111" s="194"/>
      <c r="P111" s="195">
        <f>SUM(P112:P127)</f>
        <v>0</v>
      </c>
      <c r="Q111" s="194"/>
      <c r="R111" s="195">
        <f>SUM(R112:R127)</f>
        <v>0</v>
      </c>
      <c r="S111" s="194"/>
      <c r="T111" s="196">
        <f>SUM(T112:T127)</f>
        <v>0</v>
      </c>
      <c r="AR111" s="197" t="s">
        <v>82</v>
      </c>
      <c r="AT111" s="198" t="s">
        <v>73</v>
      </c>
      <c r="AU111" s="198" t="s">
        <v>84</v>
      </c>
      <c r="AY111" s="197" t="s">
        <v>133</v>
      </c>
      <c r="BK111" s="199">
        <f>SUM(BK112:BK127)</f>
        <v>0</v>
      </c>
    </row>
    <row r="112" s="1" customFormat="1" ht="20.4" customHeight="1">
      <c r="B112" s="36"/>
      <c r="C112" s="202" t="s">
        <v>169</v>
      </c>
      <c r="D112" s="202" t="s">
        <v>136</v>
      </c>
      <c r="E112" s="203" t="s">
        <v>194</v>
      </c>
      <c r="F112" s="204" t="s">
        <v>195</v>
      </c>
      <c r="G112" s="205" t="s">
        <v>150</v>
      </c>
      <c r="H112" s="206">
        <v>73.5</v>
      </c>
      <c r="I112" s="207"/>
      <c r="J112" s="208">
        <f>ROUND(I112*H112,2)</f>
        <v>0</v>
      </c>
      <c r="K112" s="204" t="s">
        <v>140</v>
      </c>
      <c r="L112" s="41"/>
      <c r="M112" s="209" t="s">
        <v>19</v>
      </c>
      <c r="N112" s="210" t="s">
        <v>45</v>
      </c>
      <c r="O112" s="77"/>
      <c r="P112" s="211">
        <f>O112*H112</f>
        <v>0</v>
      </c>
      <c r="Q112" s="211">
        <v>0</v>
      </c>
      <c r="R112" s="211">
        <f>Q112*H112</f>
        <v>0</v>
      </c>
      <c r="S112" s="211">
        <v>0</v>
      </c>
      <c r="T112" s="212">
        <f>S112*H112</f>
        <v>0</v>
      </c>
      <c r="AR112" s="15" t="s">
        <v>141</v>
      </c>
      <c r="AT112" s="15" t="s">
        <v>136</v>
      </c>
      <c r="AU112" s="15" t="s">
        <v>134</v>
      </c>
      <c r="AY112" s="15" t="s">
        <v>133</v>
      </c>
      <c r="BE112" s="213">
        <f>IF(N112="základní",J112,0)</f>
        <v>0</v>
      </c>
      <c r="BF112" s="213">
        <f>IF(N112="snížená",J112,0)</f>
        <v>0</v>
      </c>
      <c r="BG112" s="213">
        <f>IF(N112="zákl. přenesená",J112,0)</f>
        <v>0</v>
      </c>
      <c r="BH112" s="213">
        <f>IF(N112="sníž. přenesená",J112,0)</f>
        <v>0</v>
      </c>
      <c r="BI112" s="213">
        <f>IF(N112="nulová",J112,0)</f>
        <v>0</v>
      </c>
      <c r="BJ112" s="15" t="s">
        <v>82</v>
      </c>
      <c r="BK112" s="213">
        <f>ROUND(I112*H112,2)</f>
        <v>0</v>
      </c>
      <c r="BL112" s="15" t="s">
        <v>141</v>
      </c>
      <c r="BM112" s="15" t="s">
        <v>196</v>
      </c>
    </row>
    <row r="113" s="1" customFormat="1">
      <c r="B113" s="36"/>
      <c r="C113" s="37"/>
      <c r="D113" s="214" t="s">
        <v>143</v>
      </c>
      <c r="E113" s="37"/>
      <c r="F113" s="215" t="s">
        <v>197</v>
      </c>
      <c r="G113" s="37"/>
      <c r="H113" s="37"/>
      <c r="I113" s="128"/>
      <c r="J113" s="37"/>
      <c r="K113" s="37"/>
      <c r="L113" s="41"/>
      <c r="M113" s="216"/>
      <c r="N113" s="77"/>
      <c r="O113" s="77"/>
      <c r="P113" s="77"/>
      <c r="Q113" s="77"/>
      <c r="R113" s="77"/>
      <c r="S113" s="77"/>
      <c r="T113" s="78"/>
      <c r="AT113" s="15" t="s">
        <v>143</v>
      </c>
      <c r="AU113" s="15" t="s">
        <v>134</v>
      </c>
    </row>
    <row r="114" s="12" customFormat="1">
      <c r="B114" s="227"/>
      <c r="C114" s="228"/>
      <c r="D114" s="214" t="s">
        <v>145</v>
      </c>
      <c r="E114" s="229" t="s">
        <v>19</v>
      </c>
      <c r="F114" s="230" t="s">
        <v>559</v>
      </c>
      <c r="G114" s="228"/>
      <c r="H114" s="231">
        <v>73.5</v>
      </c>
      <c r="I114" s="232"/>
      <c r="J114" s="228"/>
      <c r="K114" s="228"/>
      <c r="L114" s="233"/>
      <c r="M114" s="234"/>
      <c r="N114" s="235"/>
      <c r="O114" s="235"/>
      <c r="P114" s="235"/>
      <c r="Q114" s="235"/>
      <c r="R114" s="235"/>
      <c r="S114" s="235"/>
      <c r="T114" s="236"/>
      <c r="AT114" s="237" t="s">
        <v>145</v>
      </c>
      <c r="AU114" s="237" t="s">
        <v>134</v>
      </c>
      <c r="AV114" s="12" t="s">
        <v>84</v>
      </c>
      <c r="AW114" s="12" t="s">
        <v>35</v>
      </c>
      <c r="AX114" s="12" t="s">
        <v>74</v>
      </c>
      <c r="AY114" s="237" t="s">
        <v>133</v>
      </c>
    </row>
    <row r="115" s="1" customFormat="1" ht="20.4" customHeight="1">
      <c r="B115" s="36"/>
      <c r="C115" s="202" t="s">
        <v>161</v>
      </c>
      <c r="D115" s="202" t="s">
        <v>136</v>
      </c>
      <c r="E115" s="203" t="s">
        <v>200</v>
      </c>
      <c r="F115" s="204" t="s">
        <v>201</v>
      </c>
      <c r="G115" s="205" t="s">
        <v>150</v>
      </c>
      <c r="H115" s="206">
        <v>1102.5</v>
      </c>
      <c r="I115" s="207"/>
      <c r="J115" s="208">
        <f>ROUND(I115*H115,2)</f>
        <v>0</v>
      </c>
      <c r="K115" s="204" t="s">
        <v>140</v>
      </c>
      <c r="L115" s="41"/>
      <c r="M115" s="209" t="s">
        <v>19</v>
      </c>
      <c r="N115" s="210" t="s">
        <v>45</v>
      </c>
      <c r="O115" s="77"/>
      <c r="P115" s="211">
        <f>O115*H115</f>
        <v>0</v>
      </c>
      <c r="Q115" s="211">
        <v>0</v>
      </c>
      <c r="R115" s="211">
        <f>Q115*H115</f>
        <v>0</v>
      </c>
      <c r="S115" s="211">
        <v>0</v>
      </c>
      <c r="T115" s="212">
        <f>S115*H115</f>
        <v>0</v>
      </c>
      <c r="AR115" s="15" t="s">
        <v>141</v>
      </c>
      <c r="AT115" s="15" t="s">
        <v>136</v>
      </c>
      <c r="AU115" s="15" t="s">
        <v>134</v>
      </c>
      <c r="AY115" s="15" t="s">
        <v>133</v>
      </c>
      <c r="BE115" s="213">
        <f>IF(N115="základní",J115,0)</f>
        <v>0</v>
      </c>
      <c r="BF115" s="213">
        <f>IF(N115="snížená",J115,0)</f>
        <v>0</v>
      </c>
      <c r="BG115" s="213">
        <f>IF(N115="zákl. přenesená",J115,0)</f>
        <v>0</v>
      </c>
      <c r="BH115" s="213">
        <f>IF(N115="sníž. přenesená",J115,0)</f>
        <v>0</v>
      </c>
      <c r="BI115" s="213">
        <f>IF(N115="nulová",J115,0)</f>
        <v>0</v>
      </c>
      <c r="BJ115" s="15" t="s">
        <v>82</v>
      </c>
      <c r="BK115" s="213">
        <f>ROUND(I115*H115,2)</f>
        <v>0</v>
      </c>
      <c r="BL115" s="15" t="s">
        <v>141</v>
      </c>
      <c r="BM115" s="15" t="s">
        <v>202</v>
      </c>
    </row>
    <row r="116" s="1" customFormat="1">
      <c r="B116" s="36"/>
      <c r="C116" s="37"/>
      <c r="D116" s="214" t="s">
        <v>143</v>
      </c>
      <c r="E116" s="37"/>
      <c r="F116" s="215" t="s">
        <v>197</v>
      </c>
      <c r="G116" s="37"/>
      <c r="H116" s="37"/>
      <c r="I116" s="128"/>
      <c r="J116" s="37"/>
      <c r="K116" s="37"/>
      <c r="L116" s="41"/>
      <c r="M116" s="216"/>
      <c r="N116" s="77"/>
      <c r="O116" s="77"/>
      <c r="P116" s="77"/>
      <c r="Q116" s="77"/>
      <c r="R116" s="77"/>
      <c r="S116" s="77"/>
      <c r="T116" s="78"/>
      <c r="AT116" s="15" t="s">
        <v>143</v>
      </c>
      <c r="AU116" s="15" t="s">
        <v>134</v>
      </c>
    </row>
    <row r="117" s="1" customFormat="1">
      <c r="B117" s="36"/>
      <c r="C117" s="37"/>
      <c r="D117" s="214" t="s">
        <v>152</v>
      </c>
      <c r="E117" s="37"/>
      <c r="F117" s="215" t="s">
        <v>203</v>
      </c>
      <c r="G117" s="37"/>
      <c r="H117" s="37"/>
      <c r="I117" s="128"/>
      <c r="J117" s="37"/>
      <c r="K117" s="37"/>
      <c r="L117" s="41"/>
      <c r="M117" s="216"/>
      <c r="N117" s="77"/>
      <c r="O117" s="77"/>
      <c r="P117" s="77"/>
      <c r="Q117" s="77"/>
      <c r="R117" s="77"/>
      <c r="S117" s="77"/>
      <c r="T117" s="78"/>
      <c r="AT117" s="15" t="s">
        <v>152</v>
      </c>
      <c r="AU117" s="15" t="s">
        <v>134</v>
      </c>
    </row>
    <row r="118" s="12" customFormat="1">
      <c r="B118" s="227"/>
      <c r="C118" s="228"/>
      <c r="D118" s="214" t="s">
        <v>145</v>
      </c>
      <c r="E118" s="228"/>
      <c r="F118" s="230" t="s">
        <v>560</v>
      </c>
      <c r="G118" s="228"/>
      <c r="H118" s="231">
        <v>1102.5</v>
      </c>
      <c r="I118" s="232"/>
      <c r="J118" s="228"/>
      <c r="K118" s="228"/>
      <c r="L118" s="233"/>
      <c r="M118" s="234"/>
      <c r="N118" s="235"/>
      <c r="O118" s="235"/>
      <c r="P118" s="235"/>
      <c r="Q118" s="235"/>
      <c r="R118" s="235"/>
      <c r="S118" s="235"/>
      <c r="T118" s="236"/>
      <c r="AT118" s="237" t="s">
        <v>145</v>
      </c>
      <c r="AU118" s="237" t="s">
        <v>134</v>
      </c>
      <c r="AV118" s="12" t="s">
        <v>84</v>
      </c>
      <c r="AW118" s="12" t="s">
        <v>4</v>
      </c>
      <c r="AX118" s="12" t="s">
        <v>82</v>
      </c>
      <c r="AY118" s="237" t="s">
        <v>133</v>
      </c>
    </row>
    <row r="119" s="1" customFormat="1" ht="20.4" customHeight="1">
      <c r="B119" s="36"/>
      <c r="C119" s="202" t="s">
        <v>179</v>
      </c>
      <c r="D119" s="202" t="s">
        <v>136</v>
      </c>
      <c r="E119" s="203" t="s">
        <v>206</v>
      </c>
      <c r="F119" s="204" t="s">
        <v>207</v>
      </c>
      <c r="G119" s="205" t="s">
        <v>150</v>
      </c>
      <c r="H119" s="206">
        <v>73.5</v>
      </c>
      <c r="I119" s="207"/>
      <c r="J119" s="208">
        <f>ROUND(I119*H119,2)</f>
        <v>0</v>
      </c>
      <c r="K119" s="204" t="s">
        <v>140</v>
      </c>
      <c r="L119" s="41"/>
      <c r="M119" s="209" t="s">
        <v>19</v>
      </c>
      <c r="N119" s="210" t="s">
        <v>45</v>
      </c>
      <c r="O119" s="77"/>
      <c r="P119" s="211">
        <f>O119*H119</f>
        <v>0</v>
      </c>
      <c r="Q119" s="211">
        <v>0</v>
      </c>
      <c r="R119" s="211">
        <f>Q119*H119</f>
        <v>0</v>
      </c>
      <c r="S119" s="211">
        <v>0</v>
      </c>
      <c r="T119" s="212">
        <f>S119*H119</f>
        <v>0</v>
      </c>
      <c r="AR119" s="15" t="s">
        <v>141</v>
      </c>
      <c r="AT119" s="15" t="s">
        <v>136</v>
      </c>
      <c r="AU119" s="15" t="s">
        <v>134</v>
      </c>
      <c r="AY119" s="15" t="s">
        <v>133</v>
      </c>
      <c r="BE119" s="213">
        <f>IF(N119="základní",J119,0)</f>
        <v>0</v>
      </c>
      <c r="BF119" s="213">
        <f>IF(N119="snížená",J119,0)</f>
        <v>0</v>
      </c>
      <c r="BG119" s="213">
        <f>IF(N119="zákl. přenesená",J119,0)</f>
        <v>0</v>
      </c>
      <c r="BH119" s="213">
        <f>IF(N119="sníž. přenesená",J119,0)</f>
        <v>0</v>
      </c>
      <c r="BI119" s="213">
        <f>IF(N119="nulová",J119,0)</f>
        <v>0</v>
      </c>
      <c r="BJ119" s="15" t="s">
        <v>82</v>
      </c>
      <c r="BK119" s="213">
        <f>ROUND(I119*H119,2)</f>
        <v>0</v>
      </c>
      <c r="BL119" s="15" t="s">
        <v>141</v>
      </c>
      <c r="BM119" s="15" t="s">
        <v>208</v>
      </c>
    </row>
    <row r="120" s="1" customFormat="1">
      <c r="B120" s="36"/>
      <c r="C120" s="37"/>
      <c r="D120" s="214" t="s">
        <v>143</v>
      </c>
      <c r="E120" s="37"/>
      <c r="F120" s="215" t="s">
        <v>209</v>
      </c>
      <c r="G120" s="37"/>
      <c r="H120" s="37"/>
      <c r="I120" s="128"/>
      <c r="J120" s="37"/>
      <c r="K120" s="37"/>
      <c r="L120" s="41"/>
      <c r="M120" s="216"/>
      <c r="N120" s="77"/>
      <c r="O120" s="77"/>
      <c r="P120" s="77"/>
      <c r="Q120" s="77"/>
      <c r="R120" s="77"/>
      <c r="S120" s="77"/>
      <c r="T120" s="78"/>
      <c r="AT120" s="15" t="s">
        <v>143</v>
      </c>
      <c r="AU120" s="15" t="s">
        <v>134</v>
      </c>
    </row>
    <row r="121" s="1" customFormat="1" ht="20.4" customHeight="1">
      <c r="B121" s="36"/>
      <c r="C121" s="202" t="s">
        <v>184</v>
      </c>
      <c r="D121" s="202" t="s">
        <v>136</v>
      </c>
      <c r="E121" s="203" t="s">
        <v>211</v>
      </c>
      <c r="F121" s="204" t="s">
        <v>212</v>
      </c>
      <c r="G121" s="205" t="s">
        <v>150</v>
      </c>
      <c r="H121" s="206">
        <v>73.5</v>
      </c>
      <c r="I121" s="207"/>
      <c r="J121" s="208">
        <f>ROUND(I121*H121,2)</f>
        <v>0</v>
      </c>
      <c r="K121" s="204" t="s">
        <v>140</v>
      </c>
      <c r="L121" s="41"/>
      <c r="M121" s="209" t="s">
        <v>19</v>
      </c>
      <c r="N121" s="210" t="s">
        <v>45</v>
      </c>
      <c r="O121" s="77"/>
      <c r="P121" s="211">
        <f>O121*H121</f>
        <v>0</v>
      </c>
      <c r="Q121" s="211">
        <v>0</v>
      </c>
      <c r="R121" s="211">
        <f>Q121*H121</f>
        <v>0</v>
      </c>
      <c r="S121" s="211">
        <v>0</v>
      </c>
      <c r="T121" s="212">
        <f>S121*H121</f>
        <v>0</v>
      </c>
      <c r="AR121" s="15" t="s">
        <v>141</v>
      </c>
      <c r="AT121" s="15" t="s">
        <v>136</v>
      </c>
      <c r="AU121" s="15" t="s">
        <v>134</v>
      </c>
      <c r="AY121" s="15" t="s">
        <v>133</v>
      </c>
      <c r="BE121" s="213">
        <f>IF(N121="základní",J121,0)</f>
        <v>0</v>
      </c>
      <c r="BF121" s="213">
        <f>IF(N121="snížená",J121,0)</f>
        <v>0</v>
      </c>
      <c r="BG121" s="213">
        <f>IF(N121="zákl. přenesená",J121,0)</f>
        <v>0</v>
      </c>
      <c r="BH121" s="213">
        <f>IF(N121="sníž. přenesená",J121,0)</f>
        <v>0</v>
      </c>
      <c r="BI121" s="213">
        <f>IF(N121="nulová",J121,0)</f>
        <v>0</v>
      </c>
      <c r="BJ121" s="15" t="s">
        <v>82</v>
      </c>
      <c r="BK121" s="213">
        <f>ROUND(I121*H121,2)</f>
        <v>0</v>
      </c>
      <c r="BL121" s="15" t="s">
        <v>141</v>
      </c>
      <c r="BM121" s="15" t="s">
        <v>213</v>
      </c>
    </row>
    <row r="122" s="1" customFormat="1">
      <c r="B122" s="36"/>
      <c r="C122" s="37"/>
      <c r="D122" s="214" t="s">
        <v>143</v>
      </c>
      <c r="E122" s="37"/>
      <c r="F122" s="215" t="s">
        <v>214</v>
      </c>
      <c r="G122" s="37"/>
      <c r="H122" s="37"/>
      <c r="I122" s="128"/>
      <c r="J122" s="37"/>
      <c r="K122" s="37"/>
      <c r="L122" s="41"/>
      <c r="M122" s="216"/>
      <c r="N122" s="77"/>
      <c r="O122" s="77"/>
      <c r="P122" s="77"/>
      <c r="Q122" s="77"/>
      <c r="R122" s="77"/>
      <c r="S122" s="77"/>
      <c r="T122" s="78"/>
      <c r="AT122" s="15" t="s">
        <v>143</v>
      </c>
      <c r="AU122" s="15" t="s">
        <v>134</v>
      </c>
    </row>
    <row r="123" s="1" customFormat="1" ht="20.4" customHeight="1">
      <c r="B123" s="36"/>
      <c r="C123" s="202" t="s">
        <v>190</v>
      </c>
      <c r="D123" s="202" t="s">
        <v>136</v>
      </c>
      <c r="E123" s="203" t="s">
        <v>216</v>
      </c>
      <c r="F123" s="204" t="s">
        <v>217</v>
      </c>
      <c r="G123" s="205" t="s">
        <v>150</v>
      </c>
      <c r="H123" s="206">
        <v>1102.5</v>
      </c>
      <c r="I123" s="207"/>
      <c r="J123" s="208">
        <f>ROUND(I123*H123,2)</f>
        <v>0</v>
      </c>
      <c r="K123" s="204" t="s">
        <v>140</v>
      </c>
      <c r="L123" s="41"/>
      <c r="M123" s="209" t="s">
        <v>19</v>
      </c>
      <c r="N123" s="210" t="s">
        <v>45</v>
      </c>
      <c r="O123" s="77"/>
      <c r="P123" s="211">
        <f>O123*H123</f>
        <v>0</v>
      </c>
      <c r="Q123" s="211">
        <v>0</v>
      </c>
      <c r="R123" s="211">
        <f>Q123*H123</f>
        <v>0</v>
      </c>
      <c r="S123" s="211">
        <v>0</v>
      </c>
      <c r="T123" s="212">
        <f>S123*H123</f>
        <v>0</v>
      </c>
      <c r="AR123" s="15" t="s">
        <v>141</v>
      </c>
      <c r="AT123" s="15" t="s">
        <v>136</v>
      </c>
      <c r="AU123" s="15" t="s">
        <v>134</v>
      </c>
      <c r="AY123" s="15" t="s">
        <v>133</v>
      </c>
      <c r="BE123" s="213">
        <f>IF(N123="základní",J123,0)</f>
        <v>0</v>
      </c>
      <c r="BF123" s="213">
        <f>IF(N123="snížená",J123,0)</f>
        <v>0</v>
      </c>
      <c r="BG123" s="213">
        <f>IF(N123="zákl. přenesená",J123,0)</f>
        <v>0</v>
      </c>
      <c r="BH123" s="213">
        <f>IF(N123="sníž. přenesená",J123,0)</f>
        <v>0</v>
      </c>
      <c r="BI123" s="213">
        <f>IF(N123="nulová",J123,0)</f>
        <v>0</v>
      </c>
      <c r="BJ123" s="15" t="s">
        <v>82</v>
      </c>
      <c r="BK123" s="213">
        <f>ROUND(I123*H123,2)</f>
        <v>0</v>
      </c>
      <c r="BL123" s="15" t="s">
        <v>141</v>
      </c>
      <c r="BM123" s="15" t="s">
        <v>218</v>
      </c>
    </row>
    <row r="124" s="1" customFormat="1">
      <c r="B124" s="36"/>
      <c r="C124" s="37"/>
      <c r="D124" s="214" t="s">
        <v>143</v>
      </c>
      <c r="E124" s="37"/>
      <c r="F124" s="215" t="s">
        <v>214</v>
      </c>
      <c r="G124" s="37"/>
      <c r="H124" s="37"/>
      <c r="I124" s="128"/>
      <c r="J124" s="37"/>
      <c r="K124" s="37"/>
      <c r="L124" s="41"/>
      <c r="M124" s="216"/>
      <c r="N124" s="77"/>
      <c r="O124" s="77"/>
      <c r="P124" s="77"/>
      <c r="Q124" s="77"/>
      <c r="R124" s="77"/>
      <c r="S124" s="77"/>
      <c r="T124" s="78"/>
      <c r="AT124" s="15" t="s">
        <v>143</v>
      </c>
      <c r="AU124" s="15" t="s">
        <v>134</v>
      </c>
    </row>
    <row r="125" s="1" customFormat="1">
      <c r="B125" s="36"/>
      <c r="C125" s="37"/>
      <c r="D125" s="214" t="s">
        <v>152</v>
      </c>
      <c r="E125" s="37"/>
      <c r="F125" s="215" t="s">
        <v>219</v>
      </c>
      <c r="G125" s="37"/>
      <c r="H125" s="37"/>
      <c r="I125" s="128"/>
      <c r="J125" s="37"/>
      <c r="K125" s="37"/>
      <c r="L125" s="41"/>
      <c r="M125" s="216"/>
      <c r="N125" s="77"/>
      <c r="O125" s="77"/>
      <c r="P125" s="77"/>
      <c r="Q125" s="77"/>
      <c r="R125" s="77"/>
      <c r="S125" s="77"/>
      <c r="T125" s="78"/>
      <c r="AT125" s="15" t="s">
        <v>152</v>
      </c>
      <c r="AU125" s="15" t="s">
        <v>134</v>
      </c>
    </row>
    <row r="126" s="12" customFormat="1">
      <c r="B126" s="227"/>
      <c r="C126" s="228"/>
      <c r="D126" s="214" t="s">
        <v>145</v>
      </c>
      <c r="E126" s="228"/>
      <c r="F126" s="230" t="s">
        <v>560</v>
      </c>
      <c r="G126" s="228"/>
      <c r="H126" s="231">
        <v>1102.5</v>
      </c>
      <c r="I126" s="232"/>
      <c r="J126" s="228"/>
      <c r="K126" s="228"/>
      <c r="L126" s="233"/>
      <c r="M126" s="234"/>
      <c r="N126" s="235"/>
      <c r="O126" s="235"/>
      <c r="P126" s="235"/>
      <c r="Q126" s="235"/>
      <c r="R126" s="235"/>
      <c r="S126" s="235"/>
      <c r="T126" s="236"/>
      <c r="AT126" s="237" t="s">
        <v>145</v>
      </c>
      <c r="AU126" s="237" t="s">
        <v>134</v>
      </c>
      <c r="AV126" s="12" t="s">
        <v>84</v>
      </c>
      <c r="AW126" s="12" t="s">
        <v>4</v>
      </c>
      <c r="AX126" s="12" t="s">
        <v>82</v>
      </c>
      <c r="AY126" s="237" t="s">
        <v>133</v>
      </c>
    </row>
    <row r="127" s="1" customFormat="1" ht="20.4" customHeight="1">
      <c r="B127" s="36"/>
      <c r="C127" s="202" t="s">
        <v>199</v>
      </c>
      <c r="D127" s="202" t="s">
        <v>136</v>
      </c>
      <c r="E127" s="203" t="s">
        <v>221</v>
      </c>
      <c r="F127" s="204" t="s">
        <v>222</v>
      </c>
      <c r="G127" s="205" t="s">
        <v>150</v>
      </c>
      <c r="H127" s="206">
        <v>73.5</v>
      </c>
      <c r="I127" s="207"/>
      <c r="J127" s="208">
        <f>ROUND(I127*H127,2)</f>
        <v>0</v>
      </c>
      <c r="K127" s="204" t="s">
        <v>140</v>
      </c>
      <c r="L127" s="41"/>
      <c r="M127" s="209" t="s">
        <v>19</v>
      </c>
      <c r="N127" s="210" t="s">
        <v>45</v>
      </c>
      <c r="O127" s="77"/>
      <c r="P127" s="211">
        <f>O127*H127</f>
        <v>0</v>
      </c>
      <c r="Q127" s="211">
        <v>0</v>
      </c>
      <c r="R127" s="211">
        <f>Q127*H127</f>
        <v>0</v>
      </c>
      <c r="S127" s="211">
        <v>0</v>
      </c>
      <c r="T127" s="212">
        <f>S127*H127</f>
        <v>0</v>
      </c>
      <c r="AR127" s="15" t="s">
        <v>141</v>
      </c>
      <c r="AT127" s="15" t="s">
        <v>136</v>
      </c>
      <c r="AU127" s="15" t="s">
        <v>134</v>
      </c>
      <c r="AY127" s="15" t="s">
        <v>133</v>
      </c>
      <c r="BE127" s="213">
        <f>IF(N127="základní",J127,0)</f>
        <v>0</v>
      </c>
      <c r="BF127" s="213">
        <f>IF(N127="snížená",J127,0)</f>
        <v>0</v>
      </c>
      <c r="BG127" s="213">
        <f>IF(N127="zákl. přenesená",J127,0)</f>
        <v>0</v>
      </c>
      <c r="BH127" s="213">
        <f>IF(N127="sníž. přenesená",J127,0)</f>
        <v>0</v>
      </c>
      <c r="BI127" s="213">
        <f>IF(N127="nulová",J127,0)</f>
        <v>0</v>
      </c>
      <c r="BJ127" s="15" t="s">
        <v>82</v>
      </c>
      <c r="BK127" s="213">
        <f>ROUND(I127*H127,2)</f>
        <v>0</v>
      </c>
      <c r="BL127" s="15" t="s">
        <v>141</v>
      </c>
      <c r="BM127" s="15" t="s">
        <v>223</v>
      </c>
    </row>
    <row r="128" s="10" customFormat="1" ht="20.88" customHeight="1">
      <c r="B128" s="186"/>
      <c r="C128" s="187"/>
      <c r="D128" s="188" t="s">
        <v>73</v>
      </c>
      <c r="E128" s="200" t="s">
        <v>231</v>
      </c>
      <c r="F128" s="200" t="s">
        <v>232</v>
      </c>
      <c r="G128" s="187"/>
      <c r="H128" s="187"/>
      <c r="I128" s="190"/>
      <c r="J128" s="201">
        <f>BK128</f>
        <v>0</v>
      </c>
      <c r="K128" s="187"/>
      <c r="L128" s="192"/>
      <c r="M128" s="193"/>
      <c r="N128" s="194"/>
      <c r="O128" s="194"/>
      <c r="P128" s="195">
        <f>SUM(P129:P131)</f>
        <v>0</v>
      </c>
      <c r="Q128" s="194"/>
      <c r="R128" s="195">
        <f>SUM(R129:R131)</f>
        <v>0</v>
      </c>
      <c r="S128" s="194"/>
      <c r="T128" s="196">
        <f>SUM(T129:T131)</f>
        <v>0.0038999999999999998</v>
      </c>
      <c r="AR128" s="197" t="s">
        <v>82</v>
      </c>
      <c r="AT128" s="198" t="s">
        <v>73</v>
      </c>
      <c r="AU128" s="198" t="s">
        <v>84</v>
      </c>
      <c r="AY128" s="197" t="s">
        <v>133</v>
      </c>
      <c r="BK128" s="199">
        <f>SUM(BK129:BK131)</f>
        <v>0</v>
      </c>
    </row>
    <row r="129" s="1" customFormat="1" ht="20.4" customHeight="1">
      <c r="B129" s="36"/>
      <c r="C129" s="202" t="s">
        <v>205</v>
      </c>
      <c r="D129" s="202" t="s">
        <v>136</v>
      </c>
      <c r="E129" s="203" t="s">
        <v>561</v>
      </c>
      <c r="F129" s="204" t="s">
        <v>562</v>
      </c>
      <c r="G129" s="205" t="s">
        <v>563</v>
      </c>
      <c r="H129" s="206">
        <v>3.8999999999999999</v>
      </c>
      <c r="I129" s="207"/>
      <c r="J129" s="208">
        <f>ROUND(I129*H129,2)</f>
        <v>0</v>
      </c>
      <c r="K129" s="204" t="s">
        <v>140</v>
      </c>
      <c r="L129" s="41"/>
      <c r="M129" s="209" t="s">
        <v>19</v>
      </c>
      <c r="N129" s="210" t="s">
        <v>45</v>
      </c>
      <c r="O129" s="77"/>
      <c r="P129" s="211">
        <f>O129*H129</f>
        <v>0</v>
      </c>
      <c r="Q129" s="211">
        <v>0</v>
      </c>
      <c r="R129" s="211">
        <f>Q129*H129</f>
        <v>0</v>
      </c>
      <c r="S129" s="211">
        <v>0.001</v>
      </c>
      <c r="T129" s="212">
        <f>S129*H129</f>
        <v>0.0038999999999999998</v>
      </c>
      <c r="AR129" s="15" t="s">
        <v>233</v>
      </c>
      <c r="AT129" s="15" t="s">
        <v>136</v>
      </c>
      <c r="AU129" s="15" t="s">
        <v>134</v>
      </c>
      <c r="AY129" s="15" t="s">
        <v>133</v>
      </c>
      <c r="BE129" s="213">
        <f>IF(N129="základní",J129,0)</f>
        <v>0</v>
      </c>
      <c r="BF129" s="213">
        <f>IF(N129="snížená",J129,0)</f>
        <v>0</v>
      </c>
      <c r="BG129" s="213">
        <f>IF(N129="zákl. přenesená",J129,0)</f>
        <v>0</v>
      </c>
      <c r="BH129" s="213">
        <f>IF(N129="sníž. přenesená",J129,0)</f>
        <v>0</v>
      </c>
      <c r="BI129" s="213">
        <f>IF(N129="nulová",J129,0)</f>
        <v>0</v>
      </c>
      <c r="BJ129" s="15" t="s">
        <v>82</v>
      </c>
      <c r="BK129" s="213">
        <f>ROUND(I129*H129,2)</f>
        <v>0</v>
      </c>
      <c r="BL129" s="15" t="s">
        <v>233</v>
      </c>
      <c r="BM129" s="15" t="s">
        <v>564</v>
      </c>
    </row>
    <row r="130" s="1" customFormat="1">
      <c r="B130" s="36"/>
      <c r="C130" s="37"/>
      <c r="D130" s="214" t="s">
        <v>143</v>
      </c>
      <c r="E130" s="37"/>
      <c r="F130" s="215" t="s">
        <v>565</v>
      </c>
      <c r="G130" s="37"/>
      <c r="H130" s="37"/>
      <c r="I130" s="128"/>
      <c r="J130" s="37"/>
      <c r="K130" s="37"/>
      <c r="L130" s="41"/>
      <c r="M130" s="216"/>
      <c r="N130" s="77"/>
      <c r="O130" s="77"/>
      <c r="P130" s="77"/>
      <c r="Q130" s="77"/>
      <c r="R130" s="77"/>
      <c r="S130" s="77"/>
      <c r="T130" s="78"/>
      <c r="AT130" s="15" t="s">
        <v>143</v>
      </c>
      <c r="AU130" s="15" t="s">
        <v>134</v>
      </c>
    </row>
    <row r="131" s="12" customFormat="1">
      <c r="B131" s="227"/>
      <c r="C131" s="228"/>
      <c r="D131" s="214" t="s">
        <v>145</v>
      </c>
      <c r="E131" s="229" t="s">
        <v>19</v>
      </c>
      <c r="F131" s="230" t="s">
        <v>566</v>
      </c>
      <c r="G131" s="228"/>
      <c r="H131" s="231">
        <v>3.8999999999999999</v>
      </c>
      <c r="I131" s="232"/>
      <c r="J131" s="228"/>
      <c r="K131" s="228"/>
      <c r="L131" s="233"/>
      <c r="M131" s="234"/>
      <c r="N131" s="235"/>
      <c r="O131" s="235"/>
      <c r="P131" s="235"/>
      <c r="Q131" s="235"/>
      <c r="R131" s="235"/>
      <c r="S131" s="235"/>
      <c r="T131" s="236"/>
      <c r="AT131" s="237" t="s">
        <v>145</v>
      </c>
      <c r="AU131" s="237" t="s">
        <v>134</v>
      </c>
      <c r="AV131" s="12" t="s">
        <v>84</v>
      </c>
      <c r="AW131" s="12" t="s">
        <v>35</v>
      </c>
      <c r="AX131" s="12" t="s">
        <v>74</v>
      </c>
      <c r="AY131" s="237" t="s">
        <v>133</v>
      </c>
    </row>
    <row r="132" s="10" customFormat="1" ht="20.88" customHeight="1">
      <c r="B132" s="186"/>
      <c r="C132" s="187"/>
      <c r="D132" s="188" t="s">
        <v>73</v>
      </c>
      <c r="E132" s="200" t="s">
        <v>239</v>
      </c>
      <c r="F132" s="200" t="s">
        <v>240</v>
      </c>
      <c r="G132" s="187"/>
      <c r="H132" s="187"/>
      <c r="I132" s="190"/>
      <c r="J132" s="201">
        <f>BK132</f>
        <v>0</v>
      </c>
      <c r="K132" s="187"/>
      <c r="L132" s="192"/>
      <c r="M132" s="193"/>
      <c r="N132" s="194"/>
      <c r="O132" s="194"/>
      <c r="P132" s="195">
        <f>SUM(P133:P134)</f>
        <v>0</v>
      </c>
      <c r="Q132" s="194"/>
      <c r="R132" s="195">
        <f>SUM(R133:R134)</f>
        <v>0</v>
      </c>
      <c r="S132" s="194"/>
      <c r="T132" s="196">
        <f>SUM(T133:T134)</f>
        <v>1.3600000000000001</v>
      </c>
      <c r="AR132" s="197" t="s">
        <v>82</v>
      </c>
      <c r="AT132" s="198" t="s">
        <v>73</v>
      </c>
      <c r="AU132" s="198" t="s">
        <v>84</v>
      </c>
      <c r="AY132" s="197" t="s">
        <v>133</v>
      </c>
      <c r="BK132" s="199">
        <f>SUM(BK133:BK134)</f>
        <v>0</v>
      </c>
    </row>
    <row r="133" s="1" customFormat="1" ht="20.4" customHeight="1">
      <c r="B133" s="36"/>
      <c r="C133" s="202" t="s">
        <v>210</v>
      </c>
      <c r="D133" s="202" t="s">
        <v>136</v>
      </c>
      <c r="E133" s="203" t="s">
        <v>249</v>
      </c>
      <c r="F133" s="204" t="s">
        <v>250</v>
      </c>
      <c r="G133" s="205" t="s">
        <v>150</v>
      </c>
      <c r="H133" s="206">
        <v>85</v>
      </c>
      <c r="I133" s="207"/>
      <c r="J133" s="208">
        <f>ROUND(I133*H133,2)</f>
        <v>0</v>
      </c>
      <c r="K133" s="204" t="s">
        <v>140</v>
      </c>
      <c r="L133" s="41"/>
      <c r="M133" s="209" t="s">
        <v>19</v>
      </c>
      <c r="N133" s="210" t="s">
        <v>45</v>
      </c>
      <c r="O133" s="77"/>
      <c r="P133" s="211">
        <f>O133*H133</f>
        <v>0</v>
      </c>
      <c r="Q133" s="211">
        <v>0</v>
      </c>
      <c r="R133" s="211">
        <f>Q133*H133</f>
        <v>0</v>
      </c>
      <c r="S133" s="211">
        <v>0.016</v>
      </c>
      <c r="T133" s="212">
        <f>S133*H133</f>
        <v>1.3600000000000001</v>
      </c>
      <c r="AR133" s="15" t="s">
        <v>141</v>
      </c>
      <c r="AT133" s="15" t="s">
        <v>136</v>
      </c>
      <c r="AU133" s="15" t="s">
        <v>134</v>
      </c>
      <c r="AY133" s="15" t="s">
        <v>133</v>
      </c>
      <c r="BE133" s="213">
        <f>IF(N133="základní",J133,0)</f>
        <v>0</v>
      </c>
      <c r="BF133" s="213">
        <f>IF(N133="snížená",J133,0)</f>
        <v>0</v>
      </c>
      <c r="BG133" s="213">
        <f>IF(N133="zákl. přenesená",J133,0)</f>
        <v>0</v>
      </c>
      <c r="BH133" s="213">
        <f>IF(N133="sníž. přenesená",J133,0)</f>
        <v>0</v>
      </c>
      <c r="BI133" s="213">
        <f>IF(N133="nulová",J133,0)</f>
        <v>0</v>
      </c>
      <c r="BJ133" s="15" t="s">
        <v>82</v>
      </c>
      <c r="BK133" s="213">
        <f>ROUND(I133*H133,2)</f>
        <v>0</v>
      </c>
      <c r="BL133" s="15" t="s">
        <v>141</v>
      </c>
      <c r="BM133" s="15" t="s">
        <v>251</v>
      </c>
    </row>
    <row r="134" s="12" customFormat="1">
      <c r="B134" s="227"/>
      <c r="C134" s="228"/>
      <c r="D134" s="214" t="s">
        <v>145</v>
      </c>
      <c r="E134" s="229" t="s">
        <v>19</v>
      </c>
      <c r="F134" s="230" t="s">
        <v>558</v>
      </c>
      <c r="G134" s="228"/>
      <c r="H134" s="231">
        <v>85</v>
      </c>
      <c r="I134" s="232"/>
      <c r="J134" s="228"/>
      <c r="K134" s="228"/>
      <c r="L134" s="233"/>
      <c r="M134" s="234"/>
      <c r="N134" s="235"/>
      <c r="O134" s="235"/>
      <c r="P134" s="235"/>
      <c r="Q134" s="235"/>
      <c r="R134" s="235"/>
      <c r="S134" s="235"/>
      <c r="T134" s="236"/>
      <c r="AT134" s="237" t="s">
        <v>145</v>
      </c>
      <c r="AU134" s="237" t="s">
        <v>134</v>
      </c>
      <c r="AV134" s="12" t="s">
        <v>84</v>
      </c>
      <c r="AW134" s="12" t="s">
        <v>35</v>
      </c>
      <c r="AX134" s="12" t="s">
        <v>74</v>
      </c>
      <c r="AY134" s="237" t="s">
        <v>133</v>
      </c>
    </row>
    <row r="135" s="10" customFormat="1" ht="20.88" customHeight="1">
      <c r="B135" s="186"/>
      <c r="C135" s="187"/>
      <c r="D135" s="188" t="s">
        <v>73</v>
      </c>
      <c r="E135" s="200" t="s">
        <v>252</v>
      </c>
      <c r="F135" s="200" t="s">
        <v>253</v>
      </c>
      <c r="G135" s="187"/>
      <c r="H135" s="187"/>
      <c r="I135" s="190"/>
      <c r="J135" s="201">
        <f>BK135</f>
        <v>0</v>
      </c>
      <c r="K135" s="187"/>
      <c r="L135" s="192"/>
      <c r="M135" s="193"/>
      <c r="N135" s="194"/>
      <c r="O135" s="194"/>
      <c r="P135" s="195">
        <f>SUM(P136:P149)</f>
        <v>0</v>
      </c>
      <c r="Q135" s="194"/>
      <c r="R135" s="195">
        <f>SUM(R136:R149)</f>
        <v>0.43864283999999998</v>
      </c>
      <c r="S135" s="194"/>
      <c r="T135" s="196">
        <f>SUM(T136:T149)</f>
        <v>0</v>
      </c>
      <c r="AR135" s="197" t="s">
        <v>82</v>
      </c>
      <c r="AT135" s="198" t="s">
        <v>73</v>
      </c>
      <c r="AU135" s="198" t="s">
        <v>84</v>
      </c>
      <c r="AY135" s="197" t="s">
        <v>133</v>
      </c>
      <c r="BK135" s="199">
        <f>SUM(BK136:BK149)</f>
        <v>0</v>
      </c>
    </row>
    <row r="136" s="1" customFormat="1" ht="20.4" customHeight="1">
      <c r="B136" s="36"/>
      <c r="C136" s="202" t="s">
        <v>215</v>
      </c>
      <c r="D136" s="202" t="s">
        <v>136</v>
      </c>
      <c r="E136" s="203" t="s">
        <v>255</v>
      </c>
      <c r="F136" s="204" t="s">
        <v>256</v>
      </c>
      <c r="G136" s="205" t="s">
        <v>150</v>
      </c>
      <c r="H136" s="206">
        <v>34</v>
      </c>
      <c r="I136" s="207"/>
      <c r="J136" s="208">
        <f>ROUND(I136*H136,2)</f>
        <v>0</v>
      </c>
      <c r="K136" s="204" t="s">
        <v>140</v>
      </c>
      <c r="L136" s="41"/>
      <c r="M136" s="209" t="s">
        <v>19</v>
      </c>
      <c r="N136" s="210" t="s">
        <v>45</v>
      </c>
      <c r="O136" s="77"/>
      <c r="P136" s="211">
        <f>O136*H136</f>
        <v>0</v>
      </c>
      <c r="Q136" s="211">
        <v>0</v>
      </c>
      <c r="R136" s="211">
        <f>Q136*H136</f>
        <v>0</v>
      </c>
      <c r="S136" s="211">
        <v>0</v>
      </c>
      <c r="T136" s="212">
        <f>S136*H136</f>
        <v>0</v>
      </c>
      <c r="AR136" s="15" t="s">
        <v>141</v>
      </c>
      <c r="AT136" s="15" t="s">
        <v>136</v>
      </c>
      <c r="AU136" s="15" t="s">
        <v>134</v>
      </c>
      <c r="AY136" s="15" t="s">
        <v>133</v>
      </c>
      <c r="BE136" s="213">
        <f>IF(N136="základní",J136,0)</f>
        <v>0</v>
      </c>
      <c r="BF136" s="213">
        <f>IF(N136="snížená",J136,0)</f>
        <v>0</v>
      </c>
      <c r="BG136" s="213">
        <f>IF(N136="zákl. přenesená",J136,0)</f>
        <v>0</v>
      </c>
      <c r="BH136" s="213">
        <f>IF(N136="sníž. přenesená",J136,0)</f>
        <v>0</v>
      </c>
      <c r="BI136" s="213">
        <f>IF(N136="nulová",J136,0)</f>
        <v>0</v>
      </c>
      <c r="BJ136" s="15" t="s">
        <v>82</v>
      </c>
      <c r="BK136" s="213">
        <f>ROUND(I136*H136,2)</f>
        <v>0</v>
      </c>
      <c r="BL136" s="15" t="s">
        <v>141</v>
      </c>
      <c r="BM136" s="15" t="s">
        <v>257</v>
      </c>
    </row>
    <row r="137" s="1" customFormat="1">
      <c r="B137" s="36"/>
      <c r="C137" s="37"/>
      <c r="D137" s="214" t="s">
        <v>143</v>
      </c>
      <c r="E137" s="37"/>
      <c r="F137" s="215" t="s">
        <v>258</v>
      </c>
      <c r="G137" s="37"/>
      <c r="H137" s="37"/>
      <c r="I137" s="128"/>
      <c r="J137" s="37"/>
      <c r="K137" s="37"/>
      <c r="L137" s="41"/>
      <c r="M137" s="216"/>
      <c r="N137" s="77"/>
      <c r="O137" s="77"/>
      <c r="P137" s="77"/>
      <c r="Q137" s="77"/>
      <c r="R137" s="77"/>
      <c r="S137" s="77"/>
      <c r="T137" s="78"/>
      <c r="AT137" s="15" t="s">
        <v>143</v>
      </c>
      <c r="AU137" s="15" t="s">
        <v>134</v>
      </c>
    </row>
    <row r="138" s="1" customFormat="1">
      <c r="B138" s="36"/>
      <c r="C138" s="37"/>
      <c r="D138" s="214" t="s">
        <v>152</v>
      </c>
      <c r="E138" s="37"/>
      <c r="F138" s="215" t="s">
        <v>259</v>
      </c>
      <c r="G138" s="37"/>
      <c r="H138" s="37"/>
      <c r="I138" s="128"/>
      <c r="J138" s="37"/>
      <c r="K138" s="37"/>
      <c r="L138" s="41"/>
      <c r="M138" s="216"/>
      <c r="N138" s="77"/>
      <c r="O138" s="77"/>
      <c r="P138" s="77"/>
      <c r="Q138" s="77"/>
      <c r="R138" s="77"/>
      <c r="S138" s="77"/>
      <c r="T138" s="78"/>
      <c r="AT138" s="15" t="s">
        <v>152</v>
      </c>
      <c r="AU138" s="15" t="s">
        <v>134</v>
      </c>
    </row>
    <row r="139" s="12" customFormat="1">
      <c r="B139" s="227"/>
      <c r="C139" s="228"/>
      <c r="D139" s="214" t="s">
        <v>145</v>
      </c>
      <c r="E139" s="229" t="s">
        <v>19</v>
      </c>
      <c r="F139" s="230" t="s">
        <v>567</v>
      </c>
      <c r="G139" s="228"/>
      <c r="H139" s="231">
        <v>34</v>
      </c>
      <c r="I139" s="232"/>
      <c r="J139" s="228"/>
      <c r="K139" s="228"/>
      <c r="L139" s="233"/>
      <c r="M139" s="234"/>
      <c r="N139" s="235"/>
      <c r="O139" s="235"/>
      <c r="P139" s="235"/>
      <c r="Q139" s="235"/>
      <c r="R139" s="235"/>
      <c r="S139" s="235"/>
      <c r="T139" s="236"/>
      <c r="AT139" s="237" t="s">
        <v>145</v>
      </c>
      <c r="AU139" s="237" t="s">
        <v>134</v>
      </c>
      <c r="AV139" s="12" t="s">
        <v>84</v>
      </c>
      <c r="AW139" s="12" t="s">
        <v>35</v>
      </c>
      <c r="AX139" s="12" t="s">
        <v>74</v>
      </c>
      <c r="AY139" s="237" t="s">
        <v>133</v>
      </c>
    </row>
    <row r="140" s="1" customFormat="1" ht="20.4" customHeight="1">
      <c r="B140" s="36"/>
      <c r="C140" s="202" t="s">
        <v>220</v>
      </c>
      <c r="D140" s="202" t="s">
        <v>136</v>
      </c>
      <c r="E140" s="203" t="s">
        <v>262</v>
      </c>
      <c r="F140" s="204" t="s">
        <v>263</v>
      </c>
      <c r="G140" s="205" t="s">
        <v>139</v>
      </c>
      <c r="H140" s="206">
        <v>0.20399999999999999</v>
      </c>
      <c r="I140" s="207"/>
      <c r="J140" s="208">
        <f>ROUND(I140*H140,2)</f>
        <v>0</v>
      </c>
      <c r="K140" s="204" t="s">
        <v>140</v>
      </c>
      <c r="L140" s="41"/>
      <c r="M140" s="209" t="s">
        <v>19</v>
      </c>
      <c r="N140" s="210" t="s">
        <v>45</v>
      </c>
      <c r="O140" s="77"/>
      <c r="P140" s="211">
        <f>O140*H140</f>
        <v>0</v>
      </c>
      <c r="Q140" s="211">
        <v>1.6372100000000001</v>
      </c>
      <c r="R140" s="211">
        <f>Q140*H140</f>
        <v>0.33399084000000001</v>
      </c>
      <c r="S140" s="211">
        <v>0</v>
      </c>
      <c r="T140" s="212">
        <f>S140*H140</f>
        <v>0</v>
      </c>
      <c r="AR140" s="15" t="s">
        <v>141</v>
      </c>
      <c r="AT140" s="15" t="s">
        <v>136</v>
      </c>
      <c r="AU140" s="15" t="s">
        <v>134</v>
      </c>
      <c r="AY140" s="15" t="s">
        <v>133</v>
      </c>
      <c r="BE140" s="213">
        <f>IF(N140="základní",J140,0)</f>
        <v>0</v>
      </c>
      <c r="BF140" s="213">
        <f>IF(N140="snížená",J140,0)</f>
        <v>0</v>
      </c>
      <c r="BG140" s="213">
        <f>IF(N140="zákl. přenesená",J140,0)</f>
        <v>0</v>
      </c>
      <c r="BH140" s="213">
        <f>IF(N140="sníž. přenesená",J140,0)</f>
        <v>0</v>
      </c>
      <c r="BI140" s="213">
        <f>IF(N140="nulová",J140,0)</f>
        <v>0</v>
      </c>
      <c r="BJ140" s="15" t="s">
        <v>82</v>
      </c>
      <c r="BK140" s="213">
        <f>ROUND(I140*H140,2)</f>
        <v>0</v>
      </c>
      <c r="BL140" s="15" t="s">
        <v>141</v>
      </c>
      <c r="BM140" s="15" t="s">
        <v>264</v>
      </c>
    </row>
    <row r="141" s="1" customFormat="1">
      <c r="B141" s="36"/>
      <c r="C141" s="37"/>
      <c r="D141" s="214" t="s">
        <v>143</v>
      </c>
      <c r="E141" s="37"/>
      <c r="F141" s="215" t="s">
        <v>265</v>
      </c>
      <c r="G141" s="37"/>
      <c r="H141" s="37"/>
      <c r="I141" s="128"/>
      <c r="J141" s="37"/>
      <c r="K141" s="37"/>
      <c r="L141" s="41"/>
      <c r="M141" s="216"/>
      <c r="N141" s="77"/>
      <c r="O141" s="77"/>
      <c r="P141" s="77"/>
      <c r="Q141" s="77"/>
      <c r="R141" s="77"/>
      <c r="S141" s="77"/>
      <c r="T141" s="78"/>
      <c r="AT141" s="15" t="s">
        <v>143</v>
      </c>
      <c r="AU141" s="15" t="s">
        <v>134</v>
      </c>
    </row>
    <row r="142" s="1" customFormat="1">
      <c r="B142" s="36"/>
      <c r="C142" s="37"/>
      <c r="D142" s="214" t="s">
        <v>152</v>
      </c>
      <c r="E142" s="37"/>
      <c r="F142" s="215" t="s">
        <v>266</v>
      </c>
      <c r="G142" s="37"/>
      <c r="H142" s="37"/>
      <c r="I142" s="128"/>
      <c r="J142" s="37"/>
      <c r="K142" s="37"/>
      <c r="L142" s="41"/>
      <c r="M142" s="216"/>
      <c r="N142" s="77"/>
      <c r="O142" s="77"/>
      <c r="P142" s="77"/>
      <c r="Q142" s="77"/>
      <c r="R142" s="77"/>
      <c r="S142" s="77"/>
      <c r="T142" s="78"/>
      <c r="AT142" s="15" t="s">
        <v>152</v>
      </c>
      <c r="AU142" s="15" t="s">
        <v>134</v>
      </c>
    </row>
    <row r="143" s="12" customFormat="1">
      <c r="B143" s="227"/>
      <c r="C143" s="228"/>
      <c r="D143" s="214" t="s">
        <v>145</v>
      </c>
      <c r="E143" s="229" t="s">
        <v>19</v>
      </c>
      <c r="F143" s="230" t="s">
        <v>568</v>
      </c>
      <c r="G143" s="228"/>
      <c r="H143" s="231">
        <v>10.199999999999999</v>
      </c>
      <c r="I143" s="232"/>
      <c r="J143" s="228"/>
      <c r="K143" s="228"/>
      <c r="L143" s="233"/>
      <c r="M143" s="234"/>
      <c r="N143" s="235"/>
      <c r="O143" s="235"/>
      <c r="P143" s="235"/>
      <c r="Q143" s="235"/>
      <c r="R143" s="235"/>
      <c r="S143" s="235"/>
      <c r="T143" s="236"/>
      <c r="AT143" s="237" t="s">
        <v>145</v>
      </c>
      <c r="AU143" s="237" t="s">
        <v>134</v>
      </c>
      <c r="AV143" s="12" t="s">
        <v>84</v>
      </c>
      <c r="AW143" s="12" t="s">
        <v>35</v>
      </c>
      <c r="AX143" s="12" t="s">
        <v>74</v>
      </c>
      <c r="AY143" s="237" t="s">
        <v>133</v>
      </c>
    </row>
    <row r="144" s="12" customFormat="1">
      <c r="B144" s="227"/>
      <c r="C144" s="228"/>
      <c r="D144" s="214" t="s">
        <v>145</v>
      </c>
      <c r="E144" s="228"/>
      <c r="F144" s="230" t="s">
        <v>569</v>
      </c>
      <c r="G144" s="228"/>
      <c r="H144" s="231">
        <v>0.20399999999999999</v>
      </c>
      <c r="I144" s="232"/>
      <c r="J144" s="228"/>
      <c r="K144" s="228"/>
      <c r="L144" s="233"/>
      <c r="M144" s="234"/>
      <c r="N144" s="235"/>
      <c r="O144" s="235"/>
      <c r="P144" s="235"/>
      <c r="Q144" s="235"/>
      <c r="R144" s="235"/>
      <c r="S144" s="235"/>
      <c r="T144" s="236"/>
      <c r="AT144" s="237" t="s">
        <v>145</v>
      </c>
      <c r="AU144" s="237" t="s">
        <v>134</v>
      </c>
      <c r="AV144" s="12" t="s">
        <v>84</v>
      </c>
      <c r="AW144" s="12" t="s">
        <v>4</v>
      </c>
      <c r="AX144" s="12" t="s">
        <v>82</v>
      </c>
      <c r="AY144" s="237" t="s">
        <v>133</v>
      </c>
    </row>
    <row r="145" s="1" customFormat="1" ht="20.4" customHeight="1">
      <c r="B145" s="36"/>
      <c r="C145" s="202" t="s">
        <v>8</v>
      </c>
      <c r="D145" s="202" t="s">
        <v>136</v>
      </c>
      <c r="E145" s="203" t="s">
        <v>270</v>
      </c>
      <c r="F145" s="204" t="s">
        <v>271</v>
      </c>
      <c r="G145" s="205" t="s">
        <v>150</v>
      </c>
      <c r="H145" s="206">
        <v>6.7999999999999998</v>
      </c>
      <c r="I145" s="207"/>
      <c r="J145" s="208">
        <f>ROUND(I145*H145,2)</f>
        <v>0</v>
      </c>
      <c r="K145" s="204" t="s">
        <v>140</v>
      </c>
      <c r="L145" s="41"/>
      <c r="M145" s="209" t="s">
        <v>19</v>
      </c>
      <c r="N145" s="210" t="s">
        <v>45</v>
      </c>
      <c r="O145" s="77"/>
      <c r="P145" s="211">
        <f>O145*H145</f>
        <v>0</v>
      </c>
      <c r="Q145" s="211">
        <v>0.015389999999999999</v>
      </c>
      <c r="R145" s="211">
        <f>Q145*H145</f>
        <v>0.104652</v>
      </c>
      <c r="S145" s="211">
        <v>0</v>
      </c>
      <c r="T145" s="212">
        <f>S145*H145</f>
        <v>0</v>
      </c>
      <c r="AR145" s="15" t="s">
        <v>141</v>
      </c>
      <c r="AT145" s="15" t="s">
        <v>136</v>
      </c>
      <c r="AU145" s="15" t="s">
        <v>134</v>
      </c>
      <c r="AY145" s="15" t="s">
        <v>133</v>
      </c>
      <c r="BE145" s="213">
        <f>IF(N145="základní",J145,0)</f>
        <v>0</v>
      </c>
      <c r="BF145" s="213">
        <f>IF(N145="snížená",J145,0)</f>
        <v>0</v>
      </c>
      <c r="BG145" s="213">
        <f>IF(N145="zákl. přenesená",J145,0)</f>
        <v>0</v>
      </c>
      <c r="BH145" s="213">
        <f>IF(N145="sníž. přenesená",J145,0)</f>
        <v>0</v>
      </c>
      <c r="BI145" s="213">
        <f>IF(N145="nulová",J145,0)</f>
        <v>0</v>
      </c>
      <c r="BJ145" s="15" t="s">
        <v>82</v>
      </c>
      <c r="BK145" s="213">
        <f>ROUND(I145*H145,2)</f>
        <v>0</v>
      </c>
      <c r="BL145" s="15" t="s">
        <v>141</v>
      </c>
      <c r="BM145" s="15" t="s">
        <v>272</v>
      </c>
    </row>
    <row r="146" s="1" customFormat="1">
      <c r="B146" s="36"/>
      <c r="C146" s="37"/>
      <c r="D146" s="214" t="s">
        <v>143</v>
      </c>
      <c r="E146" s="37"/>
      <c r="F146" s="215" t="s">
        <v>273</v>
      </c>
      <c r="G146" s="37"/>
      <c r="H146" s="37"/>
      <c r="I146" s="128"/>
      <c r="J146" s="37"/>
      <c r="K146" s="37"/>
      <c r="L146" s="41"/>
      <c r="M146" s="216"/>
      <c r="N146" s="77"/>
      <c r="O146" s="77"/>
      <c r="P146" s="77"/>
      <c r="Q146" s="77"/>
      <c r="R146" s="77"/>
      <c r="S146" s="77"/>
      <c r="T146" s="78"/>
      <c r="AT146" s="15" t="s">
        <v>143</v>
      </c>
      <c r="AU146" s="15" t="s">
        <v>134</v>
      </c>
    </row>
    <row r="147" s="1" customFormat="1">
      <c r="B147" s="36"/>
      <c r="C147" s="37"/>
      <c r="D147" s="214" t="s">
        <v>152</v>
      </c>
      <c r="E147" s="37"/>
      <c r="F147" s="215" t="s">
        <v>274</v>
      </c>
      <c r="G147" s="37"/>
      <c r="H147" s="37"/>
      <c r="I147" s="128"/>
      <c r="J147" s="37"/>
      <c r="K147" s="37"/>
      <c r="L147" s="41"/>
      <c r="M147" s="216"/>
      <c r="N147" s="77"/>
      <c r="O147" s="77"/>
      <c r="P147" s="77"/>
      <c r="Q147" s="77"/>
      <c r="R147" s="77"/>
      <c r="S147" s="77"/>
      <c r="T147" s="78"/>
      <c r="AT147" s="15" t="s">
        <v>152</v>
      </c>
      <c r="AU147" s="15" t="s">
        <v>134</v>
      </c>
    </row>
    <row r="148" s="12" customFormat="1">
      <c r="B148" s="227"/>
      <c r="C148" s="228"/>
      <c r="D148" s="214" t="s">
        <v>145</v>
      </c>
      <c r="E148" s="229" t="s">
        <v>19</v>
      </c>
      <c r="F148" s="230" t="s">
        <v>570</v>
      </c>
      <c r="G148" s="228"/>
      <c r="H148" s="231">
        <v>34</v>
      </c>
      <c r="I148" s="232"/>
      <c r="J148" s="228"/>
      <c r="K148" s="228"/>
      <c r="L148" s="233"/>
      <c r="M148" s="234"/>
      <c r="N148" s="235"/>
      <c r="O148" s="235"/>
      <c r="P148" s="235"/>
      <c r="Q148" s="235"/>
      <c r="R148" s="235"/>
      <c r="S148" s="235"/>
      <c r="T148" s="236"/>
      <c r="AT148" s="237" t="s">
        <v>145</v>
      </c>
      <c r="AU148" s="237" t="s">
        <v>134</v>
      </c>
      <c r="AV148" s="12" t="s">
        <v>84</v>
      </c>
      <c r="AW148" s="12" t="s">
        <v>35</v>
      </c>
      <c r="AX148" s="12" t="s">
        <v>74</v>
      </c>
      <c r="AY148" s="237" t="s">
        <v>133</v>
      </c>
    </row>
    <row r="149" s="12" customFormat="1">
      <c r="B149" s="227"/>
      <c r="C149" s="228"/>
      <c r="D149" s="214" t="s">
        <v>145</v>
      </c>
      <c r="E149" s="228"/>
      <c r="F149" s="230" t="s">
        <v>571</v>
      </c>
      <c r="G149" s="228"/>
      <c r="H149" s="231">
        <v>6.7999999999999998</v>
      </c>
      <c r="I149" s="232"/>
      <c r="J149" s="228"/>
      <c r="K149" s="228"/>
      <c r="L149" s="233"/>
      <c r="M149" s="234"/>
      <c r="N149" s="235"/>
      <c r="O149" s="235"/>
      <c r="P149" s="235"/>
      <c r="Q149" s="235"/>
      <c r="R149" s="235"/>
      <c r="S149" s="235"/>
      <c r="T149" s="236"/>
      <c r="AT149" s="237" t="s">
        <v>145</v>
      </c>
      <c r="AU149" s="237" t="s">
        <v>134</v>
      </c>
      <c r="AV149" s="12" t="s">
        <v>84</v>
      </c>
      <c r="AW149" s="12" t="s">
        <v>4</v>
      </c>
      <c r="AX149" s="12" t="s">
        <v>82</v>
      </c>
      <c r="AY149" s="237" t="s">
        <v>133</v>
      </c>
    </row>
    <row r="150" s="10" customFormat="1" ht="22.8" customHeight="1">
      <c r="B150" s="186"/>
      <c r="C150" s="187"/>
      <c r="D150" s="188" t="s">
        <v>73</v>
      </c>
      <c r="E150" s="200" t="s">
        <v>315</v>
      </c>
      <c r="F150" s="200" t="s">
        <v>316</v>
      </c>
      <c r="G150" s="187"/>
      <c r="H150" s="187"/>
      <c r="I150" s="190"/>
      <c r="J150" s="201">
        <f>BK150</f>
        <v>0</v>
      </c>
      <c r="K150" s="187"/>
      <c r="L150" s="192"/>
      <c r="M150" s="193"/>
      <c r="N150" s="194"/>
      <c r="O150" s="194"/>
      <c r="P150" s="195">
        <f>SUM(P151:P164)</f>
        <v>0</v>
      </c>
      <c r="Q150" s="194"/>
      <c r="R150" s="195">
        <f>SUM(R151:R164)</f>
        <v>0</v>
      </c>
      <c r="S150" s="194"/>
      <c r="T150" s="196">
        <f>SUM(T151:T164)</f>
        <v>0</v>
      </c>
      <c r="AR150" s="197" t="s">
        <v>82</v>
      </c>
      <c r="AT150" s="198" t="s">
        <v>73</v>
      </c>
      <c r="AU150" s="198" t="s">
        <v>82</v>
      </c>
      <c r="AY150" s="197" t="s">
        <v>133</v>
      </c>
      <c r="BK150" s="199">
        <f>SUM(BK151:BK164)</f>
        <v>0</v>
      </c>
    </row>
    <row r="151" s="1" customFormat="1" ht="20.4" customHeight="1">
      <c r="B151" s="36"/>
      <c r="C151" s="202" t="s">
        <v>233</v>
      </c>
      <c r="D151" s="202" t="s">
        <v>136</v>
      </c>
      <c r="E151" s="203" t="s">
        <v>318</v>
      </c>
      <c r="F151" s="204" t="s">
        <v>319</v>
      </c>
      <c r="G151" s="205" t="s">
        <v>320</v>
      </c>
      <c r="H151" s="206">
        <v>1.365</v>
      </c>
      <c r="I151" s="207"/>
      <c r="J151" s="208">
        <f>ROUND(I151*H151,2)</f>
        <v>0</v>
      </c>
      <c r="K151" s="204" t="s">
        <v>140</v>
      </c>
      <c r="L151" s="41"/>
      <c r="M151" s="209" t="s">
        <v>19</v>
      </c>
      <c r="N151" s="210" t="s">
        <v>45</v>
      </c>
      <c r="O151" s="77"/>
      <c r="P151" s="211">
        <f>O151*H151</f>
        <v>0</v>
      </c>
      <c r="Q151" s="211">
        <v>0</v>
      </c>
      <c r="R151" s="211">
        <f>Q151*H151</f>
        <v>0</v>
      </c>
      <c r="S151" s="211">
        <v>0</v>
      </c>
      <c r="T151" s="212">
        <f>S151*H151</f>
        <v>0</v>
      </c>
      <c r="AR151" s="15" t="s">
        <v>141</v>
      </c>
      <c r="AT151" s="15" t="s">
        <v>136</v>
      </c>
      <c r="AU151" s="15" t="s">
        <v>84</v>
      </c>
      <c r="AY151" s="15" t="s">
        <v>133</v>
      </c>
      <c r="BE151" s="213">
        <f>IF(N151="základní",J151,0)</f>
        <v>0</v>
      </c>
      <c r="BF151" s="213">
        <f>IF(N151="snížená",J151,0)</f>
        <v>0</v>
      </c>
      <c r="BG151" s="213">
        <f>IF(N151="zákl. přenesená",J151,0)</f>
        <v>0</v>
      </c>
      <c r="BH151" s="213">
        <f>IF(N151="sníž. přenesená",J151,0)</f>
        <v>0</v>
      </c>
      <c r="BI151" s="213">
        <f>IF(N151="nulová",J151,0)</f>
        <v>0</v>
      </c>
      <c r="BJ151" s="15" t="s">
        <v>82</v>
      </c>
      <c r="BK151" s="213">
        <f>ROUND(I151*H151,2)</f>
        <v>0</v>
      </c>
      <c r="BL151" s="15" t="s">
        <v>141</v>
      </c>
      <c r="BM151" s="15" t="s">
        <v>321</v>
      </c>
    </row>
    <row r="152" s="1" customFormat="1">
      <c r="B152" s="36"/>
      <c r="C152" s="37"/>
      <c r="D152" s="214" t="s">
        <v>143</v>
      </c>
      <c r="E152" s="37"/>
      <c r="F152" s="215" t="s">
        <v>322</v>
      </c>
      <c r="G152" s="37"/>
      <c r="H152" s="37"/>
      <c r="I152" s="128"/>
      <c r="J152" s="37"/>
      <c r="K152" s="37"/>
      <c r="L152" s="41"/>
      <c r="M152" s="216"/>
      <c r="N152" s="77"/>
      <c r="O152" s="77"/>
      <c r="P152" s="77"/>
      <c r="Q152" s="77"/>
      <c r="R152" s="77"/>
      <c r="S152" s="77"/>
      <c r="T152" s="78"/>
      <c r="AT152" s="15" t="s">
        <v>143</v>
      </c>
      <c r="AU152" s="15" t="s">
        <v>84</v>
      </c>
    </row>
    <row r="153" s="1" customFormat="1" ht="20.4" customHeight="1">
      <c r="B153" s="36"/>
      <c r="C153" s="202" t="s">
        <v>241</v>
      </c>
      <c r="D153" s="202" t="s">
        <v>136</v>
      </c>
      <c r="E153" s="203" t="s">
        <v>324</v>
      </c>
      <c r="F153" s="204" t="s">
        <v>325</v>
      </c>
      <c r="G153" s="205" t="s">
        <v>320</v>
      </c>
      <c r="H153" s="206">
        <v>1.365</v>
      </c>
      <c r="I153" s="207"/>
      <c r="J153" s="208">
        <f>ROUND(I153*H153,2)</f>
        <v>0</v>
      </c>
      <c r="K153" s="204" t="s">
        <v>140</v>
      </c>
      <c r="L153" s="41"/>
      <c r="M153" s="209" t="s">
        <v>19</v>
      </c>
      <c r="N153" s="210" t="s">
        <v>45</v>
      </c>
      <c r="O153" s="77"/>
      <c r="P153" s="211">
        <f>O153*H153</f>
        <v>0</v>
      </c>
      <c r="Q153" s="211">
        <v>0</v>
      </c>
      <c r="R153" s="211">
        <f>Q153*H153</f>
        <v>0</v>
      </c>
      <c r="S153" s="211">
        <v>0</v>
      </c>
      <c r="T153" s="212">
        <f>S153*H153</f>
        <v>0</v>
      </c>
      <c r="AR153" s="15" t="s">
        <v>141</v>
      </c>
      <c r="AT153" s="15" t="s">
        <v>136</v>
      </c>
      <c r="AU153" s="15" t="s">
        <v>84</v>
      </c>
      <c r="AY153" s="15" t="s">
        <v>133</v>
      </c>
      <c r="BE153" s="213">
        <f>IF(N153="základní",J153,0)</f>
        <v>0</v>
      </c>
      <c r="BF153" s="213">
        <f>IF(N153="snížená",J153,0)</f>
        <v>0</v>
      </c>
      <c r="BG153" s="213">
        <f>IF(N153="zákl. přenesená",J153,0)</f>
        <v>0</v>
      </c>
      <c r="BH153" s="213">
        <f>IF(N153="sníž. přenesená",J153,0)</f>
        <v>0</v>
      </c>
      <c r="BI153" s="213">
        <f>IF(N153="nulová",J153,0)</f>
        <v>0</v>
      </c>
      <c r="BJ153" s="15" t="s">
        <v>82</v>
      </c>
      <c r="BK153" s="213">
        <f>ROUND(I153*H153,2)</f>
        <v>0</v>
      </c>
      <c r="BL153" s="15" t="s">
        <v>141</v>
      </c>
      <c r="BM153" s="15" t="s">
        <v>326</v>
      </c>
    </row>
    <row r="154" s="1" customFormat="1">
      <c r="B154" s="36"/>
      <c r="C154" s="37"/>
      <c r="D154" s="214" t="s">
        <v>143</v>
      </c>
      <c r="E154" s="37"/>
      <c r="F154" s="215" t="s">
        <v>327</v>
      </c>
      <c r="G154" s="37"/>
      <c r="H154" s="37"/>
      <c r="I154" s="128"/>
      <c r="J154" s="37"/>
      <c r="K154" s="37"/>
      <c r="L154" s="41"/>
      <c r="M154" s="216"/>
      <c r="N154" s="77"/>
      <c r="O154" s="77"/>
      <c r="P154" s="77"/>
      <c r="Q154" s="77"/>
      <c r="R154" s="77"/>
      <c r="S154" s="77"/>
      <c r="T154" s="78"/>
      <c r="AT154" s="15" t="s">
        <v>143</v>
      </c>
      <c r="AU154" s="15" t="s">
        <v>84</v>
      </c>
    </row>
    <row r="155" s="1" customFormat="1" ht="20.4" customHeight="1">
      <c r="B155" s="36"/>
      <c r="C155" s="202" t="s">
        <v>248</v>
      </c>
      <c r="D155" s="202" t="s">
        <v>136</v>
      </c>
      <c r="E155" s="203" t="s">
        <v>329</v>
      </c>
      <c r="F155" s="204" t="s">
        <v>330</v>
      </c>
      <c r="G155" s="205" t="s">
        <v>320</v>
      </c>
      <c r="H155" s="206">
        <v>17.745000000000001</v>
      </c>
      <c r="I155" s="207"/>
      <c r="J155" s="208">
        <f>ROUND(I155*H155,2)</f>
        <v>0</v>
      </c>
      <c r="K155" s="204" t="s">
        <v>140</v>
      </c>
      <c r="L155" s="41"/>
      <c r="M155" s="209" t="s">
        <v>19</v>
      </c>
      <c r="N155" s="210" t="s">
        <v>45</v>
      </c>
      <c r="O155" s="77"/>
      <c r="P155" s="211">
        <f>O155*H155</f>
        <v>0</v>
      </c>
      <c r="Q155" s="211">
        <v>0</v>
      </c>
      <c r="R155" s="211">
        <f>Q155*H155</f>
        <v>0</v>
      </c>
      <c r="S155" s="211">
        <v>0</v>
      </c>
      <c r="T155" s="212">
        <f>S155*H155</f>
        <v>0</v>
      </c>
      <c r="AR155" s="15" t="s">
        <v>141</v>
      </c>
      <c r="AT155" s="15" t="s">
        <v>136</v>
      </c>
      <c r="AU155" s="15" t="s">
        <v>84</v>
      </c>
      <c r="AY155" s="15" t="s">
        <v>133</v>
      </c>
      <c r="BE155" s="213">
        <f>IF(N155="základní",J155,0)</f>
        <v>0</v>
      </c>
      <c r="BF155" s="213">
        <f>IF(N155="snížená",J155,0)</f>
        <v>0</v>
      </c>
      <c r="BG155" s="213">
        <f>IF(N155="zákl. přenesená",J155,0)</f>
        <v>0</v>
      </c>
      <c r="BH155" s="213">
        <f>IF(N155="sníž. přenesená",J155,0)</f>
        <v>0</v>
      </c>
      <c r="BI155" s="213">
        <f>IF(N155="nulová",J155,0)</f>
        <v>0</v>
      </c>
      <c r="BJ155" s="15" t="s">
        <v>82</v>
      </c>
      <c r="BK155" s="213">
        <f>ROUND(I155*H155,2)</f>
        <v>0</v>
      </c>
      <c r="BL155" s="15" t="s">
        <v>141</v>
      </c>
      <c r="BM155" s="15" t="s">
        <v>331</v>
      </c>
    </row>
    <row r="156" s="1" customFormat="1">
      <c r="B156" s="36"/>
      <c r="C156" s="37"/>
      <c r="D156" s="214" t="s">
        <v>143</v>
      </c>
      <c r="E156" s="37"/>
      <c r="F156" s="215" t="s">
        <v>327</v>
      </c>
      <c r="G156" s="37"/>
      <c r="H156" s="37"/>
      <c r="I156" s="128"/>
      <c r="J156" s="37"/>
      <c r="K156" s="37"/>
      <c r="L156" s="41"/>
      <c r="M156" s="216"/>
      <c r="N156" s="77"/>
      <c r="O156" s="77"/>
      <c r="P156" s="77"/>
      <c r="Q156" s="77"/>
      <c r="R156" s="77"/>
      <c r="S156" s="77"/>
      <c r="T156" s="78"/>
      <c r="AT156" s="15" t="s">
        <v>143</v>
      </c>
      <c r="AU156" s="15" t="s">
        <v>84</v>
      </c>
    </row>
    <row r="157" s="1" customFormat="1">
      <c r="B157" s="36"/>
      <c r="C157" s="37"/>
      <c r="D157" s="214" t="s">
        <v>152</v>
      </c>
      <c r="E157" s="37"/>
      <c r="F157" s="215" t="s">
        <v>332</v>
      </c>
      <c r="G157" s="37"/>
      <c r="H157" s="37"/>
      <c r="I157" s="128"/>
      <c r="J157" s="37"/>
      <c r="K157" s="37"/>
      <c r="L157" s="41"/>
      <c r="M157" s="216"/>
      <c r="N157" s="77"/>
      <c r="O157" s="77"/>
      <c r="P157" s="77"/>
      <c r="Q157" s="77"/>
      <c r="R157" s="77"/>
      <c r="S157" s="77"/>
      <c r="T157" s="78"/>
      <c r="AT157" s="15" t="s">
        <v>152</v>
      </c>
      <c r="AU157" s="15" t="s">
        <v>84</v>
      </c>
    </row>
    <row r="158" s="12" customFormat="1">
      <c r="B158" s="227"/>
      <c r="C158" s="228"/>
      <c r="D158" s="214" t="s">
        <v>145</v>
      </c>
      <c r="E158" s="228"/>
      <c r="F158" s="230" t="s">
        <v>572</v>
      </c>
      <c r="G158" s="228"/>
      <c r="H158" s="231">
        <v>17.745000000000001</v>
      </c>
      <c r="I158" s="232"/>
      <c r="J158" s="228"/>
      <c r="K158" s="228"/>
      <c r="L158" s="233"/>
      <c r="M158" s="234"/>
      <c r="N158" s="235"/>
      <c r="O158" s="235"/>
      <c r="P158" s="235"/>
      <c r="Q158" s="235"/>
      <c r="R158" s="235"/>
      <c r="S158" s="235"/>
      <c r="T158" s="236"/>
      <c r="AT158" s="237" t="s">
        <v>145</v>
      </c>
      <c r="AU158" s="237" t="s">
        <v>84</v>
      </c>
      <c r="AV158" s="12" t="s">
        <v>84</v>
      </c>
      <c r="AW158" s="12" t="s">
        <v>4</v>
      </c>
      <c r="AX158" s="12" t="s">
        <v>82</v>
      </c>
      <c r="AY158" s="237" t="s">
        <v>133</v>
      </c>
    </row>
    <row r="159" s="1" customFormat="1" ht="20.4" customHeight="1">
      <c r="B159" s="36"/>
      <c r="C159" s="202" t="s">
        <v>254</v>
      </c>
      <c r="D159" s="202" t="s">
        <v>136</v>
      </c>
      <c r="E159" s="203" t="s">
        <v>335</v>
      </c>
      <c r="F159" s="204" t="s">
        <v>336</v>
      </c>
      <c r="G159" s="205" t="s">
        <v>320</v>
      </c>
      <c r="H159" s="206">
        <v>1.3600000000000001</v>
      </c>
      <c r="I159" s="207"/>
      <c r="J159" s="208">
        <f>ROUND(I159*H159,2)</f>
        <v>0</v>
      </c>
      <c r="K159" s="204" t="s">
        <v>140</v>
      </c>
      <c r="L159" s="41"/>
      <c r="M159" s="209" t="s">
        <v>19</v>
      </c>
      <c r="N159" s="210" t="s">
        <v>45</v>
      </c>
      <c r="O159" s="77"/>
      <c r="P159" s="211">
        <f>O159*H159</f>
        <v>0</v>
      </c>
      <c r="Q159" s="211">
        <v>0</v>
      </c>
      <c r="R159" s="211">
        <f>Q159*H159</f>
        <v>0</v>
      </c>
      <c r="S159" s="211">
        <v>0</v>
      </c>
      <c r="T159" s="212">
        <f>S159*H159</f>
        <v>0</v>
      </c>
      <c r="AR159" s="15" t="s">
        <v>141</v>
      </c>
      <c r="AT159" s="15" t="s">
        <v>136</v>
      </c>
      <c r="AU159" s="15" t="s">
        <v>84</v>
      </c>
      <c r="AY159" s="15" t="s">
        <v>133</v>
      </c>
      <c r="BE159" s="213">
        <f>IF(N159="základní",J159,0)</f>
        <v>0</v>
      </c>
      <c r="BF159" s="213">
        <f>IF(N159="snížená",J159,0)</f>
        <v>0</v>
      </c>
      <c r="BG159" s="213">
        <f>IF(N159="zákl. přenesená",J159,0)</f>
        <v>0</v>
      </c>
      <c r="BH159" s="213">
        <f>IF(N159="sníž. přenesená",J159,0)</f>
        <v>0</v>
      </c>
      <c r="BI159" s="213">
        <f>IF(N159="nulová",J159,0)</f>
        <v>0</v>
      </c>
      <c r="BJ159" s="15" t="s">
        <v>82</v>
      </c>
      <c r="BK159" s="213">
        <f>ROUND(I159*H159,2)</f>
        <v>0</v>
      </c>
      <c r="BL159" s="15" t="s">
        <v>141</v>
      </c>
      <c r="BM159" s="15" t="s">
        <v>337</v>
      </c>
    </row>
    <row r="160" s="1" customFormat="1">
      <c r="B160" s="36"/>
      <c r="C160" s="37"/>
      <c r="D160" s="214" t="s">
        <v>143</v>
      </c>
      <c r="E160" s="37"/>
      <c r="F160" s="215" t="s">
        <v>338</v>
      </c>
      <c r="G160" s="37"/>
      <c r="H160" s="37"/>
      <c r="I160" s="128"/>
      <c r="J160" s="37"/>
      <c r="K160" s="37"/>
      <c r="L160" s="41"/>
      <c r="M160" s="216"/>
      <c r="N160" s="77"/>
      <c r="O160" s="77"/>
      <c r="P160" s="77"/>
      <c r="Q160" s="77"/>
      <c r="R160" s="77"/>
      <c r="S160" s="77"/>
      <c r="T160" s="78"/>
      <c r="AT160" s="15" t="s">
        <v>143</v>
      </c>
      <c r="AU160" s="15" t="s">
        <v>84</v>
      </c>
    </row>
    <row r="161" s="12" customFormat="1">
      <c r="B161" s="227"/>
      <c r="C161" s="228"/>
      <c r="D161" s="214" t="s">
        <v>145</v>
      </c>
      <c r="E161" s="229" t="s">
        <v>19</v>
      </c>
      <c r="F161" s="230" t="s">
        <v>573</v>
      </c>
      <c r="G161" s="228"/>
      <c r="H161" s="231">
        <v>1.3600000000000001</v>
      </c>
      <c r="I161" s="232"/>
      <c r="J161" s="228"/>
      <c r="K161" s="228"/>
      <c r="L161" s="233"/>
      <c r="M161" s="234"/>
      <c r="N161" s="235"/>
      <c r="O161" s="235"/>
      <c r="P161" s="235"/>
      <c r="Q161" s="235"/>
      <c r="R161" s="235"/>
      <c r="S161" s="235"/>
      <c r="T161" s="236"/>
      <c r="AT161" s="237" t="s">
        <v>145</v>
      </c>
      <c r="AU161" s="237" t="s">
        <v>84</v>
      </c>
      <c r="AV161" s="12" t="s">
        <v>84</v>
      </c>
      <c r="AW161" s="12" t="s">
        <v>35</v>
      </c>
      <c r="AX161" s="12" t="s">
        <v>74</v>
      </c>
      <c r="AY161" s="237" t="s">
        <v>133</v>
      </c>
    </row>
    <row r="162" s="1" customFormat="1" ht="20.4" customHeight="1">
      <c r="B162" s="36"/>
      <c r="C162" s="202" t="s">
        <v>261</v>
      </c>
      <c r="D162" s="202" t="s">
        <v>136</v>
      </c>
      <c r="E162" s="203" t="s">
        <v>400</v>
      </c>
      <c r="F162" s="204" t="s">
        <v>401</v>
      </c>
      <c r="G162" s="205" t="s">
        <v>320</v>
      </c>
      <c r="H162" s="206">
        <v>0.0050000000000000001</v>
      </c>
      <c r="I162" s="207"/>
      <c r="J162" s="208">
        <f>ROUND(I162*H162,2)</f>
        <v>0</v>
      </c>
      <c r="K162" s="204" t="s">
        <v>140</v>
      </c>
      <c r="L162" s="41"/>
      <c r="M162" s="209" t="s">
        <v>19</v>
      </c>
      <c r="N162" s="210" t="s">
        <v>45</v>
      </c>
      <c r="O162" s="77"/>
      <c r="P162" s="211">
        <f>O162*H162</f>
        <v>0</v>
      </c>
      <c r="Q162" s="211">
        <v>0</v>
      </c>
      <c r="R162" s="211">
        <f>Q162*H162</f>
        <v>0</v>
      </c>
      <c r="S162" s="211">
        <v>0</v>
      </c>
      <c r="T162" s="212">
        <f>S162*H162</f>
        <v>0</v>
      </c>
      <c r="AR162" s="15" t="s">
        <v>141</v>
      </c>
      <c r="AT162" s="15" t="s">
        <v>136</v>
      </c>
      <c r="AU162" s="15" t="s">
        <v>84</v>
      </c>
      <c r="AY162" s="15" t="s">
        <v>133</v>
      </c>
      <c r="BE162" s="213">
        <f>IF(N162="základní",J162,0)</f>
        <v>0</v>
      </c>
      <c r="BF162" s="213">
        <f>IF(N162="snížená",J162,0)</f>
        <v>0</v>
      </c>
      <c r="BG162" s="213">
        <f>IF(N162="zákl. přenesená",J162,0)</f>
        <v>0</v>
      </c>
      <c r="BH162" s="213">
        <f>IF(N162="sníž. přenesená",J162,0)</f>
        <v>0</v>
      </c>
      <c r="BI162" s="213">
        <f>IF(N162="nulová",J162,0)</f>
        <v>0</v>
      </c>
      <c r="BJ162" s="15" t="s">
        <v>82</v>
      </c>
      <c r="BK162" s="213">
        <f>ROUND(I162*H162,2)</f>
        <v>0</v>
      </c>
      <c r="BL162" s="15" t="s">
        <v>141</v>
      </c>
      <c r="BM162" s="15" t="s">
        <v>402</v>
      </c>
    </row>
    <row r="163" s="1" customFormat="1">
      <c r="B163" s="36"/>
      <c r="C163" s="37"/>
      <c r="D163" s="214" t="s">
        <v>143</v>
      </c>
      <c r="E163" s="37"/>
      <c r="F163" s="215" t="s">
        <v>338</v>
      </c>
      <c r="G163" s="37"/>
      <c r="H163" s="37"/>
      <c r="I163" s="128"/>
      <c r="J163" s="37"/>
      <c r="K163" s="37"/>
      <c r="L163" s="41"/>
      <c r="M163" s="216"/>
      <c r="N163" s="77"/>
      <c r="O163" s="77"/>
      <c r="P163" s="77"/>
      <c r="Q163" s="77"/>
      <c r="R163" s="77"/>
      <c r="S163" s="77"/>
      <c r="T163" s="78"/>
      <c r="AT163" s="15" t="s">
        <v>143</v>
      </c>
      <c r="AU163" s="15" t="s">
        <v>84</v>
      </c>
    </row>
    <row r="164" s="12" customFormat="1">
      <c r="B164" s="227"/>
      <c r="C164" s="228"/>
      <c r="D164" s="214" t="s">
        <v>145</v>
      </c>
      <c r="E164" s="229" t="s">
        <v>19</v>
      </c>
      <c r="F164" s="230" t="s">
        <v>574</v>
      </c>
      <c r="G164" s="228"/>
      <c r="H164" s="231">
        <v>0.0050000000000000001</v>
      </c>
      <c r="I164" s="232"/>
      <c r="J164" s="228"/>
      <c r="K164" s="228"/>
      <c r="L164" s="233"/>
      <c r="M164" s="234"/>
      <c r="N164" s="235"/>
      <c r="O164" s="235"/>
      <c r="P164" s="235"/>
      <c r="Q164" s="235"/>
      <c r="R164" s="235"/>
      <c r="S164" s="235"/>
      <c r="T164" s="236"/>
      <c r="AT164" s="237" t="s">
        <v>145</v>
      </c>
      <c r="AU164" s="237" t="s">
        <v>84</v>
      </c>
      <c r="AV164" s="12" t="s">
        <v>84</v>
      </c>
      <c r="AW164" s="12" t="s">
        <v>35</v>
      </c>
      <c r="AX164" s="12" t="s">
        <v>74</v>
      </c>
      <c r="AY164" s="237" t="s">
        <v>133</v>
      </c>
    </row>
    <row r="165" s="10" customFormat="1" ht="22.8" customHeight="1">
      <c r="B165" s="186"/>
      <c r="C165" s="187"/>
      <c r="D165" s="188" t="s">
        <v>73</v>
      </c>
      <c r="E165" s="200" t="s">
        <v>341</v>
      </c>
      <c r="F165" s="200" t="s">
        <v>342</v>
      </c>
      <c r="G165" s="187"/>
      <c r="H165" s="187"/>
      <c r="I165" s="190"/>
      <c r="J165" s="201">
        <f>BK165</f>
        <v>0</v>
      </c>
      <c r="K165" s="187"/>
      <c r="L165" s="192"/>
      <c r="M165" s="193"/>
      <c r="N165" s="194"/>
      <c r="O165" s="194"/>
      <c r="P165" s="195">
        <f>SUM(P166:P167)</f>
        <v>0</v>
      </c>
      <c r="Q165" s="194"/>
      <c r="R165" s="195">
        <f>SUM(R166:R167)</f>
        <v>0</v>
      </c>
      <c r="S165" s="194"/>
      <c r="T165" s="196">
        <f>SUM(T166:T167)</f>
        <v>0</v>
      </c>
      <c r="AR165" s="197" t="s">
        <v>82</v>
      </c>
      <c r="AT165" s="198" t="s">
        <v>73</v>
      </c>
      <c r="AU165" s="198" t="s">
        <v>82</v>
      </c>
      <c r="AY165" s="197" t="s">
        <v>133</v>
      </c>
      <c r="BK165" s="199">
        <f>SUM(BK166:BK167)</f>
        <v>0</v>
      </c>
    </row>
    <row r="166" s="1" customFormat="1" ht="20.4" customHeight="1">
      <c r="B166" s="36"/>
      <c r="C166" s="202" t="s">
        <v>7</v>
      </c>
      <c r="D166" s="202" t="s">
        <v>136</v>
      </c>
      <c r="E166" s="203" t="s">
        <v>344</v>
      </c>
      <c r="F166" s="204" t="s">
        <v>345</v>
      </c>
      <c r="G166" s="205" t="s">
        <v>320</v>
      </c>
      <c r="H166" s="206">
        <v>4.9790000000000001</v>
      </c>
      <c r="I166" s="207"/>
      <c r="J166" s="208">
        <f>ROUND(I166*H166,2)</f>
        <v>0</v>
      </c>
      <c r="K166" s="204" t="s">
        <v>140</v>
      </c>
      <c r="L166" s="41"/>
      <c r="M166" s="209" t="s">
        <v>19</v>
      </c>
      <c r="N166" s="210" t="s">
        <v>45</v>
      </c>
      <c r="O166" s="77"/>
      <c r="P166" s="211">
        <f>O166*H166</f>
        <v>0</v>
      </c>
      <c r="Q166" s="211">
        <v>0</v>
      </c>
      <c r="R166" s="211">
        <f>Q166*H166</f>
        <v>0</v>
      </c>
      <c r="S166" s="211">
        <v>0</v>
      </c>
      <c r="T166" s="212">
        <f>S166*H166</f>
        <v>0</v>
      </c>
      <c r="AR166" s="15" t="s">
        <v>141</v>
      </c>
      <c r="AT166" s="15" t="s">
        <v>136</v>
      </c>
      <c r="AU166" s="15" t="s">
        <v>84</v>
      </c>
      <c r="AY166" s="15" t="s">
        <v>133</v>
      </c>
      <c r="BE166" s="213">
        <f>IF(N166="základní",J166,0)</f>
        <v>0</v>
      </c>
      <c r="BF166" s="213">
        <f>IF(N166="snížená",J166,0)</f>
        <v>0</v>
      </c>
      <c r="BG166" s="213">
        <f>IF(N166="zákl. přenesená",J166,0)</f>
        <v>0</v>
      </c>
      <c r="BH166" s="213">
        <f>IF(N166="sníž. přenesená",J166,0)</f>
        <v>0</v>
      </c>
      <c r="BI166" s="213">
        <f>IF(N166="nulová",J166,0)</f>
        <v>0</v>
      </c>
      <c r="BJ166" s="15" t="s">
        <v>82</v>
      </c>
      <c r="BK166" s="213">
        <f>ROUND(I166*H166,2)</f>
        <v>0</v>
      </c>
      <c r="BL166" s="15" t="s">
        <v>141</v>
      </c>
      <c r="BM166" s="15" t="s">
        <v>346</v>
      </c>
    </row>
    <row r="167" s="1" customFormat="1">
      <c r="B167" s="36"/>
      <c r="C167" s="37"/>
      <c r="D167" s="214" t="s">
        <v>143</v>
      </c>
      <c r="E167" s="37"/>
      <c r="F167" s="215" t="s">
        <v>347</v>
      </c>
      <c r="G167" s="37"/>
      <c r="H167" s="37"/>
      <c r="I167" s="128"/>
      <c r="J167" s="37"/>
      <c r="K167" s="37"/>
      <c r="L167" s="41"/>
      <c r="M167" s="216"/>
      <c r="N167" s="77"/>
      <c r="O167" s="77"/>
      <c r="P167" s="77"/>
      <c r="Q167" s="77"/>
      <c r="R167" s="77"/>
      <c r="S167" s="77"/>
      <c r="T167" s="78"/>
      <c r="AT167" s="15" t="s">
        <v>143</v>
      </c>
      <c r="AU167" s="15" t="s">
        <v>84</v>
      </c>
    </row>
    <row r="168" s="10" customFormat="1" ht="25.92" customHeight="1">
      <c r="B168" s="186"/>
      <c r="C168" s="187"/>
      <c r="D168" s="188" t="s">
        <v>73</v>
      </c>
      <c r="E168" s="189" t="s">
        <v>348</v>
      </c>
      <c r="F168" s="189" t="s">
        <v>349</v>
      </c>
      <c r="G168" s="187"/>
      <c r="H168" s="187"/>
      <c r="I168" s="190"/>
      <c r="J168" s="191">
        <f>BK168</f>
        <v>0</v>
      </c>
      <c r="K168" s="187"/>
      <c r="L168" s="192"/>
      <c r="M168" s="193"/>
      <c r="N168" s="194"/>
      <c r="O168" s="194"/>
      <c r="P168" s="195">
        <f>P169+P182</f>
        <v>0</v>
      </c>
      <c r="Q168" s="194"/>
      <c r="R168" s="195">
        <f>R169+R182</f>
        <v>0.01991304</v>
      </c>
      <c r="S168" s="194"/>
      <c r="T168" s="196">
        <f>T169+T182</f>
        <v>0.001</v>
      </c>
      <c r="AR168" s="197" t="s">
        <v>84</v>
      </c>
      <c r="AT168" s="198" t="s">
        <v>73</v>
      </c>
      <c r="AU168" s="198" t="s">
        <v>74</v>
      </c>
      <c r="AY168" s="197" t="s">
        <v>133</v>
      </c>
      <c r="BK168" s="199">
        <f>BK169+BK182</f>
        <v>0</v>
      </c>
    </row>
    <row r="169" s="10" customFormat="1" ht="22.8" customHeight="1">
      <c r="B169" s="186"/>
      <c r="C169" s="187"/>
      <c r="D169" s="188" t="s">
        <v>73</v>
      </c>
      <c r="E169" s="200" t="s">
        <v>515</v>
      </c>
      <c r="F169" s="200" t="s">
        <v>516</v>
      </c>
      <c r="G169" s="187"/>
      <c r="H169" s="187"/>
      <c r="I169" s="190"/>
      <c r="J169" s="201">
        <f>BK169</f>
        <v>0</v>
      </c>
      <c r="K169" s="187"/>
      <c r="L169" s="192"/>
      <c r="M169" s="193"/>
      <c r="N169" s="194"/>
      <c r="O169" s="194"/>
      <c r="P169" s="195">
        <f>SUM(P170:P181)</f>
        <v>0</v>
      </c>
      <c r="Q169" s="194"/>
      <c r="R169" s="195">
        <f>SUM(R170:R181)</f>
        <v>0.0051729999999999996</v>
      </c>
      <c r="S169" s="194"/>
      <c r="T169" s="196">
        <f>SUM(T170:T181)</f>
        <v>0.001</v>
      </c>
      <c r="AR169" s="197" t="s">
        <v>84</v>
      </c>
      <c r="AT169" s="198" t="s">
        <v>73</v>
      </c>
      <c r="AU169" s="198" t="s">
        <v>82</v>
      </c>
      <c r="AY169" s="197" t="s">
        <v>133</v>
      </c>
      <c r="BK169" s="199">
        <f>SUM(BK170:BK181)</f>
        <v>0</v>
      </c>
    </row>
    <row r="170" s="1" customFormat="1" ht="14.4" customHeight="1">
      <c r="B170" s="36"/>
      <c r="C170" s="202" t="s">
        <v>276</v>
      </c>
      <c r="D170" s="202" t="s">
        <v>136</v>
      </c>
      <c r="E170" s="203" t="s">
        <v>575</v>
      </c>
      <c r="F170" s="204" t="s">
        <v>576</v>
      </c>
      <c r="G170" s="205" t="s">
        <v>228</v>
      </c>
      <c r="H170" s="206">
        <v>1</v>
      </c>
      <c r="I170" s="207"/>
      <c r="J170" s="208">
        <f>ROUND(I170*H170,2)</f>
        <v>0</v>
      </c>
      <c r="K170" s="204" t="s">
        <v>19</v>
      </c>
      <c r="L170" s="41"/>
      <c r="M170" s="209" t="s">
        <v>19</v>
      </c>
      <c r="N170" s="210" t="s">
        <v>45</v>
      </c>
      <c r="O170" s="77"/>
      <c r="P170" s="211">
        <f>O170*H170</f>
        <v>0</v>
      </c>
      <c r="Q170" s="211">
        <v>0</v>
      </c>
      <c r="R170" s="211">
        <f>Q170*H170</f>
        <v>0</v>
      </c>
      <c r="S170" s="211">
        <v>0</v>
      </c>
      <c r="T170" s="212">
        <f>S170*H170</f>
        <v>0</v>
      </c>
      <c r="AR170" s="15" t="s">
        <v>233</v>
      </c>
      <c r="AT170" s="15" t="s">
        <v>136</v>
      </c>
      <c r="AU170" s="15" t="s">
        <v>84</v>
      </c>
      <c r="AY170" s="15" t="s">
        <v>133</v>
      </c>
      <c r="BE170" s="213">
        <f>IF(N170="základní",J170,0)</f>
        <v>0</v>
      </c>
      <c r="BF170" s="213">
        <f>IF(N170="snížená",J170,0)</f>
        <v>0</v>
      </c>
      <c r="BG170" s="213">
        <f>IF(N170="zákl. přenesená",J170,0)</f>
        <v>0</v>
      </c>
      <c r="BH170" s="213">
        <f>IF(N170="sníž. přenesená",J170,0)</f>
        <v>0</v>
      </c>
      <c r="BI170" s="213">
        <f>IF(N170="nulová",J170,0)</f>
        <v>0</v>
      </c>
      <c r="BJ170" s="15" t="s">
        <v>82</v>
      </c>
      <c r="BK170" s="213">
        <f>ROUND(I170*H170,2)</f>
        <v>0</v>
      </c>
      <c r="BL170" s="15" t="s">
        <v>233</v>
      </c>
      <c r="BM170" s="15" t="s">
        <v>577</v>
      </c>
    </row>
    <row r="171" s="1" customFormat="1" ht="20.4" customHeight="1">
      <c r="B171" s="36"/>
      <c r="C171" s="202" t="s">
        <v>283</v>
      </c>
      <c r="D171" s="202" t="s">
        <v>136</v>
      </c>
      <c r="E171" s="203" t="s">
        <v>517</v>
      </c>
      <c r="F171" s="204" t="s">
        <v>518</v>
      </c>
      <c r="G171" s="205" t="s">
        <v>519</v>
      </c>
      <c r="H171" s="206">
        <v>1</v>
      </c>
      <c r="I171" s="207"/>
      <c r="J171" s="208">
        <f>ROUND(I171*H171,2)</f>
        <v>0</v>
      </c>
      <c r="K171" s="204" t="s">
        <v>140</v>
      </c>
      <c r="L171" s="41"/>
      <c r="M171" s="209" t="s">
        <v>19</v>
      </c>
      <c r="N171" s="210" t="s">
        <v>45</v>
      </c>
      <c r="O171" s="77"/>
      <c r="P171" s="211">
        <f>O171*H171</f>
        <v>0</v>
      </c>
      <c r="Q171" s="211">
        <v>0</v>
      </c>
      <c r="R171" s="211">
        <f>Q171*H171</f>
        <v>0</v>
      </c>
      <c r="S171" s="211">
        <v>0.001</v>
      </c>
      <c r="T171" s="212">
        <f>S171*H171</f>
        <v>0.001</v>
      </c>
      <c r="AR171" s="15" t="s">
        <v>233</v>
      </c>
      <c r="AT171" s="15" t="s">
        <v>136</v>
      </c>
      <c r="AU171" s="15" t="s">
        <v>84</v>
      </c>
      <c r="AY171" s="15" t="s">
        <v>133</v>
      </c>
      <c r="BE171" s="213">
        <f>IF(N171="základní",J171,0)</f>
        <v>0</v>
      </c>
      <c r="BF171" s="213">
        <f>IF(N171="snížená",J171,0)</f>
        <v>0</v>
      </c>
      <c r="BG171" s="213">
        <f>IF(N171="zákl. přenesená",J171,0)</f>
        <v>0</v>
      </c>
      <c r="BH171" s="213">
        <f>IF(N171="sníž. přenesená",J171,0)</f>
        <v>0</v>
      </c>
      <c r="BI171" s="213">
        <f>IF(N171="nulová",J171,0)</f>
        <v>0</v>
      </c>
      <c r="BJ171" s="15" t="s">
        <v>82</v>
      </c>
      <c r="BK171" s="213">
        <f>ROUND(I171*H171,2)</f>
        <v>0</v>
      </c>
      <c r="BL171" s="15" t="s">
        <v>233</v>
      </c>
      <c r="BM171" s="15" t="s">
        <v>520</v>
      </c>
    </row>
    <row r="172" s="1" customFormat="1">
      <c r="B172" s="36"/>
      <c r="C172" s="37"/>
      <c r="D172" s="214" t="s">
        <v>143</v>
      </c>
      <c r="E172" s="37"/>
      <c r="F172" s="215" t="s">
        <v>521</v>
      </c>
      <c r="G172" s="37"/>
      <c r="H172" s="37"/>
      <c r="I172" s="128"/>
      <c r="J172" s="37"/>
      <c r="K172" s="37"/>
      <c r="L172" s="41"/>
      <c r="M172" s="216"/>
      <c r="N172" s="77"/>
      <c r="O172" s="77"/>
      <c r="P172" s="77"/>
      <c r="Q172" s="77"/>
      <c r="R172" s="77"/>
      <c r="S172" s="77"/>
      <c r="T172" s="78"/>
      <c r="AT172" s="15" t="s">
        <v>143</v>
      </c>
      <c r="AU172" s="15" t="s">
        <v>84</v>
      </c>
    </row>
    <row r="173" s="12" customFormat="1">
      <c r="B173" s="227"/>
      <c r="C173" s="228"/>
      <c r="D173" s="214" t="s">
        <v>145</v>
      </c>
      <c r="E173" s="229" t="s">
        <v>19</v>
      </c>
      <c r="F173" s="230" t="s">
        <v>578</v>
      </c>
      <c r="G173" s="228"/>
      <c r="H173" s="231">
        <v>1</v>
      </c>
      <c r="I173" s="232"/>
      <c r="J173" s="228"/>
      <c r="K173" s="228"/>
      <c r="L173" s="233"/>
      <c r="M173" s="234"/>
      <c r="N173" s="235"/>
      <c r="O173" s="235"/>
      <c r="P173" s="235"/>
      <c r="Q173" s="235"/>
      <c r="R173" s="235"/>
      <c r="S173" s="235"/>
      <c r="T173" s="236"/>
      <c r="AT173" s="237" t="s">
        <v>145</v>
      </c>
      <c r="AU173" s="237" t="s">
        <v>84</v>
      </c>
      <c r="AV173" s="12" t="s">
        <v>84</v>
      </c>
      <c r="AW173" s="12" t="s">
        <v>35</v>
      </c>
      <c r="AX173" s="12" t="s">
        <v>74</v>
      </c>
      <c r="AY173" s="237" t="s">
        <v>133</v>
      </c>
    </row>
    <row r="174" s="1" customFormat="1" ht="20.4" customHeight="1">
      <c r="B174" s="36"/>
      <c r="C174" s="238" t="s">
        <v>289</v>
      </c>
      <c r="D174" s="238" t="s">
        <v>298</v>
      </c>
      <c r="E174" s="239" t="s">
        <v>523</v>
      </c>
      <c r="F174" s="240" t="s">
        <v>524</v>
      </c>
      <c r="G174" s="241" t="s">
        <v>519</v>
      </c>
      <c r="H174" s="242">
        <v>1</v>
      </c>
      <c r="I174" s="243"/>
      <c r="J174" s="244">
        <f>ROUND(I174*H174,2)</f>
        <v>0</v>
      </c>
      <c r="K174" s="240" t="s">
        <v>140</v>
      </c>
      <c r="L174" s="245"/>
      <c r="M174" s="246" t="s">
        <v>19</v>
      </c>
      <c r="N174" s="247" t="s">
        <v>45</v>
      </c>
      <c r="O174" s="77"/>
      <c r="P174" s="211">
        <f>O174*H174</f>
        <v>0</v>
      </c>
      <c r="Q174" s="211">
        <v>0.001</v>
      </c>
      <c r="R174" s="211">
        <f>Q174*H174</f>
        <v>0.001</v>
      </c>
      <c r="S174" s="211">
        <v>0</v>
      </c>
      <c r="T174" s="212">
        <f>S174*H174</f>
        <v>0</v>
      </c>
      <c r="AR174" s="15" t="s">
        <v>343</v>
      </c>
      <c r="AT174" s="15" t="s">
        <v>298</v>
      </c>
      <c r="AU174" s="15" t="s">
        <v>84</v>
      </c>
      <c r="AY174" s="15" t="s">
        <v>133</v>
      </c>
      <c r="BE174" s="213">
        <f>IF(N174="základní",J174,0)</f>
        <v>0</v>
      </c>
      <c r="BF174" s="213">
        <f>IF(N174="snížená",J174,0)</f>
        <v>0</v>
      </c>
      <c r="BG174" s="213">
        <f>IF(N174="zákl. přenesená",J174,0)</f>
        <v>0</v>
      </c>
      <c r="BH174" s="213">
        <f>IF(N174="sníž. přenesená",J174,0)</f>
        <v>0</v>
      </c>
      <c r="BI174" s="213">
        <f>IF(N174="nulová",J174,0)</f>
        <v>0</v>
      </c>
      <c r="BJ174" s="15" t="s">
        <v>82</v>
      </c>
      <c r="BK174" s="213">
        <f>ROUND(I174*H174,2)</f>
        <v>0</v>
      </c>
      <c r="BL174" s="15" t="s">
        <v>233</v>
      </c>
      <c r="BM174" s="15" t="s">
        <v>525</v>
      </c>
    </row>
    <row r="175" s="1" customFormat="1" ht="20.4" customHeight="1">
      <c r="B175" s="36"/>
      <c r="C175" s="202" t="s">
        <v>297</v>
      </c>
      <c r="D175" s="202" t="s">
        <v>136</v>
      </c>
      <c r="E175" s="203" t="s">
        <v>579</v>
      </c>
      <c r="F175" s="204" t="s">
        <v>580</v>
      </c>
      <c r="G175" s="205" t="s">
        <v>563</v>
      </c>
      <c r="H175" s="206">
        <v>3.8999999999999999</v>
      </c>
      <c r="I175" s="207"/>
      <c r="J175" s="208">
        <f>ROUND(I175*H175,2)</f>
        <v>0</v>
      </c>
      <c r="K175" s="204" t="s">
        <v>140</v>
      </c>
      <c r="L175" s="41"/>
      <c r="M175" s="209" t="s">
        <v>19</v>
      </c>
      <c r="N175" s="210" t="s">
        <v>45</v>
      </c>
      <c r="O175" s="77"/>
      <c r="P175" s="211">
        <f>O175*H175</f>
        <v>0</v>
      </c>
      <c r="Q175" s="211">
        <v>6.9999999999999994E-05</v>
      </c>
      <c r="R175" s="211">
        <f>Q175*H175</f>
        <v>0.00027299999999999997</v>
      </c>
      <c r="S175" s="211">
        <v>0</v>
      </c>
      <c r="T175" s="212">
        <f>S175*H175</f>
        <v>0</v>
      </c>
      <c r="AR175" s="15" t="s">
        <v>233</v>
      </c>
      <c r="AT175" s="15" t="s">
        <v>136</v>
      </c>
      <c r="AU175" s="15" t="s">
        <v>84</v>
      </c>
      <c r="AY175" s="15" t="s">
        <v>133</v>
      </c>
      <c r="BE175" s="213">
        <f>IF(N175="základní",J175,0)</f>
        <v>0</v>
      </c>
      <c r="BF175" s="213">
        <f>IF(N175="snížená",J175,0)</f>
        <v>0</v>
      </c>
      <c r="BG175" s="213">
        <f>IF(N175="zákl. přenesená",J175,0)</f>
        <v>0</v>
      </c>
      <c r="BH175" s="213">
        <f>IF(N175="sníž. přenesená",J175,0)</f>
        <v>0</v>
      </c>
      <c r="BI175" s="213">
        <f>IF(N175="nulová",J175,0)</f>
        <v>0</v>
      </c>
      <c r="BJ175" s="15" t="s">
        <v>82</v>
      </c>
      <c r="BK175" s="213">
        <f>ROUND(I175*H175,2)</f>
        <v>0</v>
      </c>
      <c r="BL175" s="15" t="s">
        <v>233</v>
      </c>
      <c r="BM175" s="15" t="s">
        <v>581</v>
      </c>
    </row>
    <row r="176" s="1" customFormat="1">
      <c r="B176" s="36"/>
      <c r="C176" s="37"/>
      <c r="D176" s="214" t="s">
        <v>143</v>
      </c>
      <c r="E176" s="37"/>
      <c r="F176" s="215" t="s">
        <v>582</v>
      </c>
      <c r="G176" s="37"/>
      <c r="H176" s="37"/>
      <c r="I176" s="128"/>
      <c r="J176" s="37"/>
      <c r="K176" s="37"/>
      <c r="L176" s="41"/>
      <c r="M176" s="216"/>
      <c r="N176" s="77"/>
      <c r="O176" s="77"/>
      <c r="P176" s="77"/>
      <c r="Q176" s="77"/>
      <c r="R176" s="77"/>
      <c r="S176" s="77"/>
      <c r="T176" s="78"/>
      <c r="AT176" s="15" t="s">
        <v>143</v>
      </c>
      <c r="AU176" s="15" t="s">
        <v>84</v>
      </c>
    </row>
    <row r="177" s="12" customFormat="1">
      <c r="B177" s="227"/>
      <c r="C177" s="228"/>
      <c r="D177" s="214" t="s">
        <v>145</v>
      </c>
      <c r="E177" s="229" t="s">
        <v>19</v>
      </c>
      <c r="F177" s="230" t="s">
        <v>566</v>
      </c>
      <c r="G177" s="228"/>
      <c r="H177" s="231">
        <v>3.8999999999999999</v>
      </c>
      <c r="I177" s="232"/>
      <c r="J177" s="228"/>
      <c r="K177" s="228"/>
      <c r="L177" s="233"/>
      <c r="M177" s="234"/>
      <c r="N177" s="235"/>
      <c r="O177" s="235"/>
      <c r="P177" s="235"/>
      <c r="Q177" s="235"/>
      <c r="R177" s="235"/>
      <c r="S177" s="235"/>
      <c r="T177" s="236"/>
      <c r="AT177" s="237" t="s">
        <v>145</v>
      </c>
      <c r="AU177" s="237" t="s">
        <v>84</v>
      </c>
      <c r="AV177" s="12" t="s">
        <v>84</v>
      </c>
      <c r="AW177" s="12" t="s">
        <v>35</v>
      </c>
      <c r="AX177" s="12" t="s">
        <v>74</v>
      </c>
      <c r="AY177" s="237" t="s">
        <v>133</v>
      </c>
    </row>
    <row r="178" s="1" customFormat="1" ht="14.4" customHeight="1">
      <c r="B178" s="36"/>
      <c r="C178" s="238" t="s">
        <v>304</v>
      </c>
      <c r="D178" s="238" t="s">
        <v>298</v>
      </c>
      <c r="E178" s="239" t="s">
        <v>583</v>
      </c>
      <c r="F178" s="240" t="s">
        <v>584</v>
      </c>
      <c r="G178" s="241" t="s">
        <v>563</v>
      </c>
      <c r="H178" s="242">
        <v>3.8999999999999999</v>
      </c>
      <c r="I178" s="243"/>
      <c r="J178" s="244">
        <f>ROUND(I178*H178,2)</f>
        <v>0</v>
      </c>
      <c r="K178" s="240" t="s">
        <v>19</v>
      </c>
      <c r="L178" s="245"/>
      <c r="M178" s="246" t="s">
        <v>19</v>
      </c>
      <c r="N178" s="247" t="s">
        <v>45</v>
      </c>
      <c r="O178" s="77"/>
      <c r="P178" s="211">
        <f>O178*H178</f>
        <v>0</v>
      </c>
      <c r="Q178" s="211">
        <v>0.001</v>
      </c>
      <c r="R178" s="211">
        <f>Q178*H178</f>
        <v>0.0038999999999999998</v>
      </c>
      <c r="S178" s="211">
        <v>0</v>
      </c>
      <c r="T178" s="212">
        <f>S178*H178</f>
        <v>0</v>
      </c>
      <c r="AR178" s="15" t="s">
        <v>343</v>
      </c>
      <c r="AT178" s="15" t="s">
        <v>298</v>
      </c>
      <c r="AU178" s="15" t="s">
        <v>84</v>
      </c>
      <c r="AY178" s="15" t="s">
        <v>133</v>
      </c>
      <c r="BE178" s="213">
        <f>IF(N178="základní",J178,0)</f>
        <v>0</v>
      </c>
      <c r="BF178" s="213">
        <f>IF(N178="snížená",J178,0)</f>
        <v>0</v>
      </c>
      <c r="BG178" s="213">
        <f>IF(N178="zákl. přenesená",J178,0)</f>
        <v>0</v>
      </c>
      <c r="BH178" s="213">
        <f>IF(N178="sníž. přenesená",J178,0)</f>
        <v>0</v>
      </c>
      <c r="BI178" s="213">
        <f>IF(N178="nulová",J178,0)</f>
        <v>0</v>
      </c>
      <c r="BJ178" s="15" t="s">
        <v>82</v>
      </c>
      <c r="BK178" s="213">
        <f>ROUND(I178*H178,2)</f>
        <v>0</v>
      </c>
      <c r="BL178" s="15" t="s">
        <v>233</v>
      </c>
      <c r="BM178" s="15" t="s">
        <v>585</v>
      </c>
    </row>
    <row r="179" s="12" customFormat="1">
      <c r="B179" s="227"/>
      <c r="C179" s="228"/>
      <c r="D179" s="214" t="s">
        <v>145</v>
      </c>
      <c r="E179" s="229" t="s">
        <v>19</v>
      </c>
      <c r="F179" s="230" t="s">
        <v>566</v>
      </c>
      <c r="G179" s="228"/>
      <c r="H179" s="231">
        <v>3.8999999999999999</v>
      </c>
      <c r="I179" s="232"/>
      <c r="J179" s="228"/>
      <c r="K179" s="228"/>
      <c r="L179" s="233"/>
      <c r="M179" s="234"/>
      <c r="N179" s="235"/>
      <c r="O179" s="235"/>
      <c r="P179" s="235"/>
      <c r="Q179" s="235"/>
      <c r="R179" s="235"/>
      <c r="S179" s="235"/>
      <c r="T179" s="236"/>
      <c r="AT179" s="237" t="s">
        <v>145</v>
      </c>
      <c r="AU179" s="237" t="s">
        <v>84</v>
      </c>
      <c r="AV179" s="12" t="s">
        <v>84</v>
      </c>
      <c r="AW179" s="12" t="s">
        <v>35</v>
      </c>
      <c r="AX179" s="12" t="s">
        <v>74</v>
      </c>
      <c r="AY179" s="237" t="s">
        <v>133</v>
      </c>
    </row>
    <row r="180" s="1" customFormat="1" ht="20.4" customHeight="1">
      <c r="B180" s="36"/>
      <c r="C180" s="202" t="s">
        <v>310</v>
      </c>
      <c r="D180" s="202" t="s">
        <v>136</v>
      </c>
      <c r="E180" s="203" t="s">
        <v>526</v>
      </c>
      <c r="F180" s="204" t="s">
        <v>527</v>
      </c>
      <c r="G180" s="205" t="s">
        <v>320</v>
      </c>
      <c r="H180" s="206">
        <v>0.0050000000000000001</v>
      </c>
      <c r="I180" s="207"/>
      <c r="J180" s="208">
        <f>ROUND(I180*H180,2)</f>
        <v>0</v>
      </c>
      <c r="K180" s="204" t="s">
        <v>140</v>
      </c>
      <c r="L180" s="41"/>
      <c r="M180" s="209" t="s">
        <v>19</v>
      </c>
      <c r="N180" s="210" t="s">
        <v>45</v>
      </c>
      <c r="O180" s="77"/>
      <c r="P180" s="211">
        <f>O180*H180</f>
        <v>0</v>
      </c>
      <c r="Q180" s="211">
        <v>0</v>
      </c>
      <c r="R180" s="211">
        <f>Q180*H180</f>
        <v>0</v>
      </c>
      <c r="S180" s="211">
        <v>0</v>
      </c>
      <c r="T180" s="212">
        <f>S180*H180</f>
        <v>0</v>
      </c>
      <c r="AR180" s="15" t="s">
        <v>233</v>
      </c>
      <c r="AT180" s="15" t="s">
        <v>136</v>
      </c>
      <c r="AU180" s="15" t="s">
        <v>84</v>
      </c>
      <c r="AY180" s="15" t="s">
        <v>133</v>
      </c>
      <c r="BE180" s="213">
        <f>IF(N180="základní",J180,0)</f>
        <v>0</v>
      </c>
      <c r="BF180" s="213">
        <f>IF(N180="snížená",J180,0)</f>
        <v>0</v>
      </c>
      <c r="BG180" s="213">
        <f>IF(N180="zákl. přenesená",J180,0)</f>
        <v>0</v>
      </c>
      <c r="BH180" s="213">
        <f>IF(N180="sníž. přenesená",J180,0)</f>
        <v>0</v>
      </c>
      <c r="BI180" s="213">
        <f>IF(N180="nulová",J180,0)</f>
        <v>0</v>
      </c>
      <c r="BJ180" s="15" t="s">
        <v>82</v>
      </c>
      <c r="BK180" s="213">
        <f>ROUND(I180*H180,2)</f>
        <v>0</v>
      </c>
      <c r="BL180" s="15" t="s">
        <v>233</v>
      </c>
      <c r="BM180" s="15" t="s">
        <v>528</v>
      </c>
    </row>
    <row r="181" s="1" customFormat="1">
      <c r="B181" s="36"/>
      <c r="C181" s="37"/>
      <c r="D181" s="214" t="s">
        <v>143</v>
      </c>
      <c r="E181" s="37"/>
      <c r="F181" s="215" t="s">
        <v>529</v>
      </c>
      <c r="G181" s="37"/>
      <c r="H181" s="37"/>
      <c r="I181" s="128"/>
      <c r="J181" s="37"/>
      <c r="K181" s="37"/>
      <c r="L181" s="41"/>
      <c r="M181" s="216"/>
      <c r="N181" s="77"/>
      <c r="O181" s="77"/>
      <c r="P181" s="77"/>
      <c r="Q181" s="77"/>
      <c r="R181" s="77"/>
      <c r="S181" s="77"/>
      <c r="T181" s="78"/>
      <c r="AT181" s="15" t="s">
        <v>143</v>
      </c>
      <c r="AU181" s="15" t="s">
        <v>84</v>
      </c>
    </row>
    <row r="182" s="10" customFormat="1" ht="22.8" customHeight="1">
      <c r="B182" s="186"/>
      <c r="C182" s="187"/>
      <c r="D182" s="188" t="s">
        <v>73</v>
      </c>
      <c r="E182" s="200" t="s">
        <v>350</v>
      </c>
      <c r="F182" s="200" t="s">
        <v>351</v>
      </c>
      <c r="G182" s="187"/>
      <c r="H182" s="187"/>
      <c r="I182" s="190"/>
      <c r="J182" s="201">
        <f>BK182</f>
        <v>0</v>
      </c>
      <c r="K182" s="187"/>
      <c r="L182" s="192"/>
      <c r="M182" s="193"/>
      <c r="N182" s="194"/>
      <c r="O182" s="194"/>
      <c r="P182" s="195">
        <f>SUM(P183:P194)</f>
        <v>0</v>
      </c>
      <c r="Q182" s="194"/>
      <c r="R182" s="195">
        <f>SUM(R183:R194)</f>
        <v>0.014740040000000001</v>
      </c>
      <c r="S182" s="194"/>
      <c r="T182" s="196">
        <f>SUM(T183:T194)</f>
        <v>0</v>
      </c>
      <c r="AR182" s="197" t="s">
        <v>84</v>
      </c>
      <c r="AT182" s="198" t="s">
        <v>73</v>
      </c>
      <c r="AU182" s="198" t="s">
        <v>82</v>
      </c>
      <c r="AY182" s="197" t="s">
        <v>133</v>
      </c>
      <c r="BK182" s="199">
        <f>SUM(BK183:BK194)</f>
        <v>0</v>
      </c>
    </row>
    <row r="183" s="1" customFormat="1" ht="20.4" customHeight="1">
      <c r="B183" s="36"/>
      <c r="C183" s="202" t="s">
        <v>317</v>
      </c>
      <c r="D183" s="202" t="s">
        <v>136</v>
      </c>
      <c r="E183" s="203" t="s">
        <v>586</v>
      </c>
      <c r="F183" s="204" t="s">
        <v>587</v>
      </c>
      <c r="G183" s="205" t="s">
        <v>150</v>
      </c>
      <c r="H183" s="206">
        <v>3.5630000000000002</v>
      </c>
      <c r="I183" s="207"/>
      <c r="J183" s="208">
        <f>ROUND(I183*H183,2)</f>
        <v>0</v>
      </c>
      <c r="K183" s="204" t="s">
        <v>140</v>
      </c>
      <c r="L183" s="41"/>
      <c r="M183" s="209" t="s">
        <v>19</v>
      </c>
      <c r="N183" s="210" t="s">
        <v>45</v>
      </c>
      <c r="O183" s="77"/>
      <c r="P183" s="211">
        <f>O183*H183</f>
        <v>0</v>
      </c>
      <c r="Q183" s="211">
        <v>8.0000000000000007E-05</v>
      </c>
      <c r="R183" s="211">
        <f>Q183*H183</f>
        <v>0.00028504000000000002</v>
      </c>
      <c r="S183" s="211">
        <v>0</v>
      </c>
      <c r="T183" s="212">
        <f>S183*H183</f>
        <v>0</v>
      </c>
      <c r="AR183" s="15" t="s">
        <v>233</v>
      </c>
      <c r="AT183" s="15" t="s">
        <v>136</v>
      </c>
      <c r="AU183" s="15" t="s">
        <v>84</v>
      </c>
      <c r="AY183" s="15" t="s">
        <v>133</v>
      </c>
      <c r="BE183" s="213">
        <f>IF(N183="základní",J183,0)</f>
        <v>0</v>
      </c>
      <c r="BF183" s="213">
        <f>IF(N183="snížená",J183,0)</f>
        <v>0</v>
      </c>
      <c r="BG183" s="213">
        <f>IF(N183="zákl. přenesená",J183,0)</f>
        <v>0</v>
      </c>
      <c r="BH183" s="213">
        <f>IF(N183="sníž. přenesená",J183,0)</f>
        <v>0</v>
      </c>
      <c r="BI183" s="213">
        <f>IF(N183="nulová",J183,0)</f>
        <v>0</v>
      </c>
      <c r="BJ183" s="15" t="s">
        <v>82</v>
      </c>
      <c r="BK183" s="213">
        <f>ROUND(I183*H183,2)</f>
        <v>0</v>
      </c>
      <c r="BL183" s="15" t="s">
        <v>233</v>
      </c>
      <c r="BM183" s="15" t="s">
        <v>588</v>
      </c>
    </row>
    <row r="184" s="1" customFormat="1">
      <c r="B184" s="36"/>
      <c r="C184" s="37"/>
      <c r="D184" s="214" t="s">
        <v>152</v>
      </c>
      <c r="E184" s="37"/>
      <c r="F184" s="215" t="s">
        <v>589</v>
      </c>
      <c r="G184" s="37"/>
      <c r="H184" s="37"/>
      <c r="I184" s="128"/>
      <c r="J184" s="37"/>
      <c r="K184" s="37"/>
      <c r="L184" s="41"/>
      <c r="M184" s="216"/>
      <c r="N184" s="77"/>
      <c r="O184" s="77"/>
      <c r="P184" s="77"/>
      <c r="Q184" s="77"/>
      <c r="R184" s="77"/>
      <c r="S184" s="77"/>
      <c r="T184" s="78"/>
      <c r="AT184" s="15" t="s">
        <v>152</v>
      </c>
      <c r="AU184" s="15" t="s">
        <v>84</v>
      </c>
    </row>
    <row r="185" s="12" customFormat="1">
      <c r="B185" s="227"/>
      <c r="C185" s="228"/>
      <c r="D185" s="214" t="s">
        <v>145</v>
      </c>
      <c r="E185" s="229" t="s">
        <v>19</v>
      </c>
      <c r="F185" s="230" t="s">
        <v>590</v>
      </c>
      <c r="G185" s="228"/>
      <c r="H185" s="231">
        <v>14.25</v>
      </c>
      <c r="I185" s="232"/>
      <c r="J185" s="228"/>
      <c r="K185" s="228"/>
      <c r="L185" s="233"/>
      <c r="M185" s="234"/>
      <c r="N185" s="235"/>
      <c r="O185" s="235"/>
      <c r="P185" s="235"/>
      <c r="Q185" s="235"/>
      <c r="R185" s="235"/>
      <c r="S185" s="235"/>
      <c r="T185" s="236"/>
      <c r="AT185" s="237" t="s">
        <v>145</v>
      </c>
      <c r="AU185" s="237" t="s">
        <v>84</v>
      </c>
      <c r="AV185" s="12" t="s">
        <v>84</v>
      </c>
      <c r="AW185" s="12" t="s">
        <v>35</v>
      </c>
      <c r="AX185" s="12" t="s">
        <v>74</v>
      </c>
      <c r="AY185" s="237" t="s">
        <v>133</v>
      </c>
    </row>
    <row r="186" s="12" customFormat="1">
      <c r="B186" s="227"/>
      <c r="C186" s="228"/>
      <c r="D186" s="214" t="s">
        <v>145</v>
      </c>
      <c r="E186" s="228"/>
      <c r="F186" s="230" t="s">
        <v>591</v>
      </c>
      <c r="G186" s="228"/>
      <c r="H186" s="231">
        <v>3.5630000000000002</v>
      </c>
      <c r="I186" s="232"/>
      <c r="J186" s="228"/>
      <c r="K186" s="228"/>
      <c r="L186" s="233"/>
      <c r="M186" s="234"/>
      <c r="N186" s="235"/>
      <c r="O186" s="235"/>
      <c r="P186" s="235"/>
      <c r="Q186" s="235"/>
      <c r="R186" s="235"/>
      <c r="S186" s="235"/>
      <c r="T186" s="236"/>
      <c r="AT186" s="237" t="s">
        <v>145</v>
      </c>
      <c r="AU186" s="237" t="s">
        <v>84</v>
      </c>
      <c r="AV186" s="12" t="s">
        <v>84</v>
      </c>
      <c r="AW186" s="12" t="s">
        <v>4</v>
      </c>
      <c r="AX186" s="12" t="s">
        <v>82</v>
      </c>
      <c r="AY186" s="237" t="s">
        <v>133</v>
      </c>
    </row>
    <row r="187" s="1" customFormat="1" ht="20.4" customHeight="1">
      <c r="B187" s="36"/>
      <c r="C187" s="202" t="s">
        <v>323</v>
      </c>
      <c r="D187" s="202" t="s">
        <v>136</v>
      </c>
      <c r="E187" s="203" t="s">
        <v>592</v>
      </c>
      <c r="F187" s="204" t="s">
        <v>593</v>
      </c>
      <c r="G187" s="205" t="s">
        <v>150</v>
      </c>
      <c r="H187" s="206">
        <v>7.125</v>
      </c>
      <c r="I187" s="207"/>
      <c r="J187" s="208">
        <f>ROUND(I187*H187,2)</f>
        <v>0</v>
      </c>
      <c r="K187" s="204" t="s">
        <v>140</v>
      </c>
      <c r="L187" s="41"/>
      <c r="M187" s="209" t="s">
        <v>19</v>
      </c>
      <c r="N187" s="210" t="s">
        <v>45</v>
      </c>
      <c r="O187" s="77"/>
      <c r="P187" s="211">
        <f>O187*H187</f>
        <v>0</v>
      </c>
      <c r="Q187" s="211">
        <v>0.00012</v>
      </c>
      <c r="R187" s="211">
        <f>Q187*H187</f>
        <v>0.00085500000000000007</v>
      </c>
      <c r="S187" s="211">
        <v>0</v>
      </c>
      <c r="T187" s="212">
        <f>S187*H187</f>
        <v>0</v>
      </c>
      <c r="AR187" s="15" t="s">
        <v>233</v>
      </c>
      <c r="AT187" s="15" t="s">
        <v>136</v>
      </c>
      <c r="AU187" s="15" t="s">
        <v>84</v>
      </c>
      <c r="AY187" s="15" t="s">
        <v>133</v>
      </c>
      <c r="BE187" s="213">
        <f>IF(N187="základní",J187,0)</f>
        <v>0</v>
      </c>
      <c r="BF187" s="213">
        <f>IF(N187="snížená",J187,0)</f>
        <v>0</v>
      </c>
      <c r="BG187" s="213">
        <f>IF(N187="zákl. přenesená",J187,0)</f>
        <v>0</v>
      </c>
      <c r="BH187" s="213">
        <f>IF(N187="sníž. přenesená",J187,0)</f>
        <v>0</v>
      </c>
      <c r="BI187" s="213">
        <f>IF(N187="nulová",J187,0)</f>
        <v>0</v>
      </c>
      <c r="BJ187" s="15" t="s">
        <v>82</v>
      </c>
      <c r="BK187" s="213">
        <f>ROUND(I187*H187,2)</f>
        <v>0</v>
      </c>
      <c r="BL187" s="15" t="s">
        <v>233</v>
      </c>
      <c r="BM187" s="15" t="s">
        <v>594</v>
      </c>
    </row>
    <row r="188" s="1" customFormat="1">
      <c r="B188" s="36"/>
      <c r="C188" s="37"/>
      <c r="D188" s="214" t="s">
        <v>152</v>
      </c>
      <c r="E188" s="37"/>
      <c r="F188" s="215" t="s">
        <v>595</v>
      </c>
      <c r="G188" s="37"/>
      <c r="H188" s="37"/>
      <c r="I188" s="128"/>
      <c r="J188" s="37"/>
      <c r="K188" s="37"/>
      <c r="L188" s="41"/>
      <c r="M188" s="216"/>
      <c r="N188" s="77"/>
      <c r="O188" s="77"/>
      <c r="P188" s="77"/>
      <c r="Q188" s="77"/>
      <c r="R188" s="77"/>
      <c r="S188" s="77"/>
      <c r="T188" s="78"/>
      <c r="AT188" s="15" t="s">
        <v>152</v>
      </c>
      <c r="AU188" s="15" t="s">
        <v>84</v>
      </c>
    </row>
    <row r="189" s="11" customFormat="1">
      <c r="B189" s="217"/>
      <c r="C189" s="218"/>
      <c r="D189" s="214" t="s">
        <v>145</v>
      </c>
      <c r="E189" s="219" t="s">
        <v>19</v>
      </c>
      <c r="F189" s="220" t="s">
        <v>537</v>
      </c>
      <c r="G189" s="218"/>
      <c r="H189" s="219" t="s">
        <v>19</v>
      </c>
      <c r="I189" s="221"/>
      <c r="J189" s="218"/>
      <c r="K189" s="218"/>
      <c r="L189" s="222"/>
      <c r="M189" s="223"/>
      <c r="N189" s="224"/>
      <c r="O189" s="224"/>
      <c r="P189" s="224"/>
      <c r="Q189" s="224"/>
      <c r="R189" s="224"/>
      <c r="S189" s="224"/>
      <c r="T189" s="225"/>
      <c r="AT189" s="226" t="s">
        <v>145</v>
      </c>
      <c r="AU189" s="226" t="s">
        <v>84</v>
      </c>
      <c r="AV189" s="11" t="s">
        <v>82</v>
      </c>
      <c r="AW189" s="11" t="s">
        <v>35</v>
      </c>
      <c r="AX189" s="11" t="s">
        <v>74</v>
      </c>
      <c r="AY189" s="226" t="s">
        <v>133</v>
      </c>
    </row>
    <row r="190" s="12" customFormat="1">
      <c r="B190" s="227"/>
      <c r="C190" s="228"/>
      <c r="D190" s="214" t="s">
        <v>145</v>
      </c>
      <c r="E190" s="229" t="s">
        <v>19</v>
      </c>
      <c r="F190" s="230" t="s">
        <v>596</v>
      </c>
      <c r="G190" s="228"/>
      <c r="H190" s="231">
        <v>28.5</v>
      </c>
      <c r="I190" s="232"/>
      <c r="J190" s="228"/>
      <c r="K190" s="228"/>
      <c r="L190" s="233"/>
      <c r="M190" s="234"/>
      <c r="N190" s="235"/>
      <c r="O190" s="235"/>
      <c r="P190" s="235"/>
      <c r="Q190" s="235"/>
      <c r="R190" s="235"/>
      <c r="S190" s="235"/>
      <c r="T190" s="236"/>
      <c r="AT190" s="237" t="s">
        <v>145</v>
      </c>
      <c r="AU190" s="237" t="s">
        <v>84</v>
      </c>
      <c r="AV190" s="12" t="s">
        <v>84</v>
      </c>
      <c r="AW190" s="12" t="s">
        <v>35</v>
      </c>
      <c r="AX190" s="12" t="s">
        <v>74</v>
      </c>
      <c r="AY190" s="237" t="s">
        <v>133</v>
      </c>
    </row>
    <row r="191" s="12" customFormat="1">
      <c r="B191" s="227"/>
      <c r="C191" s="228"/>
      <c r="D191" s="214" t="s">
        <v>145</v>
      </c>
      <c r="E191" s="228"/>
      <c r="F191" s="230" t="s">
        <v>597</v>
      </c>
      <c r="G191" s="228"/>
      <c r="H191" s="231">
        <v>7.125</v>
      </c>
      <c r="I191" s="232"/>
      <c r="J191" s="228"/>
      <c r="K191" s="228"/>
      <c r="L191" s="233"/>
      <c r="M191" s="234"/>
      <c r="N191" s="235"/>
      <c r="O191" s="235"/>
      <c r="P191" s="235"/>
      <c r="Q191" s="235"/>
      <c r="R191" s="235"/>
      <c r="S191" s="235"/>
      <c r="T191" s="236"/>
      <c r="AT191" s="237" t="s">
        <v>145</v>
      </c>
      <c r="AU191" s="237" t="s">
        <v>84</v>
      </c>
      <c r="AV191" s="12" t="s">
        <v>84</v>
      </c>
      <c r="AW191" s="12" t="s">
        <v>4</v>
      </c>
      <c r="AX191" s="12" t="s">
        <v>82</v>
      </c>
      <c r="AY191" s="237" t="s">
        <v>133</v>
      </c>
    </row>
    <row r="192" s="1" customFormat="1" ht="20.4" customHeight="1">
      <c r="B192" s="36"/>
      <c r="C192" s="202" t="s">
        <v>328</v>
      </c>
      <c r="D192" s="202" t="s">
        <v>136</v>
      </c>
      <c r="E192" s="203" t="s">
        <v>353</v>
      </c>
      <c r="F192" s="204" t="s">
        <v>354</v>
      </c>
      <c r="G192" s="205" t="s">
        <v>150</v>
      </c>
      <c r="H192" s="206">
        <v>68</v>
      </c>
      <c r="I192" s="207"/>
      <c r="J192" s="208">
        <f>ROUND(I192*H192,2)</f>
        <v>0</v>
      </c>
      <c r="K192" s="204" t="s">
        <v>140</v>
      </c>
      <c r="L192" s="41"/>
      <c r="M192" s="209" t="s">
        <v>19</v>
      </c>
      <c r="N192" s="210" t="s">
        <v>45</v>
      </c>
      <c r="O192" s="77"/>
      <c r="P192" s="211">
        <f>O192*H192</f>
        <v>0</v>
      </c>
      <c r="Q192" s="211">
        <v>0.00020000000000000001</v>
      </c>
      <c r="R192" s="211">
        <f>Q192*H192</f>
        <v>0.013600000000000001</v>
      </c>
      <c r="S192" s="211">
        <v>0</v>
      </c>
      <c r="T192" s="212">
        <f>S192*H192</f>
        <v>0</v>
      </c>
      <c r="AR192" s="15" t="s">
        <v>233</v>
      </c>
      <c r="AT192" s="15" t="s">
        <v>136</v>
      </c>
      <c r="AU192" s="15" t="s">
        <v>84</v>
      </c>
      <c r="AY192" s="15" t="s">
        <v>133</v>
      </c>
      <c r="BE192" s="213">
        <f>IF(N192="základní",J192,0)</f>
        <v>0</v>
      </c>
      <c r="BF192" s="213">
        <f>IF(N192="snížená",J192,0)</f>
        <v>0</v>
      </c>
      <c r="BG192" s="213">
        <f>IF(N192="zákl. přenesená",J192,0)</f>
        <v>0</v>
      </c>
      <c r="BH192" s="213">
        <f>IF(N192="sníž. přenesená",J192,0)</f>
        <v>0</v>
      </c>
      <c r="BI192" s="213">
        <f>IF(N192="nulová",J192,0)</f>
        <v>0</v>
      </c>
      <c r="BJ192" s="15" t="s">
        <v>82</v>
      </c>
      <c r="BK192" s="213">
        <f>ROUND(I192*H192,2)</f>
        <v>0</v>
      </c>
      <c r="BL192" s="15" t="s">
        <v>233</v>
      </c>
      <c r="BM192" s="15" t="s">
        <v>355</v>
      </c>
    </row>
    <row r="193" s="1" customFormat="1">
      <c r="B193" s="36"/>
      <c r="C193" s="37"/>
      <c r="D193" s="214" t="s">
        <v>152</v>
      </c>
      <c r="E193" s="37"/>
      <c r="F193" s="215" t="s">
        <v>356</v>
      </c>
      <c r="G193" s="37"/>
      <c r="H193" s="37"/>
      <c r="I193" s="128"/>
      <c r="J193" s="37"/>
      <c r="K193" s="37"/>
      <c r="L193" s="41"/>
      <c r="M193" s="216"/>
      <c r="N193" s="77"/>
      <c r="O193" s="77"/>
      <c r="P193" s="77"/>
      <c r="Q193" s="77"/>
      <c r="R193" s="77"/>
      <c r="S193" s="77"/>
      <c r="T193" s="78"/>
      <c r="AT193" s="15" t="s">
        <v>152</v>
      </c>
      <c r="AU193" s="15" t="s">
        <v>84</v>
      </c>
    </row>
    <row r="194" s="12" customFormat="1">
      <c r="B194" s="227"/>
      <c r="C194" s="228"/>
      <c r="D194" s="214" t="s">
        <v>145</v>
      </c>
      <c r="E194" s="229" t="s">
        <v>19</v>
      </c>
      <c r="F194" s="230" t="s">
        <v>557</v>
      </c>
      <c r="G194" s="228"/>
      <c r="H194" s="231">
        <v>68</v>
      </c>
      <c r="I194" s="232"/>
      <c r="J194" s="228"/>
      <c r="K194" s="228"/>
      <c r="L194" s="233"/>
      <c r="M194" s="234"/>
      <c r="N194" s="235"/>
      <c r="O194" s="235"/>
      <c r="P194" s="235"/>
      <c r="Q194" s="235"/>
      <c r="R194" s="235"/>
      <c r="S194" s="235"/>
      <c r="T194" s="236"/>
      <c r="AT194" s="237" t="s">
        <v>145</v>
      </c>
      <c r="AU194" s="237" t="s">
        <v>84</v>
      </c>
      <c r="AV194" s="12" t="s">
        <v>84</v>
      </c>
      <c r="AW194" s="12" t="s">
        <v>35</v>
      </c>
      <c r="AX194" s="12" t="s">
        <v>74</v>
      </c>
      <c r="AY194" s="237" t="s">
        <v>133</v>
      </c>
    </row>
    <row r="195" s="10" customFormat="1" ht="25.92" customHeight="1">
      <c r="B195" s="186"/>
      <c r="C195" s="187"/>
      <c r="D195" s="188" t="s">
        <v>73</v>
      </c>
      <c r="E195" s="189" t="s">
        <v>357</v>
      </c>
      <c r="F195" s="189" t="s">
        <v>358</v>
      </c>
      <c r="G195" s="187"/>
      <c r="H195" s="187"/>
      <c r="I195" s="190"/>
      <c r="J195" s="191">
        <f>BK195</f>
        <v>0</v>
      </c>
      <c r="K195" s="187"/>
      <c r="L195" s="192"/>
      <c r="M195" s="193"/>
      <c r="N195" s="194"/>
      <c r="O195" s="194"/>
      <c r="P195" s="195">
        <f>P196+P198</f>
        <v>0</v>
      </c>
      <c r="Q195" s="194"/>
      <c r="R195" s="195">
        <f>R196+R198</f>
        <v>0</v>
      </c>
      <c r="S195" s="194"/>
      <c r="T195" s="196">
        <f>T196+T198</f>
        <v>0</v>
      </c>
      <c r="AR195" s="197" t="s">
        <v>169</v>
      </c>
      <c r="AT195" s="198" t="s">
        <v>73</v>
      </c>
      <c r="AU195" s="198" t="s">
        <v>74</v>
      </c>
      <c r="AY195" s="197" t="s">
        <v>133</v>
      </c>
      <c r="BK195" s="199">
        <f>BK196+BK198</f>
        <v>0</v>
      </c>
    </row>
    <row r="196" s="10" customFormat="1" ht="22.8" customHeight="1">
      <c r="B196" s="186"/>
      <c r="C196" s="187"/>
      <c r="D196" s="188" t="s">
        <v>73</v>
      </c>
      <c r="E196" s="200" t="s">
        <v>359</v>
      </c>
      <c r="F196" s="200" t="s">
        <v>360</v>
      </c>
      <c r="G196" s="187"/>
      <c r="H196" s="187"/>
      <c r="I196" s="190"/>
      <c r="J196" s="201">
        <f>BK196</f>
        <v>0</v>
      </c>
      <c r="K196" s="187"/>
      <c r="L196" s="192"/>
      <c r="M196" s="193"/>
      <c r="N196" s="194"/>
      <c r="O196" s="194"/>
      <c r="P196" s="195">
        <f>P197</f>
        <v>0</v>
      </c>
      <c r="Q196" s="194"/>
      <c r="R196" s="195">
        <f>R197</f>
        <v>0</v>
      </c>
      <c r="S196" s="194"/>
      <c r="T196" s="196">
        <f>T197</f>
        <v>0</v>
      </c>
      <c r="AR196" s="197" t="s">
        <v>169</v>
      </c>
      <c r="AT196" s="198" t="s">
        <v>73</v>
      </c>
      <c r="AU196" s="198" t="s">
        <v>82</v>
      </c>
      <c r="AY196" s="197" t="s">
        <v>133</v>
      </c>
      <c r="BK196" s="199">
        <f>BK197</f>
        <v>0</v>
      </c>
    </row>
    <row r="197" s="1" customFormat="1" ht="20.4" customHeight="1">
      <c r="B197" s="36"/>
      <c r="C197" s="202" t="s">
        <v>334</v>
      </c>
      <c r="D197" s="202" t="s">
        <v>136</v>
      </c>
      <c r="E197" s="203" t="s">
        <v>362</v>
      </c>
      <c r="F197" s="204" t="s">
        <v>360</v>
      </c>
      <c r="G197" s="205" t="s">
        <v>228</v>
      </c>
      <c r="H197" s="206">
        <v>1</v>
      </c>
      <c r="I197" s="207"/>
      <c r="J197" s="208">
        <f>ROUND(I197*H197,2)</f>
        <v>0</v>
      </c>
      <c r="K197" s="204" t="s">
        <v>140</v>
      </c>
      <c r="L197" s="41"/>
      <c r="M197" s="209" t="s">
        <v>19</v>
      </c>
      <c r="N197" s="210" t="s">
        <v>45</v>
      </c>
      <c r="O197" s="77"/>
      <c r="P197" s="211">
        <f>O197*H197</f>
        <v>0</v>
      </c>
      <c r="Q197" s="211">
        <v>0</v>
      </c>
      <c r="R197" s="211">
        <f>Q197*H197</f>
        <v>0</v>
      </c>
      <c r="S197" s="211">
        <v>0</v>
      </c>
      <c r="T197" s="212">
        <f>S197*H197</f>
        <v>0</v>
      </c>
      <c r="AR197" s="15" t="s">
        <v>363</v>
      </c>
      <c r="AT197" s="15" t="s">
        <v>136</v>
      </c>
      <c r="AU197" s="15" t="s">
        <v>84</v>
      </c>
      <c r="AY197" s="15" t="s">
        <v>133</v>
      </c>
      <c r="BE197" s="213">
        <f>IF(N197="základní",J197,0)</f>
        <v>0</v>
      </c>
      <c r="BF197" s="213">
        <f>IF(N197="snížená",J197,0)</f>
        <v>0</v>
      </c>
      <c r="BG197" s="213">
        <f>IF(N197="zákl. přenesená",J197,0)</f>
        <v>0</v>
      </c>
      <c r="BH197" s="213">
        <f>IF(N197="sníž. přenesená",J197,0)</f>
        <v>0</v>
      </c>
      <c r="BI197" s="213">
        <f>IF(N197="nulová",J197,0)</f>
        <v>0</v>
      </c>
      <c r="BJ197" s="15" t="s">
        <v>82</v>
      </c>
      <c r="BK197" s="213">
        <f>ROUND(I197*H197,2)</f>
        <v>0</v>
      </c>
      <c r="BL197" s="15" t="s">
        <v>363</v>
      </c>
      <c r="BM197" s="15" t="s">
        <v>364</v>
      </c>
    </row>
    <row r="198" s="10" customFormat="1" ht="22.8" customHeight="1">
      <c r="B198" s="186"/>
      <c r="C198" s="187"/>
      <c r="D198" s="188" t="s">
        <v>73</v>
      </c>
      <c r="E198" s="200" t="s">
        <v>365</v>
      </c>
      <c r="F198" s="200" t="s">
        <v>366</v>
      </c>
      <c r="G198" s="187"/>
      <c r="H198" s="187"/>
      <c r="I198" s="190"/>
      <c r="J198" s="201">
        <f>BK198</f>
        <v>0</v>
      </c>
      <c r="K198" s="187"/>
      <c r="L198" s="192"/>
      <c r="M198" s="193"/>
      <c r="N198" s="194"/>
      <c r="O198" s="194"/>
      <c r="P198" s="195">
        <f>P199</f>
        <v>0</v>
      </c>
      <c r="Q198" s="194"/>
      <c r="R198" s="195">
        <f>R199</f>
        <v>0</v>
      </c>
      <c r="S198" s="194"/>
      <c r="T198" s="196">
        <f>T199</f>
        <v>0</v>
      </c>
      <c r="AR198" s="197" t="s">
        <v>169</v>
      </c>
      <c r="AT198" s="198" t="s">
        <v>73</v>
      </c>
      <c r="AU198" s="198" t="s">
        <v>82</v>
      </c>
      <c r="AY198" s="197" t="s">
        <v>133</v>
      </c>
      <c r="BK198" s="199">
        <f>BK199</f>
        <v>0</v>
      </c>
    </row>
    <row r="199" s="1" customFormat="1" ht="20.4" customHeight="1">
      <c r="B199" s="36"/>
      <c r="C199" s="202" t="s">
        <v>343</v>
      </c>
      <c r="D199" s="202" t="s">
        <v>136</v>
      </c>
      <c r="E199" s="203" t="s">
        <v>368</v>
      </c>
      <c r="F199" s="204" t="s">
        <v>366</v>
      </c>
      <c r="G199" s="205" t="s">
        <v>228</v>
      </c>
      <c r="H199" s="206">
        <v>1</v>
      </c>
      <c r="I199" s="207"/>
      <c r="J199" s="208">
        <f>ROUND(I199*H199,2)</f>
        <v>0</v>
      </c>
      <c r="K199" s="204" t="s">
        <v>140</v>
      </c>
      <c r="L199" s="41"/>
      <c r="M199" s="248" t="s">
        <v>19</v>
      </c>
      <c r="N199" s="249" t="s">
        <v>45</v>
      </c>
      <c r="O199" s="250"/>
      <c r="P199" s="251">
        <f>O199*H199</f>
        <v>0</v>
      </c>
      <c r="Q199" s="251">
        <v>0</v>
      </c>
      <c r="R199" s="251">
        <f>Q199*H199</f>
        <v>0</v>
      </c>
      <c r="S199" s="251">
        <v>0</v>
      </c>
      <c r="T199" s="252">
        <f>S199*H199</f>
        <v>0</v>
      </c>
      <c r="AR199" s="15" t="s">
        <v>363</v>
      </c>
      <c r="AT199" s="15" t="s">
        <v>136</v>
      </c>
      <c r="AU199" s="15" t="s">
        <v>84</v>
      </c>
      <c r="AY199" s="15" t="s">
        <v>133</v>
      </c>
      <c r="BE199" s="213">
        <f>IF(N199="základní",J199,0)</f>
        <v>0</v>
      </c>
      <c r="BF199" s="213">
        <f>IF(N199="snížená",J199,0)</f>
        <v>0</v>
      </c>
      <c r="BG199" s="213">
        <f>IF(N199="zákl. přenesená",J199,0)</f>
        <v>0</v>
      </c>
      <c r="BH199" s="213">
        <f>IF(N199="sníž. přenesená",J199,0)</f>
        <v>0</v>
      </c>
      <c r="BI199" s="213">
        <f>IF(N199="nulová",J199,0)</f>
        <v>0</v>
      </c>
      <c r="BJ199" s="15" t="s">
        <v>82</v>
      </c>
      <c r="BK199" s="213">
        <f>ROUND(I199*H199,2)</f>
        <v>0</v>
      </c>
      <c r="BL199" s="15" t="s">
        <v>363</v>
      </c>
      <c r="BM199" s="15" t="s">
        <v>369</v>
      </c>
    </row>
    <row r="200" s="1" customFormat="1" ht="6.96" customHeight="1">
      <c r="B200" s="55"/>
      <c r="C200" s="56"/>
      <c r="D200" s="56"/>
      <c r="E200" s="56"/>
      <c r="F200" s="56"/>
      <c r="G200" s="56"/>
      <c r="H200" s="56"/>
      <c r="I200" s="152"/>
      <c r="J200" s="56"/>
      <c r="K200" s="56"/>
      <c r="L200" s="41"/>
    </row>
  </sheetData>
  <sheetProtection sheet="1" autoFilter="0" formatColumns="0" formatRows="0" objects="1" scenarios="1" spinCount="100000" saltValue="UyRZo+5X9uxMAto4Q2NzPiCOTOR9pHeRFTn89htQF2fuKC/BoIqLql6EjGsGChyaIzG5wrgFzW4C600vCVAFzw==" hashValue="Bnhltqwj9VQOC5XZdr36e1s7wAm9oSQ7IAluUS+GurSa2kGb0O1uanQ8SzWFcia48jiebXoOllssYojMlSQD7w==" algorithmName="SHA-512" password="CC35"/>
  <autoFilter ref="C93:K199"/>
  <mergeCells count="9">
    <mergeCell ref="E7:H7"/>
    <mergeCell ref="E9:H9"/>
    <mergeCell ref="E18:H18"/>
    <mergeCell ref="E27:H27"/>
    <mergeCell ref="E48:H48"/>
    <mergeCell ref="E50:H50"/>
    <mergeCell ref="E84:H84"/>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29" style="253" customWidth="1"/>
    <col min="2" max="2" width="1.664063" style="253" customWidth="1"/>
    <col min="3" max="4" width="5" style="253" customWidth="1"/>
    <col min="5" max="5" width="11.71" style="253" customWidth="1"/>
    <col min="6" max="6" width="9.14" style="253" customWidth="1"/>
    <col min="7" max="7" width="5" style="253" customWidth="1"/>
    <col min="8" max="8" width="77.86" style="253" customWidth="1"/>
    <col min="9" max="10" width="20" style="253" customWidth="1"/>
    <col min="11" max="11" width="1.664063" style="253" customWidth="1"/>
  </cols>
  <sheetData>
    <row r="1" ht="37.5" customHeight="1"/>
    <row r="2" ht="7.5" customHeight="1">
      <c r="B2" s="254"/>
      <c r="C2" s="255"/>
      <c r="D2" s="255"/>
      <c r="E2" s="255"/>
      <c r="F2" s="255"/>
      <c r="G2" s="255"/>
      <c r="H2" s="255"/>
      <c r="I2" s="255"/>
      <c r="J2" s="255"/>
      <c r="K2" s="256"/>
    </row>
    <row r="3" s="13" customFormat="1" ht="45" customHeight="1">
      <c r="B3" s="257"/>
      <c r="C3" s="258" t="s">
        <v>598</v>
      </c>
      <c r="D3" s="258"/>
      <c r="E3" s="258"/>
      <c r="F3" s="258"/>
      <c r="G3" s="258"/>
      <c r="H3" s="258"/>
      <c r="I3" s="258"/>
      <c r="J3" s="258"/>
      <c r="K3" s="259"/>
    </row>
    <row r="4" ht="25.5" customHeight="1">
      <c r="B4" s="260"/>
      <c r="C4" s="261" t="s">
        <v>599</v>
      </c>
      <c r="D4" s="261"/>
      <c r="E4" s="261"/>
      <c r="F4" s="261"/>
      <c r="G4" s="261"/>
      <c r="H4" s="261"/>
      <c r="I4" s="261"/>
      <c r="J4" s="261"/>
      <c r="K4" s="262"/>
    </row>
    <row r="5" ht="5.25" customHeight="1">
      <c r="B5" s="260"/>
      <c r="C5" s="263"/>
      <c r="D5" s="263"/>
      <c r="E5" s="263"/>
      <c r="F5" s="263"/>
      <c r="G5" s="263"/>
      <c r="H5" s="263"/>
      <c r="I5" s="263"/>
      <c r="J5" s="263"/>
      <c r="K5" s="262"/>
    </row>
    <row r="6" ht="15" customHeight="1">
      <c r="B6" s="260"/>
      <c r="C6" s="264" t="s">
        <v>600</v>
      </c>
      <c r="D6" s="264"/>
      <c r="E6" s="264"/>
      <c r="F6" s="264"/>
      <c r="G6" s="264"/>
      <c r="H6" s="264"/>
      <c r="I6" s="264"/>
      <c r="J6" s="264"/>
      <c r="K6" s="262"/>
    </row>
    <row r="7" ht="15" customHeight="1">
      <c r="B7" s="265"/>
      <c r="C7" s="264" t="s">
        <v>601</v>
      </c>
      <c r="D7" s="264"/>
      <c r="E7" s="264"/>
      <c r="F7" s="264"/>
      <c r="G7" s="264"/>
      <c r="H7" s="264"/>
      <c r="I7" s="264"/>
      <c r="J7" s="264"/>
      <c r="K7" s="262"/>
    </row>
    <row r="8" ht="12.75" customHeight="1">
      <c r="B8" s="265"/>
      <c r="C8" s="264"/>
      <c r="D8" s="264"/>
      <c r="E8" s="264"/>
      <c r="F8" s="264"/>
      <c r="G8" s="264"/>
      <c r="H8" s="264"/>
      <c r="I8" s="264"/>
      <c r="J8" s="264"/>
      <c r="K8" s="262"/>
    </row>
    <row r="9" ht="15" customHeight="1">
      <c r="B9" s="265"/>
      <c r="C9" s="264" t="s">
        <v>602</v>
      </c>
      <c r="D9" s="264"/>
      <c r="E9" s="264"/>
      <c r="F9" s="264"/>
      <c r="G9" s="264"/>
      <c r="H9" s="264"/>
      <c r="I9" s="264"/>
      <c r="J9" s="264"/>
      <c r="K9" s="262"/>
    </row>
    <row r="10" ht="15" customHeight="1">
      <c r="B10" s="265"/>
      <c r="C10" s="264"/>
      <c r="D10" s="264" t="s">
        <v>603</v>
      </c>
      <c r="E10" s="264"/>
      <c r="F10" s="264"/>
      <c r="G10" s="264"/>
      <c r="H10" s="264"/>
      <c r="I10" s="264"/>
      <c r="J10" s="264"/>
      <c r="K10" s="262"/>
    </row>
    <row r="11" ht="15" customHeight="1">
      <c r="B11" s="265"/>
      <c r="C11" s="266"/>
      <c r="D11" s="264" t="s">
        <v>604</v>
      </c>
      <c r="E11" s="264"/>
      <c r="F11" s="264"/>
      <c r="G11" s="264"/>
      <c r="H11" s="264"/>
      <c r="I11" s="264"/>
      <c r="J11" s="264"/>
      <c r="K11" s="262"/>
    </row>
    <row r="12" ht="15" customHeight="1">
      <c r="B12" s="265"/>
      <c r="C12" s="266"/>
      <c r="D12" s="264"/>
      <c r="E12" s="264"/>
      <c r="F12" s="264"/>
      <c r="G12" s="264"/>
      <c r="H12" s="264"/>
      <c r="I12" s="264"/>
      <c r="J12" s="264"/>
      <c r="K12" s="262"/>
    </row>
    <row r="13" ht="15" customHeight="1">
      <c r="B13" s="265"/>
      <c r="C13" s="266"/>
      <c r="D13" s="267" t="s">
        <v>605</v>
      </c>
      <c r="E13" s="264"/>
      <c r="F13" s="264"/>
      <c r="G13" s="264"/>
      <c r="H13" s="264"/>
      <c r="I13" s="264"/>
      <c r="J13" s="264"/>
      <c r="K13" s="262"/>
    </row>
    <row r="14" ht="12.75" customHeight="1">
      <c r="B14" s="265"/>
      <c r="C14" s="266"/>
      <c r="D14" s="266"/>
      <c r="E14" s="266"/>
      <c r="F14" s="266"/>
      <c r="G14" s="266"/>
      <c r="H14" s="266"/>
      <c r="I14" s="266"/>
      <c r="J14" s="266"/>
      <c r="K14" s="262"/>
    </row>
    <row r="15" ht="15" customHeight="1">
      <c r="B15" s="265"/>
      <c r="C15" s="266"/>
      <c r="D15" s="264" t="s">
        <v>606</v>
      </c>
      <c r="E15" s="264"/>
      <c r="F15" s="264"/>
      <c r="G15" s="264"/>
      <c r="H15" s="264"/>
      <c r="I15" s="264"/>
      <c r="J15" s="264"/>
      <c r="K15" s="262"/>
    </row>
    <row r="16" ht="15" customHeight="1">
      <c r="B16" s="265"/>
      <c r="C16" s="266"/>
      <c r="D16" s="264" t="s">
        <v>607</v>
      </c>
      <c r="E16" s="264"/>
      <c r="F16" s="264"/>
      <c r="G16" s="264"/>
      <c r="H16" s="264"/>
      <c r="I16" s="264"/>
      <c r="J16" s="264"/>
      <c r="K16" s="262"/>
    </row>
    <row r="17" ht="15" customHeight="1">
      <c r="B17" s="265"/>
      <c r="C17" s="266"/>
      <c r="D17" s="264" t="s">
        <v>608</v>
      </c>
      <c r="E17" s="264"/>
      <c r="F17" s="264"/>
      <c r="G17" s="264"/>
      <c r="H17" s="264"/>
      <c r="I17" s="264"/>
      <c r="J17" s="264"/>
      <c r="K17" s="262"/>
    </row>
    <row r="18" ht="15" customHeight="1">
      <c r="B18" s="265"/>
      <c r="C18" s="266"/>
      <c r="D18" s="266"/>
      <c r="E18" s="268" t="s">
        <v>81</v>
      </c>
      <c r="F18" s="264" t="s">
        <v>609</v>
      </c>
      <c r="G18" s="264"/>
      <c r="H18" s="264"/>
      <c r="I18" s="264"/>
      <c r="J18" s="264"/>
      <c r="K18" s="262"/>
    </row>
    <row r="19" ht="15" customHeight="1">
      <c r="B19" s="265"/>
      <c r="C19" s="266"/>
      <c r="D19" s="266"/>
      <c r="E19" s="268" t="s">
        <v>610</v>
      </c>
      <c r="F19" s="264" t="s">
        <v>611</v>
      </c>
      <c r="G19" s="264"/>
      <c r="H19" s="264"/>
      <c r="I19" s="264"/>
      <c r="J19" s="264"/>
      <c r="K19" s="262"/>
    </row>
    <row r="20" ht="15" customHeight="1">
      <c r="B20" s="265"/>
      <c r="C20" s="266"/>
      <c r="D20" s="266"/>
      <c r="E20" s="268" t="s">
        <v>612</v>
      </c>
      <c r="F20" s="264" t="s">
        <v>613</v>
      </c>
      <c r="G20" s="264"/>
      <c r="H20" s="264"/>
      <c r="I20" s="264"/>
      <c r="J20" s="264"/>
      <c r="K20" s="262"/>
    </row>
    <row r="21" ht="15" customHeight="1">
      <c r="B21" s="265"/>
      <c r="C21" s="266"/>
      <c r="D21" s="266"/>
      <c r="E21" s="268" t="s">
        <v>614</v>
      </c>
      <c r="F21" s="264" t="s">
        <v>615</v>
      </c>
      <c r="G21" s="264"/>
      <c r="H21" s="264"/>
      <c r="I21" s="264"/>
      <c r="J21" s="264"/>
      <c r="K21" s="262"/>
    </row>
    <row r="22" ht="15" customHeight="1">
      <c r="B22" s="265"/>
      <c r="C22" s="266"/>
      <c r="D22" s="266"/>
      <c r="E22" s="268" t="s">
        <v>616</v>
      </c>
      <c r="F22" s="264" t="s">
        <v>617</v>
      </c>
      <c r="G22" s="264"/>
      <c r="H22" s="264"/>
      <c r="I22" s="264"/>
      <c r="J22" s="264"/>
      <c r="K22" s="262"/>
    </row>
    <row r="23" ht="15" customHeight="1">
      <c r="B23" s="265"/>
      <c r="C23" s="266"/>
      <c r="D23" s="266"/>
      <c r="E23" s="268" t="s">
        <v>618</v>
      </c>
      <c r="F23" s="264" t="s">
        <v>619</v>
      </c>
      <c r="G23" s="264"/>
      <c r="H23" s="264"/>
      <c r="I23" s="264"/>
      <c r="J23" s="264"/>
      <c r="K23" s="262"/>
    </row>
    <row r="24" ht="12.75" customHeight="1">
      <c r="B24" s="265"/>
      <c r="C24" s="266"/>
      <c r="D24" s="266"/>
      <c r="E24" s="266"/>
      <c r="F24" s="266"/>
      <c r="G24" s="266"/>
      <c r="H24" s="266"/>
      <c r="I24" s="266"/>
      <c r="J24" s="266"/>
      <c r="K24" s="262"/>
    </row>
    <row r="25" ht="15" customHeight="1">
      <c r="B25" s="265"/>
      <c r="C25" s="264" t="s">
        <v>620</v>
      </c>
      <c r="D25" s="264"/>
      <c r="E25" s="264"/>
      <c r="F25" s="264"/>
      <c r="G25" s="264"/>
      <c r="H25" s="264"/>
      <c r="I25" s="264"/>
      <c r="J25" s="264"/>
      <c r="K25" s="262"/>
    </row>
    <row r="26" ht="15" customHeight="1">
      <c r="B26" s="265"/>
      <c r="C26" s="264" t="s">
        <v>621</v>
      </c>
      <c r="D26" s="264"/>
      <c r="E26" s="264"/>
      <c r="F26" s="264"/>
      <c r="G26" s="264"/>
      <c r="H26" s="264"/>
      <c r="I26" s="264"/>
      <c r="J26" s="264"/>
      <c r="K26" s="262"/>
    </row>
    <row r="27" ht="15" customHeight="1">
      <c r="B27" s="265"/>
      <c r="C27" s="264"/>
      <c r="D27" s="264" t="s">
        <v>622</v>
      </c>
      <c r="E27" s="264"/>
      <c r="F27" s="264"/>
      <c r="G27" s="264"/>
      <c r="H27" s="264"/>
      <c r="I27" s="264"/>
      <c r="J27" s="264"/>
      <c r="K27" s="262"/>
    </row>
    <row r="28" ht="15" customHeight="1">
      <c r="B28" s="265"/>
      <c r="C28" s="266"/>
      <c r="D28" s="264" t="s">
        <v>623</v>
      </c>
      <c r="E28" s="264"/>
      <c r="F28" s="264"/>
      <c r="G28" s="264"/>
      <c r="H28" s="264"/>
      <c r="I28" s="264"/>
      <c r="J28" s="264"/>
      <c r="K28" s="262"/>
    </row>
    <row r="29" ht="12.75" customHeight="1">
      <c r="B29" s="265"/>
      <c r="C29" s="266"/>
      <c r="D29" s="266"/>
      <c r="E29" s="266"/>
      <c r="F29" s="266"/>
      <c r="G29" s="266"/>
      <c r="H29" s="266"/>
      <c r="I29" s="266"/>
      <c r="J29" s="266"/>
      <c r="K29" s="262"/>
    </row>
    <row r="30" ht="15" customHeight="1">
      <c r="B30" s="265"/>
      <c r="C30" s="266"/>
      <c r="D30" s="264" t="s">
        <v>624</v>
      </c>
      <c r="E30" s="264"/>
      <c r="F30" s="264"/>
      <c r="G30" s="264"/>
      <c r="H30" s="264"/>
      <c r="I30" s="264"/>
      <c r="J30" s="264"/>
      <c r="K30" s="262"/>
    </row>
    <row r="31" ht="15" customHeight="1">
      <c r="B31" s="265"/>
      <c r="C31" s="266"/>
      <c r="D31" s="264" t="s">
        <v>625</v>
      </c>
      <c r="E31" s="264"/>
      <c r="F31" s="264"/>
      <c r="G31" s="264"/>
      <c r="H31" s="264"/>
      <c r="I31" s="264"/>
      <c r="J31" s="264"/>
      <c r="K31" s="262"/>
    </row>
    <row r="32" ht="12.75" customHeight="1">
      <c r="B32" s="265"/>
      <c r="C32" s="266"/>
      <c r="D32" s="266"/>
      <c r="E32" s="266"/>
      <c r="F32" s="266"/>
      <c r="G32" s="266"/>
      <c r="H32" s="266"/>
      <c r="I32" s="266"/>
      <c r="J32" s="266"/>
      <c r="K32" s="262"/>
    </row>
    <row r="33" ht="15" customHeight="1">
      <c r="B33" s="265"/>
      <c r="C33" s="266"/>
      <c r="D33" s="264" t="s">
        <v>626</v>
      </c>
      <c r="E33" s="264"/>
      <c r="F33" s="264"/>
      <c r="G33" s="264"/>
      <c r="H33" s="264"/>
      <c r="I33" s="264"/>
      <c r="J33" s="264"/>
      <c r="K33" s="262"/>
    </row>
    <row r="34" ht="15" customHeight="1">
      <c r="B34" s="265"/>
      <c r="C34" s="266"/>
      <c r="D34" s="264" t="s">
        <v>627</v>
      </c>
      <c r="E34" s="264"/>
      <c r="F34" s="264"/>
      <c r="G34" s="264"/>
      <c r="H34" s="264"/>
      <c r="I34" s="264"/>
      <c r="J34" s="264"/>
      <c r="K34" s="262"/>
    </row>
    <row r="35" ht="15" customHeight="1">
      <c r="B35" s="265"/>
      <c r="C35" s="266"/>
      <c r="D35" s="264" t="s">
        <v>628</v>
      </c>
      <c r="E35" s="264"/>
      <c r="F35" s="264"/>
      <c r="G35" s="264"/>
      <c r="H35" s="264"/>
      <c r="I35" s="264"/>
      <c r="J35" s="264"/>
      <c r="K35" s="262"/>
    </row>
    <row r="36" ht="15" customHeight="1">
      <c r="B36" s="265"/>
      <c r="C36" s="266"/>
      <c r="D36" s="264"/>
      <c r="E36" s="267" t="s">
        <v>119</v>
      </c>
      <c r="F36" s="264"/>
      <c r="G36" s="264" t="s">
        <v>629</v>
      </c>
      <c r="H36" s="264"/>
      <c r="I36" s="264"/>
      <c r="J36" s="264"/>
      <c r="K36" s="262"/>
    </row>
    <row r="37" ht="30.75" customHeight="1">
      <c r="B37" s="265"/>
      <c r="C37" s="266"/>
      <c r="D37" s="264"/>
      <c r="E37" s="267" t="s">
        <v>630</v>
      </c>
      <c r="F37" s="264"/>
      <c r="G37" s="264" t="s">
        <v>631</v>
      </c>
      <c r="H37" s="264"/>
      <c r="I37" s="264"/>
      <c r="J37" s="264"/>
      <c r="K37" s="262"/>
    </row>
    <row r="38" ht="15" customHeight="1">
      <c r="B38" s="265"/>
      <c r="C38" s="266"/>
      <c r="D38" s="264"/>
      <c r="E38" s="267" t="s">
        <v>55</v>
      </c>
      <c r="F38" s="264"/>
      <c r="G38" s="264" t="s">
        <v>632</v>
      </c>
      <c r="H38" s="264"/>
      <c r="I38" s="264"/>
      <c r="J38" s="264"/>
      <c r="K38" s="262"/>
    </row>
    <row r="39" ht="15" customHeight="1">
      <c r="B39" s="265"/>
      <c r="C39" s="266"/>
      <c r="D39" s="264"/>
      <c r="E39" s="267" t="s">
        <v>56</v>
      </c>
      <c r="F39" s="264"/>
      <c r="G39" s="264" t="s">
        <v>633</v>
      </c>
      <c r="H39" s="264"/>
      <c r="I39" s="264"/>
      <c r="J39" s="264"/>
      <c r="K39" s="262"/>
    </row>
    <row r="40" ht="15" customHeight="1">
      <c r="B40" s="265"/>
      <c r="C40" s="266"/>
      <c r="D40" s="264"/>
      <c r="E40" s="267" t="s">
        <v>120</v>
      </c>
      <c r="F40" s="264"/>
      <c r="G40" s="264" t="s">
        <v>634</v>
      </c>
      <c r="H40" s="264"/>
      <c r="I40" s="264"/>
      <c r="J40" s="264"/>
      <c r="K40" s="262"/>
    </row>
    <row r="41" ht="15" customHeight="1">
      <c r="B41" s="265"/>
      <c r="C41" s="266"/>
      <c r="D41" s="264"/>
      <c r="E41" s="267" t="s">
        <v>121</v>
      </c>
      <c r="F41" s="264"/>
      <c r="G41" s="264" t="s">
        <v>635</v>
      </c>
      <c r="H41" s="264"/>
      <c r="I41" s="264"/>
      <c r="J41" s="264"/>
      <c r="K41" s="262"/>
    </row>
    <row r="42" ht="15" customHeight="1">
      <c r="B42" s="265"/>
      <c r="C42" s="266"/>
      <c r="D42" s="264"/>
      <c r="E42" s="267" t="s">
        <v>636</v>
      </c>
      <c r="F42" s="264"/>
      <c r="G42" s="264" t="s">
        <v>637</v>
      </c>
      <c r="H42" s="264"/>
      <c r="I42" s="264"/>
      <c r="J42" s="264"/>
      <c r="K42" s="262"/>
    </row>
    <row r="43" ht="15" customHeight="1">
      <c r="B43" s="265"/>
      <c r="C43" s="266"/>
      <c r="D43" s="264"/>
      <c r="E43" s="267"/>
      <c r="F43" s="264"/>
      <c r="G43" s="264" t="s">
        <v>638</v>
      </c>
      <c r="H43" s="264"/>
      <c r="I43" s="264"/>
      <c r="J43" s="264"/>
      <c r="K43" s="262"/>
    </row>
    <row r="44" ht="15" customHeight="1">
      <c r="B44" s="265"/>
      <c r="C44" s="266"/>
      <c r="D44" s="264"/>
      <c r="E44" s="267" t="s">
        <v>639</v>
      </c>
      <c r="F44" s="264"/>
      <c r="G44" s="264" t="s">
        <v>640</v>
      </c>
      <c r="H44" s="264"/>
      <c r="I44" s="264"/>
      <c r="J44" s="264"/>
      <c r="K44" s="262"/>
    </row>
    <row r="45" ht="15" customHeight="1">
      <c r="B45" s="265"/>
      <c r="C45" s="266"/>
      <c r="D45" s="264"/>
      <c r="E45" s="267" t="s">
        <v>123</v>
      </c>
      <c r="F45" s="264"/>
      <c r="G45" s="264" t="s">
        <v>641</v>
      </c>
      <c r="H45" s="264"/>
      <c r="I45" s="264"/>
      <c r="J45" s="264"/>
      <c r="K45" s="262"/>
    </row>
    <row r="46" ht="12.75" customHeight="1">
      <c r="B46" s="265"/>
      <c r="C46" s="266"/>
      <c r="D46" s="264"/>
      <c r="E46" s="264"/>
      <c r="F46" s="264"/>
      <c r="G46" s="264"/>
      <c r="H46" s="264"/>
      <c r="I46" s="264"/>
      <c r="J46" s="264"/>
      <c r="K46" s="262"/>
    </row>
    <row r="47" ht="15" customHeight="1">
      <c r="B47" s="265"/>
      <c r="C47" s="266"/>
      <c r="D47" s="264" t="s">
        <v>642</v>
      </c>
      <c r="E47" s="264"/>
      <c r="F47" s="264"/>
      <c r="G47" s="264"/>
      <c r="H47" s="264"/>
      <c r="I47" s="264"/>
      <c r="J47" s="264"/>
      <c r="K47" s="262"/>
    </row>
    <row r="48" ht="15" customHeight="1">
      <c r="B48" s="265"/>
      <c r="C48" s="266"/>
      <c r="D48" s="266"/>
      <c r="E48" s="264" t="s">
        <v>643</v>
      </c>
      <c r="F48" s="264"/>
      <c r="G48" s="264"/>
      <c r="H48" s="264"/>
      <c r="I48" s="264"/>
      <c r="J48" s="264"/>
      <c r="K48" s="262"/>
    </row>
    <row r="49" ht="15" customHeight="1">
      <c r="B49" s="265"/>
      <c r="C49" s="266"/>
      <c r="D49" s="266"/>
      <c r="E49" s="264" t="s">
        <v>644</v>
      </c>
      <c r="F49" s="264"/>
      <c r="G49" s="264"/>
      <c r="H49" s="264"/>
      <c r="I49" s="264"/>
      <c r="J49" s="264"/>
      <c r="K49" s="262"/>
    </row>
    <row r="50" ht="15" customHeight="1">
      <c r="B50" s="265"/>
      <c r="C50" s="266"/>
      <c r="D50" s="266"/>
      <c r="E50" s="264" t="s">
        <v>645</v>
      </c>
      <c r="F50" s="264"/>
      <c r="G50" s="264"/>
      <c r="H50" s="264"/>
      <c r="I50" s="264"/>
      <c r="J50" s="264"/>
      <c r="K50" s="262"/>
    </row>
    <row r="51" ht="15" customHeight="1">
      <c r="B51" s="265"/>
      <c r="C51" s="266"/>
      <c r="D51" s="264" t="s">
        <v>646</v>
      </c>
      <c r="E51" s="264"/>
      <c r="F51" s="264"/>
      <c r="G51" s="264"/>
      <c r="H51" s="264"/>
      <c r="I51" s="264"/>
      <c r="J51" s="264"/>
      <c r="K51" s="262"/>
    </row>
    <row r="52" ht="25.5" customHeight="1">
      <c r="B52" s="260"/>
      <c r="C52" s="261" t="s">
        <v>647</v>
      </c>
      <c r="D52" s="261"/>
      <c r="E52" s="261"/>
      <c r="F52" s="261"/>
      <c r="G52" s="261"/>
      <c r="H52" s="261"/>
      <c r="I52" s="261"/>
      <c r="J52" s="261"/>
      <c r="K52" s="262"/>
    </row>
    <row r="53" ht="5.25" customHeight="1">
      <c r="B53" s="260"/>
      <c r="C53" s="263"/>
      <c r="D53" s="263"/>
      <c r="E53" s="263"/>
      <c r="F53" s="263"/>
      <c r="G53" s="263"/>
      <c r="H53" s="263"/>
      <c r="I53" s="263"/>
      <c r="J53" s="263"/>
      <c r="K53" s="262"/>
    </row>
    <row r="54" ht="15" customHeight="1">
      <c r="B54" s="260"/>
      <c r="C54" s="264" t="s">
        <v>648</v>
      </c>
      <c r="D54" s="264"/>
      <c r="E54" s="264"/>
      <c r="F54" s="264"/>
      <c r="G54" s="264"/>
      <c r="H54" s="264"/>
      <c r="I54" s="264"/>
      <c r="J54" s="264"/>
      <c r="K54" s="262"/>
    </row>
    <row r="55" ht="15" customHeight="1">
      <c r="B55" s="260"/>
      <c r="C55" s="264" t="s">
        <v>649</v>
      </c>
      <c r="D55" s="264"/>
      <c r="E55" s="264"/>
      <c r="F55" s="264"/>
      <c r="G55" s="264"/>
      <c r="H55" s="264"/>
      <c r="I55" s="264"/>
      <c r="J55" s="264"/>
      <c r="K55" s="262"/>
    </row>
    <row r="56" ht="12.75" customHeight="1">
      <c r="B56" s="260"/>
      <c r="C56" s="264"/>
      <c r="D56" s="264"/>
      <c r="E56" s="264"/>
      <c r="F56" s="264"/>
      <c r="G56" s="264"/>
      <c r="H56" s="264"/>
      <c r="I56" s="264"/>
      <c r="J56" s="264"/>
      <c r="K56" s="262"/>
    </row>
    <row r="57" ht="15" customHeight="1">
      <c r="B57" s="260"/>
      <c r="C57" s="264" t="s">
        <v>650</v>
      </c>
      <c r="D57" s="264"/>
      <c r="E57" s="264"/>
      <c r="F57" s="264"/>
      <c r="G57" s="264"/>
      <c r="H57" s="264"/>
      <c r="I57" s="264"/>
      <c r="J57" s="264"/>
      <c r="K57" s="262"/>
    </row>
    <row r="58" ht="15" customHeight="1">
      <c r="B58" s="260"/>
      <c r="C58" s="266"/>
      <c r="D58" s="264" t="s">
        <v>651</v>
      </c>
      <c r="E58" s="264"/>
      <c r="F58" s="264"/>
      <c r="G58" s="264"/>
      <c r="H58" s="264"/>
      <c r="I58" s="264"/>
      <c r="J58" s="264"/>
      <c r="K58" s="262"/>
    </row>
    <row r="59" ht="15" customHeight="1">
      <c r="B59" s="260"/>
      <c r="C59" s="266"/>
      <c r="D59" s="264" t="s">
        <v>652</v>
      </c>
      <c r="E59" s="264"/>
      <c r="F59" s="264"/>
      <c r="G59" s="264"/>
      <c r="H59" s="264"/>
      <c r="I59" s="264"/>
      <c r="J59" s="264"/>
      <c r="K59" s="262"/>
    </row>
    <row r="60" ht="15" customHeight="1">
      <c r="B60" s="260"/>
      <c r="C60" s="266"/>
      <c r="D60" s="264" t="s">
        <v>653</v>
      </c>
      <c r="E60" s="264"/>
      <c r="F60" s="264"/>
      <c r="G60" s="264"/>
      <c r="H60" s="264"/>
      <c r="I60" s="264"/>
      <c r="J60" s="264"/>
      <c r="K60" s="262"/>
    </row>
    <row r="61" ht="15" customHeight="1">
      <c r="B61" s="260"/>
      <c r="C61" s="266"/>
      <c r="D61" s="264" t="s">
        <v>654</v>
      </c>
      <c r="E61" s="264"/>
      <c r="F61" s="264"/>
      <c r="G61" s="264"/>
      <c r="H61" s="264"/>
      <c r="I61" s="264"/>
      <c r="J61" s="264"/>
      <c r="K61" s="262"/>
    </row>
    <row r="62" ht="15" customHeight="1">
      <c r="B62" s="260"/>
      <c r="C62" s="266"/>
      <c r="D62" s="269" t="s">
        <v>655</v>
      </c>
      <c r="E62" s="269"/>
      <c r="F62" s="269"/>
      <c r="G62" s="269"/>
      <c r="H62" s="269"/>
      <c r="I62" s="269"/>
      <c r="J62" s="269"/>
      <c r="K62" s="262"/>
    </row>
    <row r="63" ht="15" customHeight="1">
      <c r="B63" s="260"/>
      <c r="C63" s="266"/>
      <c r="D63" s="264" t="s">
        <v>656</v>
      </c>
      <c r="E63" s="264"/>
      <c r="F63" s="264"/>
      <c r="G63" s="264"/>
      <c r="H63" s="264"/>
      <c r="I63" s="264"/>
      <c r="J63" s="264"/>
      <c r="K63" s="262"/>
    </row>
    <row r="64" ht="12.75" customHeight="1">
      <c r="B64" s="260"/>
      <c r="C64" s="266"/>
      <c r="D64" s="266"/>
      <c r="E64" s="270"/>
      <c r="F64" s="266"/>
      <c r="G64" s="266"/>
      <c r="H64" s="266"/>
      <c r="I64" s="266"/>
      <c r="J64" s="266"/>
      <c r="K64" s="262"/>
    </row>
    <row r="65" ht="15" customHeight="1">
      <c r="B65" s="260"/>
      <c r="C65" s="266"/>
      <c r="D65" s="264" t="s">
        <v>657</v>
      </c>
      <c r="E65" s="264"/>
      <c r="F65" s="264"/>
      <c r="G65" s="264"/>
      <c r="H65" s="264"/>
      <c r="I65" s="264"/>
      <c r="J65" s="264"/>
      <c r="K65" s="262"/>
    </row>
    <row r="66" ht="15" customHeight="1">
      <c r="B66" s="260"/>
      <c r="C66" s="266"/>
      <c r="D66" s="269" t="s">
        <v>658</v>
      </c>
      <c r="E66" s="269"/>
      <c r="F66" s="269"/>
      <c r="G66" s="269"/>
      <c r="H66" s="269"/>
      <c r="I66" s="269"/>
      <c r="J66" s="269"/>
      <c r="K66" s="262"/>
    </row>
    <row r="67" ht="15" customHeight="1">
      <c r="B67" s="260"/>
      <c r="C67" s="266"/>
      <c r="D67" s="264" t="s">
        <v>659</v>
      </c>
      <c r="E67" s="264"/>
      <c r="F67" s="264"/>
      <c r="G67" s="264"/>
      <c r="H67" s="264"/>
      <c r="I67" s="264"/>
      <c r="J67" s="264"/>
      <c r="K67" s="262"/>
    </row>
    <row r="68" ht="15" customHeight="1">
      <c r="B68" s="260"/>
      <c r="C68" s="266"/>
      <c r="D68" s="264" t="s">
        <v>660</v>
      </c>
      <c r="E68" s="264"/>
      <c r="F68" s="264"/>
      <c r="G68" s="264"/>
      <c r="H68" s="264"/>
      <c r="I68" s="264"/>
      <c r="J68" s="264"/>
      <c r="K68" s="262"/>
    </row>
    <row r="69" ht="15" customHeight="1">
      <c r="B69" s="260"/>
      <c r="C69" s="266"/>
      <c r="D69" s="264" t="s">
        <v>661</v>
      </c>
      <c r="E69" s="264"/>
      <c r="F69" s="264"/>
      <c r="G69" s="264"/>
      <c r="H69" s="264"/>
      <c r="I69" s="264"/>
      <c r="J69" s="264"/>
      <c r="K69" s="262"/>
    </row>
    <row r="70" ht="15" customHeight="1">
      <c r="B70" s="260"/>
      <c r="C70" s="266"/>
      <c r="D70" s="264" t="s">
        <v>662</v>
      </c>
      <c r="E70" s="264"/>
      <c r="F70" s="264"/>
      <c r="G70" s="264"/>
      <c r="H70" s="264"/>
      <c r="I70" s="264"/>
      <c r="J70" s="264"/>
      <c r="K70" s="262"/>
    </row>
    <row r="71" ht="12.75" customHeight="1">
      <c r="B71" s="271"/>
      <c r="C71" s="272"/>
      <c r="D71" s="272"/>
      <c r="E71" s="272"/>
      <c r="F71" s="272"/>
      <c r="G71" s="272"/>
      <c r="H71" s="272"/>
      <c r="I71" s="272"/>
      <c r="J71" s="272"/>
      <c r="K71" s="273"/>
    </row>
    <row r="72" ht="18.75" customHeight="1">
      <c r="B72" s="274"/>
      <c r="C72" s="274"/>
      <c r="D72" s="274"/>
      <c r="E72" s="274"/>
      <c r="F72" s="274"/>
      <c r="G72" s="274"/>
      <c r="H72" s="274"/>
      <c r="I72" s="274"/>
      <c r="J72" s="274"/>
      <c r="K72" s="275"/>
    </row>
    <row r="73" ht="18.75" customHeight="1">
      <c r="B73" s="275"/>
      <c r="C73" s="275"/>
      <c r="D73" s="275"/>
      <c r="E73" s="275"/>
      <c r="F73" s="275"/>
      <c r="G73" s="275"/>
      <c r="H73" s="275"/>
      <c r="I73" s="275"/>
      <c r="J73" s="275"/>
      <c r="K73" s="275"/>
    </row>
    <row r="74" ht="7.5" customHeight="1">
      <c r="B74" s="276"/>
      <c r="C74" s="277"/>
      <c r="D74" s="277"/>
      <c r="E74" s="277"/>
      <c r="F74" s="277"/>
      <c r="G74" s="277"/>
      <c r="H74" s="277"/>
      <c r="I74" s="277"/>
      <c r="J74" s="277"/>
      <c r="K74" s="278"/>
    </row>
    <row r="75" ht="45" customHeight="1">
      <c r="B75" s="279"/>
      <c r="C75" s="280" t="s">
        <v>663</v>
      </c>
      <c r="D75" s="280"/>
      <c r="E75" s="280"/>
      <c r="F75" s="280"/>
      <c r="G75" s="280"/>
      <c r="H75" s="280"/>
      <c r="I75" s="280"/>
      <c r="J75" s="280"/>
      <c r="K75" s="281"/>
    </row>
    <row r="76" ht="17.25" customHeight="1">
      <c r="B76" s="279"/>
      <c r="C76" s="282" t="s">
        <v>664</v>
      </c>
      <c r="D76" s="282"/>
      <c r="E76" s="282"/>
      <c r="F76" s="282" t="s">
        <v>665</v>
      </c>
      <c r="G76" s="283"/>
      <c r="H76" s="282" t="s">
        <v>56</v>
      </c>
      <c r="I76" s="282" t="s">
        <v>59</v>
      </c>
      <c r="J76" s="282" t="s">
        <v>666</v>
      </c>
      <c r="K76" s="281"/>
    </row>
    <row r="77" ht="17.25" customHeight="1">
      <c r="B77" s="279"/>
      <c r="C77" s="284" t="s">
        <v>667</v>
      </c>
      <c r="D77" s="284"/>
      <c r="E77" s="284"/>
      <c r="F77" s="285" t="s">
        <v>668</v>
      </c>
      <c r="G77" s="286"/>
      <c r="H77" s="284"/>
      <c r="I77" s="284"/>
      <c r="J77" s="284" t="s">
        <v>669</v>
      </c>
      <c r="K77" s="281"/>
    </row>
    <row r="78" ht="5.25" customHeight="1">
      <c r="B78" s="279"/>
      <c r="C78" s="287"/>
      <c r="D78" s="287"/>
      <c r="E78" s="287"/>
      <c r="F78" s="287"/>
      <c r="G78" s="288"/>
      <c r="H78" s="287"/>
      <c r="I78" s="287"/>
      <c r="J78" s="287"/>
      <c r="K78" s="281"/>
    </row>
    <row r="79" ht="15" customHeight="1">
      <c r="B79" s="279"/>
      <c r="C79" s="267" t="s">
        <v>55</v>
      </c>
      <c r="D79" s="287"/>
      <c r="E79" s="287"/>
      <c r="F79" s="289" t="s">
        <v>670</v>
      </c>
      <c r="G79" s="288"/>
      <c r="H79" s="267" t="s">
        <v>671</v>
      </c>
      <c r="I79" s="267" t="s">
        <v>672</v>
      </c>
      <c r="J79" s="267">
        <v>20</v>
      </c>
      <c r="K79" s="281"/>
    </row>
    <row r="80" ht="15" customHeight="1">
      <c r="B80" s="279"/>
      <c r="C80" s="267" t="s">
        <v>673</v>
      </c>
      <c r="D80" s="267"/>
      <c r="E80" s="267"/>
      <c r="F80" s="289" t="s">
        <v>670</v>
      </c>
      <c r="G80" s="288"/>
      <c r="H80" s="267" t="s">
        <v>674</v>
      </c>
      <c r="I80" s="267" t="s">
        <v>672</v>
      </c>
      <c r="J80" s="267">
        <v>120</v>
      </c>
      <c r="K80" s="281"/>
    </row>
    <row r="81" ht="15" customHeight="1">
      <c r="B81" s="290"/>
      <c r="C81" s="267" t="s">
        <v>675</v>
      </c>
      <c r="D81" s="267"/>
      <c r="E81" s="267"/>
      <c r="F81" s="289" t="s">
        <v>676</v>
      </c>
      <c r="G81" s="288"/>
      <c r="H81" s="267" t="s">
        <v>677</v>
      </c>
      <c r="I81" s="267" t="s">
        <v>672</v>
      </c>
      <c r="J81" s="267">
        <v>50</v>
      </c>
      <c r="K81" s="281"/>
    </row>
    <row r="82" ht="15" customHeight="1">
      <c r="B82" s="290"/>
      <c r="C82" s="267" t="s">
        <v>678</v>
      </c>
      <c r="D82" s="267"/>
      <c r="E82" s="267"/>
      <c r="F82" s="289" t="s">
        <v>670</v>
      </c>
      <c r="G82" s="288"/>
      <c r="H82" s="267" t="s">
        <v>679</v>
      </c>
      <c r="I82" s="267" t="s">
        <v>680</v>
      </c>
      <c r="J82" s="267"/>
      <c r="K82" s="281"/>
    </row>
    <row r="83" ht="15" customHeight="1">
      <c r="B83" s="290"/>
      <c r="C83" s="291" t="s">
        <v>681</v>
      </c>
      <c r="D83" s="291"/>
      <c r="E83" s="291"/>
      <c r="F83" s="292" t="s">
        <v>676</v>
      </c>
      <c r="G83" s="291"/>
      <c r="H83" s="291" t="s">
        <v>682</v>
      </c>
      <c r="I83" s="291" t="s">
        <v>672</v>
      </c>
      <c r="J83" s="291">
        <v>15</v>
      </c>
      <c r="K83" s="281"/>
    </row>
    <row r="84" ht="15" customHeight="1">
      <c r="B84" s="290"/>
      <c r="C84" s="291" t="s">
        <v>683</v>
      </c>
      <c r="D84" s="291"/>
      <c r="E84" s="291"/>
      <c r="F84" s="292" t="s">
        <v>676</v>
      </c>
      <c r="G84" s="291"/>
      <c r="H84" s="291" t="s">
        <v>684</v>
      </c>
      <c r="I84" s="291" t="s">
        <v>672</v>
      </c>
      <c r="J84" s="291">
        <v>15</v>
      </c>
      <c r="K84" s="281"/>
    </row>
    <row r="85" ht="15" customHeight="1">
      <c r="B85" s="290"/>
      <c r="C85" s="291" t="s">
        <v>685</v>
      </c>
      <c r="D85" s="291"/>
      <c r="E85" s="291"/>
      <c r="F85" s="292" t="s">
        <v>676</v>
      </c>
      <c r="G85" s="291"/>
      <c r="H85" s="291" t="s">
        <v>686</v>
      </c>
      <c r="I85" s="291" t="s">
        <v>672</v>
      </c>
      <c r="J85" s="291">
        <v>20</v>
      </c>
      <c r="K85" s="281"/>
    </row>
    <row r="86" ht="15" customHeight="1">
      <c r="B86" s="290"/>
      <c r="C86" s="291" t="s">
        <v>687</v>
      </c>
      <c r="D86" s="291"/>
      <c r="E86" s="291"/>
      <c r="F86" s="292" t="s">
        <v>676</v>
      </c>
      <c r="G86" s="291"/>
      <c r="H86" s="291" t="s">
        <v>688</v>
      </c>
      <c r="I86" s="291" t="s">
        <v>672</v>
      </c>
      <c r="J86" s="291">
        <v>20</v>
      </c>
      <c r="K86" s="281"/>
    </row>
    <row r="87" ht="15" customHeight="1">
      <c r="B87" s="290"/>
      <c r="C87" s="267" t="s">
        <v>689</v>
      </c>
      <c r="D87" s="267"/>
      <c r="E87" s="267"/>
      <c r="F87" s="289" t="s">
        <v>676</v>
      </c>
      <c r="G87" s="288"/>
      <c r="H87" s="267" t="s">
        <v>690</v>
      </c>
      <c r="I87" s="267" t="s">
        <v>672</v>
      </c>
      <c r="J87" s="267">
        <v>50</v>
      </c>
      <c r="K87" s="281"/>
    </row>
    <row r="88" ht="15" customHeight="1">
      <c r="B88" s="290"/>
      <c r="C88" s="267" t="s">
        <v>691</v>
      </c>
      <c r="D88" s="267"/>
      <c r="E88" s="267"/>
      <c r="F88" s="289" t="s">
        <v>676</v>
      </c>
      <c r="G88" s="288"/>
      <c r="H88" s="267" t="s">
        <v>692</v>
      </c>
      <c r="I88" s="267" t="s">
        <v>672</v>
      </c>
      <c r="J88" s="267">
        <v>20</v>
      </c>
      <c r="K88" s="281"/>
    </row>
    <row r="89" ht="15" customHeight="1">
      <c r="B89" s="290"/>
      <c r="C89" s="267" t="s">
        <v>693</v>
      </c>
      <c r="D89" s="267"/>
      <c r="E89" s="267"/>
      <c r="F89" s="289" t="s">
        <v>676</v>
      </c>
      <c r="G89" s="288"/>
      <c r="H89" s="267" t="s">
        <v>694</v>
      </c>
      <c r="I89" s="267" t="s">
        <v>672</v>
      </c>
      <c r="J89" s="267">
        <v>20</v>
      </c>
      <c r="K89" s="281"/>
    </row>
    <row r="90" ht="15" customHeight="1">
      <c r="B90" s="290"/>
      <c r="C90" s="267" t="s">
        <v>695</v>
      </c>
      <c r="D90" s="267"/>
      <c r="E90" s="267"/>
      <c r="F90" s="289" t="s">
        <v>676</v>
      </c>
      <c r="G90" s="288"/>
      <c r="H90" s="267" t="s">
        <v>696</v>
      </c>
      <c r="I90" s="267" t="s">
        <v>672</v>
      </c>
      <c r="J90" s="267">
        <v>50</v>
      </c>
      <c r="K90" s="281"/>
    </row>
    <row r="91" ht="15" customHeight="1">
      <c r="B91" s="290"/>
      <c r="C91" s="267" t="s">
        <v>697</v>
      </c>
      <c r="D91" s="267"/>
      <c r="E91" s="267"/>
      <c r="F91" s="289" t="s">
        <v>676</v>
      </c>
      <c r="G91" s="288"/>
      <c r="H91" s="267" t="s">
        <v>697</v>
      </c>
      <c r="I91" s="267" t="s">
        <v>672</v>
      </c>
      <c r="J91" s="267">
        <v>50</v>
      </c>
      <c r="K91" s="281"/>
    </row>
    <row r="92" ht="15" customHeight="1">
      <c r="B92" s="290"/>
      <c r="C92" s="267" t="s">
        <v>698</v>
      </c>
      <c r="D92" s="267"/>
      <c r="E92" s="267"/>
      <c r="F92" s="289" t="s">
        <v>676</v>
      </c>
      <c r="G92" s="288"/>
      <c r="H92" s="267" t="s">
        <v>699</v>
      </c>
      <c r="I92" s="267" t="s">
        <v>672</v>
      </c>
      <c r="J92" s="267">
        <v>255</v>
      </c>
      <c r="K92" s="281"/>
    </row>
    <row r="93" ht="15" customHeight="1">
      <c r="B93" s="290"/>
      <c r="C93" s="267" t="s">
        <v>700</v>
      </c>
      <c r="D93" s="267"/>
      <c r="E93" s="267"/>
      <c r="F93" s="289" t="s">
        <v>670</v>
      </c>
      <c r="G93" s="288"/>
      <c r="H93" s="267" t="s">
        <v>701</v>
      </c>
      <c r="I93" s="267" t="s">
        <v>702</v>
      </c>
      <c r="J93" s="267"/>
      <c r="K93" s="281"/>
    </row>
    <row r="94" ht="15" customHeight="1">
      <c r="B94" s="290"/>
      <c r="C94" s="267" t="s">
        <v>703</v>
      </c>
      <c r="D94" s="267"/>
      <c r="E94" s="267"/>
      <c r="F94" s="289" t="s">
        <v>670</v>
      </c>
      <c r="G94" s="288"/>
      <c r="H94" s="267" t="s">
        <v>704</v>
      </c>
      <c r="I94" s="267" t="s">
        <v>705</v>
      </c>
      <c r="J94" s="267"/>
      <c r="K94" s="281"/>
    </row>
    <row r="95" ht="15" customHeight="1">
      <c r="B95" s="290"/>
      <c r="C95" s="267" t="s">
        <v>706</v>
      </c>
      <c r="D95" s="267"/>
      <c r="E95" s="267"/>
      <c r="F95" s="289" t="s">
        <v>670</v>
      </c>
      <c r="G95" s="288"/>
      <c r="H95" s="267" t="s">
        <v>706</v>
      </c>
      <c r="I95" s="267" t="s">
        <v>705</v>
      </c>
      <c r="J95" s="267"/>
      <c r="K95" s="281"/>
    </row>
    <row r="96" ht="15" customHeight="1">
      <c r="B96" s="290"/>
      <c r="C96" s="267" t="s">
        <v>40</v>
      </c>
      <c r="D96" s="267"/>
      <c r="E96" s="267"/>
      <c r="F96" s="289" t="s">
        <v>670</v>
      </c>
      <c r="G96" s="288"/>
      <c r="H96" s="267" t="s">
        <v>707</v>
      </c>
      <c r="I96" s="267" t="s">
        <v>705</v>
      </c>
      <c r="J96" s="267"/>
      <c r="K96" s="281"/>
    </row>
    <row r="97" ht="15" customHeight="1">
      <c r="B97" s="290"/>
      <c r="C97" s="267" t="s">
        <v>50</v>
      </c>
      <c r="D97" s="267"/>
      <c r="E97" s="267"/>
      <c r="F97" s="289" t="s">
        <v>670</v>
      </c>
      <c r="G97" s="288"/>
      <c r="H97" s="267" t="s">
        <v>708</v>
      </c>
      <c r="I97" s="267" t="s">
        <v>705</v>
      </c>
      <c r="J97" s="267"/>
      <c r="K97" s="281"/>
    </row>
    <row r="98" ht="15" customHeight="1">
      <c r="B98" s="293"/>
      <c r="C98" s="294"/>
      <c r="D98" s="294"/>
      <c r="E98" s="294"/>
      <c r="F98" s="294"/>
      <c r="G98" s="294"/>
      <c r="H98" s="294"/>
      <c r="I98" s="294"/>
      <c r="J98" s="294"/>
      <c r="K98" s="295"/>
    </row>
    <row r="99" ht="18.75" customHeight="1">
      <c r="B99" s="296"/>
      <c r="C99" s="297"/>
      <c r="D99" s="297"/>
      <c r="E99" s="297"/>
      <c r="F99" s="297"/>
      <c r="G99" s="297"/>
      <c r="H99" s="297"/>
      <c r="I99" s="297"/>
      <c r="J99" s="297"/>
      <c r="K99" s="296"/>
    </row>
    <row r="100" ht="18.75" customHeight="1">
      <c r="B100" s="275"/>
      <c r="C100" s="275"/>
      <c r="D100" s="275"/>
      <c r="E100" s="275"/>
      <c r="F100" s="275"/>
      <c r="G100" s="275"/>
      <c r="H100" s="275"/>
      <c r="I100" s="275"/>
      <c r="J100" s="275"/>
      <c r="K100" s="275"/>
    </row>
    <row r="101" ht="7.5" customHeight="1">
      <c r="B101" s="276"/>
      <c r="C101" s="277"/>
      <c r="D101" s="277"/>
      <c r="E101" s="277"/>
      <c r="F101" s="277"/>
      <c r="G101" s="277"/>
      <c r="H101" s="277"/>
      <c r="I101" s="277"/>
      <c r="J101" s="277"/>
      <c r="K101" s="278"/>
    </row>
    <row r="102" ht="45" customHeight="1">
      <c r="B102" s="279"/>
      <c r="C102" s="280" t="s">
        <v>709</v>
      </c>
      <c r="D102" s="280"/>
      <c r="E102" s="280"/>
      <c r="F102" s="280"/>
      <c r="G102" s="280"/>
      <c r="H102" s="280"/>
      <c r="I102" s="280"/>
      <c r="J102" s="280"/>
      <c r="K102" s="281"/>
    </row>
    <row r="103" ht="17.25" customHeight="1">
      <c r="B103" s="279"/>
      <c r="C103" s="282" t="s">
        <v>664</v>
      </c>
      <c r="D103" s="282"/>
      <c r="E103" s="282"/>
      <c r="F103" s="282" t="s">
        <v>665</v>
      </c>
      <c r="G103" s="283"/>
      <c r="H103" s="282" t="s">
        <v>56</v>
      </c>
      <c r="I103" s="282" t="s">
        <v>59</v>
      </c>
      <c r="J103" s="282" t="s">
        <v>666</v>
      </c>
      <c r="K103" s="281"/>
    </row>
    <row r="104" ht="17.25" customHeight="1">
      <c r="B104" s="279"/>
      <c r="C104" s="284" t="s">
        <v>667</v>
      </c>
      <c r="D104" s="284"/>
      <c r="E104" s="284"/>
      <c r="F104" s="285" t="s">
        <v>668</v>
      </c>
      <c r="G104" s="286"/>
      <c r="H104" s="284"/>
      <c r="I104" s="284"/>
      <c r="J104" s="284" t="s">
        <v>669</v>
      </c>
      <c r="K104" s="281"/>
    </row>
    <row r="105" ht="5.25" customHeight="1">
      <c r="B105" s="279"/>
      <c r="C105" s="282"/>
      <c r="D105" s="282"/>
      <c r="E105" s="282"/>
      <c r="F105" s="282"/>
      <c r="G105" s="298"/>
      <c r="H105" s="282"/>
      <c r="I105" s="282"/>
      <c r="J105" s="282"/>
      <c r="K105" s="281"/>
    </row>
    <row r="106" ht="15" customHeight="1">
      <c r="B106" s="279"/>
      <c r="C106" s="267" t="s">
        <v>55</v>
      </c>
      <c r="D106" s="287"/>
      <c r="E106" s="287"/>
      <c r="F106" s="289" t="s">
        <v>670</v>
      </c>
      <c r="G106" s="298"/>
      <c r="H106" s="267" t="s">
        <v>710</v>
      </c>
      <c r="I106" s="267" t="s">
        <v>672</v>
      </c>
      <c r="J106" s="267">
        <v>20</v>
      </c>
      <c r="K106" s="281"/>
    </row>
    <row r="107" ht="15" customHeight="1">
      <c r="B107" s="279"/>
      <c r="C107" s="267" t="s">
        <v>673</v>
      </c>
      <c r="D107" s="267"/>
      <c r="E107" s="267"/>
      <c r="F107" s="289" t="s">
        <v>670</v>
      </c>
      <c r="G107" s="267"/>
      <c r="H107" s="267" t="s">
        <v>710</v>
      </c>
      <c r="I107" s="267" t="s">
        <v>672</v>
      </c>
      <c r="J107" s="267">
        <v>120</v>
      </c>
      <c r="K107" s="281"/>
    </row>
    <row r="108" ht="15" customHeight="1">
      <c r="B108" s="290"/>
      <c r="C108" s="267" t="s">
        <v>675</v>
      </c>
      <c r="D108" s="267"/>
      <c r="E108" s="267"/>
      <c r="F108" s="289" t="s">
        <v>676</v>
      </c>
      <c r="G108" s="267"/>
      <c r="H108" s="267" t="s">
        <v>710</v>
      </c>
      <c r="I108" s="267" t="s">
        <v>672</v>
      </c>
      <c r="J108" s="267">
        <v>50</v>
      </c>
      <c r="K108" s="281"/>
    </row>
    <row r="109" ht="15" customHeight="1">
      <c r="B109" s="290"/>
      <c r="C109" s="267" t="s">
        <v>678</v>
      </c>
      <c r="D109" s="267"/>
      <c r="E109" s="267"/>
      <c r="F109" s="289" t="s">
        <v>670</v>
      </c>
      <c r="G109" s="267"/>
      <c r="H109" s="267" t="s">
        <v>710</v>
      </c>
      <c r="I109" s="267" t="s">
        <v>680</v>
      </c>
      <c r="J109" s="267"/>
      <c r="K109" s="281"/>
    </row>
    <row r="110" ht="15" customHeight="1">
      <c r="B110" s="290"/>
      <c r="C110" s="267" t="s">
        <v>689</v>
      </c>
      <c r="D110" s="267"/>
      <c r="E110" s="267"/>
      <c r="F110" s="289" t="s">
        <v>676</v>
      </c>
      <c r="G110" s="267"/>
      <c r="H110" s="267" t="s">
        <v>710</v>
      </c>
      <c r="I110" s="267" t="s">
        <v>672</v>
      </c>
      <c r="J110" s="267">
        <v>50</v>
      </c>
      <c r="K110" s="281"/>
    </row>
    <row r="111" ht="15" customHeight="1">
      <c r="B111" s="290"/>
      <c r="C111" s="267" t="s">
        <v>697</v>
      </c>
      <c r="D111" s="267"/>
      <c r="E111" s="267"/>
      <c r="F111" s="289" t="s">
        <v>676</v>
      </c>
      <c r="G111" s="267"/>
      <c r="H111" s="267" t="s">
        <v>710</v>
      </c>
      <c r="I111" s="267" t="s">
        <v>672</v>
      </c>
      <c r="J111" s="267">
        <v>50</v>
      </c>
      <c r="K111" s="281"/>
    </row>
    <row r="112" ht="15" customHeight="1">
      <c r="B112" s="290"/>
      <c r="C112" s="267" t="s">
        <v>695</v>
      </c>
      <c r="D112" s="267"/>
      <c r="E112" s="267"/>
      <c r="F112" s="289" t="s">
        <v>676</v>
      </c>
      <c r="G112" s="267"/>
      <c r="H112" s="267" t="s">
        <v>710</v>
      </c>
      <c r="I112" s="267" t="s">
        <v>672</v>
      </c>
      <c r="J112" s="267">
        <v>50</v>
      </c>
      <c r="K112" s="281"/>
    </row>
    <row r="113" ht="15" customHeight="1">
      <c r="B113" s="290"/>
      <c r="C113" s="267" t="s">
        <v>55</v>
      </c>
      <c r="D113" s="267"/>
      <c r="E113" s="267"/>
      <c r="F113" s="289" t="s">
        <v>670</v>
      </c>
      <c r="G113" s="267"/>
      <c r="H113" s="267" t="s">
        <v>711</v>
      </c>
      <c r="I113" s="267" t="s">
        <v>672</v>
      </c>
      <c r="J113" s="267">
        <v>20</v>
      </c>
      <c r="K113" s="281"/>
    </row>
    <row r="114" ht="15" customHeight="1">
      <c r="B114" s="290"/>
      <c r="C114" s="267" t="s">
        <v>712</v>
      </c>
      <c r="D114" s="267"/>
      <c r="E114" s="267"/>
      <c r="F114" s="289" t="s">
        <v>670</v>
      </c>
      <c r="G114" s="267"/>
      <c r="H114" s="267" t="s">
        <v>713</v>
      </c>
      <c r="I114" s="267" t="s">
        <v>672</v>
      </c>
      <c r="J114" s="267">
        <v>120</v>
      </c>
      <c r="K114" s="281"/>
    </row>
    <row r="115" ht="15" customHeight="1">
      <c r="B115" s="290"/>
      <c r="C115" s="267" t="s">
        <v>40</v>
      </c>
      <c r="D115" s="267"/>
      <c r="E115" s="267"/>
      <c r="F115" s="289" t="s">
        <v>670</v>
      </c>
      <c r="G115" s="267"/>
      <c r="H115" s="267" t="s">
        <v>714</v>
      </c>
      <c r="I115" s="267" t="s">
        <v>705</v>
      </c>
      <c r="J115" s="267"/>
      <c r="K115" s="281"/>
    </row>
    <row r="116" ht="15" customHeight="1">
      <c r="B116" s="290"/>
      <c r="C116" s="267" t="s">
        <v>50</v>
      </c>
      <c r="D116" s="267"/>
      <c r="E116" s="267"/>
      <c r="F116" s="289" t="s">
        <v>670</v>
      </c>
      <c r="G116" s="267"/>
      <c r="H116" s="267" t="s">
        <v>715</v>
      </c>
      <c r="I116" s="267" t="s">
        <v>705</v>
      </c>
      <c r="J116" s="267"/>
      <c r="K116" s="281"/>
    </row>
    <row r="117" ht="15" customHeight="1">
      <c r="B117" s="290"/>
      <c r="C117" s="267" t="s">
        <v>59</v>
      </c>
      <c r="D117" s="267"/>
      <c r="E117" s="267"/>
      <c r="F117" s="289" t="s">
        <v>670</v>
      </c>
      <c r="G117" s="267"/>
      <c r="H117" s="267" t="s">
        <v>716</v>
      </c>
      <c r="I117" s="267" t="s">
        <v>717</v>
      </c>
      <c r="J117" s="267"/>
      <c r="K117" s="281"/>
    </row>
    <row r="118" ht="15" customHeight="1">
      <c r="B118" s="293"/>
      <c r="C118" s="299"/>
      <c r="D118" s="299"/>
      <c r="E118" s="299"/>
      <c r="F118" s="299"/>
      <c r="G118" s="299"/>
      <c r="H118" s="299"/>
      <c r="I118" s="299"/>
      <c r="J118" s="299"/>
      <c r="K118" s="295"/>
    </row>
    <row r="119" ht="18.75" customHeight="1">
      <c r="B119" s="300"/>
      <c r="C119" s="264"/>
      <c r="D119" s="264"/>
      <c r="E119" s="264"/>
      <c r="F119" s="301"/>
      <c r="G119" s="264"/>
      <c r="H119" s="264"/>
      <c r="I119" s="264"/>
      <c r="J119" s="264"/>
      <c r="K119" s="300"/>
    </row>
    <row r="120" ht="18.75" customHeight="1">
      <c r="B120" s="275"/>
      <c r="C120" s="275"/>
      <c r="D120" s="275"/>
      <c r="E120" s="275"/>
      <c r="F120" s="275"/>
      <c r="G120" s="275"/>
      <c r="H120" s="275"/>
      <c r="I120" s="275"/>
      <c r="J120" s="275"/>
      <c r="K120" s="275"/>
    </row>
    <row r="121" ht="7.5" customHeight="1">
      <c r="B121" s="302"/>
      <c r="C121" s="303"/>
      <c r="D121" s="303"/>
      <c r="E121" s="303"/>
      <c r="F121" s="303"/>
      <c r="G121" s="303"/>
      <c r="H121" s="303"/>
      <c r="I121" s="303"/>
      <c r="J121" s="303"/>
      <c r="K121" s="304"/>
    </row>
    <row r="122" ht="45" customHeight="1">
      <c r="B122" s="305"/>
      <c r="C122" s="258" t="s">
        <v>718</v>
      </c>
      <c r="D122" s="258"/>
      <c r="E122" s="258"/>
      <c r="F122" s="258"/>
      <c r="G122" s="258"/>
      <c r="H122" s="258"/>
      <c r="I122" s="258"/>
      <c r="J122" s="258"/>
      <c r="K122" s="306"/>
    </row>
    <row r="123" ht="17.25" customHeight="1">
      <c r="B123" s="307"/>
      <c r="C123" s="282" t="s">
        <v>664</v>
      </c>
      <c r="D123" s="282"/>
      <c r="E123" s="282"/>
      <c r="F123" s="282" t="s">
        <v>665</v>
      </c>
      <c r="G123" s="283"/>
      <c r="H123" s="282" t="s">
        <v>56</v>
      </c>
      <c r="I123" s="282" t="s">
        <v>59</v>
      </c>
      <c r="J123" s="282" t="s">
        <v>666</v>
      </c>
      <c r="K123" s="308"/>
    </row>
    <row r="124" ht="17.25" customHeight="1">
      <c r="B124" s="307"/>
      <c r="C124" s="284" t="s">
        <v>667</v>
      </c>
      <c r="D124" s="284"/>
      <c r="E124" s="284"/>
      <c r="F124" s="285" t="s">
        <v>668</v>
      </c>
      <c r="G124" s="286"/>
      <c r="H124" s="284"/>
      <c r="I124" s="284"/>
      <c r="J124" s="284" t="s">
        <v>669</v>
      </c>
      <c r="K124" s="308"/>
    </row>
    <row r="125" ht="5.25" customHeight="1">
      <c r="B125" s="309"/>
      <c r="C125" s="287"/>
      <c r="D125" s="287"/>
      <c r="E125" s="287"/>
      <c r="F125" s="287"/>
      <c r="G125" s="267"/>
      <c r="H125" s="287"/>
      <c r="I125" s="287"/>
      <c r="J125" s="287"/>
      <c r="K125" s="310"/>
    </row>
    <row r="126" ht="15" customHeight="1">
      <c r="B126" s="309"/>
      <c r="C126" s="267" t="s">
        <v>673</v>
      </c>
      <c r="D126" s="287"/>
      <c r="E126" s="287"/>
      <c r="F126" s="289" t="s">
        <v>670</v>
      </c>
      <c r="G126" s="267"/>
      <c r="H126" s="267" t="s">
        <v>710</v>
      </c>
      <c r="I126" s="267" t="s">
        <v>672</v>
      </c>
      <c r="J126" s="267">
        <v>120</v>
      </c>
      <c r="K126" s="311"/>
    </row>
    <row r="127" ht="15" customHeight="1">
      <c r="B127" s="309"/>
      <c r="C127" s="267" t="s">
        <v>719</v>
      </c>
      <c r="D127" s="267"/>
      <c r="E127" s="267"/>
      <c r="F127" s="289" t="s">
        <v>670</v>
      </c>
      <c r="G127" s="267"/>
      <c r="H127" s="267" t="s">
        <v>720</v>
      </c>
      <c r="I127" s="267" t="s">
        <v>672</v>
      </c>
      <c r="J127" s="267" t="s">
        <v>721</v>
      </c>
      <c r="K127" s="311"/>
    </row>
    <row r="128" ht="15" customHeight="1">
      <c r="B128" s="309"/>
      <c r="C128" s="267" t="s">
        <v>618</v>
      </c>
      <c r="D128" s="267"/>
      <c r="E128" s="267"/>
      <c r="F128" s="289" t="s">
        <v>670</v>
      </c>
      <c r="G128" s="267"/>
      <c r="H128" s="267" t="s">
        <v>722</v>
      </c>
      <c r="I128" s="267" t="s">
        <v>672</v>
      </c>
      <c r="J128" s="267" t="s">
        <v>721</v>
      </c>
      <c r="K128" s="311"/>
    </row>
    <row r="129" ht="15" customHeight="1">
      <c r="B129" s="309"/>
      <c r="C129" s="267" t="s">
        <v>681</v>
      </c>
      <c r="D129" s="267"/>
      <c r="E129" s="267"/>
      <c r="F129" s="289" t="s">
        <v>676</v>
      </c>
      <c r="G129" s="267"/>
      <c r="H129" s="267" t="s">
        <v>682</v>
      </c>
      <c r="I129" s="267" t="s">
        <v>672</v>
      </c>
      <c r="J129" s="267">
        <v>15</v>
      </c>
      <c r="K129" s="311"/>
    </row>
    <row r="130" ht="15" customHeight="1">
      <c r="B130" s="309"/>
      <c r="C130" s="291" t="s">
        <v>683</v>
      </c>
      <c r="D130" s="291"/>
      <c r="E130" s="291"/>
      <c r="F130" s="292" t="s">
        <v>676</v>
      </c>
      <c r="G130" s="291"/>
      <c r="H130" s="291" t="s">
        <v>684</v>
      </c>
      <c r="I130" s="291" t="s">
        <v>672</v>
      </c>
      <c r="J130" s="291">
        <v>15</v>
      </c>
      <c r="K130" s="311"/>
    </row>
    <row r="131" ht="15" customHeight="1">
      <c r="B131" s="309"/>
      <c r="C131" s="291" t="s">
        <v>685</v>
      </c>
      <c r="D131" s="291"/>
      <c r="E131" s="291"/>
      <c r="F131" s="292" t="s">
        <v>676</v>
      </c>
      <c r="G131" s="291"/>
      <c r="H131" s="291" t="s">
        <v>686</v>
      </c>
      <c r="I131" s="291" t="s">
        <v>672</v>
      </c>
      <c r="J131" s="291">
        <v>20</v>
      </c>
      <c r="K131" s="311"/>
    </row>
    <row r="132" ht="15" customHeight="1">
      <c r="B132" s="309"/>
      <c r="C132" s="291" t="s">
        <v>687</v>
      </c>
      <c r="D132" s="291"/>
      <c r="E132" s="291"/>
      <c r="F132" s="292" t="s">
        <v>676</v>
      </c>
      <c r="G132" s="291"/>
      <c r="H132" s="291" t="s">
        <v>688</v>
      </c>
      <c r="I132" s="291" t="s">
        <v>672</v>
      </c>
      <c r="J132" s="291">
        <v>20</v>
      </c>
      <c r="K132" s="311"/>
    </row>
    <row r="133" ht="15" customHeight="1">
      <c r="B133" s="309"/>
      <c r="C133" s="267" t="s">
        <v>675</v>
      </c>
      <c r="D133" s="267"/>
      <c r="E133" s="267"/>
      <c r="F133" s="289" t="s">
        <v>676</v>
      </c>
      <c r="G133" s="267"/>
      <c r="H133" s="267" t="s">
        <v>710</v>
      </c>
      <c r="I133" s="267" t="s">
        <v>672</v>
      </c>
      <c r="J133" s="267">
        <v>50</v>
      </c>
      <c r="K133" s="311"/>
    </row>
    <row r="134" ht="15" customHeight="1">
      <c r="B134" s="309"/>
      <c r="C134" s="267" t="s">
        <v>689</v>
      </c>
      <c r="D134" s="267"/>
      <c r="E134" s="267"/>
      <c r="F134" s="289" t="s">
        <v>676</v>
      </c>
      <c r="G134" s="267"/>
      <c r="H134" s="267" t="s">
        <v>710</v>
      </c>
      <c r="I134" s="267" t="s">
        <v>672</v>
      </c>
      <c r="J134" s="267">
        <v>50</v>
      </c>
      <c r="K134" s="311"/>
    </row>
    <row r="135" ht="15" customHeight="1">
      <c r="B135" s="309"/>
      <c r="C135" s="267" t="s">
        <v>695</v>
      </c>
      <c r="D135" s="267"/>
      <c r="E135" s="267"/>
      <c r="F135" s="289" t="s">
        <v>676</v>
      </c>
      <c r="G135" s="267"/>
      <c r="H135" s="267" t="s">
        <v>710</v>
      </c>
      <c r="I135" s="267" t="s">
        <v>672</v>
      </c>
      <c r="J135" s="267">
        <v>50</v>
      </c>
      <c r="K135" s="311"/>
    </row>
    <row r="136" ht="15" customHeight="1">
      <c r="B136" s="309"/>
      <c r="C136" s="267" t="s">
        <v>697</v>
      </c>
      <c r="D136" s="267"/>
      <c r="E136" s="267"/>
      <c r="F136" s="289" t="s">
        <v>676</v>
      </c>
      <c r="G136" s="267"/>
      <c r="H136" s="267" t="s">
        <v>710</v>
      </c>
      <c r="I136" s="267" t="s">
        <v>672</v>
      </c>
      <c r="J136" s="267">
        <v>50</v>
      </c>
      <c r="K136" s="311"/>
    </row>
    <row r="137" ht="15" customHeight="1">
      <c r="B137" s="309"/>
      <c r="C137" s="267" t="s">
        <v>698</v>
      </c>
      <c r="D137" s="267"/>
      <c r="E137" s="267"/>
      <c r="F137" s="289" t="s">
        <v>676</v>
      </c>
      <c r="G137" s="267"/>
      <c r="H137" s="267" t="s">
        <v>723</v>
      </c>
      <c r="I137" s="267" t="s">
        <v>672</v>
      </c>
      <c r="J137" s="267">
        <v>255</v>
      </c>
      <c r="K137" s="311"/>
    </row>
    <row r="138" ht="15" customHeight="1">
      <c r="B138" s="309"/>
      <c r="C138" s="267" t="s">
        <v>700</v>
      </c>
      <c r="D138" s="267"/>
      <c r="E138" s="267"/>
      <c r="F138" s="289" t="s">
        <v>670</v>
      </c>
      <c r="G138" s="267"/>
      <c r="H138" s="267" t="s">
        <v>724</v>
      </c>
      <c r="I138" s="267" t="s">
        <v>702</v>
      </c>
      <c r="J138" s="267"/>
      <c r="K138" s="311"/>
    </row>
    <row r="139" ht="15" customHeight="1">
      <c r="B139" s="309"/>
      <c r="C139" s="267" t="s">
        <v>703</v>
      </c>
      <c r="D139" s="267"/>
      <c r="E139" s="267"/>
      <c r="F139" s="289" t="s">
        <v>670</v>
      </c>
      <c r="G139" s="267"/>
      <c r="H139" s="267" t="s">
        <v>725</v>
      </c>
      <c r="I139" s="267" t="s">
        <v>705</v>
      </c>
      <c r="J139" s="267"/>
      <c r="K139" s="311"/>
    </row>
    <row r="140" ht="15" customHeight="1">
      <c r="B140" s="309"/>
      <c r="C140" s="267" t="s">
        <v>706</v>
      </c>
      <c r="D140" s="267"/>
      <c r="E140" s="267"/>
      <c r="F140" s="289" t="s">
        <v>670</v>
      </c>
      <c r="G140" s="267"/>
      <c r="H140" s="267" t="s">
        <v>706</v>
      </c>
      <c r="I140" s="267" t="s">
        <v>705</v>
      </c>
      <c r="J140" s="267"/>
      <c r="K140" s="311"/>
    </row>
    <row r="141" ht="15" customHeight="1">
      <c r="B141" s="309"/>
      <c r="C141" s="267" t="s">
        <v>40</v>
      </c>
      <c r="D141" s="267"/>
      <c r="E141" s="267"/>
      <c r="F141" s="289" t="s">
        <v>670</v>
      </c>
      <c r="G141" s="267"/>
      <c r="H141" s="267" t="s">
        <v>726</v>
      </c>
      <c r="I141" s="267" t="s">
        <v>705</v>
      </c>
      <c r="J141" s="267"/>
      <c r="K141" s="311"/>
    </row>
    <row r="142" ht="15" customHeight="1">
      <c r="B142" s="309"/>
      <c r="C142" s="267" t="s">
        <v>727</v>
      </c>
      <c r="D142" s="267"/>
      <c r="E142" s="267"/>
      <c r="F142" s="289" t="s">
        <v>670</v>
      </c>
      <c r="G142" s="267"/>
      <c r="H142" s="267" t="s">
        <v>728</v>
      </c>
      <c r="I142" s="267" t="s">
        <v>705</v>
      </c>
      <c r="J142" s="267"/>
      <c r="K142" s="311"/>
    </row>
    <row r="143" ht="15" customHeight="1">
      <c r="B143" s="312"/>
      <c r="C143" s="313"/>
      <c r="D143" s="313"/>
      <c r="E143" s="313"/>
      <c r="F143" s="313"/>
      <c r="G143" s="313"/>
      <c r="H143" s="313"/>
      <c r="I143" s="313"/>
      <c r="J143" s="313"/>
      <c r="K143" s="314"/>
    </row>
    <row r="144" ht="18.75" customHeight="1">
      <c r="B144" s="264"/>
      <c r="C144" s="264"/>
      <c r="D144" s="264"/>
      <c r="E144" s="264"/>
      <c r="F144" s="301"/>
      <c r="G144" s="264"/>
      <c r="H144" s="264"/>
      <c r="I144" s="264"/>
      <c r="J144" s="264"/>
      <c r="K144" s="264"/>
    </row>
    <row r="145" ht="18.75" customHeight="1">
      <c r="B145" s="275"/>
      <c r="C145" s="275"/>
      <c r="D145" s="275"/>
      <c r="E145" s="275"/>
      <c r="F145" s="275"/>
      <c r="G145" s="275"/>
      <c r="H145" s="275"/>
      <c r="I145" s="275"/>
      <c r="J145" s="275"/>
      <c r="K145" s="275"/>
    </row>
    <row r="146" ht="7.5" customHeight="1">
      <c r="B146" s="276"/>
      <c r="C146" s="277"/>
      <c r="D146" s="277"/>
      <c r="E146" s="277"/>
      <c r="F146" s="277"/>
      <c r="G146" s="277"/>
      <c r="H146" s="277"/>
      <c r="I146" s="277"/>
      <c r="J146" s="277"/>
      <c r="K146" s="278"/>
    </row>
    <row r="147" ht="45" customHeight="1">
      <c r="B147" s="279"/>
      <c r="C147" s="280" t="s">
        <v>729</v>
      </c>
      <c r="D147" s="280"/>
      <c r="E147" s="280"/>
      <c r="F147" s="280"/>
      <c r="G147" s="280"/>
      <c r="H147" s="280"/>
      <c r="I147" s="280"/>
      <c r="J147" s="280"/>
      <c r="K147" s="281"/>
    </row>
    <row r="148" ht="17.25" customHeight="1">
      <c r="B148" s="279"/>
      <c r="C148" s="282" t="s">
        <v>664</v>
      </c>
      <c r="D148" s="282"/>
      <c r="E148" s="282"/>
      <c r="F148" s="282" t="s">
        <v>665</v>
      </c>
      <c r="G148" s="283"/>
      <c r="H148" s="282" t="s">
        <v>56</v>
      </c>
      <c r="I148" s="282" t="s">
        <v>59</v>
      </c>
      <c r="J148" s="282" t="s">
        <v>666</v>
      </c>
      <c r="K148" s="281"/>
    </row>
    <row r="149" ht="17.25" customHeight="1">
      <c r="B149" s="279"/>
      <c r="C149" s="284" t="s">
        <v>667</v>
      </c>
      <c r="D149" s="284"/>
      <c r="E149" s="284"/>
      <c r="F149" s="285" t="s">
        <v>668</v>
      </c>
      <c r="G149" s="286"/>
      <c r="H149" s="284"/>
      <c r="I149" s="284"/>
      <c r="J149" s="284" t="s">
        <v>669</v>
      </c>
      <c r="K149" s="281"/>
    </row>
    <row r="150" ht="5.25" customHeight="1">
      <c r="B150" s="290"/>
      <c r="C150" s="287"/>
      <c r="D150" s="287"/>
      <c r="E150" s="287"/>
      <c r="F150" s="287"/>
      <c r="G150" s="288"/>
      <c r="H150" s="287"/>
      <c r="I150" s="287"/>
      <c r="J150" s="287"/>
      <c r="K150" s="311"/>
    </row>
    <row r="151" ht="15" customHeight="1">
      <c r="B151" s="290"/>
      <c r="C151" s="315" t="s">
        <v>673</v>
      </c>
      <c r="D151" s="267"/>
      <c r="E151" s="267"/>
      <c r="F151" s="316" t="s">
        <v>670</v>
      </c>
      <c r="G151" s="267"/>
      <c r="H151" s="315" t="s">
        <v>710</v>
      </c>
      <c r="I151" s="315" t="s">
        <v>672</v>
      </c>
      <c r="J151" s="315">
        <v>120</v>
      </c>
      <c r="K151" s="311"/>
    </row>
    <row r="152" ht="15" customHeight="1">
      <c r="B152" s="290"/>
      <c r="C152" s="315" t="s">
        <v>719</v>
      </c>
      <c r="D152" s="267"/>
      <c r="E152" s="267"/>
      <c r="F152" s="316" t="s">
        <v>670</v>
      </c>
      <c r="G152" s="267"/>
      <c r="H152" s="315" t="s">
        <v>730</v>
      </c>
      <c r="I152" s="315" t="s">
        <v>672</v>
      </c>
      <c r="J152" s="315" t="s">
        <v>721</v>
      </c>
      <c r="K152" s="311"/>
    </row>
    <row r="153" ht="15" customHeight="1">
      <c r="B153" s="290"/>
      <c r="C153" s="315" t="s">
        <v>618</v>
      </c>
      <c r="D153" s="267"/>
      <c r="E153" s="267"/>
      <c r="F153" s="316" t="s">
        <v>670</v>
      </c>
      <c r="G153" s="267"/>
      <c r="H153" s="315" t="s">
        <v>731</v>
      </c>
      <c r="I153" s="315" t="s">
        <v>672</v>
      </c>
      <c r="J153" s="315" t="s">
        <v>721</v>
      </c>
      <c r="K153" s="311"/>
    </row>
    <row r="154" ht="15" customHeight="1">
      <c r="B154" s="290"/>
      <c r="C154" s="315" t="s">
        <v>675</v>
      </c>
      <c r="D154" s="267"/>
      <c r="E154" s="267"/>
      <c r="F154" s="316" t="s">
        <v>676</v>
      </c>
      <c r="G154" s="267"/>
      <c r="H154" s="315" t="s">
        <v>710</v>
      </c>
      <c r="I154" s="315" t="s">
        <v>672</v>
      </c>
      <c r="J154" s="315">
        <v>50</v>
      </c>
      <c r="K154" s="311"/>
    </row>
    <row r="155" ht="15" customHeight="1">
      <c r="B155" s="290"/>
      <c r="C155" s="315" t="s">
        <v>678</v>
      </c>
      <c r="D155" s="267"/>
      <c r="E155" s="267"/>
      <c r="F155" s="316" t="s">
        <v>670</v>
      </c>
      <c r="G155" s="267"/>
      <c r="H155" s="315" t="s">
        <v>710</v>
      </c>
      <c r="I155" s="315" t="s">
        <v>680</v>
      </c>
      <c r="J155" s="315"/>
      <c r="K155" s="311"/>
    </row>
    <row r="156" ht="15" customHeight="1">
      <c r="B156" s="290"/>
      <c r="C156" s="315" t="s">
        <v>689</v>
      </c>
      <c r="D156" s="267"/>
      <c r="E156" s="267"/>
      <c r="F156" s="316" t="s">
        <v>676</v>
      </c>
      <c r="G156" s="267"/>
      <c r="H156" s="315" t="s">
        <v>710</v>
      </c>
      <c r="I156" s="315" t="s">
        <v>672</v>
      </c>
      <c r="J156" s="315">
        <v>50</v>
      </c>
      <c r="K156" s="311"/>
    </row>
    <row r="157" ht="15" customHeight="1">
      <c r="B157" s="290"/>
      <c r="C157" s="315" t="s">
        <v>697</v>
      </c>
      <c r="D157" s="267"/>
      <c r="E157" s="267"/>
      <c r="F157" s="316" t="s">
        <v>676</v>
      </c>
      <c r="G157" s="267"/>
      <c r="H157" s="315" t="s">
        <v>710</v>
      </c>
      <c r="I157" s="315" t="s">
        <v>672</v>
      </c>
      <c r="J157" s="315">
        <v>50</v>
      </c>
      <c r="K157" s="311"/>
    </row>
    <row r="158" ht="15" customHeight="1">
      <c r="B158" s="290"/>
      <c r="C158" s="315" t="s">
        <v>695</v>
      </c>
      <c r="D158" s="267"/>
      <c r="E158" s="267"/>
      <c r="F158" s="316" t="s">
        <v>676</v>
      </c>
      <c r="G158" s="267"/>
      <c r="H158" s="315" t="s">
        <v>710</v>
      </c>
      <c r="I158" s="315" t="s">
        <v>672</v>
      </c>
      <c r="J158" s="315">
        <v>50</v>
      </c>
      <c r="K158" s="311"/>
    </row>
    <row r="159" ht="15" customHeight="1">
      <c r="B159" s="290"/>
      <c r="C159" s="315" t="s">
        <v>99</v>
      </c>
      <c r="D159" s="267"/>
      <c r="E159" s="267"/>
      <c r="F159" s="316" t="s">
        <v>670</v>
      </c>
      <c r="G159" s="267"/>
      <c r="H159" s="315" t="s">
        <v>732</v>
      </c>
      <c r="I159" s="315" t="s">
        <v>672</v>
      </c>
      <c r="J159" s="315" t="s">
        <v>733</v>
      </c>
      <c r="K159" s="311"/>
    </row>
    <row r="160" ht="15" customHeight="1">
      <c r="B160" s="290"/>
      <c r="C160" s="315" t="s">
        <v>734</v>
      </c>
      <c r="D160" s="267"/>
      <c r="E160" s="267"/>
      <c r="F160" s="316" t="s">
        <v>670</v>
      </c>
      <c r="G160" s="267"/>
      <c r="H160" s="315" t="s">
        <v>735</v>
      </c>
      <c r="I160" s="315" t="s">
        <v>705</v>
      </c>
      <c r="J160" s="315"/>
      <c r="K160" s="311"/>
    </row>
    <row r="161" ht="15" customHeight="1">
      <c r="B161" s="317"/>
      <c r="C161" s="299"/>
      <c r="D161" s="299"/>
      <c r="E161" s="299"/>
      <c r="F161" s="299"/>
      <c r="G161" s="299"/>
      <c r="H161" s="299"/>
      <c r="I161" s="299"/>
      <c r="J161" s="299"/>
      <c r="K161" s="318"/>
    </row>
    <row r="162" ht="18.75" customHeight="1">
      <c r="B162" s="264"/>
      <c r="C162" s="267"/>
      <c r="D162" s="267"/>
      <c r="E162" s="267"/>
      <c r="F162" s="289"/>
      <c r="G162" s="267"/>
      <c r="H162" s="267"/>
      <c r="I162" s="267"/>
      <c r="J162" s="267"/>
      <c r="K162" s="264"/>
    </row>
    <row r="163" ht="18.75" customHeight="1">
      <c r="B163" s="275"/>
      <c r="C163" s="275"/>
      <c r="D163" s="275"/>
      <c r="E163" s="275"/>
      <c r="F163" s="275"/>
      <c r="G163" s="275"/>
      <c r="H163" s="275"/>
      <c r="I163" s="275"/>
      <c r="J163" s="275"/>
      <c r="K163" s="275"/>
    </row>
    <row r="164" ht="7.5" customHeight="1">
      <c r="B164" s="254"/>
      <c r="C164" s="255"/>
      <c r="D164" s="255"/>
      <c r="E164" s="255"/>
      <c r="F164" s="255"/>
      <c r="G164" s="255"/>
      <c r="H164" s="255"/>
      <c r="I164" s="255"/>
      <c r="J164" s="255"/>
      <c r="K164" s="256"/>
    </row>
    <row r="165" ht="45" customHeight="1">
      <c r="B165" s="257"/>
      <c r="C165" s="258" t="s">
        <v>736</v>
      </c>
      <c r="D165" s="258"/>
      <c r="E165" s="258"/>
      <c r="F165" s="258"/>
      <c r="G165" s="258"/>
      <c r="H165" s="258"/>
      <c r="I165" s="258"/>
      <c r="J165" s="258"/>
      <c r="K165" s="259"/>
    </row>
    <row r="166" ht="17.25" customHeight="1">
      <c r="B166" s="257"/>
      <c r="C166" s="282" t="s">
        <v>664</v>
      </c>
      <c r="D166" s="282"/>
      <c r="E166" s="282"/>
      <c r="F166" s="282" t="s">
        <v>665</v>
      </c>
      <c r="G166" s="319"/>
      <c r="H166" s="320" t="s">
        <v>56</v>
      </c>
      <c r="I166" s="320" t="s">
        <v>59</v>
      </c>
      <c r="J166" s="282" t="s">
        <v>666</v>
      </c>
      <c r="K166" s="259"/>
    </row>
    <row r="167" ht="17.25" customHeight="1">
      <c r="B167" s="260"/>
      <c r="C167" s="284" t="s">
        <v>667</v>
      </c>
      <c r="D167" s="284"/>
      <c r="E167" s="284"/>
      <c r="F167" s="285" t="s">
        <v>668</v>
      </c>
      <c r="G167" s="321"/>
      <c r="H167" s="322"/>
      <c r="I167" s="322"/>
      <c r="J167" s="284" t="s">
        <v>669</v>
      </c>
      <c r="K167" s="262"/>
    </row>
    <row r="168" ht="5.25" customHeight="1">
      <c r="B168" s="290"/>
      <c r="C168" s="287"/>
      <c r="D168" s="287"/>
      <c r="E168" s="287"/>
      <c r="F168" s="287"/>
      <c r="G168" s="288"/>
      <c r="H168" s="287"/>
      <c r="I168" s="287"/>
      <c r="J168" s="287"/>
      <c r="K168" s="311"/>
    </row>
    <row r="169" ht="15" customHeight="1">
      <c r="B169" s="290"/>
      <c r="C169" s="267" t="s">
        <v>673</v>
      </c>
      <c r="D169" s="267"/>
      <c r="E169" s="267"/>
      <c r="F169" s="289" t="s">
        <v>670</v>
      </c>
      <c r="G169" s="267"/>
      <c r="H169" s="267" t="s">
        <v>710</v>
      </c>
      <c r="I169" s="267" t="s">
        <v>672</v>
      </c>
      <c r="J169" s="267">
        <v>120</v>
      </c>
      <c r="K169" s="311"/>
    </row>
    <row r="170" ht="15" customHeight="1">
      <c r="B170" s="290"/>
      <c r="C170" s="267" t="s">
        <v>719</v>
      </c>
      <c r="D170" s="267"/>
      <c r="E170" s="267"/>
      <c r="F170" s="289" t="s">
        <v>670</v>
      </c>
      <c r="G170" s="267"/>
      <c r="H170" s="267" t="s">
        <v>720</v>
      </c>
      <c r="I170" s="267" t="s">
        <v>672</v>
      </c>
      <c r="J170" s="267" t="s">
        <v>721</v>
      </c>
      <c r="K170" s="311"/>
    </row>
    <row r="171" ht="15" customHeight="1">
      <c r="B171" s="290"/>
      <c r="C171" s="267" t="s">
        <v>618</v>
      </c>
      <c r="D171" s="267"/>
      <c r="E171" s="267"/>
      <c r="F171" s="289" t="s">
        <v>670</v>
      </c>
      <c r="G171" s="267"/>
      <c r="H171" s="267" t="s">
        <v>737</v>
      </c>
      <c r="I171" s="267" t="s">
        <v>672</v>
      </c>
      <c r="J171" s="267" t="s">
        <v>721</v>
      </c>
      <c r="K171" s="311"/>
    </row>
    <row r="172" ht="15" customHeight="1">
      <c r="B172" s="290"/>
      <c r="C172" s="267" t="s">
        <v>675</v>
      </c>
      <c r="D172" s="267"/>
      <c r="E172" s="267"/>
      <c r="F172" s="289" t="s">
        <v>676</v>
      </c>
      <c r="G172" s="267"/>
      <c r="H172" s="267" t="s">
        <v>737</v>
      </c>
      <c r="I172" s="267" t="s">
        <v>672</v>
      </c>
      <c r="J172" s="267">
        <v>50</v>
      </c>
      <c r="K172" s="311"/>
    </row>
    <row r="173" ht="15" customHeight="1">
      <c r="B173" s="290"/>
      <c r="C173" s="267" t="s">
        <v>678</v>
      </c>
      <c r="D173" s="267"/>
      <c r="E173" s="267"/>
      <c r="F173" s="289" t="s">
        <v>670</v>
      </c>
      <c r="G173" s="267"/>
      <c r="H173" s="267" t="s">
        <v>737</v>
      </c>
      <c r="I173" s="267" t="s">
        <v>680</v>
      </c>
      <c r="J173" s="267"/>
      <c r="K173" s="311"/>
    </row>
    <row r="174" ht="15" customHeight="1">
      <c r="B174" s="290"/>
      <c r="C174" s="267" t="s">
        <v>689</v>
      </c>
      <c r="D174" s="267"/>
      <c r="E174" s="267"/>
      <c r="F174" s="289" t="s">
        <v>676</v>
      </c>
      <c r="G174" s="267"/>
      <c r="H174" s="267" t="s">
        <v>737</v>
      </c>
      <c r="I174" s="267" t="s">
        <v>672</v>
      </c>
      <c r="J174" s="267">
        <v>50</v>
      </c>
      <c r="K174" s="311"/>
    </row>
    <row r="175" ht="15" customHeight="1">
      <c r="B175" s="290"/>
      <c r="C175" s="267" t="s">
        <v>697</v>
      </c>
      <c r="D175" s="267"/>
      <c r="E175" s="267"/>
      <c r="F175" s="289" t="s">
        <v>676</v>
      </c>
      <c r="G175" s="267"/>
      <c r="H175" s="267" t="s">
        <v>737</v>
      </c>
      <c r="I175" s="267" t="s">
        <v>672</v>
      </c>
      <c r="J175" s="267">
        <v>50</v>
      </c>
      <c r="K175" s="311"/>
    </row>
    <row r="176" ht="15" customHeight="1">
      <c r="B176" s="290"/>
      <c r="C176" s="267" t="s">
        <v>695</v>
      </c>
      <c r="D176" s="267"/>
      <c r="E176" s="267"/>
      <c r="F176" s="289" t="s">
        <v>676</v>
      </c>
      <c r="G176" s="267"/>
      <c r="H176" s="267" t="s">
        <v>737</v>
      </c>
      <c r="I176" s="267" t="s">
        <v>672</v>
      </c>
      <c r="J176" s="267">
        <v>50</v>
      </c>
      <c r="K176" s="311"/>
    </row>
    <row r="177" ht="15" customHeight="1">
      <c r="B177" s="290"/>
      <c r="C177" s="267" t="s">
        <v>119</v>
      </c>
      <c r="D177" s="267"/>
      <c r="E177" s="267"/>
      <c r="F177" s="289" t="s">
        <v>670</v>
      </c>
      <c r="G177" s="267"/>
      <c r="H177" s="267" t="s">
        <v>738</v>
      </c>
      <c r="I177" s="267" t="s">
        <v>739</v>
      </c>
      <c r="J177" s="267"/>
      <c r="K177" s="311"/>
    </row>
    <row r="178" ht="15" customHeight="1">
      <c r="B178" s="290"/>
      <c r="C178" s="267" t="s">
        <v>59</v>
      </c>
      <c r="D178" s="267"/>
      <c r="E178" s="267"/>
      <c r="F178" s="289" t="s">
        <v>670</v>
      </c>
      <c r="G178" s="267"/>
      <c r="H178" s="267" t="s">
        <v>740</v>
      </c>
      <c r="I178" s="267" t="s">
        <v>741</v>
      </c>
      <c r="J178" s="267">
        <v>1</v>
      </c>
      <c r="K178" s="311"/>
    </row>
    <row r="179" ht="15" customHeight="1">
      <c r="B179" s="290"/>
      <c r="C179" s="267" t="s">
        <v>55</v>
      </c>
      <c r="D179" s="267"/>
      <c r="E179" s="267"/>
      <c r="F179" s="289" t="s">
        <v>670</v>
      </c>
      <c r="G179" s="267"/>
      <c r="H179" s="267" t="s">
        <v>742</v>
      </c>
      <c r="I179" s="267" t="s">
        <v>672</v>
      </c>
      <c r="J179" s="267">
        <v>20</v>
      </c>
      <c r="K179" s="311"/>
    </row>
    <row r="180" ht="15" customHeight="1">
      <c r="B180" s="290"/>
      <c r="C180" s="267" t="s">
        <v>56</v>
      </c>
      <c r="D180" s="267"/>
      <c r="E180" s="267"/>
      <c r="F180" s="289" t="s">
        <v>670</v>
      </c>
      <c r="G180" s="267"/>
      <c r="H180" s="267" t="s">
        <v>743</v>
      </c>
      <c r="I180" s="267" t="s">
        <v>672</v>
      </c>
      <c r="J180" s="267">
        <v>255</v>
      </c>
      <c r="K180" s="311"/>
    </row>
    <row r="181" ht="15" customHeight="1">
      <c r="B181" s="290"/>
      <c r="C181" s="267" t="s">
        <v>120</v>
      </c>
      <c r="D181" s="267"/>
      <c r="E181" s="267"/>
      <c r="F181" s="289" t="s">
        <v>670</v>
      </c>
      <c r="G181" s="267"/>
      <c r="H181" s="267" t="s">
        <v>634</v>
      </c>
      <c r="I181" s="267" t="s">
        <v>672</v>
      </c>
      <c r="J181" s="267">
        <v>10</v>
      </c>
      <c r="K181" s="311"/>
    </row>
    <row r="182" ht="15" customHeight="1">
      <c r="B182" s="290"/>
      <c r="C182" s="267" t="s">
        <v>121</v>
      </c>
      <c r="D182" s="267"/>
      <c r="E182" s="267"/>
      <c r="F182" s="289" t="s">
        <v>670</v>
      </c>
      <c r="G182" s="267"/>
      <c r="H182" s="267" t="s">
        <v>744</v>
      </c>
      <c r="I182" s="267" t="s">
        <v>705</v>
      </c>
      <c r="J182" s="267"/>
      <c r="K182" s="311"/>
    </row>
    <row r="183" ht="15" customHeight="1">
      <c r="B183" s="290"/>
      <c r="C183" s="267" t="s">
        <v>745</v>
      </c>
      <c r="D183" s="267"/>
      <c r="E183" s="267"/>
      <c r="F183" s="289" t="s">
        <v>670</v>
      </c>
      <c r="G183" s="267"/>
      <c r="H183" s="267" t="s">
        <v>746</v>
      </c>
      <c r="I183" s="267" t="s">
        <v>705</v>
      </c>
      <c r="J183" s="267"/>
      <c r="K183" s="311"/>
    </row>
    <row r="184" ht="15" customHeight="1">
      <c r="B184" s="290"/>
      <c r="C184" s="267" t="s">
        <v>734</v>
      </c>
      <c r="D184" s="267"/>
      <c r="E184" s="267"/>
      <c r="F184" s="289" t="s">
        <v>670</v>
      </c>
      <c r="G184" s="267"/>
      <c r="H184" s="267" t="s">
        <v>747</v>
      </c>
      <c r="I184" s="267" t="s">
        <v>705</v>
      </c>
      <c r="J184" s="267"/>
      <c r="K184" s="311"/>
    </row>
    <row r="185" ht="15" customHeight="1">
      <c r="B185" s="290"/>
      <c r="C185" s="267" t="s">
        <v>123</v>
      </c>
      <c r="D185" s="267"/>
      <c r="E185" s="267"/>
      <c r="F185" s="289" t="s">
        <v>676</v>
      </c>
      <c r="G185" s="267"/>
      <c r="H185" s="267" t="s">
        <v>748</v>
      </c>
      <c r="I185" s="267" t="s">
        <v>672</v>
      </c>
      <c r="J185" s="267">
        <v>50</v>
      </c>
      <c r="K185" s="311"/>
    </row>
    <row r="186" ht="15" customHeight="1">
      <c r="B186" s="290"/>
      <c r="C186" s="267" t="s">
        <v>749</v>
      </c>
      <c r="D186" s="267"/>
      <c r="E186" s="267"/>
      <c r="F186" s="289" t="s">
        <v>676</v>
      </c>
      <c r="G186" s="267"/>
      <c r="H186" s="267" t="s">
        <v>750</v>
      </c>
      <c r="I186" s="267" t="s">
        <v>751</v>
      </c>
      <c r="J186" s="267"/>
      <c r="K186" s="311"/>
    </row>
    <row r="187" ht="15" customHeight="1">
      <c r="B187" s="290"/>
      <c r="C187" s="267" t="s">
        <v>752</v>
      </c>
      <c r="D187" s="267"/>
      <c r="E187" s="267"/>
      <c r="F187" s="289" t="s">
        <v>676</v>
      </c>
      <c r="G187" s="267"/>
      <c r="H187" s="267" t="s">
        <v>753</v>
      </c>
      <c r="I187" s="267" t="s">
        <v>751</v>
      </c>
      <c r="J187" s="267"/>
      <c r="K187" s="311"/>
    </row>
    <row r="188" ht="15" customHeight="1">
      <c r="B188" s="290"/>
      <c r="C188" s="267" t="s">
        <v>754</v>
      </c>
      <c r="D188" s="267"/>
      <c r="E188" s="267"/>
      <c r="F188" s="289" t="s">
        <v>676</v>
      </c>
      <c r="G188" s="267"/>
      <c r="H188" s="267" t="s">
        <v>755</v>
      </c>
      <c r="I188" s="267" t="s">
        <v>751</v>
      </c>
      <c r="J188" s="267"/>
      <c r="K188" s="311"/>
    </row>
    <row r="189" ht="15" customHeight="1">
      <c r="B189" s="290"/>
      <c r="C189" s="323" t="s">
        <v>756</v>
      </c>
      <c r="D189" s="267"/>
      <c r="E189" s="267"/>
      <c r="F189" s="289" t="s">
        <v>676</v>
      </c>
      <c r="G189" s="267"/>
      <c r="H189" s="267" t="s">
        <v>757</v>
      </c>
      <c r="I189" s="267" t="s">
        <v>758</v>
      </c>
      <c r="J189" s="324" t="s">
        <v>759</v>
      </c>
      <c r="K189" s="311"/>
    </row>
    <row r="190" ht="15" customHeight="1">
      <c r="B190" s="290"/>
      <c r="C190" s="274" t="s">
        <v>44</v>
      </c>
      <c r="D190" s="267"/>
      <c r="E190" s="267"/>
      <c r="F190" s="289" t="s">
        <v>670</v>
      </c>
      <c r="G190" s="267"/>
      <c r="H190" s="264" t="s">
        <v>760</v>
      </c>
      <c r="I190" s="267" t="s">
        <v>761</v>
      </c>
      <c r="J190" s="267"/>
      <c r="K190" s="311"/>
    </row>
    <row r="191" ht="15" customHeight="1">
      <c r="B191" s="290"/>
      <c r="C191" s="274" t="s">
        <v>762</v>
      </c>
      <c r="D191" s="267"/>
      <c r="E191" s="267"/>
      <c r="F191" s="289" t="s">
        <v>670</v>
      </c>
      <c r="G191" s="267"/>
      <c r="H191" s="267" t="s">
        <v>763</v>
      </c>
      <c r="I191" s="267" t="s">
        <v>705</v>
      </c>
      <c r="J191" s="267"/>
      <c r="K191" s="311"/>
    </row>
    <row r="192" ht="15" customHeight="1">
      <c r="B192" s="290"/>
      <c r="C192" s="274" t="s">
        <v>764</v>
      </c>
      <c r="D192" s="267"/>
      <c r="E192" s="267"/>
      <c r="F192" s="289" t="s">
        <v>670</v>
      </c>
      <c r="G192" s="267"/>
      <c r="H192" s="267" t="s">
        <v>765</v>
      </c>
      <c r="I192" s="267" t="s">
        <v>705</v>
      </c>
      <c r="J192" s="267"/>
      <c r="K192" s="311"/>
    </row>
    <row r="193" ht="15" customHeight="1">
      <c r="B193" s="290"/>
      <c r="C193" s="274" t="s">
        <v>766</v>
      </c>
      <c r="D193" s="267"/>
      <c r="E193" s="267"/>
      <c r="F193" s="289" t="s">
        <v>676</v>
      </c>
      <c r="G193" s="267"/>
      <c r="H193" s="267" t="s">
        <v>767</v>
      </c>
      <c r="I193" s="267" t="s">
        <v>705</v>
      </c>
      <c r="J193" s="267"/>
      <c r="K193" s="311"/>
    </row>
    <row r="194" ht="15" customHeight="1">
      <c r="B194" s="317"/>
      <c r="C194" s="325"/>
      <c r="D194" s="299"/>
      <c r="E194" s="299"/>
      <c r="F194" s="299"/>
      <c r="G194" s="299"/>
      <c r="H194" s="299"/>
      <c r="I194" s="299"/>
      <c r="J194" s="299"/>
      <c r="K194" s="318"/>
    </row>
    <row r="195" ht="18.75" customHeight="1">
      <c r="B195" s="264"/>
      <c r="C195" s="267"/>
      <c r="D195" s="267"/>
      <c r="E195" s="267"/>
      <c r="F195" s="289"/>
      <c r="G195" s="267"/>
      <c r="H195" s="267"/>
      <c r="I195" s="267"/>
      <c r="J195" s="267"/>
      <c r="K195" s="264"/>
    </row>
    <row r="196" ht="18.75" customHeight="1">
      <c r="B196" s="264"/>
      <c r="C196" s="267"/>
      <c r="D196" s="267"/>
      <c r="E196" s="267"/>
      <c r="F196" s="289"/>
      <c r="G196" s="267"/>
      <c r="H196" s="267"/>
      <c r="I196" s="267"/>
      <c r="J196" s="267"/>
      <c r="K196" s="264"/>
    </row>
    <row r="197" ht="18.75" customHeight="1">
      <c r="B197" s="275"/>
      <c r="C197" s="275"/>
      <c r="D197" s="275"/>
      <c r="E197" s="275"/>
      <c r="F197" s="275"/>
      <c r="G197" s="275"/>
      <c r="H197" s="275"/>
      <c r="I197" s="275"/>
      <c r="J197" s="275"/>
      <c r="K197" s="275"/>
    </row>
    <row r="198" ht="13.5">
      <c r="B198" s="254"/>
      <c r="C198" s="255"/>
      <c r="D198" s="255"/>
      <c r="E198" s="255"/>
      <c r="F198" s="255"/>
      <c r="G198" s="255"/>
      <c r="H198" s="255"/>
      <c r="I198" s="255"/>
      <c r="J198" s="255"/>
      <c r="K198" s="256"/>
    </row>
    <row r="199" ht="21">
      <c r="B199" s="257"/>
      <c r="C199" s="258" t="s">
        <v>768</v>
      </c>
      <c r="D199" s="258"/>
      <c r="E199" s="258"/>
      <c r="F199" s="258"/>
      <c r="G199" s="258"/>
      <c r="H199" s="258"/>
      <c r="I199" s="258"/>
      <c r="J199" s="258"/>
      <c r="K199" s="259"/>
    </row>
    <row r="200" ht="25.5" customHeight="1">
      <c r="B200" s="257"/>
      <c r="C200" s="326" t="s">
        <v>769</v>
      </c>
      <c r="D200" s="326"/>
      <c r="E200" s="326"/>
      <c r="F200" s="326" t="s">
        <v>770</v>
      </c>
      <c r="G200" s="327"/>
      <c r="H200" s="326" t="s">
        <v>771</v>
      </c>
      <c r="I200" s="326"/>
      <c r="J200" s="326"/>
      <c r="K200" s="259"/>
    </row>
    <row r="201" ht="5.25" customHeight="1">
      <c r="B201" s="290"/>
      <c r="C201" s="287"/>
      <c r="D201" s="287"/>
      <c r="E201" s="287"/>
      <c r="F201" s="287"/>
      <c r="G201" s="267"/>
      <c r="H201" s="287"/>
      <c r="I201" s="287"/>
      <c r="J201" s="287"/>
      <c r="K201" s="311"/>
    </row>
    <row r="202" ht="15" customHeight="1">
      <c r="B202" s="290"/>
      <c r="C202" s="267" t="s">
        <v>761</v>
      </c>
      <c r="D202" s="267"/>
      <c r="E202" s="267"/>
      <c r="F202" s="289" t="s">
        <v>45</v>
      </c>
      <c r="G202" s="267"/>
      <c r="H202" s="267" t="s">
        <v>772</v>
      </c>
      <c r="I202" s="267"/>
      <c r="J202" s="267"/>
      <c r="K202" s="311"/>
    </row>
    <row r="203" ht="15" customHeight="1">
      <c r="B203" s="290"/>
      <c r="C203" s="296"/>
      <c r="D203" s="267"/>
      <c r="E203" s="267"/>
      <c r="F203" s="289" t="s">
        <v>46</v>
      </c>
      <c r="G203" s="267"/>
      <c r="H203" s="267" t="s">
        <v>773</v>
      </c>
      <c r="I203" s="267"/>
      <c r="J203" s="267"/>
      <c r="K203" s="311"/>
    </row>
    <row r="204" ht="15" customHeight="1">
      <c r="B204" s="290"/>
      <c r="C204" s="296"/>
      <c r="D204" s="267"/>
      <c r="E204" s="267"/>
      <c r="F204" s="289" t="s">
        <v>49</v>
      </c>
      <c r="G204" s="267"/>
      <c r="H204" s="267" t="s">
        <v>774</v>
      </c>
      <c r="I204" s="267"/>
      <c r="J204" s="267"/>
      <c r="K204" s="311"/>
    </row>
    <row r="205" ht="15" customHeight="1">
      <c r="B205" s="290"/>
      <c r="C205" s="267"/>
      <c r="D205" s="267"/>
      <c r="E205" s="267"/>
      <c r="F205" s="289" t="s">
        <v>47</v>
      </c>
      <c r="G205" s="267"/>
      <c r="H205" s="267" t="s">
        <v>775</v>
      </c>
      <c r="I205" s="267"/>
      <c r="J205" s="267"/>
      <c r="K205" s="311"/>
    </row>
    <row r="206" ht="15" customHeight="1">
      <c r="B206" s="290"/>
      <c r="C206" s="267"/>
      <c r="D206" s="267"/>
      <c r="E206" s="267"/>
      <c r="F206" s="289" t="s">
        <v>48</v>
      </c>
      <c r="G206" s="267"/>
      <c r="H206" s="267" t="s">
        <v>776</v>
      </c>
      <c r="I206" s="267"/>
      <c r="J206" s="267"/>
      <c r="K206" s="311"/>
    </row>
    <row r="207" ht="15" customHeight="1">
      <c r="B207" s="290"/>
      <c r="C207" s="267"/>
      <c r="D207" s="267"/>
      <c r="E207" s="267"/>
      <c r="F207" s="289"/>
      <c r="G207" s="267"/>
      <c r="H207" s="267"/>
      <c r="I207" s="267"/>
      <c r="J207" s="267"/>
      <c r="K207" s="311"/>
    </row>
    <row r="208" ht="15" customHeight="1">
      <c r="B208" s="290"/>
      <c r="C208" s="267" t="s">
        <v>717</v>
      </c>
      <c r="D208" s="267"/>
      <c r="E208" s="267"/>
      <c r="F208" s="289" t="s">
        <v>81</v>
      </c>
      <c r="G208" s="267"/>
      <c r="H208" s="267" t="s">
        <v>777</v>
      </c>
      <c r="I208" s="267"/>
      <c r="J208" s="267"/>
      <c r="K208" s="311"/>
    </row>
    <row r="209" ht="15" customHeight="1">
      <c r="B209" s="290"/>
      <c r="C209" s="296"/>
      <c r="D209" s="267"/>
      <c r="E209" s="267"/>
      <c r="F209" s="289" t="s">
        <v>612</v>
      </c>
      <c r="G209" s="267"/>
      <c r="H209" s="267" t="s">
        <v>613</v>
      </c>
      <c r="I209" s="267"/>
      <c r="J209" s="267"/>
      <c r="K209" s="311"/>
    </row>
    <row r="210" ht="15" customHeight="1">
      <c r="B210" s="290"/>
      <c r="C210" s="267"/>
      <c r="D210" s="267"/>
      <c r="E210" s="267"/>
      <c r="F210" s="289" t="s">
        <v>610</v>
      </c>
      <c r="G210" s="267"/>
      <c r="H210" s="267" t="s">
        <v>778</v>
      </c>
      <c r="I210" s="267"/>
      <c r="J210" s="267"/>
      <c r="K210" s="311"/>
    </row>
    <row r="211" ht="15" customHeight="1">
      <c r="B211" s="328"/>
      <c r="C211" s="296"/>
      <c r="D211" s="296"/>
      <c r="E211" s="296"/>
      <c r="F211" s="289" t="s">
        <v>614</v>
      </c>
      <c r="G211" s="274"/>
      <c r="H211" s="315" t="s">
        <v>615</v>
      </c>
      <c r="I211" s="315"/>
      <c r="J211" s="315"/>
      <c r="K211" s="329"/>
    </row>
    <row r="212" ht="15" customHeight="1">
      <c r="B212" s="328"/>
      <c r="C212" s="296"/>
      <c r="D212" s="296"/>
      <c r="E212" s="296"/>
      <c r="F212" s="289" t="s">
        <v>616</v>
      </c>
      <c r="G212" s="274"/>
      <c r="H212" s="315" t="s">
        <v>366</v>
      </c>
      <c r="I212" s="315"/>
      <c r="J212" s="315"/>
      <c r="K212" s="329"/>
    </row>
    <row r="213" ht="15" customHeight="1">
      <c r="B213" s="328"/>
      <c r="C213" s="296"/>
      <c r="D213" s="296"/>
      <c r="E213" s="296"/>
      <c r="F213" s="330"/>
      <c r="G213" s="274"/>
      <c r="H213" s="331"/>
      <c r="I213" s="331"/>
      <c r="J213" s="331"/>
      <c r="K213" s="329"/>
    </row>
    <row r="214" ht="15" customHeight="1">
      <c r="B214" s="328"/>
      <c r="C214" s="267" t="s">
        <v>741</v>
      </c>
      <c r="D214" s="296"/>
      <c r="E214" s="296"/>
      <c r="F214" s="289">
        <v>1</v>
      </c>
      <c r="G214" s="274"/>
      <c r="H214" s="315" t="s">
        <v>779</v>
      </c>
      <c r="I214" s="315"/>
      <c r="J214" s="315"/>
      <c r="K214" s="329"/>
    </row>
    <row r="215" ht="15" customHeight="1">
      <c r="B215" s="328"/>
      <c r="C215" s="296"/>
      <c r="D215" s="296"/>
      <c r="E215" s="296"/>
      <c r="F215" s="289">
        <v>2</v>
      </c>
      <c r="G215" s="274"/>
      <c r="H215" s="315" t="s">
        <v>780</v>
      </c>
      <c r="I215" s="315"/>
      <c r="J215" s="315"/>
      <c r="K215" s="329"/>
    </row>
    <row r="216" ht="15" customHeight="1">
      <c r="B216" s="328"/>
      <c r="C216" s="296"/>
      <c r="D216" s="296"/>
      <c r="E216" s="296"/>
      <c r="F216" s="289">
        <v>3</v>
      </c>
      <c r="G216" s="274"/>
      <c r="H216" s="315" t="s">
        <v>781</v>
      </c>
      <c r="I216" s="315"/>
      <c r="J216" s="315"/>
      <c r="K216" s="329"/>
    </row>
    <row r="217" ht="15" customHeight="1">
      <c r="B217" s="328"/>
      <c r="C217" s="296"/>
      <c r="D217" s="296"/>
      <c r="E217" s="296"/>
      <c r="F217" s="289">
        <v>4</v>
      </c>
      <c r="G217" s="274"/>
      <c r="H217" s="315" t="s">
        <v>782</v>
      </c>
      <c r="I217" s="315"/>
      <c r="J217" s="315"/>
      <c r="K217" s="329"/>
    </row>
    <row r="218" ht="12.75" customHeight="1">
      <c r="B218" s="332"/>
      <c r="C218" s="333"/>
      <c r="D218" s="333"/>
      <c r="E218" s="333"/>
      <c r="F218" s="333"/>
      <c r="G218" s="333"/>
      <c r="H218" s="333"/>
      <c r="I218" s="333"/>
      <c r="J218" s="333"/>
      <c r="K218" s="334"/>
    </row>
  </sheetData>
  <sheetProtection autoFilter="0" deleteColumns="0" deleteRows="0" formatCells="0" formatColumns="0" formatRows="0" insertColumns="0" insertHyperlinks="0" insertRows="0" pivotTables="0" sort="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F20:J20"/>
    <mergeCell ref="F23:J23"/>
    <mergeCell ref="F21:J21"/>
    <mergeCell ref="F22:J22"/>
    <mergeCell ref="F19:J19"/>
    <mergeCell ref="D27:J27"/>
    <mergeCell ref="D28:J28"/>
    <mergeCell ref="D30:J30"/>
    <mergeCell ref="D31:J31"/>
    <mergeCell ref="C26:J26"/>
    <mergeCell ref="C3:J3"/>
    <mergeCell ref="C9:J9"/>
    <mergeCell ref="D10:J10"/>
    <mergeCell ref="D15:J15"/>
    <mergeCell ref="C4:J4"/>
    <mergeCell ref="C6:J6"/>
    <mergeCell ref="C7:J7"/>
    <mergeCell ref="D11:J11"/>
    <mergeCell ref="D16:J16"/>
    <mergeCell ref="D17:J17"/>
    <mergeCell ref="F18:J18"/>
    <mergeCell ref="D33:J33"/>
    <mergeCell ref="D34:J34"/>
    <mergeCell ref="D35:J35"/>
    <mergeCell ref="G36:J36"/>
    <mergeCell ref="G37:J37"/>
    <mergeCell ref="G38:J38"/>
    <mergeCell ref="G39:J39"/>
    <mergeCell ref="G40:J40"/>
    <mergeCell ref="D47:J47"/>
    <mergeCell ref="E48:J48"/>
    <mergeCell ref="E49:J49"/>
    <mergeCell ref="D51:J51"/>
    <mergeCell ref="E50:J50"/>
    <mergeCell ref="C52:J52"/>
    <mergeCell ref="C54:J54"/>
    <mergeCell ref="C55:J55"/>
    <mergeCell ref="D61:J61"/>
    <mergeCell ref="C57:J57"/>
    <mergeCell ref="D58:J58"/>
    <mergeCell ref="D59:J59"/>
    <mergeCell ref="D60:J60"/>
    <mergeCell ref="D62:J62"/>
    <mergeCell ref="D65:J65"/>
    <mergeCell ref="D66:J66"/>
    <mergeCell ref="D68:J68"/>
    <mergeCell ref="D63:J63"/>
    <mergeCell ref="D67:J67"/>
    <mergeCell ref="D69:J69"/>
    <mergeCell ref="D70:J70"/>
    <mergeCell ref="C75:J75"/>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CILKY-NOTAS\Cecilie Janousova</dc:creator>
  <cp:lastModifiedBy>CILKY-NOTAS\Cecilie Janousova</cp:lastModifiedBy>
  <dcterms:created xsi:type="dcterms:W3CDTF">2019-01-29T11:30:01Z</dcterms:created>
  <dcterms:modified xsi:type="dcterms:W3CDTF">2019-01-29T11:30:11Z</dcterms:modified>
</cp:coreProperties>
</file>