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Vintířov\Přestavba holobytů č. p. 179 ve Vintířově\Priloha c. 7 Soupisy praci s vv\"/>
    </mc:Choice>
  </mc:AlternateContent>
  <bookViews>
    <workbookView xWindow="0" yWindow="0" windowWidth="24000" windowHeight="9510" activeTab="1"/>
  </bookViews>
  <sheets>
    <sheet name="Rekapitulace stavby" sheetId="1" r:id="rId1"/>
    <sheet name="1.1 - Stavební a konstruk..." sheetId="2" r:id="rId2"/>
    <sheet name="Pokyny pro vyplnění" sheetId="3" r:id="rId3"/>
  </sheets>
  <definedNames>
    <definedName name="_xlnm._FilterDatabase" localSheetId="1" hidden="1">'1.1 - Stavební a konstruk...'!$C$113:$K$113</definedName>
    <definedName name="_xlnm.Print_Titles" localSheetId="1">'1.1 - Stavební a konstruk...'!$113:$113</definedName>
    <definedName name="_xlnm.Print_Titles" localSheetId="0">'Rekapitulace stavby'!$49:$49</definedName>
    <definedName name="_xlnm.Print_Area" localSheetId="1">'1.1 - Stavební a konstruk...'!$C$4:$J$36,'1.1 - Stavební a konstruk...'!$C$42:$J$95,'1.1 - Stavební a konstruk...'!$C$101:$K$2101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101" i="2"/>
  <c r="BH2101" i="2"/>
  <c r="BG2101" i="2"/>
  <c r="BE2101" i="2"/>
  <c r="T2101" i="2"/>
  <c r="R2101" i="2"/>
  <c r="P2101" i="2"/>
  <c r="BK2101" i="2"/>
  <c r="J2101" i="2"/>
  <c r="BF2101" i="2" s="1"/>
  <c r="BI2100" i="2"/>
  <c r="BH2100" i="2"/>
  <c r="BG2100" i="2"/>
  <c r="BE2100" i="2"/>
  <c r="T2100" i="2"/>
  <c r="R2100" i="2"/>
  <c r="P2100" i="2"/>
  <c r="BK2100" i="2"/>
  <c r="J2100" i="2"/>
  <c r="BF2100" i="2" s="1"/>
  <c r="BI2099" i="2"/>
  <c r="BH2099" i="2"/>
  <c r="BG2099" i="2"/>
  <c r="BE2099" i="2"/>
  <c r="T2099" i="2"/>
  <c r="R2099" i="2"/>
  <c r="P2099" i="2"/>
  <c r="BK2099" i="2"/>
  <c r="J2099" i="2"/>
  <c r="BF2099" i="2" s="1"/>
  <c r="BI2098" i="2"/>
  <c r="BH2098" i="2"/>
  <c r="BG2098" i="2"/>
  <c r="BE2098" i="2"/>
  <c r="T2098" i="2"/>
  <c r="R2098" i="2"/>
  <c r="P2098" i="2"/>
  <c r="BK2098" i="2"/>
  <c r="J2098" i="2"/>
  <c r="BF2098" i="2" s="1"/>
  <c r="BI2097" i="2"/>
  <c r="BH2097" i="2"/>
  <c r="BG2097" i="2"/>
  <c r="BE2097" i="2"/>
  <c r="T2097" i="2"/>
  <c r="T2096" i="2" s="1"/>
  <c r="R2097" i="2"/>
  <c r="P2097" i="2"/>
  <c r="P2096" i="2" s="1"/>
  <c r="BK2097" i="2"/>
  <c r="J2097" i="2"/>
  <c r="BF2097" i="2" s="1"/>
  <c r="BI2093" i="2"/>
  <c r="BH2093" i="2"/>
  <c r="BG2093" i="2"/>
  <c r="BE2093" i="2"/>
  <c r="T2093" i="2"/>
  <c r="R2093" i="2"/>
  <c r="P2093" i="2"/>
  <c r="BK2093" i="2"/>
  <c r="J2093" i="2"/>
  <c r="BF2093" i="2" s="1"/>
  <c r="BI2084" i="2"/>
  <c r="BH2084" i="2"/>
  <c r="BG2084" i="2"/>
  <c r="BE2084" i="2"/>
  <c r="T2084" i="2"/>
  <c r="T2083" i="2" s="1"/>
  <c r="R2084" i="2"/>
  <c r="R2083" i="2" s="1"/>
  <c r="P2084" i="2"/>
  <c r="P2083" i="2" s="1"/>
  <c r="BK2084" i="2"/>
  <c r="BK2083" i="2" s="1"/>
  <c r="J2083" i="2" s="1"/>
  <c r="J93" i="2" s="1"/>
  <c r="J2084" i="2"/>
  <c r="BF2084" i="2" s="1"/>
  <c r="BI2082" i="2"/>
  <c r="BH2082" i="2"/>
  <c r="BG2082" i="2"/>
  <c r="BE2082" i="2"/>
  <c r="T2082" i="2"/>
  <c r="R2082" i="2"/>
  <c r="P2082" i="2"/>
  <c r="BK2082" i="2"/>
  <c r="J2082" i="2"/>
  <c r="BF2082" i="2" s="1"/>
  <c r="BI2079" i="2"/>
  <c r="BH2079" i="2"/>
  <c r="BG2079" i="2"/>
  <c r="BE2079" i="2"/>
  <c r="T2079" i="2"/>
  <c r="R2079" i="2"/>
  <c r="P2079" i="2"/>
  <c r="BK2079" i="2"/>
  <c r="J2079" i="2"/>
  <c r="BF2079" i="2" s="1"/>
  <c r="BI2073" i="2"/>
  <c r="BH2073" i="2"/>
  <c r="BG2073" i="2"/>
  <c r="BE2073" i="2"/>
  <c r="T2073" i="2"/>
  <c r="R2073" i="2"/>
  <c r="P2073" i="2"/>
  <c r="P2072" i="2" s="1"/>
  <c r="BK2073" i="2"/>
  <c r="J2073" i="2"/>
  <c r="BF2073" i="2" s="1"/>
  <c r="BI2069" i="2"/>
  <c r="BH2069" i="2"/>
  <c r="BG2069" i="2"/>
  <c r="BE2069" i="2"/>
  <c r="T2069" i="2"/>
  <c r="R2069" i="2"/>
  <c r="P2069" i="2"/>
  <c r="BK2069" i="2"/>
  <c r="J2069" i="2"/>
  <c r="BF2069" i="2" s="1"/>
  <c r="BI2049" i="2"/>
  <c r="BH2049" i="2"/>
  <c r="BG2049" i="2"/>
  <c r="BE2049" i="2"/>
  <c r="T2049" i="2"/>
  <c r="R2049" i="2"/>
  <c r="P2049" i="2"/>
  <c r="BK2049" i="2"/>
  <c r="J2049" i="2"/>
  <c r="BF2049" i="2" s="1"/>
  <c r="BI2036" i="2"/>
  <c r="BH2036" i="2"/>
  <c r="BG2036" i="2"/>
  <c r="BE2036" i="2"/>
  <c r="T2036" i="2"/>
  <c r="T2035" i="2" s="1"/>
  <c r="R2036" i="2"/>
  <c r="P2036" i="2"/>
  <c r="P2035" i="2" s="1"/>
  <c r="BK2036" i="2"/>
  <c r="J2036" i="2"/>
  <c r="BF2036" i="2" s="1"/>
  <c r="BI2034" i="2"/>
  <c r="BH2034" i="2"/>
  <c r="BG2034" i="2"/>
  <c r="BE2034" i="2"/>
  <c r="T2034" i="2"/>
  <c r="R2034" i="2"/>
  <c r="P2034" i="2"/>
  <c r="BK2034" i="2"/>
  <c r="J2034" i="2"/>
  <c r="BF2034" i="2" s="1"/>
  <c r="BI2033" i="2"/>
  <c r="BH2033" i="2"/>
  <c r="BG2033" i="2"/>
  <c r="BE2033" i="2"/>
  <c r="T2033" i="2"/>
  <c r="R2033" i="2"/>
  <c r="P2033" i="2"/>
  <c r="BK2033" i="2"/>
  <c r="J2033" i="2"/>
  <c r="BF2033" i="2" s="1"/>
  <c r="BI2027" i="2"/>
  <c r="BH2027" i="2"/>
  <c r="BG2027" i="2"/>
  <c r="BE2027" i="2"/>
  <c r="T2027" i="2"/>
  <c r="R2027" i="2"/>
  <c r="P2027" i="2"/>
  <c r="BK2027" i="2"/>
  <c r="J2027" i="2"/>
  <c r="BF2027" i="2" s="1"/>
  <c r="BI2024" i="2"/>
  <c r="BH2024" i="2"/>
  <c r="BG2024" i="2"/>
  <c r="BE2024" i="2"/>
  <c r="T2024" i="2"/>
  <c r="R2024" i="2"/>
  <c r="P2024" i="2"/>
  <c r="P2020" i="2" s="1"/>
  <c r="BK2024" i="2"/>
  <c r="J2024" i="2"/>
  <c r="BF2024" i="2" s="1"/>
  <c r="BI2021" i="2"/>
  <c r="BH2021" i="2"/>
  <c r="BG2021" i="2"/>
  <c r="BE2021" i="2"/>
  <c r="T2021" i="2"/>
  <c r="R2021" i="2"/>
  <c r="R2020" i="2" s="1"/>
  <c r="P2021" i="2"/>
  <c r="BK2021" i="2"/>
  <c r="J2021" i="2"/>
  <c r="BF2021" i="2" s="1"/>
  <c r="BI2019" i="2"/>
  <c r="BH2019" i="2"/>
  <c r="BG2019" i="2"/>
  <c r="BE2019" i="2"/>
  <c r="T2019" i="2"/>
  <c r="R2019" i="2"/>
  <c r="P2019" i="2"/>
  <c r="BK2019" i="2"/>
  <c r="J2019" i="2"/>
  <c r="BF2019" i="2" s="1"/>
  <c r="BI2011" i="2"/>
  <c r="BH2011" i="2"/>
  <c r="BG2011" i="2"/>
  <c r="BE2011" i="2"/>
  <c r="T2011" i="2"/>
  <c r="R2011" i="2"/>
  <c r="P2011" i="2"/>
  <c r="BK2011" i="2"/>
  <c r="J2011" i="2"/>
  <c r="BF2011" i="2" s="1"/>
  <c r="BI2004" i="2"/>
  <c r="BH2004" i="2"/>
  <c r="BG2004" i="2"/>
  <c r="BE2004" i="2"/>
  <c r="T2004" i="2"/>
  <c r="R2004" i="2"/>
  <c r="P2004" i="2"/>
  <c r="BK2004" i="2"/>
  <c r="J2004" i="2"/>
  <c r="BF2004" i="2" s="1"/>
  <c r="BI2003" i="2"/>
  <c r="BH2003" i="2"/>
  <c r="BG2003" i="2"/>
  <c r="BE2003" i="2"/>
  <c r="T2003" i="2"/>
  <c r="R2003" i="2"/>
  <c r="P2003" i="2"/>
  <c r="BK2003" i="2"/>
  <c r="J2003" i="2"/>
  <c r="BF2003" i="2" s="1"/>
  <c r="BI2002" i="2"/>
  <c r="BH2002" i="2"/>
  <c r="BG2002" i="2"/>
  <c r="BE2002" i="2"/>
  <c r="T2002" i="2"/>
  <c r="R2002" i="2"/>
  <c r="P2002" i="2"/>
  <c r="BK2002" i="2"/>
  <c r="J2002" i="2"/>
  <c r="BF2002" i="2" s="1"/>
  <c r="BI1998" i="2"/>
  <c r="BH1998" i="2"/>
  <c r="BG1998" i="2"/>
  <c r="BE1998" i="2"/>
  <c r="T1998" i="2"/>
  <c r="R1998" i="2"/>
  <c r="P1998" i="2"/>
  <c r="BK1998" i="2"/>
  <c r="J1998" i="2"/>
  <c r="BF1998" i="2" s="1"/>
  <c r="BI1989" i="2"/>
  <c r="BH1989" i="2"/>
  <c r="BG1989" i="2"/>
  <c r="BE1989" i="2"/>
  <c r="T1989" i="2"/>
  <c r="T1988" i="2" s="1"/>
  <c r="R1989" i="2"/>
  <c r="P1989" i="2"/>
  <c r="P1988" i="2" s="1"/>
  <c r="BK1989" i="2"/>
  <c r="J1989" i="2"/>
  <c r="BF1989" i="2" s="1"/>
  <c r="BI1987" i="2"/>
  <c r="BH1987" i="2"/>
  <c r="BG1987" i="2"/>
  <c r="BE1987" i="2"/>
  <c r="T1987" i="2"/>
  <c r="R1987" i="2"/>
  <c r="P1987" i="2"/>
  <c r="BK1987" i="2"/>
  <c r="J1987" i="2"/>
  <c r="BF1987" i="2" s="1"/>
  <c r="BI1983" i="2"/>
  <c r="BH1983" i="2"/>
  <c r="BG1983" i="2"/>
  <c r="BE1983" i="2"/>
  <c r="T1983" i="2"/>
  <c r="R1983" i="2"/>
  <c r="R1982" i="2" s="1"/>
  <c r="P1983" i="2"/>
  <c r="BK1983" i="2"/>
  <c r="J1983" i="2"/>
  <c r="BF1983" i="2" s="1"/>
  <c r="BI1981" i="2"/>
  <c r="BH1981" i="2"/>
  <c r="BG1981" i="2"/>
  <c r="BE1981" i="2"/>
  <c r="T1981" i="2"/>
  <c r="R1981" i="2"/>
  <c r="P1981" i="2"/>
  <c r="BK1981" i="2"/>
  <c r="J1981" i="2"/>
  <c r="BF1981" i="2" s="1"/>
  <c r="BI1977" i="2"/>
  <c r="BH1977" i="2"/>
  <c r="BG1977" i="2"/>
  <c r="BE1977" i="2"/>
  <c r="T1977" i="2"/>
  <c r="R1977" i="2"/>
  <c r="P1977" i="2"/>
  <c r="BK1977" i="2"/>
  <c r="J1977" i="2"/>
  <c r="BF1977" i="2" s="1"/>
  <c r="BI1973" i="2"/>
  <c r="BH1973" i="2"/>
  <c r="BG1973" i="2"/>
  <c r="BE1973" i="2"/>
  <c r="T1973" i="2"/>
  <c r="R1973" i="2"/>
  <c r="P1973" i="2"/>
  <c r="BK1973" i="2"/>
  <c r="J1973" i="2"/>
  <c r="BF1973" i="2" s="1"/>
  <c r="BI1970" i="2"/>
  <c r="BH1970" i="2"/>
  <c r="BG1970" i="2"/>
  <c r="BE1970" i="2"/>
  <c r="T1970" i="2"/>
  <c r="R1970" i="2"/>
  <c r="P1970" i="2"/>
  <c r="BK1970" i="2"/>
  <c r="J1970" i="2"/>
  <c r="BF1970" i="2" s="1"/>
  <c r="BI1966" i="2"/>
  <c r="BH1966" i="2"/>
  <c r="BG1966" i="2"/>
  <c r="BE1966" i="2"/>
  <c r="T1966" i="2"/>
  <c r="R1966" i="2"/>
  <c r="P1966" i="2"/>
  <c r="BK1966" i="2"/>
  <c r="J1966" i="2"/>
  <c r="BF1966" i="2" s="1"/>
  <c r="BI1963" i="2"/>
  <c r="BH1963" i="2"/>
  <c r="BG1963" i="2"/>
  <c r="BE1963" i="2"/>
  <c r="T1963" i="2"/>
  <c r="R1963" i="2"/>
  <c r="P1963" i="2"/>
  <c r="BK1963" i="2"/>
  <c r="J1963" i="2"/>
  <c r="BF1963" i="2" s="1"/>
  <c r="BI1959" i="2"/>
  <c r="BH1959" i="2"/>
  <c r="BG1959" i="2"/>
  <c r="BE1959" i="2"/>
  <c r="T1959" i="2"/>
  <c r="R1959" i="2"/>
  <c r="P1959" i="2"/>
  <c r="BK1959" i="2"/>
  <c r="J1959" i="2"/>
  <c r="BF1959" i="2" s="1"/>
  <c r="BI1958" i="2"/>
  <c r="BH1958" i="2"/>
  <c r="BG1958" i="2"/>
  <c r="BE1958" i="2"/>
  <c r="T1958" i="2"/>
  <c r="R1958" i="2"/>
  <c r="P1958" i="2"/>
  <c r="BK1958" i="2"/>
  <c r="J1958" i="2"/>
  <c r="BF1958" i="2" s="1"/>
  <c r="BI1951" i="2"/>
  <c r="BH1951" i="2"/>
  <c r="BG1951" i="2"/>
  <c r="BE1951" i="2"/>
  <c r="T1951" i="2"/>
  <c r="R1951" i="2"/>
  <c r="R1950" i="2" s="1"/>
  <c r="P1951" i="2"/>
  <c r="BK1951" i="2"/>
  <c r="J1951" i="2"/>
  <c r="BF1951" i="2" s="1"/>
  <c r="BI1949" i="2"/>
  <c r="BH1949" i="2"/>
  <c r="BG1949" i="2"/>
  <c r="BE1949" i="2"/>
  <c r="T1949" i="2"/>
  <c r="R1949" i="2"/>
  <c r="P1949" i="2"/>
  <c r="BK1949" i="2"/>
  <c r="J1949" i="2"/>
  <c r="BF1949" i="2" s="1"/>
  <c r="BI1946" i="2"/>
  <c r="BH1946" i="2"/>
  <c r="BG1946" i="2"/>
  <c r="BE1946" i="2"/>
  <c r="T1946" i="2"/>
  <c r="R1946" i="2"/>
  <c r="P1946" i="2"/>
  <c r="BK1946" i="2"/>
  <c r="J1946" i="2"/>
  <c r="BF1946" i="2" s="1"/>
  <c r="BI1942" i="2"/>
  <c r="BH1942" i="2"/>
  <c r="BG1942" i="2"/>
  <c r="BE1942" i="2"/>
  <c r="T1942" i="2"/>
  <c r="R1942" i="2"/>
  <c r="P1942" i="2"/>
  <c r="BK1942" i="2"/>
  <c r="J1942" i="2"/>
  <c r="BF1942" i="2" s="1"/>
  <c r="BI1938" i="2"/>
  <c r="BH1938" i="2"/>
  <c r="BG1938" i="2"/>
  <c r="BE1938" i="2"/>
  <c r="T1938" i="2"/>
  <c r="R1938" i="2"/>
  <c r="P1938" i="2"/>
  <c r="BK1938" i="2"/>
  <c r="J1938" i="2"/>
  <c r="BF1938" i="2" s="1"/>
  <c r="BI1934" i="2"/>
  <c r="BH1934" i="2"/>
  <c r="BG1934" i="2"/>
  <c r="BE1934" i="2"/>
  <c r="T1934" i="2"/>
  <c r="R1934" i="2"/>
  <c r="P1934" i="2"/>
  <c r="BK1934" i="2"/>
  <c r="J1934" i="2"/>
  <c r="BF1934" i="2" s="1"/>
  <c r="BI1931" i="2"/>
  <c r="BH1931" i="2"/>
  <c r="BG1931" i="2"/>
  <c r="BE1931" i="2"/>
  <c r="T1931" i="2"/>
  <c r="R1931" i="2"/>
  <c r="P1931" i="2"/>
  <c r="BK1931" i="2"/>
  <c r="J1931" i="2"/>
  <c r="BF1931" i="2" s="1"/>
  <c r="BI1924" i="2"/>
  <c r="BH1924" i="2"/>
  <c r="BG1924" i="2"/>
  <c r="BE1924" i="2"/>
  <c r="T1924" i="2"/>
  <c r="R1924" i="2"/>
  <c r="P1924" i="2"/>
  <c r="BK1924" i="2"/>
  <c r="J1924" i="2"/>
  <c r="BF1924" i="2" s="1"/>
  <c r="BI1923" i="2"/>
  <c r="BH1923" i="2"/>
  <c r="BG1923" i="2"/>
  <c r="BE1923" i="2"/>
  <c r="T1923" i="2"/>
  <c r="R1923" i="2"/>
  <c r="P1923" i="2"/>
  <c r="BK1923" i="2"/>
  <c r="J1923" i="2"/>
  <c r="BF1923" i="2" s="1"/>
  <c r="BI1921" i="2"/>
  <c r="BH1921" i="2"/>
  <c r="BG1921" i="2"/>
  <c r="BE1921" i="2"/>
  <c r="T1921" i="2"/>
  <c r="R1921" i="2"/>
  <c r="P1921" i="2"/>
  <c r="BK1921" i="2"/>
  <c r="J1921" i="2"/>
  <c r="BF1921" i="2" s="1"/>
  <c r="BI1920" i="2"/>
  <c r="BH1920" i="2"/>
  <c r="BG1920" i="2"/>
  <c r="BE1920" i="2"/>
  <c r="T1920" i="2"/>
  <c r="R1920" i="2"/>
  <c r="P1920" i="2"/>
  <c r="BK1920" i="2"/>
  <c r="J1920" i="2"/>
  <c r="BF1920" i="2" s="1"/>
  <c r="BI1917" i="2"/>
  <c r="BH1917" i="2"/>
  <c r="BG1917" i="2"/>
  <c r="BE1917" i="2"/>
  <c r="T1917" i="2"/>
  <c r="R1917" i="2"/>
  <c r="P1917" i="2"/>
  <c r="BK1917" i="2"/>
  <c r="J1917" i="2"/>
  <c r="BF1917" i="2" s="1"/>
  <c r="BI1910" i="2"/>
  <c r="BH1910" i="2"/>
  <c r="BG1910" i="2"/>
  <c r="BE1910" i="2"/>
  <c r="T1910" i="2"/>
  <c r="R1910" i="2"/>
  <c r="P1910" i="2"/>
  <c r="BK1910" i="2"/>
  <c r="J1910" i="2"/>
  <c r="BF1910" i="2" s="1"/>
  <c r="BI1903" i="2"/>
  <c r="BH1903" i="2"/>
  <c r="BG1903" i="2"/>
  <c r="BE1903" i="2"/>
  <c r="T1903" i="2"/>
  <c r="R1903" i="2"/>
  <c r="P1903" i="2"/>
  <c r="BK1903" i="2"/>
  <c r="J1903" i="2"/>
  <c r="BF1903" i="2" s="1"/>
  <c r="BI1893" i="2"/>
  <c r="BH1893" i="2"/>
  <c r="BG1893" i="2"/>
  <c r="BE1893" i="2"/>
  <c r="T1893" i="2"/>
  <c r="R1893" i="2"/>
  <c r="P1893" i="2"/>
  <c r="BK1893" i="2"/>
  <c r="J1893" i="2"/>
  <c r="BF1893" i="2" s="1"/>
  <c r="BI1890" i="2"/>
  <c r="BH1890" i="2"/>
  <c r="BG1890" i="2"/>
  <c r="BE1890" i="2"/>
  <c r="T1890" i="2"/>
  <c r="R1890" i="2"/>
  <c r="P1890" i="2"/>
  <c r="BK1890" i="2"/>
  <c r="J1890" i="2"/>
  <c r="BF1890" i="2" s="1"/>
  <c r="BI1886" i="2"/>
  <c r="BH1886" i="2"/>
  <c r="BG1886" i="2"/>
  <c r="BE1886" i="2"/>
  <c r="T1886" i="2"/>
  <c r="R1886" i="2"/>
  <c r="R1885" i="2" s="1"/>
  <c r="P1886" i="2"/>
  <c r="BK1886" i="2"/>
  <c r="J1886" i="2"/>
  <c r="BF1886" i="2" s="1"/>
  <c r="BI1884" i="2"/>
  <c r="BH1884" i="2"/>
  <c r="BG1884" i="2"/>
  <c r="BE1884" i="2"/>
  <c r="T1884" i="2"/>
  <c r="R1884" i="2"/>
  <c r="P1884" i="2"/>
  <c r="BK1884" i="2"/>
  <c r="J1884" i="2"/>
  <c r="BF1884" i="2" s="1"/>
  <c r="BI1883" i="2"/>
  <c r="BH1883" i="2"/>
  <c r="BG1883" i="2"/>
  <c r="BE1883" i="2"/>
  <c r="T1883" i="2"/>
  <c r="R1883" i="2"/>
  <c r="P1883" i="2"/>
  <c r="BK1883" i="2"/>
  <c r="J1883" i="2"/>
  <c r="BF1883" i="2" s="1"/>
  <c r="BI1882" i="2"/>
  <c r="BH1882" i="2"/>
  <c r="BG1882" i="2"/>
  <c r="BE1882" i="2"/>
  <c r="T1882" i="2"/>
  <c r="R1882" i="2"/>
  <c r="P1882" i="2"/>
  <c r="BK1882" i="2"/>
  <c r="J1882" i="2"/>
  <c r="BF1882" i="2" s="1"/>
  <c r="BI1881" i="2"/>
  <c r="BH1881" i="2"/>
  <c r="BG1881" i="2"/>
  <c r="BE1881" i="2"/>
  <c r="T1881" i="2"/>
  <c r="R1881" i="2"/>
  <c r="P1881" i="2"/>
  <c r="BK1881" i="2"/>
  <c r="J1881" i="2"/>
  <c r="BF1881" i="2" s="1"/>
  <c r="BI1874" i="2"/>
  <c r="BH1874" i="2"/>
  <c r="BG1874" i="2"/>
  <c r="BE1874" i="2"/>
  <c r="T1874" i="2"/>
  <c r="R1874" i="2"/>
  <c r="P1874" i="2"/>
  <c r="BK1874" i="2"/>
  <c r="J1874" i="2"/>
  <c r="BF1874" i="2" s="1"/>
  <c r="BI1873" i="2"/>
  <c r="BH1873" i="2"/>
  <c r="BG1873" i="2"/>
  <c r="BE1873" i="2"/>
  <c r="T1873" i="2"/>
  <c r="R1873" i="2"/>
  <c r="P1873" i="2"/>
  <c r="BK1873" i="2"/>
  <c r="J1873" i="2"/>
  <c r="BF1873" i="2" s="1"/>
  <c r="BI1870" i="2"/>
  <c r="BH1870" i="2"/>
  <c r="BG1870" i="2"/>
  <c r="BE1870" i="2"/>
  <c r="T1870" i="2"/>
  <c r="R1870" i="2"/>
  <c r="P1870" i="2"/>
  <c r="BK1870" i="2"/>
  <c r="J1870" i="2"/>
  <c r="BF1870" i="2" s="1"/>
  <c r="BI1869" i="2"/>
  <c r="BH1869" i="2"/>
  <c r="BG1869" i="2"/>
  <c r="BE1869" i="2"/>
  <c r="T1869" i="2"/>
  <c r="R1869" i="2"/>
  <c r="P1869" i="2"/>
  <c r="BK1869" i="2"/>
  <c r="J1869" i="2"/>
  <c r="BF1869" i="2" s="1"/>
  <c r="BI1868" i="2"/>
  <c r="BH1868" i="2"/>
  <c r="BG1868" i="2"/>
  <c r="BE1868" i="2"/>
  <c r="T1868" i="2"/>
  <c r="R1868" i="2"/>
  <c r="P1868" i="2"/>
  <c r="BK1868" i="2"/>
  <c r="J1868" i="2"/>
  <c r="BF1868" i="2" s="1"/>
  <c r="BI1867" i="2"/>
  <c r="BH1867" i="2"/>
  <c r="BG1867" i="2"/>
  <c r="BE1867" i="2"/>
  <c r="T1867" i="2"/>
  <c r="R1867" i="2"/>
  <c r="P1867" i="2"/>
  <c r="BK1867" i="2"/>
  <c r="J1867" i="2"/>
  <c r="BF1867" i="2" s="1"/>
  <c r="BI1864" i="2"/>
  <c r="BH1864" i="2"/>
  <c r="BG1864" i="2"/>
  <c r="BE1864" i="2"/>
  <c r="T1864" i="2"/>
  <c r="R1864" i="2"/>
  <c r="P1864" i="2"/>
  <c r="BK1864" i="2"/>
  <c r="J1864" i="2"/>
  <c r="BF1864" i="2" s="1"/>
  <c r="BI1858" i="2"/>
  <c r="BH1858" i="2"/>
  <c r="BG1858" i="2"/>
  <c r="BE1858" i="2"/>
  <c r="T1858" i="2"/>
  <c r="R1858" i="2"/>
  <c r="P1858" i="2"/>
  <c r="BK1858" i="2"/>
  <c r="J1858" i="2"/>
  <c r="BF1858" i="2" s="1"/>
  <c r="BI1857" i="2"/>
  <c r="BH1857" i="2"/>
  <c r="BG1857" i="2"/>
  <c r="BE1857" i="2"/>
  <c r="T1857" i="2"/>
  <c r="R1857" i="2"/>
  <c r="P1857" i="2"/>
  <c r="BK1857" i="2"/>
  <c r="J1857" i="2"/>
  <c r="BF1857" i="2" s="1"/>
  <c r="BI1853" i="2"/>
  <c r="BH1853" i="2"/>
  <c r="BG1853" i="2"/>
  <c r="BE1853" i="2"/>
  <c r="T1853" i="2"/>
  <c r="T1852" i="2" s="1"/>
  <c r="R1853" i="2"/>
  <c r="P1853" i="2"/>
  <c r="P1852" i="2" s="1"/>
  <c r="BK1853" i="2"/>
  <c r="J1853" i="2"/>
  <c r="BF1853" i="2" s="1"/>
  <c r="BI1846" i="2"/>
  <c r="BH1846" i="2"/>
  <c r="BG1846" i="2"/>
  <c r="BE1846" i="2"/>
  <c r="T1846" i="2"/>
  <c r="R1846" i="2"/>
  <c r="P1846" i="2"/>
  <c r="BK1846" i="2"/>
  <c r="J1846" i="2"/>
  <c r="BF1846" i="2" s="1"/>
  <c r="BI1845" i="2"/>
  <c r="BH1845" i="2"/>
  <c r="BG1845" i="2"/>
  <c r="BE1845" i="2"/>
  <c r="T1845" i="2"/>
  <c r="R1845" i="2"/>
  <c r="P1845" i="2"/>
  <c r="BK1845" i="2"/>
  <c r="J1845" i="2"/>
  <c r="BF1845" i="2" s="1"/>
  <c r="BI1844" i="2"/>
  <c r="BH1844" i="2"/>
  <c r="BG1844" i="2"/>
  <c r="BE1844" i="2"/>
  <c r="T1844" i="2"/>
  <c r="R1844" i="2"/>
  <c r="P1844" i="2"/>
  <c r="BK1844" i="2"/>
  <c r="J1844" i="2"/>
  <c r="BF1844" i="2" s="1"/>
  <c r="BI1843" i="2"/>
  <c r="BH1843" i="2"/>
  <c r="BG1843" i="2"/>
  <c r="BE1843" i="2"/>
  <c r="T1843" i="2"/>
  <c r="R1843" i="2"/>
  <c r="P1843" i="2"/>
  <c r="BK1843" i="2"/>
  <c r="J1843" i="2"/>
  <c r="BF1843" i="2" s="1"/>
  <c r="BI1838" i="2"/>
  <c r="BH1838" i="2"/>
  <c r="BG1838" i="2"/>
  <c r="BE1838" i="2"/>
  <c r="T1838" i="2"/>
  <c r="R1838" i="2"/>
  <c r="P1838" i="2"/>
  <c r="BK1838" i="2"/>
  <c r="J1838" i="2"/>
  <c r="BF1838" i="2" s="1"/>
  <c r="BI1831" i="2"/>
  <c r="BH1831" i="2"/>
  <c r="BG1831" i="2"/>
  <c r="BE1831" i="2"/>
  <c r="T1831" i="2"/>
  <c r="R1831" i="2"/>
  <c r="P1831" i="2"/>
  <c r="BK1831" i="2"/>
  <c r="J1831" i="2"/>
  <c r="BF1831" i="2" s="1"/>
  <c r="BI1823" i="2"/>
  <c r="BH1823" i="2"/>
  <c r="BG1823" i="2"/>
  <c r="BE1823" i="2"/>
  <c r="T1823" i="2"/>
  <c r="R1823" i="2"/>
  <c r="P1823" i="2"/>
  <c r="BK1823" i="2"/>
  <c r="J1823" i="2"/>
  <c r="BF1823" i="2" s="1"/>
  <c r="BI1822" i="2"/>
  <c r="BH1822" i="2"/>
  <c r="BG1822" i="2"/>
  <c r="BE1822" i="2"/>
  <c r="T1822" i="2"/>
  <c r="R1822" i="2"/>
  <c r="P1822" i="2"/>
  <c r="BK1822" i="2"/>
  <c r="J1822" i="2"/>
  <c r="BF1822" i="2" s="1"/>
  <c r="BI1813" i="2"/>
  <c r="BH1813" i="2"/>
  <c r="BG1813" i="2"/>
  <c r="BE1813" i="2"/>
  <c r="T1813" i="2"/>
  <c r="R1813" i="2"/>
  <c r="P1813" i="2"/>
  <c r="BK1813" i="2"/>
  <c r="J1813" i="2"/>
  <c r="BF1813" i="2" s="1"/>
  <c r="BI1804" i="2"/>
  <c r="BH1804" i="2"/>
  <c r="BG1804" i="2"/>
  <c r="BE1804" i="2"/>
  <c r="T1804" i="2"/>
  <c r="R1804" i="2"/>
  <c r="P1804" i="2"/>
  <c r="BK1804" i="2"/>
  <c r="J1804" i="2"/>
  <c r="BF1804" i="2" s="1"/>
  <c r="BI1803" i="2"/>
  <c r="BH1803" i="2"/>
  <c r="BG1803" i="2"/>
  <c r="BE1803" i="2"/>
  <c r="T1803" i="2"/>
  <c r="R1803" i="2"/>
  <c r="P1803" i="2"/>
  <c r="BK1803" i="2"/>
  <c r="J1803" i="2"/>
  <c r="BF1803" i="2" s="1"/>
  <c r="BI1802" i="2"/>
  <c r="BH1802" i="2"/>
  <c r="BG1802" i="2"/>
  <c r="BE1802" i="2"/>
  <c r="T1802" i="2"/>
  <c r="R1802" i="2"/>
  <c r="P1802" i="2"/>
  <c r="BK1802" i="2"/>
  <c r="J1802" i="2"/>
  <c r="BF1802" i="2" s="1"/>
  <c r="BI1801" i="2"/>
  <c r="BH1801" i="2"/>
  <c r="BG1801" i="2"/>
  <c r="BE1801" i="2"/>
  <c r="T1801" i="2"/>
  <c r="R1801" i="2"/>
  <c r="P1801" i="2"/>
  <c r="BK1801" i="2"/>
  <c r="J1801" i="2"/>
  <c r="BF1801" i="2" s="1"/>
  <c r="BI1794" i="2"/>
  <c r="BH1794" i="2"/>
  <c r="BG1794" i="2"/>
  <c r="BE1794" i="2"/>
  <c r="T1794" i="2"/>
  <c r="R1794" i="2"/>
  <c r="P1794" i="2"/>
  <c r="BK1794" i="2"/>
  <c r="J1794" i="2"/>
  <c r="BF1794" i="2" s="1"/>
  <c r="BI1791" i="2"/>
  <c r="BH1791" i="2"/>
  <c r="BG1791" i="2"/>
  <c r="BE1791" i="2"/>
  <c r="T1791" i="2"/>
  <c r="R1791" i="2"/>
  <c r="P1791" i="2"/>
  <c r="BK1791" i="2"/>
  <c r="J1791" i="2"/>
  <c r="BF1791" i="2" s="1"/>
  <c r="BI1789" i="2"/>
  <c r="BH1789" i="2"/>
  <c r="BG1789" i="2"/>
  <c r="BE1789" i="2"/>
  <c r="T1789" i="2"/>
  <c r="R1789" i="2"/>
  <c r="P1789" i="2"/>
  <c r="BK1789" i="2"/>
  <c r="J1789" i="2"/>
  <c r="BF1789" i="2" s="1"/>
  <c r="BI1784" i="2"/>
  <c r="BH1784" i="2"/>
  <c r="BG1784" i="2"/>
  <c r="BE1784" i="2"/>
  <c r="T1784" i="2"/>
  <c r="R1784" i="2"/>
  <c r="P1784" i="2"/>
  <c r="BK1784" i="2"/>
  <c r="J1784" i="2"/>
  <c r="BF1784" i="2" s="1"/>
  <c r="BI1780" i="2"/>
  <c r="BH1780" i="2"/>
  <c r="BG1780" i="2"/>
  <c r="BE1780" i="2"/>
  <c r="T1780" i="2"/>
  <c r="R1780" i="2"/>
  <c r="P1780" i="2"/>
  <c r="BK1780" i="2"/>
  <c r="J1780" i="2"/>
  <c r="BF1780" i="2" s="1"/>
  <c r="BI1779" i="2"/>
  <c r="BH1779" i="2"/>
  <c r="BG1779" i="2"/>
  <c r="BE1779" i="2"/>
  <c r="T1779" i="2"/>
  <c r="R1779" i="2"/>
  <c r="P1779" i="2"/>
  <c r="BK1779" i="2"/>
  <c r="J1779" i="2"/>
  <c r="BF1779" i="2" s="1"/>
  <c r="BI1776" i="2"/>
  <c r="BH1776" i="2"/>
  <c r="BG1776" i="2"/>
  <c r="BE1776" i="2"/>
  <c r="T1776" i="2"/>
  <c r="R1776" i="2"/>
  <c r="P1776" i="2"/>
  <c r="BK1776" i="2"/>
  <c r="J1776" i="2"/>
  <c r="BF1776" i="2" s="1"/>
  <c r="BI1773" i="2"/>
  <c r="BH1773" i="2"/>
  <c r="BG1773" i="2"/>
  <c r="BE1773" i="2"/>
  <c r="T1773" i="2"/>
  <c r="R1773" i="2"/>
  <c r="P1773" i="2"/>
  <c r="BK1773" i="2"/>
  <c r="J1773" i="2"/>
  <c r="BF1773" i="2" s="1"/>
  <c r="BI1770" i="2"/>
  <c r="BH1770" i="2"/>
  <c r="BG1770" i="2"/>
  <c r="BE1770" i="2"/>
  <c r="T1770" i="2"/>
  <c r="R1770" i="2"/>
  <c r="P1770" i="2"/>
  <c r="BK1770" i="2"/>
  <c r="J1770" i="2"/>
  <c r="BF1770" i="2" s="1"/>
  <c r="BI1767" i="2"/>
  <c r="BH1767" i="2"/>
  <c r="BG1767" i="2"/>
  <c r="BE1767" i="2"/>
  <c r="T1767" i="2"/>
  <c r="R1767" i="2"/>
  <c r="P1767" i="2"/>
  <c r="BK1767" i="2"/>
  <c r="J1767" i="2"/>
  <c r="BF1767" i="2" s="1"/>
  <c r="BI1764" i="2"/>
  <c r="BH1764" i="2"/>
  <c r="BG1764" i="2"/>
  <c r="BE1764" i="2"/>
  <c r="T1764" i="2"/>
  <c r="R1764" i="2"/>
  <c r="P1764" i="2"/>
  <c r="BK1764" i="2"/>
  <c r="J1764" i="2"/>
  <c r="BF1764" i="2" s="1"/>
  <c r="BI1761" i="2"/>
  <c r="BH1761" i="2"/>
  <c r="BG1761" i="2"/>
  <c r="BE1761" i="2"/>
  <c r="T1761" i="2"/>
  <c r="R1761" i="2"/>
  <c r="P1761" i="2"/>
  <c r="BK1761" i="2"/>
  <c r="J1761" i="2"/>
  <c r="BF1761" i="2" s="1"/>
  <c r="BI1758" i="2"/>
  <c r="BH1758" i="2"/>
  <c r="BG1758" i="2"/>
  <c r="BE1758" i="2"/>
  <c r="T1758" i="2"/>
  <c r="R1758" i="2"/>
  <c r="P1758" i="2"/>
  <c r="BK1758" i="2"/>
  <c r="J1758" i="2"/>
  <c r="BF1758" i="2" s="1"/>
  <c r="BI1755" i="2"/>
  <c r="BH1755" i="2"/>
  <c r="BG1755" i="2"/>
  <c r="BE1755" i="2"/>
  <c r="T1755" i="2"/>
  <c r="R1755" i="2"/>
  <c r="P1755" i="2"/>
  <c r="BK1755" i="2"/>
  <c r="J1755" i="2"/>
  <c r="BF1755" i="2" s="1"/>
  <c r="BI1752" i="2"/>
  <c r="BH1752" i="2"/>
  <c r="BG1752" i="2"/>
  <c r="BE1752" i="2"/>
  <c r="T1752" i="2"/>
  <c r="R1752" i="2"/>
  <c r="P1752" i="2"/>
  <c r="BK1752" i="2"/>
  <c r="J1752" i="2"/>
  <c r="BF1752" i="2" s="1"/>
  <c r="BI1735" i="2"/>
  <c r="BH1735" i="2"/>
  <c r="BG1735" i="2"/>
  <c r="BE1735" i="2"/>
  <c r="T1735" i="2"/>
  <c r="R1735" i="2"/>
  <c r="P1735" i="2"/>
  <c r="BK1735" i="2"/>
  <c r="J1735" i="2"/>
  <c r="BF1735" i="2" s="1"/>
  <c r="BI1728" i="2"/>
  <c r="BH1728" i="2"/>
  <c r="BG1728" i="2"/>
  <c r="BE1728" i="2"/>
  <c r="T1728" i="2"/>
  <c r="R1728" i="2"/>
  <c r="P1728" i="2"/>
  <c r="BK1728" i="2"/>
  <c r="J1728" i="2"/>
  <c r="BF1728" i="2" s="1"/>
  <c r="BI1725" i="2"/>
  <c r="BH1725" i="2"/>
  <c r="BG1725" i="2"/>
  <c r="BE1725" i="2"/>
  <c r="T1725" i="2"/>
  <c r="R1725" i="2"/>
  <c r="P1725" i="2"/>
  <c r="BK1725" i="2"/>
  <c r="J1725" i="2"/>
  <c r="BF1725" i="2" s="1"/>
  <c r="BI1721" i="2"/>
  <c r="BH1721" i="2"/>
  <c r="BG1721" i="2"/>
  <c r="BE1721" i="2"/>
  <c r="T1721" i="2"/>
  <c r="R1721" i="2"/>
  <c r="P1721" i="2"/>
  <c r="BK1721" i="2"/>
  <c r="J1721" i="2"/>
  <c r="BF1721" i="2" s="1"/>
  <c r="BI1718" i="2"/>
  <c r="BH1718" i="2"/>
  <c r="BG1718" i="2"/>
  <c r="BE1718" i="2"/>
  <c r="T1718" i="2"/>
  <c r="R1718" i="2"/>
  <c r="P1718" i="2"/>
  <c r="BK1718" i="2"/>
  <c r="J1718" i="2"/>
  <c r="BF1718" i="2" s="1"/>
  <c r="BI1716" i="2"/>
  <c r="BH1716" i="2"/>
  <c r="BG1716" i="2"/>
  <c r="BE1716" i="2"/>
  <c r="T1716" i="2"/>
  <c r="R1716" i="2"/>
  <c r="P1716" i="2"/>
  <c r="BK1716" i="2"/>
  <c r="J1716" i="2"/>
  <c r="BF1716" i="2" s="1"/>
  <c r="BI1712" i="2"/>
  <c r="BH1712" i="2"/>
  <c r="BG1712" i="2"/>
  <c r="BE1712" i="2"/>
  <c r="T1712" i="2"/>
  <c r="R1712" i="2"/>
  <c r="P1712" i="2"/>
  <c r="BK1712" i="2"/>
  <c r="J1712" i="2"/>
  <c r="BF1712" i="2" s="1"/>
  <c r="BI1705" i="2"/>
  <c r="BH1705" i="2"/>
  <c r="BG1705" i="2"/>
  <c r="BE1705" i="2"/>
  <c r="T1705" i="2"/>
  <c r="R1705" i="2"/>
  <c r="P1705" i="2"/>
  <c r="BK1705" i="2"/>
  <c r="J1705" i="2"/>
  <c r="BF1705" i="2" s="1"/>
  <c r="BI1698" i="2"/>
  <c r="BH1698" i="2"/>
  <c r="BG1698" i="2"/>
  <c r="BE1698" i="2"/>
  <c r="T1698" i="2"/>
  <c r="R1698" i="2"/>
  <c r="P1698" i="2"/>
  <c r="BK1698" i="2"/>
  <c r="J1698" i="2"/>
  <c r="BF1698" i="2" s="1"/>
  <c r="BI1697" i="2"/>
  <c r="BH1697" i="2"/>
  <c r="BG1697" i="2"/>
  <c r="BE1697" i="2"/>
  <c r="T1697" i="2"/>
  <c r="R1697" i="2"/>
  <c r="P1697" i="2"/>
  <c r="BK1697" i="2"/>
  <c r="J1697" i="2"/>
  <c r="BF1697" i="2" s="1"/>
  <c r="BI1696" i="2"/>
  <c r="BH1696" i="2"/>
  <c r="BG1696" i="2"/>
  <c r="BE1696" i="2"/>
  <c r="T1696" i="2"/>
  <c r="R1696" i="2"/>
  <c r="P1696" i="2"/>
  <c r="BK1696" i="2"/>
  <c r="J1696" i="2"/>
  <c r="BF1696" i="2" s="1"/>
  <c r="BI1693" i="2"/>
  <c r="BH1693" i="2"/>
  <c r="BG1693" i="2"/>
  <c r="BE1693" i="2"/>
  <c r="T1693" i="2"/>
  <c r="R1693" i="2"/>
  <c r="P1693" i="2"/>
  <c r="BK1693" i="2"/>
  <c r="J1693" i="2"/>
  <c r="BF1693" i="2" s="1"/>
  <c r="BI1681" i="2"/>
  <c r="BH1681" i="2"/>
  <c r="BG1681" i="2"/>
  <c r="BE1681" i="2"/>
  <c r="T1681" i="2"/>
  <c r="R1681" i="2"/>
  <c r="P1681" i="2"/>
  <c r="BK1681" i="2"/>
  <c r="J1681" i="2"/>
  <c r="BF1681" i="2" s="1"/>
  <c r="BI1679" i="2"/>
  <c r="BH1679" i="2"/>
  <c r="BG1679" i="2"/>
  <c r="BE1679" i="2"/>
  <c r="T1679" i="2"/>
  <c r="R1679" i="2"/>
  <c r="P1679" i="2"/>
  <c r="BK1679" i="2"/>
  <c r="J1679" i="2"/>
  <c r="BF1679" i="2" s="1"/>
  <c r="BI1678" i="2"/>
  <c r="BH1678" i="2"/>
  <c r="BG1678" i="2"/>
  <c r="BE1678" i="2"/>
  <c r="T1678" i="2"/>
  <c r="R1678" i="2"/>
  <c r="P1678" i="2"/>
  <c r="BK1678" i="2"/>
  <c r="J1678" i="2"/>
  <c r="BF1678" i="2" s="1"/>
  <c r="BI1677" i="2"/>
  <c r="BH1677" i="2"/>
  <c r="BG1677" i="2"/>
  <c r="BE1677" i="2"/>
  <c r="T1677" i="2"/>
  <c r="R1677" i="2"/>
  <c r="P1677" i="2"/>
  <c r="BK1677" i="2"/>
  <c r="J1677" i="2"/>
  <c r="BF1677" i="2" s="1"/>
  <c r="BI1674" i="2"/>
  <c r="BH1674" i="2"/>
  <c r="BG1674" i="2"/>
  <c r="BE1674" i="2"/>
  <c r="T1674" i="2"/>
  <c r="R1674" i="2"/>
  <c r="P1674" i="2"/>
  <c r="BK1674" i="2"/>
  <c r="J1674" i="2"/>
  <c r="BF1674" i="2" s="1"/>
  <c r="BI1671" i="2"/>
  <c r="BH1671" i="2"/>
  <c r="BG1671" i="2"/>
  <c r="BE1671" i="2"/>
  <c r="T1671" i="2"/>
  <c r="R1671" i="2"/>
  <c r="P1671" i="2"/>
  <c r="BK1671" i="2"/>
  <c r="J1671" i="2"/>
  <c r="BF1671" i="2" s="1"/>
  <c r="BI1670" i="2"/>
  <c r="BH1670" i="2"/>
  <c r="BG1670" i="2"/>
  <c r="BE1670" i="2"/>
  <c r="T1670" i="2"/>
  <c r="R1670" i="2"/>
  <c r="P1670" i="2"/>
  <c r="BK1670" i="2"/>
  <c r="J1670" i="2"/>
  <c r="BF1670" i="2" s="1"/>
  <c r="BI1666" i="2"/>
  <c r="BH1666" i="2"/>
  <c r="BG1666" i="2"/>
  <c r="BE1666" i="2"/>
  <c r="T1666" i="2"/>
  <c r="R1666" i="2"/>
  <c r="P1666" i="2"/>
  <c r="BK1666" i="2"/>
  <c r="J1666" i="2"/>
  <c r="BF1666" i="2" s="1"/>
  <c r="BI1663" i="2"/>
  <c r="BH1663" i="2"/>
  <c r="BG1663" i="2"/>
  <c r="BE1663" i="2"/>
  <c r="T1663" i="2"/>
  <c r="R1663" i="2"/>
  <c r="P1663" i="2"/>
  <c r="BK1663" i="2"/>
  <c r="J1663" i="2"/>
  <c r="BF1663" i="2" s="1"/>
  <c r="BI1662" i="2"/>
  <c r="BH1662" i="2"/>
  <c r="BG1662" i="2"/>
  <c r="BE1662" i="2"/>
  <c r="T1662" i="2"/>
  <c r="R1662" i="2"/>
  <c r="P1662" i="2"/>
  <c r="BK1662" i="2"/>
  <c r="J1662" i="2"/>
  <c r="BF1662" i="2" s="1"/>
  <c r="BI1658" i="2"/>
  <c r="BH1658" i="2"/>
  <c r="BG1658" i="2"/>
  <c r="BE1658" i="2"/>
  <c r="T1658" i="2"/>
  <c r="R1658" i="2"/>
  <c r="P1658" i="2"/>
  <c r="BK1658" i="2"/>
  <c r="J1658" i="2"/>
  <c r="BF1658" i="2" s="1"/>
  <c r="BI1657" i="2"/>
  <c r="BH1657" i="2"/>
  <c r="BG1657" i="2"/>
  <c r="BE1657" i="2"/>
  <c r="T1657" i="2"/>
  <c r="R1657" i="2"/>
  <c r="P1657" i="2"/>
  <c r="BK1657" i="2"/>
  <c r="J1657" i="2"/>
  <c r="BF1657" i="2" s="1"/>
  <c r="BI1654" i="2"/>
  <c r="BH1654" i="2"/>
  <c r="BG1654" i="2"/>
  <c r="BE1654" i="2"/>
  <c r="T1654" i="2"/>
  <c r="R1654" i="2"/>
  <c r="P1654" i="2"/>
  <c r="BK1654" i="2"/>
  <c r="J1654" i="2"/>
  <c r="BF1654" i="2" s="1"/>
  <c r="BI1651" i="2"/>
  <c r="BH1651" i="2"/>
  <c r="BG1651" i="2"/>
  <c r="BE1651" i="2"/>
  <c r="T1651" i="2"/>
  <c r="R1651" i="2"/>
  <c r="P1651" i="2"/>
  <c r="BK1651" i="2"/>
  <c r="J1651" i="2"/>
  <c r="BF1651" i="2" s="1"/>
  <c r="BI1648" i="2"/>
  <c r="BH1648" i="2"/>
  <c r="BG1648" i="2"/>
  <c r="BE1648" i="2"/>
  <c r="T1648" i="2"/>
  <c r="R1648" i="2"/>
  <c r="P1648" i="2"/>
  <c r="BK1648" i="2"/>
  <c r="J1648" i="2"/>
  <c r="BF1648" i="2" s="1"/>
  <c r="BI1644" i="2"/>
  <c r="BH1644" i="2"/>
  <c r="BG1644" i="2"/>
  <c r="BE1644" i="2"/>
  <c r="T1644" i="2"/>
  <c r="R1644" i="2"/>
  <c r="P1644" i="2"/>
  <c r="BK1644" i="2"/>
  <c r="J1644" i="2"/>
  <c r="BF1644" i="2" s="1"/>
  <c r="BI1638" i="2"/>
  <c r="BH1638" i="2"/>
  <c r="BG1638" i="2"/>
  <c r="BE1638" i="2"/>
  <c r="T1638" i="2"/>
  <c r="R1638" i="2"/>
  <c r="P1638" i="2"/>
  <c r="BK1638" i="2"/>
  <c r="J1638" i="2"/>
  <c r="BF1638" i="2" s="1"/>
  <c r="BI1631" i="2"/>
  <c r="BH1631" i="2"/>
  <c r="BG1631" i="2"/>
  <c r="BE1631" i="2"/>
  <c r="T1631" i="2"/>
  <c r="R1631" i="2"/>
  <c r="P1631" i="2"/>
  <c r="BK1631" i="2"/>
  <c r="J1631" i="2"/>
  <c r="BF1631" i="2" s="1"/>
  <c r="BI1625" i="2"/>
  <c r="BH1625" i="2"/>
  <c r="BG1625" i="2"/>
  <c r="BE1625" i="2"/>
  <c r="T1625" i="2"/>
  <c r="R1625" i="2"/>
  <c r="P1625" i="2"/>
  <c r="BK1625" i="2"/>
  <c r="J1625" i="2"/>
  <c r="BF1625" i="2" s="1"/>
  <c r="BI1622" i="2"/>
  <c r="BH1622" i="2"/>
  <c r="BG1622" i="2"/>
  <c r="BE1622" i="2"/>
  <c r="T1622" i="2"/>
  <c r="R1622" i="2"/>
  <c r="P1622" i="2"/>
  <c r="BK1622" i="2"/>
  <c r="J1622" i="2"/>
  <c r="BF1622" i="2" s="1"/>
  <c r="BI1619" i="2"/>
  <c r="BH1619" i="2"/>
  <c r="BG1619" i="2"/>
  <c r="BE1619" i="2"/>
  <c r="T1619" i="2"/>
  <c r="R1619" i="2"/>
  <c r="P1619" i="2"/>
  <c r="BK1619" i="2"/>
  <c r="J1619" i="2"/>
  <c r="BF1619" i="2" s="1"/>
  <c r="BI1616" i="2"/>
  <c r="BH1616" i="2"/>
  <c r="BG1616" i="2"/>
  <c r="BE1616" i="2"/>
  <c r="T1616" i="2"/>
  <c r="R1616" i="2"/>
  <c r="P1616" i="2"/>
  <c r="BK1616" i="2"/>
  <c r="J1616" i="2"/>
  <c r="BF1616" i="2" s="1"/>
  <c r="BI1613" i="2"/>
  <c r="BH1613" i="2"/>
  <c r="BG1613" i="2"/>
  <c r="BE1613" i="2"/>
  <c r="T1613" i="2"/>
  <c r="R1613" i="2"/>
  <c r="P1613" i="2"/>
  <c r="BK1613" i="2"/>
  <c r="J1613" i="2"/>
  <c r="BF1613" i="2" s="1"/>
  <c r="BI1610" i="2"/>
  <c r="BH1610" i="2"/>
  <c r="BG1610" i="2"/>
  <c r="BE1610" i="2"/>
  <c r="T1610" i="2"/>
  <c r="R1610" i="2"/>
  <c r="P1610" i="2"/>
  <c r="BK1610" i="2"/>
  <c r="J1610" i="2"/>
  <c r="BF1610" i="2" s="1"/>
  <c r="BI1607" i="2"/>
  <c r="BH1607" i="2"/>
  <c r="BG1607" i="2"/>
  <c r="BE1607" i="2"/>
  <c r="T1607" i="2"/>
  <c r="R1607" i="2"/>
  <c r="P1607" i="2"/>
  <c r="BK1607" i="2"/>
  <c r="J1607" i="2"/>
  <c r="BF1607" i="2" s="1"/>
  <c r="BI1600" i="2"/>
  <c r="BH1600" i="2"/>
  <c r="BG1600" i="2"/>
  <c r="BE1600" i="2"/>
  <c r="T1600" i="2"/>
  <c r="R1600" i="2"/>
  <c r="P1600" i="2"/>
  <c r="BK1600" i="2"/>
  <c r="J1600" i="2"/>
  <c r="BF1600" i="2" s="1"/>
  <c r="BI1596" i="2"/>
  <c r="BH1596" i="2"/>
  <c r="BG1596" i="2"/>
  <c r="BE1596" i="2"/>
  <c r="T1596" i="2"/>
  <c r="R1596" i="2"/>
  <c r="P1596" i="2"/>
  <c r="BK1596" i="2"/>
  <c r="J1596" i="2"/>
  <c r="BF1596" i="2" s="1"/>
  <c r="BI1592" i="2"/>
  <c r="BH1592" i="2"/>
  <c r="BG1592" i="2"/>
  <c r="BE1592" i="2"/>
  <c r="T1592" i="2"/>
  <c r="R1592" i="2"/>
  <c r="P1592" i="2"/>
  <c r="BK1592" i="2"/>
  <c r="J1592" i="2"/>
  <c r="BF1592" i="2" s="1"/>
  <c r="BI1590" i="2"/>
  <c r="BH1590" i="2"/>
  <c r="BG1590" i="2"/>
  <c r="BE1590" i="2"/>
  <c r="T1590" i="2"/>
  <c r="R1590" i="2"/>
  <c r="P1590" i="2"/>
  <c r="BK1590" i="2"/>
  <c r="J1590" i="2"/>
  <c r="BF1590" i="2" s="1"/>
  <c r="BI1589" i="2"/>
  <c r="BH1589" i="2"/>
  <c r="BG1589" i="2"/>
  <c r="BE1589" i="2"/>
  <c r="T1589" i="2"/>
  <c r="R1589" i="2"/>
  <c r="P1589" i="2"/>
  <c r="BK1589" i="2"/>
  <c r="J1589" i="2"/>
  <c r="BF1589" i="2" s="1"/>
  <c r="BI1585" i="2"/>
  <c r="BH1585" i="2"/>
  <c r="BG1585" i="2"/>
  <c r="BE1585" i="2"/>
  <c r="T1585" i="2"/>
  <c r="R1585" i="2"/>
  <c r="P1585" i="2"/>
  <c r="BK1585" i="2"/>
  <c r="J1585" i="2"/>
  <c r="BF1585" i="2" s="1"/>
  <c r="BI1581" i="2"/>
  <c r="BH1581" i="2"/>
  <c r="BG1581" i="2"/>
  <c r="BE1581" i="2"/>
  <c r="T1581" i="2"/>
  <c r="R1581" i="2"/>
  <c r="P1581" i="2"/>
  <c r="BK1581" i="2"/>
  <c r="J1581" i="2"/>
  <c r="BF1581" i="2" s="1"/>
  <c r="BI1579" i="2"/>
  <c r="BH1579" i="2"/>
  <c r="BG1579" i="2"/>
  <c r="BE1579" i="2"/>
  <c r="T1579" i="2"/>
  <c r="R1579" i="2"/>
  <c r="P1579" i="2"/>
  <c r="BK1579" i="2"/>
  <c r="J1579" i="2"/>
  <c r="BF1579" i="2" s="1"/>
  <c r="BI1576" i="2"/>
  <c r="BH1576" i="2"/>
  <c r="BG1576" i="2"/>
  <c r="BE1576" i="2"/>
  <c r="T1576" i="2"/>
  <c r="R1576" i="2"/>
  <c r="P1576" i="2"/>
  <c r="BK1576" i="2"/>
  <c r="J1576" i="2"/>
  <c r="BF1576" i="2" s="1"/>
  <c r="BI1573" i="2"/>
  <c r="BH1573" i="2"/>
  <c r="BG1573" i="2"/>
  <c r="BE1573" i="2"/>
  <c r="T1573" i="2"/>
  <c r="R1573" i="2"/>
  <c r="P1573" i="2"/>
  <c r="BK1573" i="2"/>
  <c r="J1573" i="2"/>
  <c r="BF1573" i="2" s="1"/>
  <c r="BI1570" i="2"/>
  <c r="BH1570" i="2"/>
  <c r="BG1570" i="2"/>
  <c r="BE1570" i="2"/>
  <c r="T1570" i="2"/>
  <c r="R1570" i="2"/>
  <c r="P1570" i="2"/>
  <c r="BK1570" i="2"/>
  <c r="J1570" i="2"/>
  <c r="BF1570" i="2" s="1"/>
  <c r="BI1560" i="2"/>
  <c r="BH1560" i="2"/>
  <c r="BG1560" i="2"/>
  <c r="BE1560" i="2"/>
  <c r="T1560" i="2"/>
  <c r="R1560" i="2"/>
  <c r="P1560" i="2"/>
  <c r="BK1560" i="2"/>
  <c r="J1560" i="2"/>
  <c r="BF1560" i="2" s="1"/>
  <c r="BI1556" i="2"/>
  <c r="BH1556" i="2"/>
  <c r="BG1556" i="2"/>
  <c r="BE1556" i="2"/>
  <c r="T1556" i="2"/>
  <c r="R1556" i="2"/>
  <c r="P1556" i="2"/>
  <c r="BK1556" i="2"/>
  <c r="J1556" i="2"/>
  <c r="BF1556" i="2" s="1"/>
  <c r="BI1552" i="2"/>
  <c r="BH1552" i="2"/>
  <c r="BG1552" i="2"/>
  <c r="BE1552" i="2"/>
  <c r="T1552" i="2"/>
  <c r="R1552" i="2"/>
  <c r="P1552" i="2"/>
  <c r="BK1552" i="2"/>
  <c r="J1552" i="2"/>
  <c r="BF1552" i="2" s="1"/>
  <c r="BI1548" i="2"/>
  <c r="BH1548" i="2"/>
  <c r="BG1548" i="2"/>
  <c r="BE1548" i="2"/>
  <c r="T1548" i="2"/>
  <c r="R1548" i="2"/>
  <c r="P1548" i="2"/>
  <c r="BK1548" i="2"/>
  <c r="J1548" i="2"/>
  <c r="BF1548" i="2" s="1"/>
  <c r="BI1544" i="2"/>
  <c r="BH1544" i="2"/>
  <c r="BG1544" i="2"/>
  <c r="BE1544" i="2"/>
  <c r="T1544" i="2"/>
  <c r="R1544" i="2"/>
  <c r="P1544" i="2"/>
  <c r="BK1544" i="2"/>
  <c r="J1544" i="2"/>
  <c r="BF1544" i="2" s="1"/>
  <c r="BI1540" i="2"/>
  <c r="BH1540" i="2"/>
  <c r="BG1540" i="2"/>
  <c r="BE1540" i="2"/>
  <c r="T1540" i="2"/>
  <c r="R1540" i="2"/>
  <c r="P1540" i="2"/>
  <c r="BK1540" i="2"/>
  <c r="J1540" i="2"/>
  <c r="BF1540" i="2" s="1"/>
  <c r="BI1537" i="2"/>
  <c r="BH1537" i="2"/>
  <c r="BG1537" i="2"/>
  <c r="BE1537" i="2"/>
  <c r="T1537" i="2"/>
  <c r="R1537" i="2"/>
  <c r="P1537" i="2"/>
  <c r="BK1537" i="2"/>
  <c r="J1537" i="2"/>
  <c r="BF1537" i="2" s="1"/>
  <c r="BI1534" i="2"/>
  <c r="BH1534" i="2"/>
  <c r="BG1534" i="2"/>
  <c r="BE1534" i="2"/>
  <c r="T1534" i="2"/>
  <c r="R1534" i="2"/>
  <c r="P1534" i="2"/>
  <c r="BK1534" i="2"/>
  <c r="J1534" i="2"/>
  <c r="BF1534" i="2" s="1"/>
  <c r="BI1528" i="2"/>
  <c r="BH1528" i="2"/>
  <c r="BG1528" i="2"/>
  <c r="BE1528" i="2"/>
  <c r="T1528" i="2"/>
  <c r="R1528" i="2"/>
  <c r="P1528" i="2"/>
  <c r="BK1528" i="2"/>
  <c r="J1528" i="2"/>
  <c r="BF1528" i="2" s="1"/>
  <c r="BI1522" i="2"/>
  <c r="BH1522" i="2"/>
  <c r="BG1522" i="2"/>
  <c r="BE1522" i="2"/>
  <c r="T1522" i="2"/>
  <c r="T1521" i="2" s="1"/>
  <c r="R1522" i="2"/>
  <c r="P1522" i="2"/>
  <c r="BK1522" i="2"/>
  <c r="J1522" i="2"/>
  <c r="BF1522" i="2" s="1"/>
  <c r="BI1520" i="2"/>
  <c r="BH1520" i="2"/>
  <c r="BG1520" i="2"/>
  <c r="BE1520" i="2"/>
  <c r="T1520" i="2"/>
  <c r="R1520" i="2"/>
  <c r="P1520" i="2"/>
  <c r="BK1520" i="2"/>
  <c r="J1520" i="2"/>
  <c r="BF1520" i="2" s="1"/>
  <c r="BI1514" i="2"/>
  <c r="BH1514" i="2"/>
  <c r="BG1514" i="2"/>
  <c r="BE1514" i="2"/>
  <c r="T1514" i="2"/>
  <c r="R1514" i="2"/>
  <c r="P1514" i="2"/>
  <c r="BK1514" i="2"/>
  <c r="J1514" i="2"/>
  <c r="BF1514" i="2" s="1"/>
  <c r="BI1508" i="2"/>
  <c r="BH1508" i="2"/>
  <c r="BG1508" i="2"/>
  <c r="BE1508" i="2"/>
  <c r="T1508" i="2"/>
  <c r="R1508" i="2"/>
  <c r="P1508" i="2"/>
  <c r="BK1508" i="2"/>
  <c r="J1508" i="2"/>
  <c r="BF1508" i="2" s="1"/>
  <c r="BI1502" i="2"/>
  <c r="BH1502" i="2"/>
  <c r="BG1502" i="2"/>
  <c r="BE1502" i="2"/>
  <c r="T1502" i="2"/>
  <c r="R1502" i="2"/>
  <c r="P1502" i="2"/>
  <c r="BK1502" i="2"/>
  <c r="J1502" i="2"/>
  <c r="BF1502" i="2" s="1"/>
  <c r="BI1499" i="2"/>
  <c r="BH1499" i="2"/>
  <c r="BG1499" i="2"/>
  <c r="BE1499" i="2"/>
  <c r="T1499" i="2"/>
  <c r="R1499" i="2"/>
  <c r="P1499" i="2"/>
  <c r="BK1499" i="2"/>
  <c r="J1499" i="2"/>
  <c r="BF1499" i="2" s="1"/>
  <c r="BI1495" i="2"/>
  <c r="BH1495" i="2"/>
  <c r="BG1495" i="2"/>
  <c r="BE1495" i="2"/>
  <c r="T1495" i="2"/>
  <c r="R1495" i="2"/>
  <c r="P1495" i="2"/>
  <c r="BK1495" i="2"/>
  <c r="J1495" i="2"/>
  <c r="BF1495" i="2" s="1"/>
  <c r="BI1491" i="2"/>
  <c r="BH1491" i="2"/>
  <c r="BG1491" i="2"/>
  <c r="BE1491" i="2"/>
  <c r="T1491" i="2"/>
  <c r="R1491" i="2"/>
  <c r="P1491" i="2"/>
  <c r="BK1491" i="2"/>
  <c r="J1491" i="2"/>
  <c r="BF1491" i="2" s="1"/>
  <c r="BI1486" i="2"/>
  <c r="BH1486" i="2"/>
  <c r="BG1486" i="2"/>
  <c r="BE1486" i="2"/>
  <c r="T1486" i="2"/>
  <c r="R1486" i="2"/>
  <c r="P1486" i="2"/>
  <c r="BK1486" i="2"/>
  <c r="J1486" i="2"/>
  <c r="BF1486" i="2" s="1"/>
  <c r="BI1482" i="2"/>
  <c r="BH1482" i="2"/>
  <c r="BG1482" i="2"/>
  <c r="BE1482" i="2"/>
  <c r="T1482" i="2"/>
  <c r="R1482" i="2"/>
  <c r="P1482" i="2"/>
  <c r="BK1482" i="2"/>
  <c r="J1482" i="2"/>
  <c r="BF1482" i="2" s="1"/>
  <c r="BI1475" i="2"/>
  <c r="BH1475" i="2"/>
  <c r="BG1475" i="2"/>
  <c r="BE1475" i="2"/>
  <c r="T1475" i="2"/>
  <c r="R1475" i="2"/>
  <c r="P1475" i="2"/>
  <c r="BK1475" i="2"/>
  <c r="J1475" i="2"/>
  <c r="BF1475" i="2" s="1"/>
  <c r="BI1469" i="2"/>
  <c r="BH1469" i="2"/>
  <c r="BG1469" i="2"/>
  <c r="BE1469" i="2"/>
  <c r="T1469" i="2"/>
  <c r="R1469" i="2"/>
  <c r="P1469" i="2"/>
  <c r="BK1469" i="2"/>
  <c r="J1469" i="2"/>
  <c r="BF1469" i="2" s="1"/>
  <c r="BI1461" i="2"/>
  <c r="BH1461" i="2"/>
  <c r="BG1461" i="2"/>
  <c r="BE1461" i="2"/>
  <c r="T1461" i="2"/>
  <c r="R1461" i="2"/>
  <c r="P1461" i="2"/>
  <c r="BK1461" i="2"/>
  <c r="J1461" i="2"/>
  <c r="BF1461" i="2" s="1"/>
  <c r="BI1458" i="2"/>
  <c r="BH1458" i="2"/>
  <c r="BG1458" i="2"/>
  <c r="BE1458" i="2"/>
  <c r="T1458" i="2"/>
  <c r="R1458" i="2"/>
  <c r="P1458" i="2"/>
  <c r="BK1458" i="2"/>
  <c r="J1458" i="2"/>
  <c r="BF1458" i="2" s="1"/>
  <c r="BI1453" i="2"/>
  <c r="BH1453" i="2"/>
  <c r="BG1453" i="2"/>
  <c r="BE1453" i="2"/>
  <c r="T1453" i="2"/>
  <c r="R1453" i="2"/>
  <c r="P1453" i="2"/>
  <c r="BK1453" i="2"/>
  <c r="J1453" i="2"/>
  <c r="BF1453" i="2" s="1"/>
  <c r="BI1448" i="2"/>
  <c r="BH1448" i="2"/>
  <c r="BG1448" i="2"/>
  <c r="BE1448" i="2"/>
  <c r="T1448" i="2"/>
  <c r="R1448" i="2"/>
  <c r="P1448" i="2"/>
  <c r="BK1448" i="2"/>
  <c r="J1448" i="2"/>
  <c r="BF1448" i="2" s="1"/>
  <c r="BI1443" i="2"/>
  <c r="BH1443" i="2"/>
  <c r="BG1443" i="2"/>
  <c r="BE1443" i="2"/>
  <c r="T1443" i="2"/>
  <c r="R1443" i="2"/>
  <c r="P1443" i="2"/>
  <c r="BK1443" i="2"/>
  <c r="J1443" i="2"/>
  <c r="BF1443" i="2" s="1"/>
  <c r="BI1436" i="2"/>
  <c r="BH1436" i="2"/>
  <c r="BG1436" i="2"/>
  <c r="BE1436" i="2"/>
  <c r="T1436" i="2"/>
  <c r="R1436" i="2"/>
  <c r="P1436" i="2"/>
  <c r="BK1436" i="2"/>
  <c r="J1436" i="2"/>
  <c r="BF1436" i="2" s="1"/>
  <c r="BI1435" i="2"/>
  <c r="BH1435" i="2"/>
  <c r="BG1435" i="2"/>
  <c r="BE1435" i="2"/>
  <c r="T1435" i="2"/>
  <c r="R1435" i="2"/>
  <c r="P1435" i="2"/>
  <c r="BK1435" i="2"/>
  <c r="J1435" i="2"/>
  <c r="BF1435" i="2" s="1"/>
  <c r="BI1432" i="2"/>
  <c r="BH1432" i="2"/>
  <c r="BG1432" i="2"/>
  <c r="BE1432" i="2"/>
  <c r="T1432" i="2"/>
  <c r="R1432" i="2"/>
  <c r="P1432" i="2"/>
  <c r="BK1432" i="2"/>
  <c r="J1432" i="2"/>
  <c r="BF1432" i="2" s="1"/>
  <c r="BI1426" i="2"/>
  <c r="BH1426" i="2"/>
  <c r="BG1426" i="2"/>
  <c r="BE1426" i="2"/>
  <c r="T1426" i="2"/>
  <c r="R1426" i="2"/>
  <c r="P1426" i="2"/>
  <c r="BK1426" i="2"/>
  <c r="J1426" i="2"/>
  <c r="BF1426" i="2" s="1"/>
  <c r="BI1419" i="2"/>
  <c r="BH1419" i="2"/>
  <c r="BG1419" i="2"/>
  <c r="BE1419" i="2"/>
  <c r="T1419" i="2"/>
  <c r="R1419" i="2"/>
  <c r="P1419" i="2"/>
  <c r="BK1419" i="2"/>
  <c r="J1419" i="2"/>
  <c r="BF1419" i="2" s="1"/>
  <c r="BI1411" i="2"/>
  <c r="BH1411" i="2"/>
  <c r="BG1411" i="2"/>
  <c r="BE1411" i="2"/>
  <c r="T1411" i="2"/>
  <c r="R1411" i="2"/>
  <c r="P1411" i="2"/>
  <c r="BK1411" i="2"/>
  <c r="J1411" i="2"/>
  <c r="BF1411" i="2" s="1"/>
  <c r="BI1393" i="2"/>
  <c r="BH1393" i="2"/>
  <c r="BG1393" i="2"/>
  <c r="BE1393" i="2"/>
  <c r="T1393" i="2"/>
  <c r="R1393" i="2"/>
  <c r="R1392" i="2" s="1"/>
  <c r="P1393" i="2"/>
  <c r="BK1393" i="2"/>
  <c r="J1393" i="2"/>
  <c r="BF1393" i="2" s="1"/>
  <c r="BI1391" i="2"/>
  <c r="BH1391" i="2"/>
  <c r="BG1391" i="2"/>
  <c r="BE1391" i="2"/>
  <c r="T1391" i="2"/>
  <c r="R1391" i="2"/>
  <c r="P1391" i="2"/>
  <c r="BK1391" i="2"/>
  <c r="J1391" i="2"/>
  <c r="BF1391" i="2" s="1"/>
  <c r="BI1389" i="2"/>
  <c r="BH1389" i="2"/>
  <c r="BG1389" i="2"/>
  <c r="BE1389" i="2"/>
  <c r="T1389" i="2"/>
  <c r="R1389" i="2"/>
  <c r="P1389" i="2"/>
  <c r="BK1389" i="2"/>
  <c r="J1389" i="2"/>
  <c r="BF1389" i="2" s="1"/>
  <c r="BI1385" i="2"/>
  <c r="BH1385" i="2"/>
  <c r="BG1385" i="2"/>
  <c r="BE1385" i="2"/>
  <c r="T1385" i="2"/>
  <c r="R1385" i="2"/>
  <c r="P1385" i="2"/>
  <c r="BK1385" i="2"/>
  <c r="J1385" i="2"/>
  <c r="BF1385" i="2" s="1"/>
  <c r="BI1381" i="2"/>
  <c r="BH1381" i="2"/>
  <c r="BG1381" i="2"/>
  <c r="BE1381" i="2"/>
  <c r="T1381" i="2"/>
  <c r="R1381" i="2"/>
  <c r="P1381" i="2"/>
  <c r="BK1381" i="2"/>
  <c r="J1381" i="2"/>
  <c r="BF1381" i="2" s="1"/>
  <c r="BI1370" i="2"/>
  <c r="BH1370" i="2"/>
  <c r="BG1370" i="2"/>
  <c r="BE1370" i="2"/>
  <c r="T1370" i="2"/>
  <c r="R1370" i="2"/>
  <c r="P1370" i="2"/>
  <c r="BK1370" i="2"/>
  <c r="J1370" i="2"/>
  <c r="BF1370" i="2" s="1"/>
  <c r="BI1366" i="2"/>
  <c r="BH1366" i="2"/>
  <c r="BG1366" i="2"/>
  <c r="BE1366" i="2"/>
  <c r="T1366" i="2"/>
  <c r="R1366" i="2"/>
  <c r="P1366" i="2"/>
  <c r="BK1366" i="2"/>
  <c r="J1366" i="2"/>
  <c r="BF1366" i="2" s="1"/>
  <c r="BI1362" i="2"/>
  <c r="BH1362" i="2"/>
  <c r="BG1362" i="2"/>
  <c r="BE1362" i="2"/>
  <c r="T1362" i="2"/>
  <c r="R1362" i="2"/>
  <c r="P1362" i="2"/>
  <c r="BK1362" i="2"/>
  <c r="J1362" i="2"/>
  <c r="BF1362" i="2" s="1"/>
  <c r="BI1350" i="2"/>
  <c r="BH1350" i="2"/>
  <c r="BG1350" i="2"/>
  <c r="BE1350" i="2"/>
  <c r="T1350" i="2"/>
  <c r="R1350" i="2"/>
  <c r="P1350" i="2"/>
  <c r="BK1350" i="2"/>
  <c r="J1350" i="2"/>
  <c r="BF1350" i="2" s="1"/>
  <c r="BI1346" i="2"/>
  <c r="BH1346" i="2"/>
  <c r="BG1346" i="2"/>
  <c r="BE1346" i="2"/>
  <c r="T1346" i="2"/>
  <c r="R1346" i="2"/>
  <c r="P1346" i="2"/>
  <c r="BK1346" i="2"/>
  <c r="J1346" i="2"/>
  <c r="BF1346" i="2" s="1"/>
  <c r="BI1342" i="2"/>
  <c r="BH1342" i="2"/>
  <c r="BG1342" i="2"/>
  <c r="BE1342" i="2"/>
  <c r="T1342" i="2"/>
  <c r="R1342" i="2"/>
  <c r="P1342" i="2"/>
  <c r="BK1342" i="2"/>
  <c r="J1342" i="2"/>
  <c r="BF1342" i="2" s="1"/>
  <c r="BI1337" i="2"/>
  <c r="BH1337" i="2"/>
  <c r="BG1337" i="2"/>
  <c r="BE1337" i="2"/>
  <c r="T1337" i="2"/>
  <c r="R1337" i="2"/>
  <c r="P1337" i="2"/>
  <c r="BK1337" i="2"/>
  <c r="J1337" i="2"/>
  <c r="BF1337" i="2" s="1"/>
  <c r="BI1332" i="2"/>
  <c r="BH1332" i="2"/>
  <c r="BG1332" i="2"/>
  <c r="BE1332" i="2"/>
  <c r="T1332" i="2"/>
  <c r="R1332" i="2"/>
  <c r="P1332" i="2"/>
  <c r="BK1332" i="2"/>
  <c r="J1332" i="2"/>
  <c r="BF1332" i="2" s="1"/>
  <c r="BI1327" i="2"/>
  <c r="BH1327" i="2"/>
  <c r="BG1327" i="2"/>
  <c r="BE1327" i="2"/>
  <c r="T1327" i="2"/>
  <c r="R1327" i="2"/>
  <c r="P1327" i="2"/>
  <c r="BK1327" i="2"/>
  <c r="J1327" i="2"/>
  <c r="BF1327" i="2" s="1"/>
  <c r="BI1297" i="2"/>
  <c r="BH1297" i="2"/>
  <c r="BG1297" i="2"/>
  <c r="BE1297" i="2"/>
  <c r="T1297" i="2"/>
  <c r="R1297" i="2"/>
  <c r="P1297" i="2"/>
  <c r="BK1297" i="2"/>
  <c r="J1297" i="2"/>
  <c r="BF1297" i="2" s="1"/>
  <c r="BI1292" i="2"/>
  <c r="BH1292" i="2"/>
  <c r="BG1292" i="2"/>
  <c r="BE1292" i="2"/>
  <c r="T1292" i="2"/>
  <c r="R1292" i="2"/>
  <c r="P1292" i="2"/>
  <c r="BK1292" i="2"/>
  <c r="J1292" i="2"/>
  <c r="BF1292" i="2" s="1"/>
  <c r="BI1288" i="2"/>
  <c r="BH1288" i="2"/>
  <c r="BG1288" i="2"/>
  <c r="BE1288" i="2"/>
  <c r="T1288" i="2"/>
  <c r="R1288" i="2"/>
  <c r="R1287" i="2" s="1"/>
  <c r="P1288" i="2"/>
  <c r="BK1288" i="2"/>
  <c r="J1288" i="2"/>
  <c r="BF1288" i="2" s="1"/>
  <c r="BI1286" i="2"/>
  <c r="BH1286" i="2"/>
  <c r="BG1286" i="2"/>
  <c r="BE1286" i="2"/>
  <c r="T1286" i="2"/>
  <c r="R1286" i="2"/>
  <c r="P1286" i="2"/>
  <c r="BK1286" i="2"/>
  <c r="J1286" i="2"/>
  <c r="BF1286" i="2" s="1"/>
  <c r="BI1282" i="2"/>
  <c r="BH1282" i="2"/>
  <c r="BG1282" i="2"/>
  <c r="BE1282" i="2"/>
  <c r="T1282" i="2"/>
  <c r="R1282" i="2"/>
  <c r="P1282" i="2"/>
  <c r="BK1282" i="2"/>
  <c r="J1282" i="2"/>
  <c r="BF1282" i="2" s="1"/>
  <c r="BI1277" i="2"/>
  <c r="BH1277" i="2"/>
  <c r="BG1277" i="2"/>
  <c r="BE1277" i="2"/>
  <c r="T1277" i="2"/>
  <c r="R1277" i="2"/>
  <c r="P1277" i="2"/>
  <c r="BK1277" i="2"/>
  <c r="J1277" i="2"/>
  <c r="BF1277" i="2" s="1"/>
  <c r="BI1270" i="2"/>
  <c r="BH1270" i="2"/>
  <c r="BG1270" i="2"/>
  <c r="BE1270" i="2"/>
  <c r="T1270" i="2"/>
  <c r="R1270" i="2"/>
  <c r="P1270" i="2"/>
  <c r="BK1270" i="2"/>
  <c r="BK1269" i="2" s="1"/>
  <c r="J1269" i="2" s="1"/>
  <c r="J77" i="2" s="1"/>
  <c r="J1270" i="2"/>
  <c r="BF1270" i="2" s="1"/>
  <c r="BI1268" i="2"/>
  <c r="BH1268" i="2"/>
  <c r="BG1268" i="2"/>
  <c r="BE1268" i="2"/>
  <c r="T1268" i="2"/>
  <c r="R1268" i="2"/>
  <c r="P1268" i="2"/>
  <c r="BK1268" i="2"/>
  <c r="J1268" i="2"/>
  <c r="BF1268" i="2" s="1"/>
  <c r="BI1264" i="2"/>
  <c r="BH1264" i="2"/>
  <c r="BG1264" i="2"/>
  <c r="BE1264" i="2"/>
  <c r="T1264" i="2"/>
  <c r="R1264" i="2"/>
  <c r="P1264" i="2"/>
  <c r="BK1264" i="2"/>
  <c r="J1264" i="2"/>
  <c r="BF1264" i="2" s="1"/>
  <c r="BI1259" i="2"/>
  <c r="BH1259" i="2"/>
  <c r="BG1259" i="2"/>
  <c r="BE1259" i="2"/>
  <c r="T1259" i="2"/>
  <c r="R1259" i="2"/>
  <c r="P1259" i="2"/>
  <c r="BK1259" i="2"/>
  <c r="J1259" i="2"/>
  <c r="BF1259" i="2" s="1"/>
  <c r="BI1255" i="2"/>
  <c r="BH1255" i="2"/>
  <c r="BG1255" i="2"/>
  <c r="BE1255" i="2"/>
  <c r="T1255" i="2"/>
  <c r="R1255" i="2"/>
  <c r="P1255" i="2"/>
  <c r="BK1255" i="2"/>
  <c r="J1255" i="2"/>
  <c r="BF1255" i="2" s="1"/>
  <c r="BI1252" i="2"/>
  <c r="BH1252" i="2"/>
  <c r="BG1252" i="2"/>
  <c r="BE1252" i="2"/>
  <c r="T1252" i="2"/>
  <c r="R1252" i="2"/>
  <c r="P1252" i="2"/>
  <c r="BK1252" i="2"/>
  <c r="J1252" i="2"/>
  <c r="BF1252" i="2" s="1"/>
  <c r="BI1244" i="2"/>
  <c r="BH1244" i="2"/>
  <c r="BG1244" i="2"/>
  <c r="BE1244" i="2"/>
  <c r="T1244" i="2"/>
  <c r="R1244" i="2"/>
  <c r="P1244" i="2"/>
  <c r="BK1244" i="2"/>
  <c r="J1244" i="2"/>
  <c r="BF1244" i="2" s="1"/>
  <c r="BI1238" i="2"/>
  <c r="BH1238" i="2"/>
  <c r="BG1238" i="2"/>
  <c r="BE1238" i="2"/>
  <c r="T1238" i="2"/>
  <c r="R1238" i="2"/>
  <c r="P1238" i="2"/>
  <c r="BK1238" i="2"/>
  <c r="J1238" i="2"/>
  <c r="BF1238" i="2" s="1"/>
  <c r="BI1230" i="2"/>
  <c r="BH1230" i="2"/>
  <c r="BG1230" i="2"/>
  <c r="BE1230" i="2"/>
  <c r="T1230" i="2"/>
  <c r="R1230" i="2"/>
  <c r="P1230" i="2"/>
  <c r="BK1230" i="2"/>
  <c r="J1230" i="2"/>
  <c r="BF1230" i="2" s="1"/>
  <c r="BI1219" i="2"/>
  <c r="BH1219" i="2"/>
  <c r="BG1219" i="2"/>
  <c r="BE1219" i="2"/>
  <c r="T1219" i="2"/>
  <c r="R1219" i="2"/>
  <c r="P1219" i="2"/>
  <c r="BK1219" i="2"/>
  <c r="J1219" i="2"/>
  <c r="BF1219" i="2" s="1"/>
  <c r="BI1216" i="2"/>
  <c r="BH1216" i="2"/>
  <c r="BG1216" i="2"/>
  <c r="BE1216" i="2"/>
  <c r="T1216" i="2"/>
  <c r="T1215" i="2" s="1"/>
  <c r="R1216" i="2"/>
  <c r="R1215" i="2" s="1"/>
  <c r="P1216" i="2"/>
  <c r="P1215" i="2" s="1"/>
  <c r="BK1216" i="2"/>
  <c r="BK1215" i="2" s="1"/>
  <c r="J1215" i="2" s="1"/>
  <c r="J1216" i="2"/>
  <c r="BF1216" i="2" s="1"/>
  <c r="J74" i="2"/>
  <c r="BI1207" i="2"/>
  <c r="BH1207" i="2"/>
  <c r="BG1207" i="2"/>
  <c r="BE1207" i="2"/>
  <c r="T1207" i="2"/>
  <c r="R1207" i="2"/>
  <c r="P1207" i="2"/>
  <c r="BK1207" i="2"/>
  <c r="J1207" i="2"/>
  <c r="BF1207" i="2" s="1"/>
  <c r="BI1206" i="2"/>
  <c r="BH1206" i="2"/>
  <c r="BG1206" i="2"/>
  <c r="BE1206" i="2"/>
  <c r="T1206" i="2"/>
  <c r="R1206" i="2"/>
  <c r="P1206" i="2"/>
  <c r="BK1206" i="2"/>
  <c r="J1206" i="2"/>
  <c r="BF1206" i="2" s="1"/>
  <c r="BI1205" i="2"/>
  <c r="BH1205" i="2"/>
  <c r="BG1205" i="2"/>
  <c r="BE1205" i="2"/>
  <c r="T1205" i="2"/>
  <c r="R1205" i="2"/>
  <c r="P1205" i="2"/>
  <c r="BK1205" i="2"/>
  <c r="J1205" i="2"/>
  <c r="BF1205" i="2" s="1"/>
  <c r="BI1202" i="2"/>
  <c r="BH1202" i="2"/>
  <c r="BG1202" i="2"/>
  <c r="BE1202" i="2"/>
  <c r="T1202" i="2"/>
  <c r="R1202" i="2"/>
  <c r="P1202" i="2"/>
  <c r="BK1202" i="2"/>
  <c r="J1202" i="2"/>
  <c r="BF1202" i="2" s="1"/>
  <c r="BI1199" i="2"/>
  <c r="BH1199" i="2"/>
  <c r="BG1199" i="2"/>
  <c r="BE1199" i="2"/>
  <c r="T1199" i="2"/>
  <c r="R1199" i="2"/>
  <c r="P1199" i="2"/>
  <c r="BK1199" i="2"/>
  <c r="J1199" i="2"/>
  <c r="BF1199" i="2" s="1"/>
  <c r="BI1196" i="2"/>
  <c r="BH1196" i="2"/>
  <c r="BG1196" i="2"/>
  <c r="BE1196" i="2"/>
  <c r="T1196" i="2"/>
  <c r="R1196" i="2"/>
  <c r="P1196" i="2"/>
  <c r="BK1196" i="2"/>
  <c r="J1196" i="2"/>
  <c r="BF1196" i="2" s="1"/>
  <c r="BI1190" i="2"/>
  <c r="BH1190" i="2"/>
  <c r="BG1190" i="2"/>
  <c r="BE1190" i="2"/>
  <c r="T1190" i="2"/>
  <c r="R1190" i="2"/>
  <c r="P1190" i="2"/>
  <c r="BK1190" i="2"/>
  <c r="J1190" i="2"/>
  <c r="BF1190" i="2" s="1"/>
  <c r="BI1185" i="2"/>
  <c r="BH1185" i="2"/>
  <c r="BG1185" i="2"/>
  <c r="BE1185" i="2"/>
  <c r="T1185" i="2"/>
  <c r="R1185" i="2"/>
  <c r="P1185" i="2"/>
  <c r="P1184" i="2" s="1"/>
  <c r="BK1185" i="2"/>
  <c r="J1185" i="2"/>
  <c r="BF1185" i="2" s="1"/>
  <c r="BI1183" i="2"/>
  <c r="BH1183" i="2"/>
  <c r="BG1183" i="2"/>
  <c r="BE1183" i="2"/>
  <c r="T1183" i="2"/>
  <c r="R1183" i="2"/>
  <c r="P1183" i="2"/>
  <c r="BK1183" i="2"/>
  <c r="J1183" i="2"/>
  <c r="BF1183" i="2" s="1"/>
  <c r="BI1182" i="2"/>
  <c r="BH1182" i="2"/>
  <c r="BG1182" i="2"/>
  <c r="BE1182" i="2"/>
  <c r="T1182" i="2"/>
  <c r="R1182" i="2"/>
  <c r="P1182" i="2"/>
  <c r="BK1182" i="2"/>
  <c r="J1182" i="2"/>
  <c r="BF1182" i="2" s="1"/>
  <c r="BI1179" i="2"/>
  <c r="BH1179" i="2"/>
  <c r="BG1179" i="2"/>
  <c r="BE1179" i="2"/>
  <c r="T1179" i="2"/>
  <c r="R1179" i="2"/>
  <c r="P1179" i="2"/>
  <c r="BK1179" i="2"/>
  <c r="J1179" i="2"/>
  <c r="BF1179" i="2" s="1"/>
  <c r="BI1176" i="2"/>
  <c r="BH1176" i="2"/>
  <c r="BG1176" i="2"/>
  <c r="BE1176" i="2"/>
  <c r="T1176" i="2"/>
  <c r="R1176" i="2"/>
  <c r="P1176" i="2"/>
  <c r="BK1176" i="2"/>
  <c r="J1176" i="2"/>
  <c r="BF1176" i="2" s="1"/>
  <c r="BI1175" i="2"/>
  <c r="BH1175" i="2"/>
  <c r="BG1175" i="2"/>
  <c r="BE1175" i="2"/>
  <c r="T1175" i="2"/>
  <c r="R1175" i="2"/>
  <c r="P1175" i="2"/>
  <c r="BK1175" i="2"/>
  <c r="J1175" i="2"/>
  <c r="BF1175" i="2" s="1"/>
  <c r="BI1174" i="2"/>
  <c r="BH1174" i="2"/>
  <c r="BG1174" i="2"/>
  <c r="BE1174" i="2"/>
  <c r="T1174" i="2"/>
  <c r="R1174" i="2"/>
  <c r="P1174" i="2"/>
  <c r="BK1174" i="2"/>
  <c r="J1174" i="2"/>
  <c r="BF1174" i="2" s="1"/>
  <c r="BI1173" i="2"/>
  <c r="BH1173" i="2"/>
  <c r="BG1173" i="2"/>
  <c r="BE1173" i="2"/>
  <c r="T1173" i="2"/>
  <c r="R1173" i="2"/>
  <c r="P1173" i="2"/>
  <c r="BK1173" i="2"/>
  <c r="J1173" i="2"/>
  <c r="BF1173" i="2" s="1"/>
  <c r="BI1172" i="2"/>
  <c r="BH1172" i="2"/>
  <c r="BG1172" i="2"/>
  <c r="BE1172" i="2"/>
  <c r="T1172" i="2"/>
  <c r="R1172" i="2"/>
  <c r="P1172" i="2"/>
  <c r="BK1172" i="2"/>
  <c r="J1172" i="2"/>
  <c r="BF1172" i="2" s="1"/>
  <c r="BI1169" i="2"/>
  <c r="BH1169" i="2"/>
  <c r="BG1169" i="2"/>
  <c r="BE1169" i="2"/>
  <c r="T1169" i="2"/>
  <c r="R1169" i="2"/>
  <c r="P1169" i="2"/>
  <c r="BK1169" i="2"/>
  <c r="J1169" i="2"/>
  <c r="BF1169" i="2" s="1"/>
  <c r="BI1168" i="2"/>
  <c r="BH1168" i="2"/>
  <c r="BG1168" i="2"/>
  <c r="BE1168" i="2"/>
  <c r="T1168" i="2"/>
  <c r="R1168" i="2"/>
  <c r="P1168" i="2"/>
  <c r="BK1168" i="2"/>
  <c r="J1168" i="2"/>
  <c r="BF1168" i="2" s="1"/>
  <c r="BI1165" i="2"/>
  <c r="BH1165" i="2"/>
  <c r="BG1165" i="2"/>
  <c r="BE1165" i="2"/>
  <c r="T1165" i="2"/>
  <c r="R1165" i="2"/>
  <c r="P1165" i="2"/>
  <c r="BK1165" i="2"/>
  <c r="J1165" i="2"/>
  <c r="BF1165" i="2" s="1"/>
  <c r="BI1162" i="2"/>
  <c r="BH1162" i="2"/>
  <c r="BG1162" i="2"/>
  <c r="BE1162" i="2"/>
  <c r="T1162" i="2"/>
  <c r="R1162" i="2"/>
  <c r="P1162" i="2"/>
  <c r="BK1162" i="2"/>
  <c r="J1162" i="2"/>
  <c r="BF1162" i="2" s="1"/>
  <c r="BI1157" i="2"/>
  <c r="BH1157" i="2"/>
  <c r="BG1157" i="2"/>
  <c r="BE1157" i="2"/>
  <c r="T1157" i="2"/>
  <c r="R1157" i="2"/>
  <c r="P1157" i="2"/>
  <c r="BK1157" i="2"/>
  <c r="J1157" i="2"/>
  <c r="BF1157" i="2" s="1"/>
  <c r="BI1153" i="2"/>
  <c r="BH1153" i="2"/>
  <c r="BG1153" i="2"/>
  <c r="BE1153" i="2"/>
  <c r="T1153" i="2"/>
  <c r="R1153" i="2"/>
  <c r="P1153" i="2"/>
  <c r="BK1153" i="2"/>
  <c r="J1153" i="2"/>
  <c r="BF1153" i="2" s="1"/>
  <c r="BI1149" i="2"/>
  <c r="BH1149" i="2"/>
  <c r="BG1149" i="2"/>
  <c r="BE1149" i="2"/>
  <c r="T1149" i="2"/>
  <c r="R1149" i="2"/>
  <c r="P1149" i="2"/>
  <c r="BK1149" i="2"/>
  <c r="J1149" i="2"/>
  <c r="BF1149" i="2" s="1"/>
  <c r="BI1143" i="2"/>
  <c r="BH1143" i="2"/>
  <c r="BG1143" i="2"/>
  <c r="BE1143" i="2"/>
  <c r="T1143" i="2"/>
  <c r="R1143" i="2"/>
  <c r="P1143" i="2"/>
  <c r="BK1143" i="2"/>
  <c r="J1143" i="2"/>
  <c r="BF1143" i="2" s="1"/>
  <c r="BI1129" i="2"/>
  <c r="BH1129" i="2"/>
  <c r="BG1129" i="2"/>
  <c r="BE1129" i="2"/>
  <c r="T1129" i="2"/>
  <c r="R1129" i="2"/>
  <c r="P1129" i="2"/>
  <c r="BK1129" i="2"/>
  <c r="J1129" i="2"/>
  <c r="BF1129" i="2" s="1"/>
  <c r="BI1121" i="2"/>
  <c r="BH1121" i="2"/>
  <c r="BG1121" i="2"/>
  <c r="BE1121" i="2"/>
  <c r="T1121" i="2"/>
  <c r="R1121" i="2"/>
  <c r="P1121" i="2"/>
  <c r="BK1121" i="2"/>
  <c r="J1121" i="2"/>
  <c r="BF1121" i="2" s="1"/>
  <c r="BI1112" i="2"/>
  <c r="BH1112" i="2"/>
  <c r="BG1112" i="2"/>
  <c r="BE1112" i="2"/>
  <c r="T1112" i="2"/>
  <c r="R1112" i="2"/>
  <c r="P1112" i="2"/>
  <c r="BK1112" i="2"/>
  <c r="J1112" i="2"/>
  <c r="BF1112" i="2" s="1"/>
  <c r="BI1108" i="2"/>
  <c r="BH1108" i="2"/>
  <c r="BG1108" i="2"/>
  <c r="BE1108" i="2"/>
  <c r="T1108" i="2"/>
  <c r="R1108" i="2"/>
  <c r="P1108" i="2"/>
  <c r="BK1108" i="2"/>
  <c r="J1108" i="2"/>
  <c r="BF1108" i="2" s="1"/>
  <c r="BI1096" i="2"/>
  <c r="BH1096" i="2"/>
  <c r="BG1096" i="2"/>
  <c r="BE1096" i="2"/>
  <c r="T1096" i="2"/>
  <c r="R1096" i="2"/>
  <c r="P1096" i="2"/>
  <c r="BK1096" i="2"/>
  <c r="J1096" i="2"/>
  <c r="BF1096" i="2" s="1"/>
  <c r="BI1095" i="2"/>
  <c r="BH1095" i="2"/>
  <c r="BG1095" i="2"/>
  <c r="BE1095" i="2"/>
  <c r="T1095" i="2"/>
  <c r="R1095" i="2"/>
  <c r="P1095" i="2"/>
  <c r="BK1095" i="2"/>
  <c r="J1095" i="2"/>
  <c r="BF1095" i="2" s="1"/>
  <c r="BI1092" i="2"/>
  <c r="BH1092" i="2"/>
  <c r="BG1092" i="2"/>
  <c r="BE1092" i="2"/>
  <c r="T1092" i="2"/>
  <c r="R1092" i="2"/>
  <c r="P1092" i="2"/>
  <c r="BK1092" i="2"/>
  <c r="J1092" i="2"/>
  <c r="BF1092" i="2" s="1"/>
  <c r="BI1089" i="2"/>
  <c r="BH1089" i="2"/>
  <c r="BG1089" i="2"/>
  <c r="BE1089" i="2"/>
  <c r="T1089" i="2"/>
  <c r="R1089" i="2"/>
  <c r="P1089" i="2"/>
  <c r="BK1089" i="2"/>
  <c r="J1089" i="2"/>
  <c r="BF1089" i="2" s="1"/>
  <c r="BI1086" i="2"/>
  <c r="BH1086" i="2"/>
  <c r="BG1086" i="2"/>
  <c r="BE1086" i="2"/>
  <c r="T1086" i="2"/>
  <c r="R1086" i="2"/>
  <c r="P1086" i="2"/>
  <c r="BK1086" i="2"/>
  <c r="J1086" i="2"/>
  <c r="BF1086" i="2" s="1"/>
  <c r="BI1083" i="2"/>
  <c r="BH1083" i="2"/>
  <c r="BG1083" i="2"/>
  <c r="BE1083" i="2"/>
  <c r="T1083" i="2"/>
  <c r="R1083" i="2"/>
  <c r="P1083" i="2"/>
  <c r="BK1083" i="2"/>
  <c r="J1083" i="2"/>
  <c r="BF1083" i="2" s="1"/>
  <c r="BI1081" i="2"/>
  <c r="BH1081" i="2"/>
  <c r="BG1081" i="2"/>
  <c r="BE1081" i="2"/>
  <c r="T1081" i="2"/>
  <c r="R1081" i="2"/>
  <c r="P1081" i="2"/>
  <c r="BK1081" i="2"/>
  <c r="J1081" i="2"/>
  <c r="BF1081" i="2" s="1"/>
  <c r="BI1080" i="2"/>
  <c r="BH1080" i="2"/>
  <c r="BG1080" i="2"/>
  <c r="BE1080" i="2"/>
  <c r="T1080" i="2"/>
  <c r="R1080" i="2"/>
  <c r="P1080" i="2"/>
  <c r="BK1080" i="2"/>
  <c r="J1080" i="2"/>
  <c r="BF1080" i="2" s="1"/>
  <c r="BI1075" i="2"/>
  <c r="BH1075" i="2"/>
  <c r="BG1075" i="2"/>
  <c r="BE1075" i="2"/>
  <c r="T1075" i="2"/>
  <c r="R1075" i="2"/>
  <c r="P1075" i="2"/>
  <c r="BK1075" i="2"/>
  <c r="J1075" i="2"/>
  <c r="BF1075" i="2" s="1"/>
  <c r="BI1068" i="2"/>
  <c r="BH1068" i="2"/>
  <c r="BG1068" i="2"/>
  <c r="BE1068" i="2"/>
  <c r="T1068" i="2"/>
  <c r="R1068" i="2"/>
  <c r="P1068" i="2"/>
  <c r="BK1068" i="2"/>
  <c r="J1068" i="2"/>
  <c r="BF1068" i="2" s="1"/>
  <c r="BI1061" i="2"/>
  <c r="BH1061" i="2"/>
  <c r="BG1061" i="2"/>
  <c r="BE1061" i="2"/>
  <c r="T1061" i="2"/>
  <c r="R1061" i="2"/>
  <c r="P1061" i="2"/>
  <c r="BK1061" i="2"/>
  <c r="J1061" i="2"/>
  <c r="BF1061" i="2" s="1"/>
  <c r="BI1060" i="2"/>
  <c r="BH1060" i="2"/>
  <c r="BG1060" i="2"/>
  <c r="BE1060" i="2"/>
  <c r="T1060" i="2"/>
  <c r="R1060" i="2"/>
  <c r="P1060" i="2"/>
  <c r="BK1060" i="2"/>
  <c r="J1060" i="2"/>
  <c r="BF1060" i="2" s="1"/>
  <c r="BI1053" i="2"/>
  <c r="BH1053" i="2"/>
  <c r="BG1053" i="2"/>
  <c r="BE1053" i="2"/>
  <c r="T1053" i="2"/>
  <c r="R1053" i="2"/>
  <c r="P1053" i="2"/>
  <c r="BK1053" i="2"/>
  <c r="J1053" i="2"/>
  <c r="BF1053" i="2" s="1"/>
  <c r="BI1047" i="2"/>
  <c r="BH1047" i="2"/>
  <c r="BG1047" i="2"/>
  <c r="BE1047" i="2"/>
  <c r="T1047" i="2"/>
  <c r="R1047" i="2"/>
  <c r="P1047" i="2"/>
  <c r="BK1047" i="2"/>
  <c r="J1047" i="2"/>
  <c r="BF1047" i="2" s="1"/>
  <c r="BI1037" i="2"/>
  <c r="BH1037" i="2"/>
  <c r="BG1037" i="2"/>
  <c r="BE1037" i="2"/>
  <c r="T1037" i="2"/>
  <c r="R1037" i="2"/>
  <c r="P1037" i="2"/>
  <c r="BK1037" i="2"/>
  <c r="J1037" i="2"/>
  <c r="BF1037" i="2" s="1"/>
  <c r="BI1036" i="2"/>
  <c r="BH1036" i="2"/>
  <c r="BG1036" i="2"/>
  <c r="BE1036" i="2"/>
  <c r="T1036" i="2"/>
  <c r="R1036" i="2"/>
  <c r="P1036" i="2"/>
  <c r="BK1036" i="2"/>
  <c r="J1036" i="2"/>
  <c r="BF1036" i="2" s="1"/>
  <c r="BI1030" i="2"/>
  <c r="BH1030" i="2"/>
  <c r="BG1030" i="2"/>
  <c r="BE1030" i="2"/>
  <c r="T1030" i="2"/>
  <c r="R1030" i="2"/>
  <c r="P1030" i="2"/>
  <c r="BK1030" i="2"/>
  <c r="J1030" i="2"/>
  <c r="BF1030" i="2" s="1"/>
  <c r="BI1029" i="2"/>
  <c r="BH1029" i="2"/>
  <c r="BG1029" i="2"/>
  <c r="BE1029" i="2"/>
  <c r="T1029" i="2"/>
  <c r="R1029" i="2"/>
  <c r="P1029" i="2"/>
  <c r="BK1029" i="2"/>
  <c r="J1029" i="2"/>
  <c r="BF1029" i="2" s="1"/>
  <c r="BI1024" i="2"/>
  <c r="BH1024" i="2"/>
  <c r="BG1024" i="2"/>
  <c r="BE1024" i="2"/>
  <c r="T1024" i="2"/>
  <c r="R1024" i="2"/>
  <c r="P1024" i="2"/>
  <c r="BK1024" i="2"/>
  <c r="J1024" i="2"/>
  <c r="BF1024" i="2" s="1"/>
  <c r="BI1009" i="2"/>
  <c r="BH1009" i="2"/>
  <c r="BG1009" i="2"/>
  <c r="BE1009" i="2"/>
  <c r="T1009" i="2"/>
  <c r="R1009" i="2"/>
  <c r="P1009" i="2"/>
  <c r="BK1009" i="2"/>
  <c r="J1009" i="2"/>
  <c r="BF1009" i="2" s="1"/>
  <c r="BI999" i="2"/>
  <c r="BH999" i="2"/>
  <c r="BG999" i="2"/>
  <c r="BE999" i="2"/>
  <c r="T999" i="2"/>
  <c r="R999" i="2"/>
  <c r="P999" i="2"/>
  <c r="BK999" i="2"/>
  <c r="J999" i="2"/>
  <c r="BF999" i="2" s="1"/>
  <c r="BI991" i="2"/>
  <c r="BH991" i="2"/>
  <c r="BG991" i="2"/>
  <c r="BE991" i="2"/>
  <c r="T991" i="2"/>
  <c r="R991" i="2"/>
  <c r="P991" i="2"/>
  <c r="BK991" i="2"/>
  <c r="J991" i="2"/>
  <c r="BF991" i="2" s="1"/>
  <c r="BI987" i="2"/>
  <c r="BH987" i="2"/>
  <c r="BG987" i="2"/>
  <c r="BE987" i="2"/>
  <c r="T987" i="2"/>
  <c r="R987" i="2"/>
  <c r="P987" i="2"/>
  <c r="BK987" i="2"/>
  <c r="J987" i="2"/>
  <c r="BF987" i="2" s="1"/>
  <c r="BI979" i="2"/>
  <c r="BH979" i="2"/>
  <c r="BG979" i="2"/>
  <c r="BE979" i="2"/>
  <c r="T979" i="2"/>
  <c r="R979" i="2"/>
  <c r="P979" i="2"/>
  <c r="BK979" i="2"/>
  <c r="J979" i="2"/>
  <c r="BF979" i="2" s="1"/>
  <c r="BI978" i="2"/>
  <c r="BH978" i="2"/>
  <c r="BG978" i="2"/>
  <c r="BE978" i="2"/>
  <c r="T978" i="2"/>
  <c r="R978" i="2"/>
  <c r="P978" i="2"/>
  <c r="BK978" i="2"/>
  <c r="J978" i="2"/>
  <c r="BF978" i="2" s="1"/>
  <c r="BI977" i="2"/>
  <c r="BH977" i="2"/>
  <c r="BG977" i="2"/>
  <c r="BE977" i="2"/>
  <c r="T977" i="2"/>
  <c r="R977" i="2"/>
  <c r="P977" i="2"/>
  <c r="BK977" i="2"/>
  <c r="J977" i="2"/>
  <c r="BF977" i="2" s="1"/>
  <c r="BI976" i="2"/>
  <c r="BH976" i="2"/>
  <c r="BG976" i="2"/>
  <c r="BE976" i="2"/>
  <c r="T976" i="2"/>
  <c r="R976" i="2"/>
  <c r="P976" i="2"/>
  <c r="BK976" i="2"/>
  <c r="J976" i="2"/>
  <c r="BF976" i="2" s="1"/>
  <c r="BI975" i="2"/>
  <c r="BH975" i="2"/>
  <c r="BG975" i="2"/>
  <c r="BE975" i="2"/>
  <c r="T975" i="2"/>
  <c r="R975" i="2"/>
  <c r="P975" i="2"/>
  <c r="BK975" i="2"/>
  <c r="J975" i="2"/>
  <c r="BF975" i="2" s="1"/>
  <c r="BI971" i="2"/>
  <c r="BH971" i="2"/>
  <c r="BG971" i="2"/>
  <c r="BE971" i="2"/>
  <c r="T971" i="2"/>
  <c r="R971" i="2"/>
  <c r="P971" i="2"/>
  <c r="BK971" i="2"/>
  <c r="J971" i="2"/>
  <c r="BF971" i="2" s="1"/>
  <c r="BI967" i="2"/>
  <c r="BH967" i="2"/>
  <c r="BG967" i="2"/>
  <c r="BE967" i="2"/>
  <c r="T967" i="2"/>
  <c r="R967" i="2"/>
  <c r="P967" i="2"/>
  <c r="BK967" i="2"/>
  <c r="J967" i="2"/>
  <c r="BF967" i="2" s="1"/>
  <c r="BI964" i="2"/>
  <c r="BH964" i="2"/>
  <c r="BG964" i="2"/>
  <c r="BE964" i="2"/>
  <c r="T964" i="2"/>
  <c r="R964" i="2"/>
  <c r="P964" i="2"/>
  <c r="BK964" i="2"/>
  <c r="J964" i="2"/>
  <c r="BF964" i="2" s="1"/>
  <c r="BI961" i="2"/>
  <c r="BH961" i="2"/>
  <c r="BG961" i="2"/>
  <c r="BE961" i="2"/>
  <c r="T961" i="2"/>
  <c r="R961" i="2"/>
  <c r="P961" i="2"/>
  <c r="BK961" i="2"/>
  <c r="J961" i="2"/>
  <c r="BF961" i="2" s="1"/>
  <c r="BI954" i="2"/>
  <c r="BH954" i="2"/>
  <c r="BG954" i="2"/>
  <c r="BE954" i="2"/>
  <c r="T954" i="2"/>
  <c r="R954" i="2"/>
  <c r="P954" i="2"/>
  <c r="BK954" i="2"/>
  <c r="J954" i="2"/>
  <c r="BF954" i="2" s="1"/>
  <c r="BI951" i="2"/>
  <c r="BH951" i="2"/>
  <c r="BG951" i="2"/>
  <c r="BE951" i="2"/>
  <c r="T951" i="2"/>
  <c r="R951" i="2"/>
  <c r="P951" i="2"/>
  <c r="BK951" i="2"/>
  <c r="J951" i="2"/>
  <c r="BF951" i="2" s="1"/>
  <c r="BI948" i="2"/>
  <c r="BH948" i="2"/>
  <c r="BG948" i="2"/>
  <c r="BE948" i="2"/>
  <c r="T948" i="2"/>
  <c r="R948" i="2"/>
  <c r="P948" i="2"/>
  <c r="BK948" i="2"/>
  <c r="J948" i="2"/>
  <c r="BF948" i="2" s="1"/>
  <c r="BI944" i="2"/>
  <c r="BH944" i="2"/>
  <c r="BG944" i="2"/>
  <c r="BE944" i="2"/>
  <c r="T944" i="2"/>
  <c r="R944" i="2"/>
  <c r="P944" i="2"/>
  <c r="BK944" i="2"/>
  <c r="J944" i="2"/>
  <c r="BF944" i="2" s="1"/>
  <c r="BI936" i="2"/>
  <c r="BH936" i="2"/>
  <c r="BG936" i="2"/>
  <c r="BE936" i="2"/>
  <c r="T936" i="2"/>
  <c r="R936" i="2"/>
  <c r="P936" i="2"/>
  <c r="BK936" i="2"/>
  <c r="J936" i="2"/>
  <c r="BF936" i="2" s="1"/>
  <c r="BI930" i="2"/>
  <c r="BH930" i="2"/>
  <c r="BG930" i="2"/>
  <c r="BE930" i="2"/>
  <c r="T930" i="2"/>
  <c r="R930" i="2"/>
  <c r="P930" i="2"/>
  <c r="BK930" i="2"/>
  <c r="J930" i="2"/>
  <c r="BF930" i="2" s="1"/>
  <c r="BI920" i="2"/>
  <c r="BH920" i="2"/>
  <c r="BG920" i="2"/>
  <c r="BE920" i="2"/>
  <c r="T920" i="2"/>
  <c r="R920" i="2"/>
  <c r="P920" i="2"/>
  <c r="BK920" i="2"/>
  <c r="J920" i="2"/>
  <c r="BF920" i="2" s="1"/>
  <c r="BI911" i="2"/>
  <c r="BH911" i="2"/>
  <c r="BG911" i="2"/>
  <c r="BE911" i="2"/>
  <c r="T911" i="2"/>
  <c r="R911" i="2"/>
  <c r="P911" i="2"/>
  <c r="BK911" i="2"/>
  <c r="J911" i="2"/>
  <c r="BF911" i="2" s="1"/>
  <c r="BI908" i="2"/>
  <c r="BH908" i="2"/>
  <c r="BG908" i="2"/>
  <c r="BE908" i="2"/>
  <c r="T908" i="2"/>
  <c r="R908" i="2"/>
  <c r="P908" i="2"/>
  <c r="BK908" i="2"/>
  <c r="J908" i="2"/>
  <c r="BF908" i="2" s="1"/>
  <c r="BI900" i="2"/>
  <c r="BH900" i="2"/>
  <c r="BG900" i="2"/>
  <c r="BE900" i="2"/>
  <c r="T900" i="2"/>
  <c r="R900" i="2"/>
  <c r="P900" i="2"/>
  <c r="BK900" i="2"/>
  <c r="J900" i="2"/>
  <c r="BF900" i="2" s="1"/>
  <c r="BI896" i="2"/>
  <c r="BH896" i="2"/>
  <c r="BG896" i="2"/>
  <c r="BE896" i="2"/>
  <c r="T896" i="2"/>
  <c r="R896" i="2"/>
  <c r="P896" i="2"/>
  <c r="BK896" i="2"/>
  <c r="J896" i="2"/>
  <c r="BF896" i="2" s="1"/>
  <c r="BI883" i="2"/>
  <c r="BH883" i="2"/>
  <c r="BG883" i="2"/>
  <c r="BE883" i="2"/>
  <c r="T883" i="2"/>
  <c r="R883" i="2"/>
  <c r="P883" i="2"/>
  <c r="BK883" i="2"/>
  <c r="J883" i="2"/>
  <c r="BF883" i="2" s="1"/>
  <c r="BI879" i="2"/>
  <c r="BH879" i="2"/>
  <c r="BG879" i="2"/>
  <c r="BE879" i="2"/>
  <c r="T879" i="2"/>
  <c r="R879" i="2"/>
  <c r="P879" i="2"/>
  <c r="BK879" i="2"/>
  <c r="J879" i="2"/>
  <c r="BF879" i="2" s="1"/>
  <c r="BI875" i="2"/>
  <c r="BH875" i="2"/>
  <c r="BG875" i="2"/>
  <c r="BE875" i="2"/>
  <c r="T875" i="2"/>
  <c r="R875" i="2"/>
  <c r="P875" i="2"/>
  <c r="BK875" i="2"/>
  <c r="J875" i="2"/>
  <c r="BF875" i="2" s="1"/>
  <c r="BI868" i="2"/>
  <c r="BH868" i="2"/>
  <c r="BG868" i="2"/>
  <c r="BE868" i="2"/>
  <c r="T868" i="2"/>
  <c r="R868" i="2"/>
  <c r="P868" i="2"/>
  <c r="BK868" i="2"/>
  <c r="J868" i="2"/>
  <c r="BF868" i="2" s="1"/>
  <c r="BI860" i="2"/>
  <c r="BH860" i="2"/>
  <c r="BG860" i="2"/>
  <c r="BE860" i="2"/>
  <c r="T860" i="2"/>
  <c r="R860" i="2"/>
  <c r="P860" i="2"/>
  <c r="BK860" i="2"/>
  <c r="J860" i="2"/>
  <c r="BF860" i="2" s="1"/>
  <c r="BI844" i="2"/>
  <c r="BH844" i="2"/>
  <c r="BG844" i="2"/>
  <c r="BE844" i="2"/>
  <c r="T844" i="2"/>
  <c r="T843" i="2" s="1"/>
  <c r="R844" i="2"/>
  <c r="P844" i="2"/>
  <c r="BK844" i="2"/>
  <c r="J844" i="2"/>
  <c r="BF844" i="2" s="1"/>
  <c r="BI842" i="2"/>
  <c r="BH842" i="2"/>
  <c r="BG842" i="2"/>
  <c r="BE842" i="2"/>
  <c r="T842" i="2"/>
  <c r="R842" i="2"/>
  <c r="P842" i="2"/>
  <c r="BK842" i="2"/>
  <c r="J842" i="2"/>
  <c r="BF842" i="2" s="1"/>
  <c r="BI841" i="2"/>
  <c r="BH841" i="2"/>
  <c r="BG841" i="2"/>
  <c r="BE841" i="2"/>
  <c r="T841" i="2"/>
  <c r="R841" i="2"/>
  <c r="P841" i="2"/>
  <c r="BK841" i="2"/>
  <c r="J841" i="2"/>
  <c r="BF841" i="2" s="1"/>
  <c r="BI840" i="2"/>
  <c r="BH840" i="2"/>
  <c r="BG840" i="2"/>
  <c r="BE840" i="2"/>
  <c r="T840" i="2"/>
  <c r="R840" i="2"/>
  <c r="P840" i="2"/>
  <c r="BK840" i="2"/>
  <c r="J840" i="2"/>
  <c r="BF840" i="2" s="1"/>
  <c r="BI839" i="2"/>
  <c r="BH839" i="2"/>
  <c r="BG839" i="2"/>
  <c r="BE839" i="2"/>
  <c r="T839" i="2"/>
  <c r="R839" i="2"/>
  <c r="P839" i="2"/>
  <c r="BK839" i="2"/>
  <c r="J839" i="2"/>
  <c r="BF839" i="2" s="1"/>
  <c r="BI838" i="2"/>
  <c r="BH838" i="2"/>
  <c r="BG838" i="2"/>
  <c r="BE838" i="2"/>
  <c r="T838" i="2"/>
  <c r="R838" i="2"/>
  <c r="P838" i="2"/>
  <c r="BK838" i="2"/>
  <c r="J838" i="2"/>
  <c r="BF838" i="2" s="1"/>
  <c r="BI837" i="2"/>
  <c r="BH837" i="2"/>
  <c r="BG837" i="2"/>
  <c r="BE837" i="2"/>
  <c r="T837" i="2"/>
  <c r="R837" i="2"/>
  <c r="P837" i="2"/>
  <c r="BK837" i="2"/>
  <c r="J837" i="2"/>
  <c r="BF837" i="2" s="1"/>
  <c r="BI835" i="2"/>
  <c r="BH835" i="2"/>
  <c r="BG835" i="2"/>
  <c r="BE835" i="2"/>
  <c r="T835" i="2"/>
  <c r="R835" i="2"/>
  <c r="P835" i="2"/>
  <c r="BK835" i="2"/>
  <c r="J835" i="2"/>
  <c r="BF835" i="2" s="1"/>
  <c r="BI831" i="2"/>
  <c r="BH831" i="2"/>
  <c r="BG831" i="2"/>
  <c r="BE831" i="2"/>
  <c r="T831" i="2"/>
  <c r="R831" i="2"/>
  <c r="P831" i="2"/>
  <c r="BK831" i="2"/>
  <c r="J831" i="2"/>
  <c r="BF831" i="2" s="1"/>
  <c r="BI827" i="2"/>
  <c r="BH827" i="2"/>
  <c r="BG827" i="2"/>
  <c r="BE827" i="2"/>
  <c r="T827" i="2"/>
  <c r="R827" i="2"/>
  <c r="R826" i="2" s="1"/>
  <c r="P827" i="2"/>
  <c r="BK827" i="2"/>
  <c r="J827" i="2"/>
  <c r="BF827" i="2" s="1"/>
  <c r="BI825" i="2"/>
  <c r="BH825" i="2"/>
  <c r="BG825" i="2"/>
  <c r="BE825" i="2"/>
  <c r="T825" i="2"/>
  <c r="R825" i="2"/>
  <c r="P825" i="2"/>
  <c r="BK825" i="2"/>
  <c r="J825" i="2"/>
  <c r="BF825" i="2" s="1"/>
  <c r="BI822" i="2"/>
  <c r="BH822" i="2"/>
  <c r="BG822" i="2"/>
  <c r="BE822" i="2"/>
  <c r="T822" i="2"/>
  <c r="R822" i="2"/>
  <c r="P822" i="2"/>
  <c r="BK822" i="2"/>
  <c r="J822" i="2"/>
  <c r="BF822" i="2" s="1"/>
  <c r="BI821" i="2"/>
  <c r="BH821" i="2"/>
  <c r="BG821" i="2"/>
  <c r="BE821" i="2"/>
  <c r="T821" i="2"/>
  <c r="R821" i="2"/>
  <c r="P821" i="2"/>
  <c r="BK821" i="2"/>
  <c r="J821" i="2"/>
  <c r="BF821" i="2" s="1"/>
  <c r="BI820" i="2"/>
  <c r="BH820" i="2"/>
  <c r="BG820" i="2"/>
  <c r="BE820" i="2"/>
  <c r="T820" i="2"/>
  <c r="R820" i="2"/>
  <c r="P820" i="2"/>
  <c r="BK820" i="2"/>
  <c r="J820" i="2"/>
  <c r="BF820" i="2" s="1"/>
  <c r="BI817" i="2"/>
  <c r="BH817" i="2"/>
  <c r="BG817" i="2"/>
  <c r="BE817" i="2"/>
  <c r="T817" i="2"/>
  <c r="R817" i="2"/>
  <c r="P817" i="2"/>
  <c r="BK817" i="2"/>
  <c r="J817" i="2"/>
  <c r="BF817" i="2" s="1"/>
  <c r="BI809" i="2"/>
  <c r="BH809" i="2"/>
  <c r="BG809" i="2"/>
  <c r="BE809" i="2"/>
  <c r="T809" i="2"/>
  <c r="R809" i="2"/>
  <c r="P809" i="2"/>
  <c r="BK809" i="2"/>
  <c r="J809" i="2"/>
  <c r="BF809" i="2" s="1"/>
  <c r="BI808" i="2"/>
  <c r="BH808" i="2"/>
  <c r="BG808" i="2"/>
  <c r="BE808" i="2"/>
  <c r="T808" i="2"/>
  <c r="R808" i="2"/>
  <c r="P808" i="2"/>
  <c r="P807" i="2" s="1"/>
  <c r="BK808" i="2"/>
  <c r="J808" i="2"/>
  <c r="BF808" i="2" s="1"/>
  <c r="BI804" i="2"/>
  <c r="BH804" i="2"/>
  <c r="BG804" i="2"/>
  <c r="BE804" i="2"/>
  <c r="T804" i="2"/>
  <c r="R804" i="2"/>
  <c r="P804" i="2"/>
  <c r="BK804" i="2"/>
  <c r="J804" i="2"/>
  <c r="BF804" i="2" s="1"/>
  <c r="BI801" i="2"/>
  <c r="BH801" i="2"/>
  <c r="BG801" i="2"/>
  <c r="BE801" i="2"/>
  <c r="T801" i="2"/>
  <c r="R801" i="2"/>
  <c r="R800" i="2" s="1"/>
  <c r="P801" i="2"/>
  <c r="BK801" i="2"/>
  <c r="J801" i="2"/>
  <c r="BF801" i="2" s="1"/>
  <c r="BI793" i="2"/>
  <c r="BH793" i="2"/>
  <c r="BG793" i="2"/>
  <c r="BE793" i="2"/>
  <c r="T793" i="2"/>
  <c r="R793" i="2"/>
  <c r="P793" i="2"/>
  <c r="BK793" i="2"/>
  <c r="J793" i="2"/>
  <c r="BF793" i="2" s="1"/>
  <c r="BI786" i="2"/>
  <c r="BH786" i="2"/>
  <c r="BG786" i="2"/>
  <c r="BE786" i="2"/>
  <c r="T786" i="2"/>
  <c r="R786" i="2"/>
  <c r="P786" i="2"/>
  <c r="BK786" i="2"/>
  <c r="J786" i="2"/>
  <c r="BF786" i="2" s="1"/>
  <c r="BI779" i="2"/>
  <c r="BH779" i="2"/>
  <c r="BG779" i="2"/>
  <c r="BE779" i="2"/>
  <c r="T779" i="2"/>
  <c r="R779" i="2"/>
  <c r="P779" i="2"/>
  <c r="BK779" i="2"/>
  <c r="J779" i="2"/>
  <c r="BF779" i="2" s="1"/>
  <c r="BI776" i="2"/>
  <c r="BH776" i="2"/>
  <c r="BG776" i="2"/>
  <c r="BE776" i="2"/>
  <c r="T776" i="2"/>
  <c r="R776" i="2"/>
  <c r="P776" i="2"/>
  <c r="BK776" i="2"/>
  <c r="J776" i="2"/>
  <c r="BF776" i="2" s="1"/>
  <c r="BI772" i="2"/>
  <c r="BH772" i="2"/>
  <c r="BG772" i="2"/>
  <c r="BE772" i="2"/>
  <c r="T772" i="2"/>
  <c r="R772" i="2"/>
  <c r="P772" i="2"/>
  <c r="BK772" i="2"/>
  <c r="J772" i="2"/>
  <c r="BF772" i="2" s="1"/>
  <c r="BI768" i="2"/>
  <c r="BH768" i="2"/>
  <c r="BG768" i="2"/>
  <c r="BE768" i="2"/>
  <c r="T768" i="2"/>
  <c r="R768" i="2"/>
  <c r="P768" i="2"/>
  <c r="BK768" i="2"/>
  <c r="J768" i="2"/>
  <c r="BF768" i="2" s="1"/>
  <c r="BI765" i="2"/>
  <c r="BH765" i="2"/>
  <c r="BG765" i="2"/>
  <c r="BE765" i="2"/>
  <c r="T765" i="2"/>
  <c r="R765" i="2"/>
  <c r="P765" i="2"/>
  <c r="BK765" i="2"/>
  <c r="J765" i="2"/>
  <c r="BF765" i="2" s="1"/>
  <c r="BI761" i="2"/>
  <c r="BH761" i="2"/>
  <c r="BG761" i="2"/>
  <c r="BE761" i="2"/>
  <c r="T761" i="2"/>
  <c r="R761" i="2"/>
  <c r="P761" i="2"/>
  <c r="BK761" i="2"/>
  <c r="J761" i="2"/>
  <c r="BF761" i="2" s="1"/>
  <c r="BI756" i="2"/>
  <c r="BH756" i="2"/>
  <c r="BG756" i="2"/>
  <c r="BE756" i="2"/>
  <c r="T756" i="2"/>
  <c r="R756" i="2"/>
  <c r="P756" i="2"/>
  <c r="BK756" i="2"/>
  <c r="J756" i="2"/>
  <c r="BF756" i="2" s="1"/>
  <c r="BI751" i="2"/>
  <c r="BH751" i="2"/>
  <c r="BG751" i="2"/>
  <c r="BE751" i="2"/>
  <c r="T751" i="2"/>
  <c r="R751" i="2"/>
  <c r="P751" i="2"/>
  <c r="BK751" i="2"/>
  <c r="J751" i="2"/>
  <c r="BF751" i="2" s="1"/>
  <c r="BI745" i="2"/>
  <c r="BH745" i="2"/>
  <c r="BG745" i="2"/>
  <c r="BE745" i="2"/>
  <c r="T745" i="2"/>
  <c r="R745" i="2"/>
  <c r="P745" i="2"/>
  <c r="BK745" i="2"/>
  <c r="J745" i="2"/>
  <c r="BF745" i="2" s="1"/>
  <c r="BI742" i="2"/>
  <c r="BH742" i="2"/>
  <c r="BG742" i="2"/>
  <c r="BE742" i="2"/>
  <c r="T742" i="2"/>
  <c r="R742" i="2"/>
  <c r="P742" i="2"/>
  <c r="BK742" i="2"/>
  <c r="J742" i="2"/>
  <c r="BF742" i="2" s="1"/>
  <c r="BI737" i="2"/>
  <c r="BH737" i="2"/>
  <c r="BG737" i="2"/>
  <c r="BE737" i="2"/>
  <c r="T737" i="2"/>
  <c r="R737" i="2"/>
  <c r="P737" i="2"/>
  <c r="BK737" i="2"/>
  <c r="J737" i="2"/>
  <c r="BF737" i="2" s="1"/>
  <c r="BI732" i="2"/>
  <c r="BH732" i="2"/>
  <c r="BG732" i="2"/>
  <c r="BE732" i="2"/>
  <c r="T732" i="2"/>
  <c r="R732" i="2"/>
  <c r="P732" i="2"/>
  <c r="BK732" i="2"/>
  <c r="J732" i="2"/>
  <c r="BF732" i="2" s="1"/>
  <c r="BI726" i="2"/>
  <c r="BH726" i="2"/>
  <c r="BG726" i="2"/>
  <c r="BE726" i="2"/>
  <c r="T726" i="2"/>
  <c r="R726" i="2"/>
  <c r="P726" i="2"/>
  <c r="BK726" i="2"/>
  <c r="J726" i="2"/>
  <c r="BF726" i="2" s="1"/>
  <c r="BI721" i="2"/>
  <c r="BH721" i="2"/>
  <c r="BG721" i="2"/>
  <c r="BE721" i="2"/>
  <c r="T721" i="2"/>
  <c r="R721" i="2"/>
  <c r="P721" i="2"/>
  <c r="BK721" i="2"/>
  <c r="J721" i="2"/>
  <c r="BF721" i="2" s="1"/>
  <c r="BI717" i="2"/>
  <c r="BH717" i="2"/>
  <c r="BG717" i="2"/>
  <c r="BE717" i="2"/>
  <c r="T717" i="2"/>
  <c r="R717" i="2"/>
  <c r="P717" i="2"/>
  <c r="BK717" i="2"/>
  <c r="J717" i="2"/>
  <c r="BF717" i="2" s="1"/>
  <c r="BI714" i="2"/>
  <c r="BH714" i="2"/>
  <c r="BG714" i="2"/>
  <c r="BE714" i="2"/>
  <c r="T714" i="2"/>
  <c r="R714" i="2"/>
  <c r="P714" i="2"/>
  <c r="P713" i="2" s="1"/>
  <c r="BK714" i="2"/>
  <c r="J714" i="2"/>
  <c r="BF714" i="2" s="1"/>
  <c r="BI711" i="2"/>
  <c r="BH711" i="2"/>
  <c r="BG711" i="2"/>
  <c r="BE711" i="2"/>
  <c r="T711" i="2"/>
  <c r="R711" i="2"/>
  <c r="P711" i="2"/>
  <c r="BK711" i="2"/>
  <c r="J711" i="2"/>
  <c r="BF711" i="2" s="1"/>
  <c r="BI706" i="2"/>
  <c r="BH706" i="2"/>
  <c r="BG706" i="2"/>
  <c r="BE706" i="2"/>
  <c r="T706" i="2"/>
  <c r="R706" i="2"/>
  <c r="P706" i="2"/>
  <c r="BK706" i="2"/>
  <c r="J706" i="2"/>
  <c r="BF706" i="2" s="1"/>
  <c r="BI698" i="2"/>
  <c r="BH698" i="2"/>
  <c r="BG698" i="2"/>
  <c r="BE698" i="2"/>
  <c r="T698" i="2"/>
  <c r="R698" i="2"/>
  <c r="P698" i="2"/>
  <c r="BK698" i="2"/>
  <c r="J698" i="2"/>
  <c r="BF698" i="2" s="1"/>
  <c r="BI692" i="2"/>
  <c r="BH692" i="2"/>
  <c r="BG692" i="2"/>
  <c r="BE692" i="2"/>
  <c r="T692" i="2"/>
  <c r="R692" i="2"/>
  <c r="P692" i="2"/>
  <c r="BK692" i="2"/>
  <c r="J692" i="2"/>
  <c r="BF692" i="2" s="1"/>
  <c r="BI689" i="2"/>
  <c r="BH689" i="2"/>
  <c r="BG689" i="2"/>
  <c r="BE689" i="2"/>
  <c r="T689" i="2"/>
  <c r="R689" i="2"/>
  <c r="P689" i="2"/>
  <c r="BK689" i="2"/>
  <c r="J689" i="2"/>
  <c r="BF689" i="2" s="1"/>
  <c r="BI686" i="2"/>
  <c r="BH686" i="2"/>
  <c r="BG686" i="2"/>
  <c r="BE686" i="2"/>
  <c r="T686" i="2"/>
  <c r="R686" i="2"/>
  <c r="P686" i="2"/>
  <c r="BK686" i="2"/>
  <c r="J686" i="2"/>
  <c r="BF686" i="2" s="1"/>
  <c r="BI680" i="2"/>
  <c r="BH680" i="2"/>
  <c r="BG680" i="2"/>
  <c r="BE680" i="2"/>
  <c r="T680" i="2"/>
  <c r="R680" i="2"/>
  <c r="P680" i="2"/>
  <c r="BK680" i="2"/>
  <c r="J680" i="2"/>
  <c r="BF680" i="2" s="1"/>
  <c r="BI675" i="2"/>
  <c r="BH675" i="2"/>
  <c r="BG675" i="2"/>
  <c r="BE675" i="2"/>
  <c r="T675" i="2"/>
  <c r="R675" i="2"/>
  <c r="P675" i="2"/>
  <c r="BK675" i="2"/>
  <c r="J675" i="2"/>
  <c r="BF675" i="2" s="1"/>
  <c r="BI671" i="2"/>
  <c r="BH671" i="2"/>
  <c r="BG671" i="2"/>
  <c r="BE671" i="2"/>
  <c r="T671" i="2"/>
  <c r="R671" i="2"/>
  <c r="P671" i="2"/>
  <c r="BK671" i="2"/>
  <c r="J671" i="2"/>
  <c r="BF671" i="2" s="1"/>
  <c r="BI667" i="2"/>
  <c r="BH667" i="2"/>
  <c r="BG667" i="2"/>
  <c r="BE667" i="2"/>
  <c r="T667" i="2"/>
  <c r="R667" i="2"/>
  <c r="P667" i="2"/>
  <c r="BK667" i="2"/>
  <c r="J667" i="2"/>
  <c r="BF667" i="2" s="1"/>
  <c r="BI663" i="2"/>
  <c r="BH663" i="2"/>
  <c r="BG663" i="2"/>
  <c r="BE663" i="2"/>
  <c r="T663" i="2"/>
  <c r="R663" i="2"/>
  <c r="P663" i="2"/>
  <c r="BK663" i="2"/>
  <c r="J663" i="2"/>
  <c r="BF663" i="2" s="1"/>
  <c r="BI659" i="2"/>
  <c r="BH659" i="2"/>
  <c r="BG659" i="2"/>
  <c r="BE659" i="2"/>
  <c r="T659" i="2"/>
  <c r="R659" i="2"/>
  <c r="P659" i="2"/>
  <c r="BK659" i="2"/>
  <c r="J659" i="2"/>
  <c r="BF659" i="2" s="1"/>
  <c r="BI632" i="2"/>
  <c r="BH632" i="2"/>
  <c r="BG632" i="2"/>
  <c r="BE632" i="2"/>
  <c r="T632" i="2"/>
  <c r="R632" i="2"/>
  <c r="P632" i="2"/>
  <c r="BK632" i="2"/>
  <c r="J632" i="2"/>
  <c r="BF632" i="2" s="1"/>
  <c r="BI628" i="2"/>
  <c r="BH628" i="2"/>
  <c r="BG628" i="2"/>
  <c r="BE628" i="2"/>
  <c r="T628" i="2"/>
  <c r="R628" i="2"/>
  <c r="P628" i="2"/>
  <c r="BK628" i="2"/>
  <c r="J628" i="2"/>
  <c r="BF628" i="2" s="1"/>
  <c r="BI624" i="2"/>
  <c r="BH624" i="2"/>
  <c r="BG624" i="2"/>
  <c r="BE624" i="2"/>
  <c r="T624" i="2"/>
  <c r="R624" i="2"/>
  <c r="P624" i="2"/>
  <c r="BK624" i="2"/>
  <c r="J624" i="2"/>
  <c r="BF624" i="2" s="1"/>
  <c r="BI620" i="2"/>
  <c r="BH620" i="2"/>
  <c r="BG620" i="2"/>
  <c r="BE620" i="2"/>
  <c r="T620" i="2"/>
  <c r="R620" i="2"/>
  <c r="P620" i="2"/>
  <c r="BK620" i="2"/>
  <c r="J620" i="2"/>
  <c r="BF620" i="2" s="1"/>
  <c r="BI616" i="2"/>
  <c r="BH616" i="2"/>
  <c r="BG616" i="2"/>
  <c r="BE616" i="2"/>
  <c r="T616" i="2"/>
  <c r="R616" i="2"/>
  <c r="P616" i="2"/>
  <c r="BK616" i="2"/>
  <c r="J616" i="2"/>
  <c r="BF616" i="2" s="1"/>
  <c r="BI600" i="2"/>
  <c r="BH600" i="2"/>
  <c r="BG600" i="2"/>
  <c r="BE600" i="2"/>
  <c r="T600" i="2"/>
  <c r="R600" i="2"/>
  <c r="P600" i="2"/>
  <c r="BK600" i="2"/>
  <c r="J600" i="2"/>
  <c r="BF600" i="2" s="1"/>
  <c r="BI598" i="2"/>
  <c r="BH598" i="2"/>
  <c r="BG598" i="2"/>
  <c r="BE598" i="2"/>
  <c r="T598" i="2"/>
  <c r="R598" i="2"/>
  <c r="P598" i="2"/>
  <c r="BK598" i="2"/>
  <c r="J598" i="2"/>
  <c r="BF598" i="2" s="1"/>
  <c r="BI596" i="2"/>
  <c r="BH596" i="2"/>
  <c r="BG596" i="2"/>
  <c r="BE596" i="2"/>
  <c r="T596" i="2"/>
  <c r="R596" i="2"/>
  <c r="P596" i="2"/>
  <c r="BK596" i="2"/>
  <c r="J596" i="2"/>
  <c r="BF596" i="2" s="1"/>
  <c r="BI595" i="2"/>
  <c r="BH595" i="2"/>
  <c r="BG595" i="2"/>
  <c r="BE595" i="2"/>
  <c r="T595" i="2"/>
  <c r="R595" i="2"/>
  <c r="P595" i="2"/>
  <c r="BK595" i="2"/>
  <c r="J595" i="2"/>
  <c r="BF595" i="2" s="1"/>
  <c r="BI591" i="2"/>
  <c r="BH591" i="2"/>
  <c r="BG591" i="2"/>
  <c r="BE591" i="2"/>
  <c r="T591" i="2"/>
  <c r="R591" i="2"/>
  <c r="P591" i="2"/>
  <c r="BK591" i="2"/>
  <c r="J591" i="2"/>
  <c r="BF591" i="2" s="1"/>
  <c r="BI587" i="2"/>
  <c r="BH587" i="2"/>
  <c r="BG587" i="2"/>
  <c r="BE587" i="2"/>
  <c r="T587" i="2"/>
  <c r="R587" i="2"/>
  <c r="P587" i="2"/>
  <c r="BK587" i="2"/>
  <c r="J587" i="2"/>
  <c r="BF587" i="2" s="1"/>
  <c r="BI581" i="2"/>
  <c r="BH581" i="2"/>
  <c r="BG581" i="2"/>
  <c r="BE581" i="2"/>
  <c r="T581" i="2"/>
  <c r="R581" i="2"/>
  <c r="P581" i="2"/>
  <c r="BK581" i="2"/>
  <c r="J581" i="2"/>
  <c r="BF581" i="2" s="1"/>
  <c r="BI577" i="2"/>
  <c r="BH577" i="2"/>
  <c r="BG577" i="2"/>
  <c r="BE577" i="2"/>
  <c r="T577" i="2"/>
  <c r="R577" i="2"/>
  <c r="P577" i="2"/>
  <c r="BK577" i="2"/>
  <c r="J577" i="2"/>
  <c r="BF577" i="2" s="1"/>
  <c r="BI573" i="2"/>
  <c r="BH573" i="2"/>
  <c r="BG573" i="2"/>
  <c r="BE573" i="2"/>
  <c r="T573" i="2"/>
  <c r="R573" i="2"/>
  <c r="P573" i="2"/>
  <c r="BK573" i="2"/>
  <c r="J573" i="2"/>
  <c r="BF573" i="2" s="1"/>
  <c r="BI559" i="2"/>
  <c r="BH559" i="2"/>
  <c r="BG559" i="2"/>
  <c r="BE559" i="2"/>
  <c r="T559" i="2"/>
  <c r="R559" i="2"/>
  <c r="P559" i="2"/>
  <c r="BK559" i="2"/>
  <c r="J559" i="2"/>
  <c r="BF559" i="2" s="1"/>
  <c r="BI548" i="2"/>
  <c r="BH548" i="2"/>
  <c r="BG548" i="2"/>
  <c r="BE548" i="2"/>
  <c r="T548" i="2"/>
  <c r="R548" i="2"/>
  <c r="P548" i="2"/>
  <c r="BK548" i="2"/>
  <c r="J548" i="2"/>
  <c r="BF548" i="2" s="1"/>
  <c r="BI542" i="2"/>
  <c r="BH542" i="2"/>
  <c r="BG542" i="2"/>
  <c r="BE542" i="2"/>
  <c r="T542" i="2"/>
  <c r="R542" i="2"/>
  <c r="P542" i="2"/>
  <c r="BK542" i="2"/>
  <c r="J542" i="2"/>
  <c r="BF542" i="2" s="1"/>
  <c r="BI536" i="2"/>
  <c r="BH536" i="2"/>
  <c r="BG536" i="2"/>
  <c r="BE536" i="2"/>
  <c r="T536" i="2"/>
  <c r="R536" i="2"/>
  <c r="P536" i="2"/>
  <c r="BK536" i="2"/>
  <c r="J536" i="2"/>
  <c r="BF536" i="2" s="1"/>
  <c r="BI531" i="2"/>
  <c r="BH531" i="2"/>
  <c r="BG531" i="2"/>
  <c r="BE531" i="2"/>
  <c r="T531" i="2"/>
  <c r="R531" i="2"/>
  <c r="P531" i="2"/>
  <c r="BK531" i="2"/>
  <c r="J531" i="2"/>
  <c r="BF531" i="2" s="1"/>
  <c r="BI527" i="2"/>
  <c r="BH527" i="2"/>
  <c r="BG527" i="2"/>
  <c r="BE527" i="2"/>
  <c r="T527" i="2"/>
  <c r="R527" i="2"/>
  <c r="P527" i="2"/>
  <c r="BK527" i="2"/>
  <c r="J527" i="2"/>
  <c r="BF527" i="2" s="1"/>
  <c r="BI523" i="2"/>
  <c r="BH523" i="2"/>
  <c r="BG523" i="2"/>
  <c r="BE523" i="2"/>
  <c r="T523" i="2"/>
  <c r="R523" i="2"/>
  <c r="P523" i="2"/>
  <c r="BK523" i="2"/>
  <c r="J523" i="2"/>
  <c r="BF523" i="2" s="1"/>
  <c r="BI519" i="2"/>
  <c r="BH519" i="2"/>
  <c r="BG519" i="2"/>
  <c r="BE519" i="2"/>
  <c r="T519" i="2"/>
  <c r="R519" i="2"/>
  <c r="P519" i="2"/>
  <c r="BK519" i="2"/>
  <c r="J519" i="2"/>
  <c r="BF519" i="2" s="1"/>
  <c r="BI515" i="2"/>
  <c r="BH515" i="2"/>
  <c r="BG515" i="2"/>
  <c r="BE515" i="2"/>
  <c r="T515" i="2"/>
  <c r="R515" i="2"/>
  <c r="P515" i="2"/>
  <c r="BK515" i="2"/>
  <c r="J515" i="2"/>
  <c r="BF515" i="2" s="1"/>
  <c r="BI511" i="2"/>
  <c r="BH511" i="2"/>
  <c r="BG511" i="2"/>
  <c r="BE511" i="2"/>
  <c r="T511" i="2"/>
  <c r="R511" i="2"/>
  <c r="P511" i="2"/>
  <c r="BK511" i="2"/>
  <c r="J511" i="2"/>
  <c r="BF511" i="2" s="1"/>
  <c r="BI505" i="2"/>
  <c r="BH505" i="2"/>
  <c r="BG505" i="2"/>
  <c r="BE505" i="2"/>
  <c r="T505" i="2"/>
  <c r="R505" i="2"/>
  <c r="P505" i="2"/>
  <c r="BK505" i="2"/>
  <c r="J505" i="2"/>
  <c r="BF505" i="2" s="1"/>
  <c r="BI497" i="2"/>
  <c r="BH497" i="2"/>
  <c r="BG497" i="2"/>
  <c r="BE497" i="2"/>
  <c r="T497" i="2"/>
  <c r="R497" i="2"/>
  <c r="P497" i="2"/>
  <c r="BK497" i="2"/>
  <c r="J497" i="2"/>
  <c r="BF497" i="2" s="1"/>
  <c r="BI485" i="2"/>
  <c r="BH485" i="2"/>
  <c r="BG485" i="2"/>
  <c r="BE485" i="2"/>
  <c r="T485" i="2"/>
  <c r="R485" i="2"/>
  <c r="P485" i="2"/>
  <c r="BK485" i="2"/>
  <c r="J485" i="2"/>
  <c r="BF485" i="2" s="1"/>
  <c r="BI475" i="2"/>
  <c r="BH475" i="2"/>
  <c r="BG475" i="2"/>
  <c r="BE475" i="2"/>
  <c r="T475" i="2"/>
  <c r="R475" i="2"/>
  <c r="P475" i="2"/>
  <c r="BK475" i="2"/>
  <c r="J475" i="2"/>
  <c r="BF475" i="2" s="1"/>
  <c r="BI459" i="2"/>
  <c r="BH459" i="2"/>
  <c r="BG459" i="2"/>
  <c r="BE459" i="2"/>
  <c r="T459" i="2"/>
  <c r="R459" i="2"/>
  <c r="P459" i="2"/>
  <c r="BK459" i="2"/>
  <c r="J459" i="2"/>
  <c r="BF459" i="2" s="1"/>
  <c r="BI444" i="2"/>
  <c r="BH444" i="2"/>
  <c r="BG444" i="2"/>
  <c r="BE444" i="2"/>
  <c r="T444" i="2"/>
  <c r="R444" i="2"/>
  <c r="P444" i="2"/>
  <c r="BK444" i="2"/>
  <c r="J444" i="2"/>
  <c r="BF444" i="2" s="1"/>
  <c r="BI434" i="2"/>
  <c r="BH434" i="2"/>
  <c r="BG434" i="2"/>
  <c r="BE434" i="2"/>
  <c r="T434" i="2"/>
  <c r="R434" i="2"/>
  <c r="P434" i="2"/>
  <c r="BK434" i="2"/>
  <c r="J434" i="2"/>
  <c r="BF434" i="2" s="1"/>
  <c r="BI430" i="2"/>
  <c r="BH430" i="2"/>
  <c r="BG430" i="2"/>
  <c r="BE430" i="2"/>
  <c r="T430" i="2"/>
  <c r="R430" i="2"/>
  <c r="P430" i="2"/>
  <c r="BK430" i="2"/>
  <c r="J430" i="2"/>
  <c r="BF430" i="2" s="1"/>
  <c r="BI426" i="2"/>
  <c r="BH426" i="2"/>
  <c r="BG426" i="2"/>
  <c r="BE426" i="2"/>
  <c r="T426" i="2"/>
  <c r="R426" i="2"/>
  <c r="P426" i="2"/>
  <c r="BK426" i="2"/>
  <c r="J426" i="2"/>
  <c r="BF426" i="2" s="1"/>
  <c r="BI413" i="2"/>
  <c r="BH413" i="2"/>
  <c r="BG413" i="2"/>
  <c r="BE413" i="2"/>
  <c r="T413" i="2"/>
  <c r="R413" i="2"/>
  <c r="P413" i="2"/>
  <c r="BK413" i="2"/>
  <c r="J413" i="2"/>
  <c r="BF413" i="2" s="1"/>
  <c r="BI409" i="2"/>
  <c r="BH409" i="2"/>
  <c r="BG409" i="2"/>
  <c r="BE409" i="2"/>
  <c r="T409" i="2"/>
  <c r="R409" i="2"/>
  <c r="P409" i="2"/>
  <c r="BK409" i="2"/>
  <c r="J409" i="2"/>
  <c r="BF409" i="2" s="1"/>
  <c r="BI404" i="2"/>
  <c r="BH404" i="2"/>
  <c r="BG404" i="2"/>
  <c r="BE404" i="2"/>
  <c r="T404" i="2"/>
  <c r="R404" i="2"/>
  <c r="P404" i="2"/>
  <c r="BK404" i="2"/>
  <c r="J404" i="2"/>
  <c r="BF404" i="2" s="1"/>
  <c r="BI400" i="2"/>
  <c r="BH400" i="2"/>
  <c r="BG400" i="2"/>
  <c r="BE400" i="2"/>
  <c r="T400" i="2"/>
  <c r="R400" i="2"/>
  <c r="P400" i="2"/>
  <c r="BK400" i="2"/>
  <c r="J400" i="2"/>
  <c r="BF400" i="2" s="1"/>
  <c r="BI390" i="2"/>
  <c r="BH390" i="2"/>
  <c r="BG390" i="2"/>
  <c r="BE390" i="2"/>
  <c r="T390" i="2"/>
  <c r="R390" i="2"/>
  <c r="P390" i="2"/>
  <c r="BK390" i="2"/>
  <c r="J390" i="2"/>
  <c r="BF390" i="2" s="1"/>
  <c r="BI384" i="2"/>
  <c r="BH384" i="2"/>
  <c r="BG384" i="2"/>
  <c r="BE384" i="2"/>
  <c r="T384" i="2"/>
  <c r="R384" i="2"/>
  <c r="P384" i="2"/>
  <c r="BK384" i="2"/>
  <c r="J384" i="2"/>
  <c r="BF384" i="2" s="1"/>
  <c r="BI380" i="2"/>
  <c r="BH380" i="2"/>
  <c r="BG380" i="2"/>
  <c r="BE380" i="2"/>
  <c r="T380" i="2"/>
  <c r="R380" i="2"/>
  <c r="P380" i="2"/>
  <c r="BK380" i="2"/>
  <c r="J380" i="2"/>
  <c r="BF380" i="2" s="1"/>
  <c r="BI377" i="2"/>
  <c r="BH377" i="2"/>
  <c r="BG377" i="2"/>
  <c r="BE377" i="2"/>
  <c r="T377" i="2"/>
  <c r="R377" i="2"/>
  <c r="P377" i="2"/>
  <c r="BK377" i="2"/>
  <c r="J377" i="2"/>
  <c r="BF377" i="2" s="1"/>
  <c r="BI374" i="2"/>
  <c r="BH374" i="2"/>
  <c r="BG374" i="2"/>
  <c r="BE374" i="2"/>
  <c r="T374" i="2"/>
  <c r="R374" i="2"/>
  <c r="P374" i="2"/>
  <c r="BK374" i="2"/>
  <c r="J374" i="2"/>
  <c r="BF374" i="2" s="1"/>
  <c r="BI371" i="2"/>
  <c r="BH371" i="2"/>
  <c r="BG371" i="2"/>
  <c r="BE371" i="2"/>
  <c r="T371" i="2"/>
  <c r="T370" i="2" s="1"/>
  <c r="R371" i="2"/>
  <c r="P371" i="2"/>
  <c r="BK371" i="2"/>
  <c r="J371" i="2"/>
  <c r="BF371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1" i="2"/>
  <c r="BH351" i="2"/>
  <c r="BG351" i="2"/>
  <c r="BE351" i="2"/>
  <c r="T351" i="2"/>
  <c r="R351" i="2"/>
  <c r="P351" i="2"/>
  <c r="BK351" i="2"/>
  <c r="J351" i="2"/>
  <c r="BF351" i="2" s="1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P341" i="2" s="1"/>
  <c r="BK342" i="2"/>
  <c r="J342" i="2"/>
  <c r="BF342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0" i="2"/>
  <c r="BH320" i="2"/>
  <c r="BG320" i="2"/>
  <c r="BE320" i="2"/>
  <c r="T320" i="2"/>
  <c r="R320" i="2"/>
  <c r="P320" i="2"/>
  <c r="BK320" i="2"/>
  <c r="J320" i="2"/>
  <c r="BF320" i="2" s="1"/>
  <c r="BI317" i="2"/>
  <c r="BH317" i="2"/>
  <c r="BG317" i="2"/>
  <c r="BE317" i="2"/>
  <c r="T317" i="2"/>
  <c r="R317" i="2"/>
  <c r="P317" i="2"/>
  <c r="BK317" i="2"/>
  <c r="J317" i="2"/>
  <c r="BF317" i="2" s="1"/>
  <c r="BI311" i="2"/>
  <c r="BH311" i="2"/>
  <c r="BG311" i="2"/>
  <c r="BE311" i="2"/>
  <c r="T311" i="2"/>
  <c r="R311" i="2"/>
  <c r="P311" i="2"/>
  <c r="BK311" i="2"/>
  <c r="J311" i="2"/>
  <c r="BF311" i="2" s="1"/>
  <c r="BI308" i="2"/>
  <c r="BH308" i="2"/>
  <c r="BG308" i="2"/>
  <c r="BE308" i="2"/>
  <c r="T308" i="2"/>
  <c r="R308" i="2"/>
  <c r="P308" i="2"/>
  <c r="BK308" i="2"/>
  <c r="J308" i="2"/>
  <c r="BF308" i="2" s="1"/>
  <c r="BI299" i="2"/>
  <c r="BH299" i="2"/>
  <c r="BG299" i="2"/>
  <c r="BE299" i="2"/>
  <c r="T299" i="2"/>
  <c r="R299" i="2"/>
  <c r="P299" i="2"/>
  <c r="BK299" i="2"/>
  <c r="J299" i="2"/>
  <c r="BF299" i="2" s="1"/>
  <c r="BI291" i="2"/>
  <c r="BH291" i="2"/>
  <c r="BG291" i="2"/>
  <c r="BE291" i="2"/>
  <c r="T291" i="2"/>
  <c r="R291" i="2"/>
  <c r="R290" i="2" s="1"/>
  <c r="P291" i="2"/>
  <c r="BK291" i="2"/>
  <c r="J291" i="2"/>
  <c r="BF291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2" i="2"/>
  <c r="BH282" i="2"/>
  <c r="BG282" i="2"/>
  <c r="BE282" i="2"/>
  <c r="T282" i="2"/>
  <c r="R282" i="2"/>
  <c r="P282" i="2"/>
  <c r="BK282" i="2"/>
  <c r="J282" i="2"/>
  <c r="BF282" i="2" s="1"/>
  <c r="BI275" i="2"/>
  <c r="BH275" i="2"/>
  <c r="BG275" i="2"/>
  <c r="BE275" i="2"/>
  <c r="T275" i="2"/>
  <c r="R275" i="2"/>
  <c r="P275" i="2"/>
  <c r="BK275" i="2"/>
  <c r="J275" i="2"/>
  <c r="BF275" i="2" s="1"/>
  <c r="BI268" i="2"/>
  <c r="BH268" i="2"/>
  <c r="BG268" i="2"/>
  <c r="BE268" i="2"/>
  <c r="T268" i="2"/>
  <c r="R268" i="2"/>
  <c r="R267" i="2" s="1"/>
  <c r="P268" i="2"/>
  <c r="BK268" i="2"/>
  <c r="J268" i="2"/>
  <c r="BF268" i="2" s="1"/>
  <c r="BI264" i="2"/>
  <c r="BH264" i="2"/>
  <c r="BG264" i="2"/>
  <c r="BE264" i="2"/>
  <c r="T264" i="2"/>
  <c r="R264" i="2"/>
  <c r="P264" i="2"/>
  <c r="BK264" i="2"/>
  <c r="J264" i="2"/>
  <c r="BF264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7" i="2"/>
  <c r="BH257" i="2"/>
  <c r="BG257" i="2"/>
  <c r="BE257" i="2"/>
  <c r="T257" i="2"/>
  <c r="R257" i="2"/>
  <c r="P257" i="2"/>
  <c r="BK257" i="2"/>
  <c r="J257" i="2"/>
  <c r="BF257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49" i="2"/>
  <c r="BH249" i="2"/>
  <c r="BG249" i="2"/>
  <c r="BE249" i="2"/>
  <c r="T249" i="2"/>
  <c r="R249" i="2"/>
  <c r="P249" i="2"/>
  <c r="BK249" i="2"/>
  <c r="J249" i="2"/>
  <c r="BF249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1" i="2"/>
  <c r="BH241" i="2"/>
  <c r="BG241" i="2"/>
  <c r="BE241" i="2"/>
  <c r="T241" i="2"/>
  <c r="R241" i="2"/>
  <c r="P241" i="2"/>
  <c r="BK241" i="2"/>
  <c r="J241" i="2"/>
  <c r="BF241" i="2" s="1"/>
  <c r="BI224" i="2"/>
  <c r="BH224" i="2"/>
  <c r="BG224" i="2"/>
  <c r="BE224" i="2"/>
  <c r="T224" i="2"/>
  <c r="R224" i="2"/>
  <c r="P224" i="2"/>
  <c r="BK224" i="2"/>
  <c r="J224" i="2"/>
  <c r="BF224" i="2" s="1"/>
  <c r="BI219" i="2"/>
  <c r="BH219" i="2"/>
  <c r="BG219" i="2"/>
  <c r="BE219" i="2"/>
  <c r="T219" i="2"/>
  <c r="R219" i="2"/>
  <c r="P219" i="2"/>
  <c r="BK219" i="2"/>
  <c r="J219" i="2"/>
  <c r="BF219" i="2" s="1"/>
  <c r="BI216" i="2"/>
  <c r="BH216" i="2"/>
  <c r="BG216" i="2"/>
  <c r="BE216" i="2"/>
  <c r="T216" i="2"/>
  <c r="R216" i="2"/>
  <c r="P216" i="2"/>
  <c r="BK216" i="2"/>
  <c r="J216" i="2"/>
  <c r="BF216" i="2" s="1"/>
  <c r="BI196" i="2"/>
  <c r="BH196" i="2"/>
  <c r="BG196" i="2"/>
  <c r="BE196" i="2"/>
  <c r="T196" i="2"/>
  <c r="R196" i="2"/>
  <c r="P196" i="2"/>
  <c r="BK196" i="2"/>
  <c r="J196" i="2"/>
  <c r="BF196" i="2" s="1"/>
  <c r="BI193" i="2"/>
  <c r="BH193" i="2"/>
  <c r="BG193" i="2"/>
  <c r="BE193" i="2"/>
  <c r="T193" i="2"/>
  <c r="R193" i="2"/>
  <c r="P193" i="2"/>
  <c r="BK193" i="2"/>
  <c r="J193" i="2"/>
  <c r="BF193" i="2" s="1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 s="1"/>
  <c r="BI170" i="2"/>
  <c r="BH170" i="2"/>
  <c r="BG170" i="2"/>
  <c r="BE170" i="2"/>
  <c r="T170" i="2"/>
  <c r="R170" i="2"/>
  <c r="P170" i="2"/>
  <c r="BK170" i="2"/>
  <c r="J170" i="2"/>
  <c r="BF170" i="2" s="1"/>
  <c r="BI167" i="2"/>
  <c r="BH167" i="2"/>
  <c r="BG167" i="2"/>
  <c r="BE167" i="2"/>
  <c r="T167" i="2"/>
  <c r="R167" i="2"/>
  <c r="P167" i="2"/>
  <c r="BK167" i="2"/>
  <c r="J167" i="2"/>
  <c r="BF167" i="2" s="1"/>
  <c r="BI155" i="2"/>
  <c r="BH155" i="2"/>
  <c r="BG155" i="2"/>
  <c r="BE155" i="2"/>
  <c r="T155" i="2"/>
  <c r="R155" i="2"/>
  <c r="P155" i="2"/>
  <c r="BK155" i="2"/>
  <c r="J155" i="2"/>
  <c r="BF155" i="2" s="1"/>
  <c r="BI152" i="2"/>
  <c r="BH152" i="2"/>
  <c r="BG152" i="2"/>
  <c r="BE152" i="2"/>
  <c r="T152" i="2"/>
  <c r="R152" i="2"/>
  <c r="P152" i="2"/>
  <c r="BK152" i="2"/>
  <c r="J152" i="2"/>
  <c r="BF152" i="2" s="1"/>
  <c r="BI148" i="2"/>
  <c r="BH148" i="2"/>
  <c r="BG148" i="2"/>
  <c r="BE148" i="2"/>
  <c r="T148" i="2"/>
  <c r="R148" i="2"/>
  <c r="P148" i="2"/>
  <c r="BK148" i="2"/>
  <c r="J148" i="2"/>
  <c r="BF148" i="2" s="1"/>
  <c r="BI142" i="2"/>
  <c r="BH142" i="2"/>
  <c r="BG142" i="2"/>
  <c r="BE142" i="2"/>
  <c r="T142" i="2"/>
  <c r="R142" i="2"/>
  <c r="P142" i="2"/>
  <c r="BK142" i="2"/>
  <c r="J142" i="2"/>
  <c r="BF142" i="2" s="1"/>
  <c r="BI138" i="2"/>
  <c r="BH138" i="2"/>
  <c r="BG138" i="2"/>
  <c r="BE138" i="2"/>
  <c r="T138" i="2"/>
  <c r="R138" i="2"/>
  <c r="P138" i="2"/>
  <c r="BK138" i="2"/>
  <c r="J138" i="2"/>
  <c r="BF138" i="2" s="1"/>
  <c r="BI134" i="2"/>
  <c r="BH134" i="2"/>
  <c r="BG134" i="2"/>
  <c r="BE134" i="2"/>
  <c r="T134" i="2"/>
  <c r="R134" i="2"/>
  <c r="P134" i="2"/>
  <c r="BK134" i="2"/>
  <c r="J134" i="2"/>
  <c r="BF134" i="2" s="1"/>
  <c r="BI130" i="2"/>
  <c r="BH130" i="2"/>
  <c r="BG130" i="2"/>
  <c r="BE130" i="2"/>
  <c r="T130" i="2"/>
  <c r="R130" i="2"/>
  <c r="P130" i="2"/>
  <c r="BK130" i="2"/>
  <c r="J130" i="2"/>
  <c r="BF130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4" i="2"/>
  <c r="BH124" i="2"/>
  <c r="BG124" i="2"/>
  <c r="BE124" i="2"/>
  <c r="T124" i="2"/>
  <c r="R124" i="2"/>
  <c r="P124" i="2"/>
  <c r="BK124" i="2"/>
  <c r="J124" i="2"/>
  <c r="BF124" i="2" s="1"/>
  <c r="BI123" i="2"/>
  <c r="BH123" i="2"/>
  <c r="BG123" i="2"/>
  <c r="BE123" i="2"/>
  <c r="T123" i="2"/>
  <c r="R123" i="2"/>
  <c r="P123" i="2"/>
  <c r="BK123" i="2"/>
  <c r="J123" i="2"/>
  <c r="BF123" i="2" s="1"/>
  <c r="BI117" i="2"/>
  <c r="BH117" i="2"/>
  <c r="BG117" i="2"/>
  <c r="BE117" i="2"/>
  <c r="T117" i="2"/>
  <c r="R117" i="2"/>
  <c r="P117" i="2"/>
  <c r="BK117" i="2"/>
  <c r="J117" i="2"/>
  <c r="BF117" i="2" s="1"/>
  <c r="J110" i="2"/>
  <c r="F110" i="2"/>
  <c r="J108" i="2"/>
  <c r="F108" i="2"/>
  <c r="E106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BK2020" i="2" l="1"/>
  <c r="J2020" i="2" s="1"/>
  <c r="J90" i="2" s="1"/>
  <c r="BK1982" i="2"/>
  <c r="J1982" i="2" s="1"/>
  <c r="J88" i="2" s="1"/>
  <c r="BK1885" i="2"/>
  <c r="J1885" i="2" s="1"/>
  <c r="J86" i="2" s="1"/>
  <c r="BK1195" i="2"/>
  <c r="J1195" i="2" s="1"/>
  <c r="J73" i="2" s="1"/>
  <c r="BK1184" i="2"/>
  <c r="J1184" i="2" s="1"/>
  <c r="J72" i="2" s="1"/>
  <c r="BK775" i="2"/>
  <c r="J775" i="2" s="1"/>
  <c r="J67" i="2" s="1"/>
  <c r="BK151" i="2"/>
  <c r="J151" i="2" s="1"/>
  <c r="J59" i="2" s="1"/>
  <c r="F111" i="2"/>
  <c r="BK116" i="2"/>
  <c r="F34" i="2"/>
  <c r="BD52" i="1" s="1"/>
  <c r="BD51" i="1" s="1"/>
  <c r="W30" i="1" s="1"/>
  <c r="P151" i="2"/>
  <c r="P290" i="2"/>
  <c r="BK341" i="2"/>
  <c r="J341" i="2" s="1"/>
  <c r="J62" i="2" s="1"/>
  <c r="P383" i="2"/>
  <c r="BK713" i="2"/>
  <c r="J713" i="2" s="1"/>
  <c r="J66" i="2" s="1"/>
  <c r="T775" i="2"/>
  <c r="T800" i="2"/>
  <c r="R807" i="2"/>
  <c r="T826" i="2"/>
  <c r="BK843" i="2"/>
  <c r="J843" i="2" s="1"/>
  <c r="J71" i="2" s="1"/>
  <c r="T1218" i="2"/>
  <c r="R1591" i="2"/>
  <c r="BK1950" i="2"/>
  <c r="J1950" i="2" s="1"/>
  <c r="J87" i="2" s="1"/>
  <c r="T2072" i="2"/>
  <c r="T1195" i="2"/>
  <c r="R1218" i="2"/>
  <c r="T1269" i="2"/>
  <c r="T1287" i="2"/>
  <c r="P1392" i="2"/>
  <c r="R1521" i="2"/>
  <c r="P1591" i="2"/>
  <c r="T1680" i="2"/>
  <c r="T1717" i="2"/>
  <c r="BK1790" i="2"/>
  <c r="J1790" i="2" s="1"/>
  <c r="J84" i="2" s="1"/>
  <c r="R1790" i="2"/>
  <c r="BK1852" i="2"/>
  <c r="J1852" i="2" s="1"/>
  <c r="J85" i="2" s="1"/>
  <c r="R1852" i="2"/>
  <c r="P1885" i="2"/>
  <c r="T1885" i="2"/>
  <c r="P1950" i="2"/>
  <c r="T1950" i="2"/>
  <c r="P1982" i="2"/>
  <c r="T1982" i="2"/>
  <c r="BK1988" i="2"/>
  <c r="J1988" i="2" s="1"/>
  <c r="J89" i="2" s="1"/>
  <c r="R1988" i="2"/>
  <c r="T2020" i="2"/>
  <c r="BK2035" i="2"/>
  <c r="J2035" i="2" s="1"/>
  <c r="J91" i="2" s="1"/>
  <c r="R2035" i="2"/>
  <c r="BK2072" i="2"/>
  <c r="J2072" i="2" s="1"/>
  <c r="J92" i="2" s="1"/>
  <c r="R2072" i="2"/>
  <c r="BK2096" i="2"/>
  <c r="J2096" i="2" s="1"/>
  <c r="J94" i="2" s="1"/>
  <c r="R2096" i="2"/>
  <c r="J116" i="2"/>
  <c r="J58" i="2" s="1"/>
  <c r="F32" i="2"/>
  <c r="BB52" i="1" s="1"/>
  <c r="BB51" i="1" s="1"/>
  <c r="T151" i="2"/>
  <c r="P267" i="2"/>
  <c r="R370" i="2"/>
  <c r="BK383" i="2"/>
  <c r="J383" i="2" s="1"/>
  <c r="J64" i="2" s="1"/>
  <c r="R474" i="2"/>
  <c r="J30" i="2"/>
  <c r="AV52" i="1" s="1"/>
  <c r="F30" i="2"/>
  <c r="AZ52" i="1" s="1"/>
  <c r="AZ51" i="1" s="1"/>
  <c r="P116" i="2"/>
  <c r="F31" i="2"/>
  <c r="BA52" i="1" s="1"/>
  <c r="BA51" i="1" s="1"/>
  <c r="J31" i="2"/>
  <c r="AW52" i="1" s="1"/>
  <c r="E104" i="2"/>
  <c r="R116" i="2"/>
  <c r="BK267" i="2"/>
  <c r="J267" i="2" s="1"/>
  <c r="J60" i="2" s="1"/>
  <c r="T290" i="2"/>
  <c r="R341" i="2"/>
  <c r="P370" i="2"/>
  <c r="P474" i="2"/>
  <c r="R1680" i="2"/>
  <c r="R1717" i="2"/>
  <c r="T1790" i="2"/>
  <c r="R383" i="2"/>
  <c r="T474" i="2"/>
  <c r="R713" i="2"/>
  <c r="P775" i="2"/>
  <c r="BK800" i="2"/>
  <c r="J800" i="2" s="1"/>
  <c r="J68" i="2" s="1"/>
  <c r="T807" i="2"/>
  <c r="BK826" i="2"/>
  <c r="J826" i="2" s="1"/>
  <c r="J70" i="2" s="1"/>
  <c r="P843" i="2"/>
  <c r="R1184" i="2"/>
  <c r="P1195" i="2"/>
  <c r="BK1218" i="2"/>
  <c r="P1269" i="2"/>
  <c r="BK1287" i="2"/>
  <c r="J1287" i="2" s="1"/>
  <c r="J78" i="2" s="1"/>
  <c r="T1392" i="2"/>
  <c r="BK1521" i="2"/>
  <c r="J1521" i="2" s="1"/>
  <c r="J80" i="2" s="1"/>
  <c r="T1591" i="2"/>
  <c r="T1217" i="2" s="1"/>
  <c r="BK1680" i="2"/>
  <c r="J1680" i="2" s="1"/>
  <c r="J82" i="2" s="1"/>
  <c r="BK1717" i="2"/>
  <c r="J1717" i="2" s="1"/>
  <c r="J83" i="2" s="1"/>
  <c r="P1790" i="2"/>
  <c r="T116" i="2"/>
  <c r="F33" i="2"/>
  <c r="BC52" i="1" s="1"/>
  <c r="BC51" i="1" s="1"/>
  <c r="R151" i="2"/>
  <c r="T267" i="2"/>
  <c r="BK290" i="2"/>
  <c r="J290" i="2" s="1"/>
  <c r="J61" i="2" s="1"/>
  <c r="T341" i="2"/>
  <c r="BK370" i="2"/>
  <c r="J370" i="2" s="1"/>
  <c r="J63" i="2" s="1"/>
  <c r="T383" i="2"/>
  <c r="BK474" i="2"/>
  <c r="J474" i="2" s="1"/>
  <c r="J65" i="2" s="1"/>
  <c r="T713" i="2"/>
  <c r="R775" i="2"/>
  <c r="P800" i="2"/>
  <c r="BK807" i="2"/>
  <c r="J807" i="2" s="1"/>
  <c r="J69" i="2" s="1"/>
  <c r="P826" i="2"/>
  <c r="R843" i="2"/>
  <c r="T1184" i="2"/>
  <c r="R1195" i="2"/>
  <c r="P1218" i="2"/>
  <c r="R1269" i="2"/>
  <c r="R1217" i="2" s="1"/>
  <c r="P1287" i="2"/>
  <c r="BK1392" i="2"/>
  <c r="J1392" i="2" s="1"/>
  <c r="J79" i="2" s="1"/>
  <c r="P1521" i="2"/>
  <c r="BK1591" i="2"/>
  <c r="J1591" i="2" s="1"/>
  <c r="J81" i="2" s="1"/>
  <c r="P1680" i="2"/>
  <c r="P1717" i="2"/>
  <c r="T115" i="2" l="1"/>
  <c r="T114" i="2" s="1"/>
  <c r="J1218" i="2"/>
  <c r="J76" i="2" s="1"/>
  <c r="BK1217" i="2"/>
  <c r="J1217" i="2" s="1"/>
  <c r="J75" i="2" s="1"/>
  <c r="AW51" i="1"/>
  <c r="AK27" i="1" s="1"/>
  <c r="W27" i="1"/>
  <c r="R115" i="2"/>
  <c r="R114" i="2" s="1"/>
  <c r="P115" i="2"/>
  <c r="AX51" i="1"/>
  <c r="W28" i="1"/>
  <c r="W29" i="1"/>
  <c r="AY51" i="1"/>
  <c r="W26" i="1"/>
  <c r="AV51" i="1"/>
  <c r="P1217" i="2"/>
  <c r="AT52" i="1"/>
  <c r="BK115" i="2"/>
  <c r="P114" i="2" l="1"/>
  <c r="AU52" i="1" s="1"/>
  <c r="AU51" i="1" s="1"/>
  <c r="J115" i="2"/>
  <c r="J57" i="2" s="1"/>
  <c r="BK114" i="2"/>
  <c r="J114" i="2" s="1"/>
  <c r="AK26" i="1"/>
  <c r="AT51" i="1"/>
  <c r="J56" i="2" l="1"/>
  <c r="J27" i="2"/>
  <c r="AG52" i="1" l="1"/>
  <c r="J36" i="2"/>
  <c r="AN52" i="1" l="1"/>
  <c r="AG51" i="1"/>
  <c r="AK23" i="1" l="1"/>
  <c r="AK32" i="1" s="1"/>
  <c r="AN51" i="1"/>
</calcChain>
</file>

<file path=xl/comments1.xml><?xml version="1.0" encoding="utf-8"?>
<comments xmlns="http://schemas.openxmlformats.org/spreadsheetml/2006/main">
  <authors>
    <author>Mikroregion</author>
  </authors>
  <commentList>
    <comment ref="F1255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292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327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332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</text>
    </comment>
    <comment ref="F1337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362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</text>
    </comment>
    <comment ref="F1366" authorId="0" shapeId="0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<sst xmlns="http://schemas.openxmlformats.org/spreadsheetml/2006/main" count="21832" uniqueCount="3189">
  <si>
    <t>Export VZ</t>
  </si>
  <si>
    <t>List obsahuje:</t>
  </si>
  <si>
    <t>3.0</t>
  </si>
  <si>
    <t/>
  </si>
  <si>
    <t>False</t>
  </si>
  <si>
    <t>{ffffa16d-e42b-4291-bbe5-8c563928a5c1}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</si>
  <si>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</si>
  <si>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</si>
  <si>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</si>
  <si>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</si>
  <si>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</si>
  <si>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</si>
  <si>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</si>
  <si>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</si>
  <si>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</si>
  <si>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TV16-057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</si>
  <si>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</si>
  <si>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</si>
  <si>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Přestavba holobytů čp.179 ve Vintířově</t>
  </si>
  <si>
    <t>0,1</t>
  </si>
  <si>
    <t>KSO:</t>
  </si>
  <si>
    <t>803 5</t>
  </si>
  <si>
    <t>CC-CZ:</t>
  </si>
  <si>
    <t>1</t>
  </si>
  <si>
    <t>Místo:</t>
  </si>
  <si>
    <t>Vintířov</t>
  </si>
  <si>
    <t>Datum:</t>
  </si>
  <si>
    <t>11. 10. 2016</t>
  </si>
  <si>
    <t>Zadavatel:</t>
  </si>
  <si>
    <t>IČ:</t>
  </si>
  <si>
    <t>Obec Vintířov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</si>
  <si>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</si>
  <si>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</si>
  <si>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</si>
  <si>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</si>
  <si>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</si>
  <si>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</si>
  <si>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</si>
  <si>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</si>
  <si>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</si>
  <si>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</si>
  <si>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</si>
  <si>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</si>
  <si>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</si>
  <si>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</si>
  <si>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</si>
  <si>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</si>
  <si>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</si>
  <si>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</si>
  <si>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</si>
  <si>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</si>
  <si>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</si>
  <si>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</si>
  <si>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</si>
  <si>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</si>
  <si>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</si>
  <si>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</si>
  <si>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</si>
  <si>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</si>
  <si>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</si>
  <si>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</si>
  <si>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</si>
  <si>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</si>
  <si>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</si>
  <si>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</si>
  <si>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</si>
  <si>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</si>
  <si>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</si>
  <si>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</si>
  <si>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</si>
  <si>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</si>
  <si>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</si>
  <si>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</si>
  <si>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</si>
  <si>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</si>
  <si>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</si>
  <si>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1.1</t>
  </si>
  <si>
    <t>Stavební a konstrukční část</t>
  </si>
  <si>
    <t>STA</t>
  </si>
  <si>
    <t>{43e53862-c697-4496-98ea-6659506a6b23}</t>
  </si>
  <si>
    <t>Zpět na list:</t>
  </si>
  <si>
    <t>KRYCÍ LIST SOUPISU</t>
  </si>
  <si>
    <t>Objekt:</t>
  </si>
  <si>
    <t>1.1 - Stavební a konstrukční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</si>
  <si>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</si>
  <si>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</si>
  <si>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</si>
  <si>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</si>
  <si>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</si>
  <si>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</si>
  <si>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11 - Zemní práce - přípravné a přidružené práce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</si>
  <si>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</si>
  <si>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</si>
  <si>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</si>
  <si>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</si>
  <si>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</si>
  <si>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</si>
  <si>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</si>
  <si>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</si>
  <si>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</si>
  <si>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</si>
  <si>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</si>
  <si>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</si>
  <si>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</si>
  <si>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98 -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</si>
  <si>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</si>
  <si>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</si>
  <si>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</si>
  <si>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</si>
  <si>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</si>
  <si>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</si>
  <si>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</si>
  <si>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</si>
  <si>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</si>
  <si>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</si>
  <si>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</si>
  <si>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766-PV - Plastové výplně otvorů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</si>
  <si>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</si>
  <si>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</si>
  <si>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</si>
  <si>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</si>
  <si>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</si>
  <si>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</si>
  <si>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</si>
  <si>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</si>
  <si>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</si>
  <si>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VYB - Vybavení objektu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</si>
  <si>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</si>
  <si>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</si>
  <si>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</si>
  <si>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</si>
  <si>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</si>
  <si>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</si>
  <si>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</si>
  <si>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</si>
  <si>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</si>
  <si>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</si>
  <si>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</si>
  <si>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</si>
  <si>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</si>
  <si>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</si>
  <si>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</si>
  <si>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</si>
  <si>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</si>
  <si>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11</t>
  </si>
  <si>
    <t>Zemní práce - přípravné a přidružené práce</t>
  </si>
  <si>
    <t>K</t>
  </si>
  <si>
    <t>113106121</t>
  </si>
  <si>
    <t>Rozebrání dlažeb komunikací pro pěší z betonových nebo kamenných dlaždic</t>
  </si>
  <si>
    <t>m2</t>
  </si>
  <si>
    <t>CS ÚRS 2016 02</t>
  </si>
  <si>
    <t>4</t>
  </si>
  <si>
    <t>2</t>
  </si>
  <si>
    <t>-2058410744</t>
  </si>
  <si>
    <t>VV</t>
  </si>
  <si>
    <t>dlažba terasy</t>
  </si>
  <si>
    <t>21,5</t>
  </si>
  <si>
    <t>dlažba na rohu budovy</t>
  </si>
  <si>
    <t>8,2</t>
  </si>
  <si>
    <t>Součet</t>
  </si>
  <si>
    <t>113106171</t>
  </si>
  <si>
    <t>Rozebrání dlažeb vozovek pl do 50 m2 ze zámkové dlažby do lože z kameniva</t>
  </si>
  <si>
    <t>1791428366</t>
  </si>
  <si>
    <t>3</t>
  </si>
  <si>
    <t>113107132</t>
  </si>
  <si>
    <t>Odstranění krytu pl do 50 m2 z betonu prostého tl 300 mm</t>
  </si>
  <si>
    <t>1110056763</t>
  </si>
  <si>
    <t>113107183</t>
  </si>
  <si>
    <t>Odstranění krytu pl přes 50 do 200 m2 živičných tl 150 mm</t>
  </si>
  <si>
    <t>2026585643</t>
  </si>
  <si>
    <t>5</t>
  </si>
  <si>
    <t>997221551</t>
  </si>
  <si>
    <t>Vodorovná doprava suti ze sypkých materiálů do 1 km</t>
  </si>
  <si>
    <t>t</t>
  </si>
  <si>
    <t>1562133907</t>
  </si>
  <si>
    <t>suť odd.11</t>
  </si>
  <si>
    <t>suť pol.113107132+113107183</t>
  </si>
  <si>
    <t>5,4+31,6</t>
  </si>
  <si>
    <t>6</t>
  </si>
  <si>
    <t>997221561</t>
  </si>
  <si>
    <t>Vodorovná doprava suti z kusových materiálů do 1 km</t>
  </si>
  <si>
    <t>-1761142778</t>
  </si>
  <si>
    <t>suť pol.113106121+113106171</t>
  </si>
  <si>
    <t>7,574+4,602</t>
  </si>
  <si>
    <t>7</t>
  </si>
  <si>
    <t>997221559</t>
  </si>
  <si>
    <t>Příplatek ZKD 1 km u vodorovné dopravy suti ze sypkých materiálů</t>
  </si>
  <si>
    <t>2087904382</t>
  </si>
  <si>
    <t>celkem na placenou skládku 8 km</t>
  </si>
  <si>
    <t>pol.997221551</t>
  </si>
  <si>
    <t>37,0*(8-1)</t>
  </si>
  <si>
    <t>8</t>
  </si>
  <si>
    <t>997221569</t>
  </si>
  <si>
    <t>Příplatek ZKD 1 km u vodorovné dopravy suti z kusových materiálů</t>
  </si>
  <si>
    <t>-2074838819</t>
  </si>
  <si>
    <t>pol.997221561</t>
  </si>
  <si>
    <t>12,176*(8-1)</t>
  </si>
  <si>
    <t>9</t>
  </si>
  <si>
    <t>99722181R</t>
  </si>
  <si>
    <t>Poplatek za uložení betonového odpadu na skládce (skládkovné)</t>
  </si>
  <si>
    <t>77251088</t>
  </si>
  <si>
    <t>suť pol.113107132</t>
  </si>
  <si>
    <t>5,4</t>
  </si>
  <si>
    <t>10</t>
  </si>
  <si>
    <t>99722184R</t>
  </si>
  <si>
    <t>Poplatek za uložení odpadu z asfaltových povrchů na skládce (skládkovné)</t>
  </si>
  <si>
    <t>-453932470</t>
  </si>
  <si>
    <t>suť pol.113107183</t>
  </si>
  <si>
    <t>31,6</t>
  </si>
  <si>
    <t>Zemní práce</t>
  </si>
  <si>
    <t>121101101</t>
  </si>
  <si>
    <t>Sejmutí ornice s přemístěním na vzdálenost do 50 m</t>
  </si>
  <si>
    <t>m3</t>
  </si>
  <si>
    <t>400896194</t>
  </si>
  <si>
    <t>sejmutí ornice tl. cca 200 mm</t>
  </si>
  <si>
    <t>160,2*0,2+0,06</t>
  </si>
  <si>
    <t>12</t>
  </si>
  <si>
    <t>131201101</t>
  </si>
  <si>
    <t>Hloubení jam nezapažených v hornině tř. 3 objemu do 100 m3</t>
  </si>
  <si>
    <t>1561833041</t>
  </si>
  <si>
    <t>pro nové základy - výkres č.2</t>
  </si>
  <si>
    <t>0,85*2,3*(3,0*2+4,7*2)</t>
  </si>
  <si>
    <t>0,85*2,0*2,5*2</t>
  </si>
  <si>
    <t>0,85*0,43*0,5*(2,5*2+3,3*2+5,0*2+2,0*3+0,5*6)</t>
  </si>
  <si>
    <t>44,2*0,05+0,591</t>
  </si>
  <si>
    <t>Mezisoučet - 100% výkopku</t>
  </si>
  <si>
    <t>předpoklad 20% výkopku bude provedeno ručně -</t>
  </si>
  <si>
    <t>aby se nepoškodily stávající základy a nedošlo k jejich</t>
  </si>
  <si>
    <t>podkopání</t>
  </si>
  <si>
    <t>47,0*0,8</t>
  </si>
  <si>
    <t>Mezisoučet - 80% výkopku</t>
  </si>
  <si>
    <t>13</t>
  </si>
  <si>
    <t>131201109</t>
  </si>
  <si>
    <t>Příplatek za lepivost u hloubení jam nezapažených v hornině tř. 3</t>
  </si>
  <si>
    <t>635898825</t>
  </si>
  <si>
    <t>lepivost 50%</t>
  </si>
  <si>
    <t>37,6*0,5</t>
  </si>
  <si>
    <t>14</t>
  </si>
  <si>
    <t>131203101</t>
  </si>
  <si>
    <t>Hloubení jam ručním nebo pneum nářadím v soudržných horninách tř. 3</t>
  </si>
  <si>
    <t>1794328571</t>
  </si>
  <si>
    <t>100% výkopku - pol.131201101 mezisoučet 100%</t>
  </si>
  <si>
    <t>47,0*0,2</t>
  </si>
  <si>
    <t>131203109</t>
  </si>
  <si>
    <t>Příplatek za lepivost u hloubení jam ručním nebo pneum nářadím v hornině tř. 3</t>
  </si>
  <si>
    <t>333879283</t>
  </si>
  <si>
    <t>9,4*0,5</t>
  </si>
  <si>
    <t>16</t>
  </si>
  <si>
    <t>132212101</t>
  </si>
  <si>
    <t>Hloubení rýh š do 600 mm ručním nebo pneum nářadím v soudržných horninách tř. 3</t>
  </si>
  <si>
    <t>-2132815322</t>
  </si>
  <si>
    <t>výkres č.2</t>
  </si>
  <si>
    <t>rýhy na dně výkopu - pro podkladní beton</t>
  </si>
  <si>
    <t>0,2*0,6*(1,9*2+1,0*2+1,1*6+3,3*3+2,7*2)</t>
  </si>
  <si>
    <t>0,2*(0,525*0,8*6+0,4*0,8*3+0,4*1,3*2)</t>
  </si>
  <si>
    <t>4,228*0,1+0,049</t>
  </si>
  <si>
    <t>Mezisoučet A</t>
  </si>
  <si>
    <t xml:space="preserve">rýhy okolo objektu pro zateplení základových pasů - </t>
  </si>
  <si>
    <t>odkopání zeminy k základové spáře</t>
  </si>
  <si>
    <t>0,5*0,4*(13,8+4,0++13,8+26,2)</t>
  </si>
  <si>
    <t>0,5*0,3*0,5*(14,4+4,0+14,4+26,2)</t>
  </si>
  <si>
    <t>0,315</t>
  </si>
  <si>
    <t>Mezisoučet B</t>
  </si>
  <si>
    <t>17</t>
  </si>
  <si>
    <t>132212109</t>
  </si>
  <si>
    <t>Příplatek za lepivost u hloubení rýh š do 600 mm ručním nebo pneum nářadím v hornině tř. 3</t>
  </si>
  <si>
    <t>1727468394</t>
  </si>
  <si>
    <t>21,0*0,5</t>
  </si>
  <si>
    <t>18</t>
  </si>
  <si>
    <t>174101101</t>
  </si>
  <si>
    <t>Zásyp jam, šachet rýh nebo kolem objektů sypaninou se zhutněním</t>
  </si>
  <si>
    <t>-554355923</t>
  </si>
  <si>
    <t>výkop dle pol.131201101 mezisoučet 100%</t>
  </si>
  <si>
    <t>47,0</t>
  </si>
  <si>
    <t>méně betonové základy - pol.274313711</t>
  </si>
  <si>
    <t>-15,0</t>
  </si>
  <si>
    <t>méně tepelná izolace základů</t>
  </si>
  <si>
    <t>-0,15*0,85*(1,95*2+0,5*6+2,1*2+3,4*3+3,75*2)</t>
  </si>
  <si>
    <t>méně podsyp nové podlahy P2</t>
  </si>
  <si>
    <t>-0,05*(1,4*1,2*2+1,4*1,3*4+0,9*1,4*6)</t>
  </si>
  <si>
    <t>27,4*0,05+0,212</t>
  </si>
  <si>
    <t xml:space="preserve">zásyp rýhy okolo objektu po zateplení základových pasů </t>
  </si>
  <si>
    <t>výkopek - pol132212101 mezisoučet B</t>
  </si>
  <si>
    <t>16,3</t>
  </si>
  <si>
    <t>-0,06*0,5*(12,5*2+26,2)</t>
  </si>
  <si>
    <t>zásyp rušené šachty a další po vybourání konstrukcí a prvků</t>
  </si>
  <si>
    <t>1,0*0,9*0,9</t>
  </si>
  <si>
    <t>44,5*0,1+0,076</t>
  </si>
  <si>
    <t>19</t>
  </si>
  <si>
    <t>171101103</t>
  </si>
  <si>
    <t>Uložení sypaniny z hornin soudržných do násypů zhutněných do 100 % PS</t>
  </si>
  <si>
    <t>-1672339107</t>
  </si>
  <si>
    <t>násypy pro zarovnání vybouraných ploch</t>
  </si>
  <si>
    <t>100,0</t>
  </si>
  <si>
    <t>20</t>
  </si>
  <si>
    <t>M</t>
  </si>
  <si>
    <t>58331200R</t>
  </si>
  <si>
    <t>nákup vhodné hutnitelné zeminy pro zásyp vč. naložení</t>
  </si>
  <si>
    <t>-2128227238</t>
  </si>
  <si>
    <t>hutnitelná zemina vhodná pro zásyp a násyp</t>
  </si>
  <si>
    <t>pol.174101101+171101103</t>
  </si>
  <si>
    <t>hutnění 10%, ztratné 1%</t>
  </si>
  <si>
    <t>(49,1+100,0)*1,11+0,499</t>
  </si>
  <si>
    <t>162701103</t>
  </si>
  <si>
    <t>Vodorovné přemístění do 8000 m výkopku/sypaniny z horniny tř. 1 až 4</t>
  </si>
  <si>
    <t>766290403</t>
  </si>
  <si>
    <t>odvoz vykopané zeminy nevhodné pro zásyp</t>
  </si>
  <si>
    <t>na skládku</t>
  </si>
  <si>
    <t>pol.131201101 mezisoučet 100%</t>
  </si>
  <si>
    <t>pol.132212101</t>
  </si>
  <si>
    <t>21,0</t>
  </si>
  <si>
    <t>odvoz sejmuté ornice - pol121101101</t>
  </si>
  <si>
    <t>32,1</t>
  </si>
  <si>
    <t>nakoupená vhodná zemina pro zásyp</t>
  </si>
  <si>
    <t>pol.58331200R</t>
  </si>
  <si>
    <t>166,0</t>
  </si>
  <si>
    <t>nakoupená ornice - pol.10364101R</t>
  </si>
  <si>
    <t>61,0</t>
  </si>
  <si>
    <t>22</t>
  </si>
  <si>
    <t>171201201</t>
  </si>
  <si>
    <t>Uložení sypaniny na skládky</t>
  </si>
  <si>
    <t>-632891459</t>
  </si>
  <si>
    <t>pol.162701103 mezisoučet A</t>
  </si>
  <si>
    <t>100,1</t>
  </si>
  <si>
    <t>23</t>
  </si>
  <si>
    <t>171201211</t>
  </si>
  <si>
    <t>Poplatek za uložení odpadu ze sypaniny na skládce (skládkovné)</t>
  </si>
  <si>
    <t>296188817</t>
  </si>
  <si>
    <t>100,1*1,5</t>
  </si>
  <si>
    <t>24</t>
  </si>
  <si>
    <t>181301103</t>
  </si>
  <si>
    <t>Rozprostření ornice tl vrstvy do 200 mm pl do 500 m2 v rovině nebo ve svahu do 1:5</t>
  </si>
  <si>
    <t>-2087926377</t>
  </si>
  <si>
    <t>nové zatravněné plochy + plochy zasažené výstavbou</t>
  </si>
  <si>
    <t>300,0</t>
  </si>
  <si>
    <t>25</t>
  </si>
  <si>
    <t>10364101R</t>
  </si>
  <si>
    <t>zemina pro terénní úpravy -  ornice - nákup vč. naložení</t>
  </si>
  <si>
    <t>-176924461</t>
  </si>
  <si>
    <t>pol.181301103</t>
  </si>
  <si>
    <t>300,0*0,2*1,01+0,4</t>
  </si>
  <si>
    <t>26</t>
  </si>
  <si>
    <t>181411131</t>
  </si>
  <si>
    <t>Založení parkového trávníku výsevem plochy do 1000 m2 v rovině a ve svahu do 1:5</t>
  </si>
  <si>
    <t>1875902893</t>
  </si>
  <si>
    <t>27</t>
  </si>
  <si>
    <t>005724100</t>
  </si>
  <si>
    <t>osivo směs travní parková - dodávka, doprava</t>
  </si>
  <si>
    <t>kg</t>
  </si>
  <si>
    <t>1501503350</t>
  </si>
  <si>
    <t>ztratné 3%</t>
  </si>
  <si>
    <t>množství dle ceníkové přílohy</t>
  </si>
  <si>
    <t>300,0*0,015*1,03</t>
  </si>
  <si>
    <t>28</t>
  </si>
  <si>
    <t>185804312</t>
  </si>
  <si>
    <t>Zalití rostlin vodou plocha přes 20 m2</t>
  </si>
  <si>
    <t>-654021770</t>
  </si>
  <si>
    <t>trávník - pol.181411131</t>
  </si>
  <si>
    <t>300,0*10*0,001</t>
  </si>
  <si>
    <t>29</t>
  </si>
  <si>
    <t>185851121</t>
  </si>
  <si>
    <t>Dovoz vody pro zálivku rostlin za vzdálenost do 1000 m</t>
  </si>
  <si>
    <t>-1426508761</t>
  </si>
  <si>
    <t>30</t>
  </si>
  <si>
    <t>181951101</t>
  </si>
  <si>
    <t>Úprava pláně v hornině tř. 1 až 4 bez zhutnění</t>
  </si>
  <si>
    <t>-1704929811</t>
  </si>
  <si>
    <t>zatravněná plocha</t>
  </si>
  <si>
    <t>31</t>
  </si>
  <si>
    <t>181951102</t>
  </si>
  <si>
    <t>Úprava pláně v hornině tř. 1 až 4 se zhutněním</t>
  </si>
  <si>
    <t>-1019808584</t>
  </si>
  <si>
    <t>úprava pláně chodníku</t>
  </si>
  <si>
    <t>94,0</t>
  </si>
  <si>
    <t>Zakládání</t>
  </si>
  <si>
    <t>32</t>
  </si>
  <si>
    <t>274313511</t>
  </si>
  <si>
    <t>Základové pásy z betonu tř. C 12/15</t>
  </si>
  <si>
    <t>-184896392</t>
  </si>
  <si>
    <t>podkladní beton pod základovými pasy</t>
  </si>
  <si>
    <t>33</t>
  </si>
  <si>
    <t>274313711</t>
  </si>
  <si>
    <t>Základové pásy z betonu tř. C 20/25</t>
  </si>
  <si>
    <t>-625776472</t>
  </si>
  <si>
    <t>0,85*(0,525*0,9*6+0,4*0,9*3)</t>
  </si>
  <si>
    <t>0,85*0,4*(1,4*4+0,9*6+1,6*2)</t>
  </si>
  <si>
    <t>0,85*0,4*(3,5*3+3,2*2)</t>
  </si>
  <si>
    <t>13,9*0,05+0,403</t>
  </si>
  <si>
    <t>34</t>
  </si>
  <si>
    <t>274351215</t>
  </si>
  <si>
    <t>Zřízení bednění stěn základových pasů</t>
  </si>
  <si>
    <t>1021702883</t>
  </si>
  <si>
    <t>0,85*(1,8*2+1,4*12+0,9*12+0,5*6)</t>
  </si>
  <si>
    <t>0,85*(21,8+1,2*2+1,4*6+1,3*4)</t>
  </si>
  <si>
    <t>61,2*0,1+0,68</t>
  </si>
  <si>
    <t>35</t>
  </si>
  <si>
    <t>274351216</t>
  </si>
  <si>
    <t>Odstranění bednění stěn základových pasů</t>
  </si>
  <si>
    <t>993649780</t>
  </si>
  <si>
    <t>36</t>
  </si>
  <si>
    <t>27931000R</t>
  </si>
  <si>
    <t>Ochrana stávajících inženýrských přípojek v zemi v místě nových základů (obetonování, chráničky a pod.)</t>
  </si>
  <si>
    <t>m</t>
  </si>
  <si>
    <t>1674789964</t>
  </si>
  <si>
    <t>Svislé a kompletní konstrukce</t>
  </si>
  <si>
    <t>37</t>
  </si>
  <si>
    <t>342273110</t>
  </si>
  <si>
    <t>Příčky tl 70 mm z bloků z lehkého keramického betonu</t>
  </si>
  <si>
    <t>-2119816731</t>
  </si>
  <si>
    <t>nové příčky</t>
  </si>
  <si>
    <t>2,7*1,65*6-0,95*2,0*6</t>
  </si>
  <si>
    <t>2,7*2,35*7-1,97*(0,8*6+0,7)</t>
  </si>
  <si>
    <t>2,7*(1,65*2+3,1*2+1,1+1,2)</t>
  </si>
  <si>
    <t>-1,97*0,7*6</t>
  </si>
  <si>
    <t>72,5*0,05+0,879</t>
  </si>
  <si>
    <t>38</t>
  </si>
  <si>
    <t>342273111</t>
  </si>
  <si>
    <t>Příčky tl 115 mm z bloků z lehkého keramického betonu</t>
  </si>
  <si>
    <t>1567821077</t>
  </si>
  <si>
    <t>nové zdivo</t>
  </si>
  <si>
    <t>2,7*(3,5*2+2,2*2+3,5*2)</t>
  </si>
  <si>
    <t>-1,97*0,8*4</t>
  </si>
  <si>
    <t>3,0*(2,0*2+1,9*4+3,8*2+3,5*3+2,0*6+1,4*3)</t>
  </si>
  <si>
    <t>-0,9*2,0*6</t>
  </si>
  <si>
    <t>-1,85*(1,4+0,4)*6</t>
  </si>
  <si>
    <t>150,3*0,05+0,189</t>
  </si>
  <si>
    <t>39</t>
  </si>
  <si>
    <t>340238235</t>
  </si>
  <si>
    <t>Zazdívka otvorů pl do 1 m2 v příčkách nebo stěnách z příčkovek z keramického betonu tl 150 mm</t>
  </si>
  <si>
    <t>-1441359440</t>
  </si>
  <si>
    <t>výkres č.13</t>
  </si>
  <si>
    <t>2,1*0,45*4+0,22</t>
  </si>
  <si>
    <t>40</t>
  </si>
  <si>
    <t>340239235</t>
  </si>
  <si>
    <t>Zazdívka otvorů pl do 4 m2 v příčkách nebo stěnách z příčkovek z keramického betonu tl 150 mm</t>
  </si>
  <si>
    <t>5776246</t>
  </si>
  <si>
    <t>2,1*0,9*4</t>
  </si>
  <si>
    <t>2,1*0,725*2</t>
  </si>
  <si>
    <t>0,395</t>
  </si>
  <si>
    <t>41</t>
  </si>
  <si>
    <t>341311711</t>
  </si>
  <si>
    <t>Stěny nosné z betonu tř. C 20/25</t>
  </si>
  <si>
    <t>-1360797289</t>
  </si>
  <si>
    <t>výkres č.13 - zabetonování dveřních otvorů</t>
  </si>
  <si>
    <t>0,15*0,9*2,05*2</t>
  </si>
  <si>
    <t>42</t>
  </si>
  <si>
    <t>341351105</t>
  </si>
  <si>
    <t>Zřízení bednění oboustranného stěn nosných</t>
  </si>
  <si>
    <t>-1505732906</t>
  </si>
  <si>
    <t>0,9*2,05*2*2+0,62</t>
  </si>
  <si>
    <t>43</t>
  </si>
  <si>
    <t>341351106</t>
  </si>
  <si>
    <t>Odstranění bednění oboustranného stěn nosných</t>
  </si>
  <si>
    <t>988211219</t>
  </si>
  <si>
    <t>44</t>
  </si>
  <si>
    <t>342291131</t>
  </si>
  <si>
    <t>Ukotvení příček k betonovým konstrukcím plochými kotvami</t>
  </si>
  <si>
    <t>282811369</t>
  </si>
  <si>
    <t>zazdívka otvorů v ŽB příčkách</t>
  </si>
  <si>
    <t>2,1*16</t>
  </si>
  <si>
    <t>dobetonávka otvorů v ŽB příčkách</t>
  </si>
  <si>
    <t>2,05*4</t>
  </si>
  <si>
    <t>nové zdivo  kotvené do stávajících konstrukcí</t>
  </si>
  <si>
    <t>2,7*39</t>
  </si>
  <si>
    <t>kotvení nového zdiva navzájem</t>
  </si>
  <si>
    <t>2,7*25</t>
  </si>
  <si>
    <t>214,6*0,05+0,67</t>
  </si>
  <si>
    <t>45</t>
  </si>
  <si>
    <t>317144113</t>
  </si>
  <si>
    <t>Překlady z lehkého keramického betonu nízké š 115 v 115 dl 1240 mm</t>
  </si>
  <si>
    <t>kus</t>
  </si>
  <si>
    <t>-80031391</t>
  </si>
  <si>
    <t>46</t>
  </si>
  <si>
    <t>311274143</t>
  </si>
  <si>
    <t>Zdivo nosné tl 240 mm z tvárnic z keramického betonu na pero a drážku</t>
  </si>
  <si>
    <t>1591419350</t>
  </si>
  <si>
    <t>dozdívky parapetu v obvodovém zdivu</t>
  </si>
  <si>
    <t>0,24*(1,8-0,85)*(1,35+2,1)</t>
  </si>
  <si>
    <t>0,213</t>
  </si>
  <si>
    <t>Vodorovné konstrukce</t>
  </si>
  <si>
    <t>47</t>
  </si>
  <si>
    <t>41138860R</t>
  </si>
  <si>
    <t>Zabetonování otvorů ve stropech včetně lešení, bednění, odbednění a výztuže (materiál v ceně) ze suchých směsí, tl. do 150 mm ve stropech železobetonových, tvárnicových a prefabrikovaných plochy do 0,25 m2</t>
  </si>
  <si>
    <t>-2022397483</t>
  </si>
  <si>
    <t>48</t>
  </si>
  <si>
    <t>417321414</t>
  </si>
  <si>
    <t>Ztužující pásy a věnce ze ŽB tř. C 20/25</t>
  </si>
  <si>
    <t>49282048</t>
  </si>
  <si>
    <t xml:space="preserve">výkres č.16 </t>
  </si>
  <si>
    <t>věnec V1</t>
  </si>
  <si>
    <t>0,47</t>
  </si>
  <si>
    <t>věnec V2</t>
  </si>
  <si>
    <t>0,95</t>
  </si>
  <si>
    <t>1,42*0,01</t>
  </si>
  <si>
    <t>49</t>
  </si>
  <si>
    <t>417351115</t>
  </si>
  <si>
    <t>Zřízení bednění ztužujících věnců</t>
  </si>
  <si>
    <t>-1790623956</t>
  </si>
  <si>
    <t>2*0,18*21,6</t>
  </si>
  <si>
    <t>2*0,33*23,8</t>
  </si>
  <si>
    <t>23,5*0,1+0,166</t>
  </si>
  <si>
    <t>50</t>
  </si>
  <si>
    <t>417351116</t>
  </si>
  <si>
    <t>Odstranění bednění ztužujících věnců</t>
  </si>
  <si>
    <t>-1232770214</t>
  </si>
  <si>
    <t>51</t>
  </si>
  <si>
    <t>417361821</t>
  </si>
  <si>
    <t>Výztuž ztužujících pásů a věnců betonářskou ocelí 10 505</t>
  </si>
  <si>
    <t>-202568998</t>
  </si>
  <si>
    <t>3,5*21,6*0,001</t>
  </si>
  <si>
    <t>5,0*23,8*0,001</t>
  </si>
  <si>
    <t>0,195*0,1</t>
  </si>
  <si>
    <t>Poznámka :</t>
  </si>
  <si>
    <t>výztuž věnců přivařit do profilu U160</t>
  </si>
  <si>
    <t>Komunikace pozemní</t>
  </si>
  <si>
    <t>52</t>
  </si>
  <si>
    <t>596211111</t>
  </si>
  <si>
    <t>Kladení zámkové dlažby komunikací pro pěší tl 60 mm skupiny A pl do 100 m2</t>
  </si>
  <si>
    <t>2031869602</t>
  </si>
  <si>
    <t>chodník</t>
  </si>
  <si>
    <t>53</t>
  </si>
  <si>
    <t>592452140</t>
  </si>
  <si>
    <t>dlažba betonová zámková protiskluzná tl.6 cm</t>
  </si>
  <si>
    <t>1942114623</t>
  </si>
  <si>
    <t>ztratné 2%</t>
  </si>
  <si>
    <t>94,0*1,02+0,12</t>
  </si>
  <si>
    <t>54</t>
  </si>
  <si>
    <t>56472100R</t>
  </si>
  <si>
    <t>Podklad z kameniva hrubého drceného vel. 8-16 mm tl 50 mm</t>
  </si>
  <si>
    <t>411462378</t>
  </si>
  <si>
    <t>55</t>
  </si>
  <si>
    <t>564831111</t>
  </si>
  <si>
    <t>Podklad ze štěrkodrtě ŠD tl 100 mm</t>
  </si>
  <si>
    <t>-1376079756</t>
  </si>
  <si>
    <t>61</t>
  </si>
  <si>
    <t>Úprava povrchů vnitřních</t>
  </si>
  <si>
    <t>56</t>
  </si>
  <si>
    <t>612142012</t>
  </si>
  <si>
    <t>Potažení vnitřních stěn rabicovým pletivem</t>
  </si>
  <si>
    <t>1135678616</t>
  </si>
  <si>
    <t>dozdívky - vyrovnání tl. dozdívek do tl. stávajících stěn</t>
  </si>
  <si>
    <t>0,9*2,1*4*2</t>
  </si>
  <si>
    <t>2,1*(0,725*2+0,45*4)*2</t>
  </si>
  <si>
    <t>28,8*0,05+0,79</t>
  </si>
  <si>
    <t>57</t>
  </si>
  <si>
    <t>612142002</t>
  </si>
  <si>
    <t>Potažení vnitřních stěn sklovláknitým pletivem</t>
  </si>
  <si>
    <t>2120221683</t>
  </si>
  <si>
    <t>výkres č.3</t>
  </si>
  <si>
    <t>přechod nových dozdívek x stávající zdivo</t>
  </si>
  <si>
    <t>(plochy, které se budou omítat)</t>
  </si>
  <si>
    <t>(0,3+0,3)*(2,4*6+0,725*2+0,45*4+2,35*4+0,9*2)</t>
  </si>
  <si>
    <t>přechod nového zdiva  x stávající zdivo</t>
  </si>
  <si>
    <t>(0,3+0,3)*2,7*57</t>
  </si>
  <si>
    <t>109,6*0,1+0,39</t>
  </si>
  <si>
    <t>58</t>
  </si>
  <si>
    <t>612331121</t>
  </si>
  <si>
    <t>Omítka cementová vnitřních ploch nanášená ručně jednovrstvá, tloušťky do 10 mm hladká svislých konstrukcí stěn</t>
  </si>
  <si>
    <t>-1362196586</t>
  </si>
  <si>
    <t>cem.omítka na rabicové pletivo - dle pol.612142012</t>
  </si>
  <si>
    <t>31,0</t>
  </si>
  <si>
    <t>59</t>
  </si>
  <si>
    <t>612331191</t>
  </si>
  <si>
    <t>Příplatek k cementové omítce vnitřních stěn za každých dalších 5 mm tloušťky ručně</t>
  </si>
  <si>
    <t>-1042293863</t>
  </si>
  <si>
    <t>celková tl. vyrovnání cca 20 mm</t>
  </si>
  <si>
    <t>pol.612331121</t>
  </si>
  <si>
    <t>31,0*2</t>
  </si>
  <si>
    <t>60</t>
  </si>
  <si>
    <t>611135002</t>
  </si>
  <si>
    <t>Vyrovnání podkladu vnitřních stropů maltou cementovou tl do 10 mm</t>
  </si>
  <si>
    <t>-1936202452</t>
  </si>
  <si>
    <t xml:space="preserve">začištění povrchů po vybouraných konstrukcích </t>
  </si>
  <si>
    <t>předpoklad 10% plochy stropů</t>
  </si>
  <si>
    <t>280,0*0,1</t>
  </si>
  <si>
    <t>612135002</t>
  </si>
  <si>
    <t>Vyrovnání podkladu vnitřních stěn maltou cementovou tl do 10 mm</t>
  </si>
  <si>
    <t>1887274753</t>
  </si>
  <si>
    <t>počištění povrchu stávajících stěn po vybouraných konstrukcí</t>
  </si>
  <si>
    <t>průměrná tl.20 mm</t>
  </si>
  <si>
    <t>předpoklad 20% plochy</t>
  </si>
  <si>
    <t>2,6*(12,0+21,7*2+2,2*2+4,7+4,7*14+3,5*14)</t>
  </si>
  <si>
    <t>méně otvory</t>
  </si>
  <si>
    <t>-1,6*(2,1*12+1,35*2)</t>
  </si>
  <si>
    <t>-(0,6*0,6*2+1,8*2,1)</t>
  </si>
  <si>
    <t>417,0*0,05+0,11</t>
  </si>
  <si>
    <t>Mezisoučet - plocha 100%</t>
  </si>
  <si>
    <t>z toho 20%</t>
  </si>
  <si>
    <t>438,0*0,2+0,4</t>
  </si>
  <si>
    <t>Mezisoučet  - vyrovnání podkladu</t>
  </si>
  <si>
    <t>62</t>
  </si>
  <si>
    <t>611135092</t>
  </si>
  <si>
    <t>Příplatek k vyrovnání vnitřních stropů maltou cementovou za každých dalších 5 mm tl</t>
  </si>
  <si>
    <t>411332541</t>
  </si>
  <si>
    <t>průměrná tl. vyrovnání =20 mm</t>
  </si>
  <si>
    <t>pol.611135002</t>
  </si>
  <si>
    <t>28,0*2</t>
  </si>
  <si>
    <t>63</t>
  </si>
  <si>
    <t>612135092</t>
  </si>
  <si>
    <t>Příplatek k vyrovnání vnitřních stěn maltou cementovou za každých dalších 5 mm tl</t>
  </si>
  <si>
    <t>-205011650</t>
  </si>
  <si>
    <t>pol.612135002</t>
  </si>
  <si>
    <t>88,0*2</t>
  </si>
  <si>
    <t>64</t>
  </si>
  <si>
    <t>611325421</t>
  </si>
  <si>
    <t>Oprava vnitřní vápenocementové štukové omítky stropů v rozsahu plochy do 10%</t>
  </si>
  <si>
    <t>-618228800</t>
  </si>
  <si>
    <t>pouze plocha stropů, které nebudou zakryty podhledem</t>
  </si>
  <si>
    <t>místnost č.1.01 až 1.1.09</t>
  </si>
  <si>
    <t>7,57+1,8*2+1,65*2+2,42+1,82+1,98+9,82</t>
  </si>
  <si>
    <t>30,5*0,1+0,44</t>
  </si>
  <si>
    <t xml:space="preserve">v této položce je rozsah opravy do 10% plochy je započten </t>
  </si>
  <si>
    <t>poníženou cenou /1 m2 - do výměry se vykazuje</t>
  </si>
  <si>
    <t>celá opravovaná plocha stropu</t>
  </si>
  <si>
    <t>65</t>
  </si>
  <si>
    <t>612325422</t>
  </si>
  <si>
    <t>Oprava vnitřní vápenocementové štukové omítky stěn v rozsahu plochy do 30%</t>
  </si>
  <si>
    <t>1928598129</t>
  </si>
  <si>
    <t>pouze plocha těn, které nebudou zakryty předstěnou</t>
  </si>
  <si>
    <t>místnost č.1.01 až 1.1.10</t>
  </si>
  <si>
    <t>2,6*(4,7*2+3,3*4+2,5*2+2,2)</t>
  </si>
  <si>
    <t>-(1,7*2,4+1,97*0,8*2)</t>
  </si>
  <si>
    <t>místnost č. a.04 až f.04</t>
  </si>
  <si>
    <t>2,6*3,5*11-1,97*0,8*10</t>
  </si>
  <si>
    <t>místnost č. a.05 až f.05</t>
  </si>
  <si>
    <t>2,6*3,5*6-1,6*2,1*6</t>
  </si>
  <si>
    <t>189,0*0,2+0,172</t>
  </si>
  <si>
    <t xml:space="preserve">v této položce je rozsah opravy 10-30% plochy je započten </t>
  </si>
  <si>
    <t>celá opravovaná plocha stěn</t>
  </si>
  <si>
    <t>66</t>
  </si>
  <si>
    <t>612341121</t>
  </si>
  <si>
    <t>Sádrová nebo vápenosádrová omítka hladká jednovrstvá vnitřních stěn nanášená ručně</t>
  </si>
  <si>
    <t>-1464709938</t>
  </si>
  <si>
    <t>nové zdivo nezakryté předstěnou</t>
  </si>
  <si>
    <t>místnost 1.01 až 1.10</t>
  </si>
  <si>
    <t>2,6*(3,4*2+1,65*2+3,1*2+1,1+1,2+2,3)*2</t>
  </si>
  <si>
    <t>-1,97*(0,8*2+0,7*7)*2</t>
  </si>
  <si>
    <t>byty</t>
  </si>
  <si>
    <t>2,3*(1,58+2,0+1,8)*6</t>
  </si>
  <si>
    <t>2,3*(1,65+1,4)*2*6</t>
  </si>
  <si>
    <t>-2,0*0,95*3*6</t>
  </si>
  <si>
    <t>-(1,4*1,85+0,4*1,85)*6</t>
  </si>
  <si>
    <t>2,3*3,3*2-1,97*0,8*2</t>
  </si>
  <si>
    <t>2,1*(0,75*2+0,45*3)</t>
  </si>
  <si>
    <t>2,3*2,3*8*2+1,97*0,8*6*2</t>
  </si>
  <si>
    <t>308,9*0,1+0,231</t>
  </si>
  <si>
    <t>Úprava povrchů vnějších</t>
  </si>
  <si>
    <t>67</t>
  </si>
  <si>
    <t>629995101</t>
  </si>
  <si>
    <t>Očištění vnějších ploch tlakovou vodou</t>
  </si>
  <si>
    <t>995546912</t>
  </si>
  <si>
    <t>stávající plochy, které se budou zateplovat</t>
  </si>
  <si>
    <t>stěna W1+W7</t>
  </si>
  <si>
    <t>127,0+58,3</t>
  </si>
  <si>
    <t>podhled</t>
  </si>
  <si>
    <t>1,2*1,7</t>
  </si>
  <si>
    <t>stěna W2 + W7a</t>
  </si>
  <si>
    <t>14,1+4,5</t>
  </si>
  <si>
    <t>206,0*0,05+0,76</t>
  </si>
  <si>
    <t>68</t>
  </si>
  <si>
    <t>622135001</t>
  </si>
  <si>
    <t>Vyrovnání podkladu vnějších stěn maltou vápenocementovou tl do 10 mm</t>
  </si>
  <si>
    <t>1073545877</t>
  </si>
  <si>
    <t>"vyrovnání v tl.20 mm vnějších otlučených poškozených</t>
  </si>
  <si>
    <t>omítek stávajícího zdiva - cca 20% z celé plochy</t>
  </si>
  <si>
    <t>dle pol.978015591</t>
  </si>
  <si>
    <t>50,0</t>
  </si>
  <si>
    <t>vyrovnání po otlučeném obkladu stávajícího soklu</t>
  </si>
  <si>
    <t>cca 20%</t>
  </si>
  <si>
    <t>dle pol.978059641</t>
  </si>
  <si>
    <t>8,0</t>
  </si>
  <si>
    <t>69</t>
  </si>
  <si>
    <t>622135091</t>
  </si>
  <si>
    <t>Příplatek k vyrovnání vnějších stěn maltou vápenocementovou za každých dalších 5 mm tl</t>
  </si>
  <si>
    <t>1568497590</t>
  </si>
  <si>
    <t>"vyrovnání v tl. 20 mm</t>
  </si>
  <si>
    <t>"pol.622135001 mezisoučet A</t>
  </si>
  <si>
    <t>50,0*2</t>
  </si>
  <si>
    <t>vyrovnání v tl. 50 mm</t>
  </si>
  <si>
    <t>"pol.622135001 mezisoučet B</t>
  </si>
  <si>
    <t>8,0*8</t>
  </si>
  <si>
    <t>70</t>
  </si>
  <si>
    <t>629991011</t>
  </si>
  <si>
    <t>Zakrytí výplní otvorů a svislých ploch fólií přilepenou lepící páskou</t>
  </si>
  <si>
    <t>844959574</t>
  </si>
  <si>
    <t>2,1*(1,6*6+0,65*2)</t>
  </si>
  <si>
    <t>1,7*2,45+1,025*2,45*6</t>
  </si>
  <si>
    <t>(1,45+0,4)*1,85*6</t>
  </si>
  <si>
    <t>62,6*0,1+0,082</t>
  </si>
  <si>
    <t>71</t>
  </si>
  <si>
    <t>621221001</t>
  </si>
  <si>
    <t>Montáž kontaktního zateplení vnějších podhledů z minerální vlny s podélnou orientací tl do 40 mm</t>
  </si>
  <si>
    <t>427228752</t>
  </si>
  <si>
    <t>podbití okaje stávající střechy</t>
  </si>
  <si>
    <t>dle pol.762421012</t>
  </si>
  <si>
    <t>33,0</t>
  </si>
  <si>
    <t>72</t>
  </si>
  <si>
    <t>621221031</t>
  </si>
  <si>
    <t>Montáž kontaktního zateplení vnějších podhledů z minerální vlny s podélnou orientací tl do 160 mm</t>
  </si>
  <si>
    <t>375032260</t>
  </si>
  <si>
    <t>podbití podhledů nové střechy</t>
  </si>
  <si>
    <t>dle pol.762421016</t>
  </si>
  <si>
    <t>6,0</t>
  </si>
  <si>
    <t>73</t>
  </si>
  <si>
    <t>63151518R</t>
  </si>
  <si>
    <t>deska minerální izolační fasádní tl. 20 mm</t>
  </si>
  <si>
    <t>2035213958</t>
  </si>
  <si>
    <t>ztratné 10%</t>
  </si>
  <si>
    <t>pol.621221001</t>
  </si>
  <si>
    <t>33,0*1,1+0,7</t>
  </si>
  <si>
    <t>74</t>
  </si>
  <si>
    <t>631515380</t>
  </si>
  <si>
    <t>deska minerální izolační fasádní tl. 160 mm</t>
  </si>
  <si>
    <t>29253306</t>
  </si>
  <si>
    <t>pol.621221031</t>
  </si>
  <si>
    <t>6,0*1,1+0,4</t>
  </si>
  <si>
    <t>75</t>
  </si>
  <si>
    <t>621211021</t>
  </si>
  <si>
    <t>Montáž kontaktního zateplení vnějších podhledů z polystyrénových desek tl do 120 mm</t>
  </si>
  <si>
    <t>732778889</t>
  </si>
  <si>
    <t>"EPS 70 F tl. 100 mm</t>
  </si>
  <si>
    <t>"podhledy vchodu do temperovaných prostor</t>
  </si>
  <si>
    <t>1,2*1,7+0,06</t>
  </si>
  <si>
    <t>76</t>
  </si>
  <si>
    <t>622211001</t>
  </si>
  <si>
    <t>Montáž kontaktního zateplení vnějších stěn z polystyrénových desek tl do 40 mm</t>
  </si>
  <si>
    <t>1898726163</t>
  </si>
  <si>
    <t>stávající štíty</t>
  </si>
  <si>
    <t>13,4*2,0*0,5*2</t>
  </si>
  <si>
    <t>26,8*0,1+0,52</t>
  </si>
  <si>
    <t>77</t>
  </si>
  <si>
    <t>622211011</t>
  </si>
  <si>
    <t>Montáž kontaktního zateplení vnějších stěn z polystyrénových desek tl do 80 mm</t>
  </si>
  <si>
    <t>-1728945796</t>
  </si>
  <si>
    <t>XPS 30 tl.80 mm</t>
  </si>
  <si>
    <t>"stěna W7a (temperované prostory- sokl)</t>
  </si>
  <si>
    <t>0,3*(5,6*2+1,2*2)</t>
  </si>
  <si>
    <t>4,08*0,1+0,012</t>
  </si>
  <si>
    <t>78</t>
  </si>
  <si>
    <t>622211021</t>
  </si>
  <si>
    <t>Montáž kontaktního zateplení vnějších stěn z polystyrénových desek tl přes 80 mm do 120 mm</t>
  </si>
  <si>
    <t>-210204763</t>
  </si>
  <si>
    <t>EPS 70F tl.100 mm</t>
  </si>
  <si>
    <t>"stěna W7 (temperované prostory)</t>
  </si>
  <si>
    <t>3,0*12,6-1,7*2,45+2,45*1,2*2</t>
  </si>
  <si>
    <t>39,5*0,1+0,535</t>
  </si>
  <si>
    <t>79</t>
  </si>
  <si>
    <t>622211031</t>
  </si>
  <si>
    <t>Montáž kontaktního zateplení vnějších stěn z polystyrénových desek tl přes 120 mm  do 160 mm</t>
  </si>
  <si>
    <t>-1340945188</t>
  </si>
  <si>
    <t>"XPS 30 tl. 160 mm</t>
  </si>
  <si>
    <t>"stěna W2 (stávající zdivo - sokl nad terénem)</t>
  </si>
  <si>
    <t>0,3*(4,0+12,4+26,2)</t>
  </si>
  <si>
    <t>12,8*0,1+0,04</t>
  </si>
  <si>
    <t>Mezisoučet W2</t>
  </si>
  <si>
    <t>"stěna W5 (nové zdivo - sokl nad terénem)</t>
  </si>
  <si>
    <t>0,3*(1,9*2+2,0*2+0,7*6+3,8*2+3,3*3-1,1*3)</t>
  </si>
  <si>
    <t>7,9*0,1+0,35</t>
  </si>
  <si>
    <t>Mezisoučet W5</t>
  </si>
  <si>
    <t>80</t>
  </si>
  <si>
    <t>622211041</t>
  </si>
  <si>
    <t>Montáž kontaktního zateplení vnějších stěn z polystyrénových desek tl do 200 mm</t>
  </si>
  <si>
    <t>-1010112401</t>
  </si>
  <si>
    <t>EPS 70F tl.180 mm</t>
  </si>
  <si>
    <t>stěna W1 (stávající zdivo)</t>
  </si>
  <si>
    <t>3,0*(4,0+12,7+26,2)</t>
  </si>
  <si>
    <t>-(2,04*1,57*6+2,04*0,62*2)</t>
  </si>
  <si>
    <t>107,0*0,05+0,696</t>
  </si>
  <si>
    <t>Mezisoučet  W1</t>
  </si>
  <si>
    <t>stěna W4 (nové zdivo)</t>
  </si>
  <si>
    <t>2,7*(1,9*2+2,0*2+0,7*6+3,8*2+3,3*3)</t>
  </si>
  <si>
    <t>7,5*1,2*0,5*3</t>
  </si>
  <si>
    <t>-(0,965*2,42*6+1,82-1,79*6)</t>
  </si>
  <si>
    <t>88,0*0,05+0,542</t>
  </si>
  <si>
    <t>Mezisoučet W4</t>
  </si>
  <si>
    <t>81</t>
  </si>
  <si>
    <t>283764210</t>
  </si>
  <si>
    <t>deska z extrudovaného polystyrénu  XPS 30 SF 80 mm</t>
  </si>
  <si>
    <t>-116091683</t>
  </si>
  <si>
    <t>pol.622211011</t>
  </si>
  <si>
    <t>4,5*1,02+0,01</t>
  </si>
  <si>
    <t>82</t>
  </si>
  <si>
    <t>283764250</t>
  </si>
  <si>
    <t>deska z extrudovaného polystyrénu  XPS 30 tl. 160 mm</t>
  </si>
  <si>
    <t>-225103203</t>
  </si>
  <si>
    <t>pol.622211031</t>
  </si>
  <si>
    <t>23,1*1,02+0,438</t>
  </si>
  <si>
    <t>83</t>
  </si>
  <si>
    <t>283759380</t>
  </si>
  <si>
    <t>deska fasádní polystyrénová EPS 70 F (třída reakce na oheň E) 1000 x 500 x 100 mm</t>
  </si>
  <si>
    <t>1951447451</t>
  </si>
  <si>
    <t>"ztratné 2%</t>
  </si>
  <si>
    <t>"pol.621211021+621211021</t>
  </si>
  <si>
    <t>44,0*1,02+2,1*1,02</t>
  </si>
  <si>
    <t>0,978</t>
  </si>
  <si>
    <t>84</t>
  </si>
  <si>
    <t>283759310</t>
  </si>
  <si>
    <t>deska fasádní polystyrénová EPS 70 F (třída reakce na oheň E) 1000 x 500 x 30 mm</t>
  </si>
  <si>
    <t>1330434907</t>
  </si>
  <si>
    <t>"pol.621211001</t>
  </si>
  <si>
    <t>30,0*1,02+0,4</t>
  </si>
  <si>
    <t>85</t>
  </si>
  <si>
    <t>283759530</t>
  </si>
  <si>
    <t>deska fasádní polystyrénová EPS 70 F (třída reakce na oheň E) 1000 x 500 x 180 mm</t>
  </si>
  <si>
    <t>1794587431</t>
  </si>
  <si>
    <t>pol.622211041</t>
  </si>
  <si>
    <t>206,0*1,02+0,88</t>
  </si>
  <si>
    <t>86</t>
  </si>
  <si>
    <t>621251101</t>
  </si>
  <si>
    <t>Příplatek k cenám kontaktního zateplení podhledů za použití tepelněizolačních zátek z polystyrenu</t>
  </si>
  <si>
    <t>-815523630</t>
  </si>
  <si>
    <t>87</t>
  </si>
  <si>
    <t>622251101</t>
  </si>
  <si>
    <t>Příplatek k cenám kontaktního zateplení stěn za použití tepelněizolačních zátek z polystyrenu</t>
  </si>
  <si>
    <t>1203456974</t>
  </si>
  <si>
    <t>30,0+4,5+44,0+23,1+306,0</t>
  </si>
  <si>
    <t>88</t>
  </si>
  <si>
    <t>622251105</t>
  </si>
  <si>
    <t>Příplatek k cenám kontaktního zateplení stěn za použití tepelněizolačních zátek z minerální vlny</t>
  </si>
  <si>
    <t>668770998</t>
  </si>
  <si>
    <t>33,0+6,0</t>
  </si>
  <si>
    <t>89</t>
  </si>
  <si>
    <t>622252001</t>
  </si>
  <si>
    <t>Montáž zakládacích soklových lišt kontaktního zateplení</t>
  </si>
  <si>
    <t>-1752357943</t>
  </si>
  <si>
    <t>"izolace tl.80 mm (W7a)</t>
  </si>
  <si>
    <t>(5,6*2+1,2*2)*1,1+0,04</t>
  </si>
  <si>
    <t>"izolace tl.100 mm (W7)</t>
  </si>
  <si>
    <t>"izolace tl.160 mm (W2+W5)</t>
  </si>
  <si>
    <t>(4,0+12,7+26,2)*1,1+0,99</t>
  </si>
  <si>
    <t>(1,9*2+2,0*2+0,7*6+3,8*2+3,3*3-1,1*3)*1,1</t>
  </si>
  <si>
    <t>Mezisoučet C</t>
  </si>
  <si>
    <t>"zolace tl.180 mm (W1+W4)</t>
  </si>
  <si>
    <t>Mezisoučet D</t>
  </si>
  <si>
    <t>90</t>
  </si>
  <si>
    <t>590514120</t>
  </si>
  <si>
    <t>lišta zakládací LO 83 mm tl 1,0 mm</t>
  </si>
  <si>
    <t>1148628651</t>
  </si>
  <si>
    <t>"ztratné 10%</t>
  </si>
  <si>
    <t>"pol.622252001 mezisoučet A</t>
  </si>
  <si>
    <t>15,0*1,1</t>
  </si>
  <si>
    <t>91</t>
  </si>
  <si>
    <t>590514160</t>
  </si>
  <si>
    <t>lišta zakládací LO 103 mm tl 1,0 mm</t>
  </si>
  <si>
    <t>-1426615071</t>
  </si>
  <si>
    <t>"pol.622252001 mezisoučet B</t>
  </si>
  <si>
    <t>92</t>
  </si>
  <si>
    <t>590516380</t>
  </si>
  <si>
    <t>lišta zakládací LO 163 mm tl.1,0mm</t>
  </si>
  <si>
    <t>959462130</t>
  </si>
  <si>
    <t>"pol.622252001 mezisoučet C</t>
  </si>
  <si>
    <t>77,0*1,1+0,3</t>
  </si>
  <si>
    <t>93</t>
  </si>
  <si>
    <t>59051600R</t>
  </si>
  <si>
    <t>lišta zakládací LO 183 mm tl.1,0mm</t>
  </si>
  <si>
    <t>-1882481642</t>
  </si>
  <si>
    <t>"pol.622252001 mezisoučet D</t>
  </si>
  <si>
    <t>94</t>
  </si>
  <si>
    <t>622252002</t>
  </si>
  <si>
    <t>Montáž ostatních lišt kontaktního zateplení</t>
  </si>
  <si>
    <t>-1798119607</t>
  </si>
  <si>
    <t>"lišta rohová Al ,10/15 cm s tkaninou bal. 2,5 m</t>
  </si>
  <si>
    <t>"svislé rohy fasádních otvorů</t>
  </si>
  <si>
    <t>1,6*12+0,65*4+1,85*12</t>
  </si>
  <si>
    <t>44,0*0,1+0,6</t>
  </si>
  <si>
    <t>Mezisoučet A1</t>
  </si>
  <si>
    <t>"rohy objektu svislé</t>
  </si>
  <si>
    <t>3,3*4+3,3*4+1,45*6</t>
  </si>
  <si>
    <t>35,1*0,1+0,39</t>
  </si>
  <si>
    <t>Mezisoučet A2</t>
  </si>
  <si>
    <t xml:space="preserve">"lišta s okapničkou Al </t>
  </si>
  <si>
    <t>"nadpraží fasádních otvorů</t>
  </si>
  <si>
    <t>2,1*8+1,7+1,025*6+1,85*6</t>
  </si>
  <si>
    <t>35,75*0,1+0,675</t>
  </si>
  <si>
    <t>"profil parapetní připojovací</t>
  </si>
  <si>
    <t>2,1*8+1,85*6</t>
  </si>
  <si>
    <t>27,9*0,1+0,31</t>
  </si>
  <si>
    <t>"profil okenní a dveřní připojovací</t>
  </si>
  <si>
    <t>"mezisoučet A1+B+C</t>
  </si>
  <si>
    <t>49,0+40,0+31,0</t>
  </si>
  <si>
    <t>profil dilatační rohový</t>
  </si>
  <si>
    <t>3,0*2*1,1+0,4</t>
  </si>
  <si>
    <t>Mezisoučet E</t>
  </si>
  <si>
    <t>95</t>
  </si>
  <si>
    <t>590514820</t>
  </si>
  <si>
    <t>lišta rohová Al ,10/15 cm s tkaninou bal. 2,5 m</t>
  </si>
  <si>
    <t>848974398</t>
  </si>
  <si>
    <t>"dle pol.622252002 mezisoučet A1+A2</t>
  </si>
  <si>
    <t>(49,0+39,0)*1,1+0,2</t>
  </si>
  <si>
    <t>96</t>
  </si>
  <si>
    <t>590515100</t>
  </si>
  <si>
    <t>profil okenní s nepřiznanou okapnicí LTU plast 2,0 m</t>
  </si>
  <si>
    <t>110726830</t>
  </si>
  <si>
    <t>"ztratné 5%</t>
  </si>
  <si>
    <t>"dle pol.622252002 mezisoučet B</t>
  </si>
  <si>
    <t>40,0*1,1</t>
  </si>
  <si>
    <t>97</t>
  </si>
  <si>
    <t>590515120</t>
  </si>
  <si>
    <t>profil parapetní připojovací</t>
  </si>
  <si>
    <t>-1751494097</t>
  </si>
  <si>
    <t>"dle pol.622252002 mezisoučet C</t>
  </si>
  <si>
    <t>31,0*1,1+0,+0,9</t>
  </si>
  <si>
    <t>98</t>
  </si>
  <si>
    <t>590514760</t>
  </si>
  <si>
    <t>profil okenní začišťovací s tkaninou (připojovací profil okenní a dveřní)</t>
  </si>
  <si>
    <t>-1648321800</t>
  </si>
  <si>
    <t>"dle pol.622252002 mezisoučet D</t>
  </si>
  <si>
    <t>120,0*1,1</t>
  </si>
  <si>
    <t>99</t>
  </si>
  <si>
    <t>590515020</t>
  </si>
  <si>
    <t>profil dilatační rohový , dl. 2,5 m</t>
  </si>
  <si>
    <t>-303991957</t>
  </si>
  <si>
    <t>7,0*1,1+0,+0,3</t>
  </si>
  <si>
    <t>8*0,00035 'Přepočtené koeficientem množství</t>
  </si>
  <si>
    <t>100</t>
  </si>
  <si>
    <t>621521021</t>
  </si>
  <si>
    <t>Tenkovrstvá probarvená silikátová zrnitá omítka tl. 2,0 mm včetně penetrace vnějších podhledů (paropropustná voděodolná)</t>
  </si>
  <si>
    <t>1326521404</t>
  </si>
  <si>
    <t>"pol.621211021</t>
  </si>
  <si>
    <t>2,1</t>
  </si>
  <si>
    <t>pol.621221001+621221031</t>
  </si>
  <si>
    <t>101</t>
  </si>
  <si>
    <t>622521021</t>
  </si>
  <si>
    <t>Tenkovrstvá probarvená silikátová zrnitá omítka tl. 2,0 mm včetně penetrace vnějších stěn (paropropustná voděodolná)</t>
  </si>
  <si>
    <t>391192884</t>
  </si>
  <si>
    <t>pol.622211041+622211021+622211001</t>
  </si>
  <si>
    <t>206,0+44,0+30,0</t>
  </si>
  <si>
    <t>102</t>
  </si>
  <si>
    <t>622511121</t>
  </si>
  <si>
    <t>Tenkovrstvá  mozaiková hrubozrnná omítka včetně penetrace vnějších stěn (mechanicky odolná, voděodolná)</t>
  </si>
  <si>
    <t>-1229230101</t>
  </si>
  <si>
    <t>"pol.622211011+622211031</t>
  </si>
  <si>
    <t>4,5+23,1</t>
  </si>
  <si>
    <t>103</t>
  </si>
  <si>
    <t>629999011</t>
  </si>
  <si>
    <t>Příplatek k úpravám povrchů za provádění styku dvou barev nebo struktur na fasádě</t>
  </si>
  <si>
    <t>-1662269405</t>
  </si>
  <si>
    <t>"napojení soklové a fasádní omítky</t>
  </si>
  <si>
    <t>110,0</t>
  </si>
  <si>
    <t>ostatní barevné přechody v ploše omítky</t>
  </si>
  <si>
    <t>104</t>
  </si>
  <si>
    <t>931994142</t>
  </si>
  <si>
    <t>Těsnění dilatační spáry polyuretanovým tmelem do pl 4,0 cm2</t>
  </si>
  <si>
    <t>-1615446249</t>
  </si>
  <si>
    <t>těsnění dilateční spáry na fasádě mezi stávajícím a novým zdivem</t>
  </si>
  <si>
    <t>ostatní dilatační spáry v napojení různých</t>
  </si>
  <si>
    <t>materiálů jsou zahrnuty v montáži těchto prvků</t>
  </si>
  <si>
    <t>(např. výplně otvorů, klempířské a truhlářské</t>
  </si>
  <si>
    <t>prvky apod)</t>
  </si>
  <si>
    <t>105</t>
  </si>
  <si>
    <t>628195001</t>
  </si>
  <si>
    <t>Očištění zdiva nebo betonu zdí před započetím oprav ručně</t>
  </si>
  <si>
    <t>629227236</t>
  </si>
  <si>
    <t>"sokl pod terénem po obnažení (odkopání)</t>
  </si>
  <si>
    <t>stěna W3 + W6</t>
  </si>
  <si>
    <t>18,0+35,0</t>
  </si>
  <si>
    <t>106</t>
  </si>
  <si>
    <t>628195002</t>
  </si>
  <si>
    <t>Proměření rovinnosti fasády a zjištěné nerovnosti vyrovnat (před započetím zateplení fasády)</t>
  </si>
  <si>
    <t>-728780986</t>
  </si>
  <si>
    <t>2,1+4,5+58,3+23,1+220,0+53,0</t>
  </si>
  <si>
    <t>Podlahy a podlahové konstrukce</t>
  </si>
  <si>
    <t>107</t>
  </si>
  <si>
    <t>630000113</t>
  </si>
  <si>
    <t>Vyrovnání podkladu samonivelační stěrkou tl 4 mm pevnosti 30 Mpa</t>
  </si>
  <si>
    <t>-1358743966</t>
  </si>
  <si>
    <t>podlaha P1 - na stávající ŽB panely podlahy</t>
  </si>
  <si>
    <t>219,0</t>
  </si>
  <si>
    <t>108</t>
  </si>
  <si>
    <t>630000114</t>
  </si>
  <si>
    <t>Příplatek k vyrovnání podkladu dlažby samonivelační stěrkou pevnosti 30 Mpa ZKD 1 mm tloušťky</t>
  </si>
  <si>
    <t>1295023792</t>
  </si>
  <si>
    <t>celková tl. stěrky je 0-20 mm - průměrná tl.=10 mm</t>
  </si>
  <si>
    <t>podlaha P1 - pol.771990112</t>
  </si>
  <si>
    <t>219,*(10-4)</t>
  </si>
  <si>
    <t>109</t>
  </si>
  <si>
    <t>632453361</t>
  </si>
  <si>
    <t>Potěr betonový samonivelační tl do 60 mm</t>
  </si>
  <si>
    <t>-686044702</t>
  </si>
  <si>
    <t>výkres č.3,6</t>
  </si>
  <si>
    <t>podlaha P2 - litý samonivelační potěr tl.50-60 mm</t>
  </si>
  <si>
    <t>pol.713121111 mezisoučet P2</t>
  </si>
  <si>
    <t>95,0</t>
  </si>
  <si>
    <t>110</t>
  </si>
  <si>
    <t>63245100R</t>
  </si>
  <si>
    <t>Spádová vrstva z flexibilní cementové malty 2-15 mm</t>
  </si>
  <si>
    <t>-1791236139</t>
  </si>
  <si>
    <t>podlaha P2 - spádová vrstva z flexibilní cementové malty 2-15 mm</t>
  </si>
  <si>
    <t>ve smáčených prostorách</t>
  </si>
  <si>
    <t>pol.711193121</t>
  </si>
  <si>
    <t>48,0</t>
  </si>
  <si>
    <t>111</t>
  </si>
  <si>
    <t>632481213</t>
  </si>
  <si>
    <t>Separační vrstva z PE fólie</t>
  </si>
  <si>
    <t>434795927</t>
  </si>
  <si>
    <t>podlaha P2</t>
  </si>
  <si>
    <t>112</t>
  </si>
  <si>
    <t>631311125</t>
  </si>
  <si>
    <t>Mazanina tl do 120 mm z betonu prostého bez zvýšených nároků na prostředí tř. C 20/25</t>
  </si>
  <si>
    <t>-657734631</t>
  </si>
  <si>
    <t>podlaha P2 - tl. podkladního betonu 100 mm</t>
  </si>
  <si>
    <t>95,0*1,15*0,1</t>
  </si>
  <si>
    <t>113</t>
  </si>
  <si>
    <t>631319173</t>
  </si>
  <si>
    <t>Příplatek k mazanině tl do 120 mm za stržení povrchu spodní vrstvy před vložením výztuže</t>
  </si>
  <si>
    <t>1351843947</t>
  </si>
  <si>
    <t>pol.631311125</t>
  </si>
  <si>
    <t>10,925</t>
  </si>
  <si>
    <t>114</t>
  </si>
  <si>
    <t>631362021</t>
  </si>
  <si>
    <t>Výztuž mazanin svařovanými sítěmi Kari</t>
  </si>
  <si>
    <t>-2079377374</t>
  </si>
  <si>
    <t>podlaha P2 - výztuž podkladového betonu</t>
  </si>
  <si>
    <t>síť AQ70(6,04kg/m2)</t>
  </si>
  <si>
    <t>95,0*1,15*6,04*1,2*0,001</t>
  </si>
  <si>
    <t>115</t>
  </si>
  <si>
    <t>632481212</t>
  </si>
  <si>
    <t>Separační vrstva z asfaltovaného pásu</t>
  </si>
  <si>
    <t>-1311868451</t>
  </si>
  <si>
    <t>95,0*1,15+0,75</t>
  </si>
  <si>
    <t>116</t>
  </si>
  <si>
    <t>635111215</t>
  </si>
  <si>
    <t>Násyp pod podlahy ze štěrkopísku se zhutněním</t>
  </si>
  <si>
    <t>-1820946664</t>
  </si>
  <si>
    <t>podlaha P2 - ŠP tl.50 mm</t>
  </si>
  <si>
    <t>95,0*0,05</t>
  </si>
  <si>
    <t>117</t>
  </si>
  <si>
    <t>633811111</t>
  </si>
  <si>
    <t xml:space="preserve">Broušení nerovností betonových podlah do 2 mm </t>
  </si>
  <si>
    <t>-1049947832</t>
  </si>
  <si>
    <t>výkres č.3, 6</t>
  </si>
  <si>
    <t>podlaha P3 - před vstupem do m.č.1.01</t>
  </si>
  <si>
    <t>1,7*1,3+0,09</t>
  </si>
  <si>
    <t>118</t>
  </si>
  <si>
    <t>783901451</t>
  </si>
  <si>
    <t xml:space="preserve">Zametení betonových podlah </t>
  </si>
  <si>
    <t>34466607</t>
  </si>
  <si>
    <t>podlaha P3</t>
  </si>
  <si>
    <t>2,3</t>
  </si>
  <si>
    <t>119</t>
  </si>
  <si>
    <t>637211321</t>
  </si>
  <si>
    <t>Okapový chodník z betonových vymývaných dlaždic tl 50 mm kladených do písku se zalitím spár MC</t>
  </si>
  <si>
    <t>385136014</t>
  </si>
  <si>
    <t>0,5*(6,6+5,6+27,0+12,7+0,7+1,5)</t>
  </si>
  <si>
    <t>0,5*(2,7*2+3,9*2+1,5+4,5+0,7)</t>
  </si>
  <si>
    <t>120</t>
  </si>
  <si>
    <t>564261114</t>
  </si>
  <si>
    <t>Podklad nebo podsyp ze štěrkopísku ŠP tl 230 mm</t>
  </si>
  <si>
    <t>-1107020474</t>
  </si>
  <si>
    <t>ŠP podklad okapového chodníku v tl.200-250 mm</t>
  </si>
  <si>
    <t>37,0</t>
  </si>
  <si>
    <t>Osazování výplní otvorů</t>
  </si>
  <si>
    <t>121</t>
  </si>
  <si>
    <t>642942111</t>
  </si>
  <si>
    <t>Osazování zárubní nebo rámů dveřních kovových do 2,5 m2 na MC</t>
  </si>
  <si>
    <t>-475181092</t>
  </si>
  <si>
    <t>pro dveře D3+D4+D5+D6</t>
  </si>
  <si>
    <t>12+6+2+7</t>
  </si>
  <si>
    <t>122</t>
  </si>
  <si>
    <t>553313630</t>
  </si>
  <si>
    <t>zárubeň ocelová pro porobeton YH 115 800 L/P</t>
  </si>
  <si>
    <t>-874401624</t>
  </si>
  <si>
    <t>pro dveře D3+D4+D5</t>
  </si>
  <si>
    <t>pravé</t>
  </si>
  <si>
    <t>6+1</t>
  </si>
  <si>
    <t>levé</t>
  </si>
  <si>
    <t>123</t>
  </si>
  <si>
    <t>553313370</t>
  </si>
  <si>
    <t>zárubeň ocelová pro porobeton YH 75 800 L/P</t>
  </si>
  <si>
    <t>1253931150</t>
  </si>
  <si>
    <t>pro dveře D4</t>
  </si>
  <si>
    <t>124</t>
  </si>
  <si>
    <t>553313350</t>
  </si>
  <si>
    <t>zárubeň ocelová pro porobeton YH 75 700 L/P</t>
  </si>
  <si>
    <t>-1130880357</t>
  </si>
  <si>
    <t>pro dveře D6</t>
  </si>
  <si>
    <t>Doplňující konstrukce a práce pozemních komunikací, letišť a ploch</t>
  </si>
  <si>
    <t>125</t>
  </si>
  <si>
    <t>916231213</t>
  </si>
  <si>
    <t>Osazení chodníkového obrubníku betonového stojatého s boční opěrou do lože z betonu prostého</t>
  </si>
  <si>
    <t>-184672780</t>
  </si>
  <si>
    <t>okolo chodníku</t>
  </si>
  <si>
    <t>130,0</t>
  </si>
  <si>
    <t>126</t>
  </si>
  <si>
    <t>592174600</t>
  </si>
  <si>
    <t>obrubník betonový chodníkový 100x15x25 cm</t>
  </si>
  <si>
    <t>-1616197185</t>
  </si>
  <si>
    <t>ztratné 1%</t>
  </si>
  <si>
    <t>130,*1,01+0,7</t>
  </si>
  <si>
    <t>Lešení a stavební výtahy</t>
  </si>
  <si>
    <t>127</t>
  </si>
  <si>
    <t>949101111</t>
  </si>
  <si>
    <t>Lešení pomocné pro objekty pozemních staveb s lešeňovou podlahou v do 1,9 m zatížení do 150 kg/m2</t>
  </si>
  <si>
    <t>-413127373</t>
  </si>
  <si>
    <t>128</t>
  </si>
  <si>
    <t>941111111</t>
  </si>
  <si>
    <t>Montáž lešení řadového trubkového lehkého s podlahami zatížení do 200 kg/m2 š do 0,9 m v do 10 m</t>
  </si>
  <si>
    <t>2038180127</t>
  </si>
  <si>
    <t>(3,2-1,5)*(26,2+0,9*2)</t>
  </si>
  <si>
    <t>(3,2-1,5)*(3,8+0,9+2*2,0+2*0,9)</t>
  </si>
  <si>
    <t>((3,2+5,0)/2-1,5)*(12,7+0,9*2)*2</t>
  </si>
  <si>
    <t>((3,2+4,2)/2-1,5)*(2,0+0,9*2+3,7+0,9*2)*2</t>
  </si>
  <si>
    <t>((3,2+4,2)/2-1,5)*3,3*3</t>
  </si>
  <si>
    <t>203,55*0,05+0,272</t>
  </si>
  <si>
    <t>129</t>
  </si>
  <si>
    <t>941111211</t>
  </si>
  <si>
    <t>Příplatek k lešení řadovému trubkovému lehkému s podlahami š 0,9 m v 10 m za první a ZKD den použití</t>
  </si>
  <si>
    <t>1864448665</t>
  </si>
  <si>
    <t>předpoklad celkem 40 dní</t>
  </si>
  <si>
    <t>214,0*40</t>
  </si>
  <si>
    <t>130</t>
  </si>
  <si>
    <t>941111811</t>
  </si>
  <si>
    <t>Demontáž lešení řadového trubkového lehkého s podlahami zatížení do 200 kg/m2 š do 0,9 m v do 10 m</t>
  </si>
  <si>
    <t>-91911891</t>
  </si>
  <si>
    <t>131</t>
  </si>
  <si>
    <t>944511111</t>
  </si>
  <si>
    <t>Montáž ochranné sítě z textilie z umělých vláken</t>
  </si>
  <si>
    <t>2065294043</t>
  </si>
  <si>
    <t>132</t>
  </si>
  <si>
    <t>944511211</t>
  </si>
  <si>
    <t>Příplatek k ochranné síti za první a ZKD den použití</t>
  </si>
  <si>
    <t>-1734982452</t>
  </si>
  <si>
    <t>133</t>
  </si>
  <si>
    <t>944511811</t>
  </si>
  <si>
    <t>Demontáž ochranné sítě z textilie z umělých vláken</t>
  </si>
  <si>
    <t>402999756</t>
  </si>
  <si>
    <t>Různé dokončovací konstrukce a práce pozemních staveb</t>
  </si>
  <si>
    <t>134</t>
  </si>
  <si>
    <t>953961213</t>
  </si>
  <si>
    <t>Kotvy chemickou patronou M 12 hl 110 mm do betonu, ŽB nebo kamene s vyvrtáním otvoru</t>
  </si>
  <si>
    <t>63045657</t>
  </si>
  <si>
    <t>pro kotvení ocelového ztužidla - ocelový profil U160 - dl.26,7 m</t>
  </si>
  <si>
    <t>k pol.767995117</t>
  </si>
  <si>
    <t>135</t>
  </si>
  <si>
    <t>953962213</t>
  </si>
  <si>
    <t>Kotvy chemickým tmelem M 12 hl 80 mm do zdiva z děrovaných cihel s pouzdrem a vyvrtáním otvoru</t>
  </si>
  <si>
    <t>2089544845</t>
  </si>
  <si>
    <t>pro kotvení ocelové konstrukce lavičky</t>
  </si>
  <si>
    <t>do nového zdiva k pol.767995111</t>
  </si>
  <si>
    <t>4,0*6</t>
  </si>
  <si>
    <t>136</t>
  </si>
  <si>
    <t>953965121</t>
  </si>
  <si>
    <t>Kotevní šroub pro chemické kotvy M 12 dl 160 mm</t>
  </si>
  <si>
    <t>524731282</t>
  </si>
  <si>
    <t>28,0+24,0</t>
  </si>
  <si>
    <t>137</t>
  </si>
  <si>
    <t>95000101R</t>
  </si>
  <si>
    <t>Dilatace přístavby a stávajícího objektu - dilatační profily stěn - montáž, dodávka, doprava</t>
  </si>
  <si>
    <t>1597684582</t>
  </si>
  <si>
    <t>138</t>
  </si>
  <si>
    <t>95000102R</t>
  </si>
  <si>
    <t>Dilatace přístavby a stávajícího objektu - dilatační profily podlahy - montáž, dodávka, doprava</t>
  </si>
  <si>
    <t>-1380482226</t>
  </si>
  <si>
    <t>139</t>
  </si>
  <si>
    <t>95000100R</t>
  </si>
  <si>
    <t>Krabice elektroinstalační do zateplení KEZ</t>
  </si>
  <si>
    <t>1335713705</t>
  </si>
  <si>
    <t>140</t>
  </si>
  <si>
    <t>95000110R</t>
  </si>
  <si>
    <t>Montážní deska do zateplení MDZ</t>
  </si>
  <si>
    <t>-2142424591</t>
  </si>
  <si>
    <t>141</t>
  </si>
  <si>
    <t>95000120R</t>
  </si>
  <si>
    <t>Dviřka do zateplené fasády 800x2000 mm - nika elektro</t>
  </si>
  <si>
    <t>-1823711315</t>
  </si>
  <si>
    <t>142</t>
  </si>
  <si>
    <t>952901111</t>
  </si>
  <si>
    <t>Vyčištění budov bytové a občanské výstavby při výšce podlaží do 4 m</t>
  </si>
  <si>
    <t>1277109441</t>
  </si>
  <si>
    <t>Bourání konstrukcí</t>
  </si>
  <si>
    <t>143</t>
  </si>
  <si>
    <t>961044111</t>
  </si>
  <si>
    <t>Bourání základů z betonu prostého</t>
  </si>
  <si>
    <t>601960799</t>
  </si>
  <si>
    <t>srovnatelně pro betonový schod u vstupu včetně dlažba a rohožky</t>
  </si>
  <si>
    <t>0,2*1,2*2,5</t>
  </si>
  <si>
    <t>základ schodu pod terénem</t>
  </si>
  <si>
    <t>0,3*1,2*2,5</t>
  </si>
  <si>
    <t>srovnatelně provybourání nádrže na vodu a její základ</t>
  </si>
  <si>
    <t>pod terénem</t>
  </si>
  <si>
    <t>0,6*0,15*(1,5+0,4*2)</t>
  </si>
  <si>
    <t>0,3*1,5*0,6</t>
  </si>
  <si>
    <t>srovnatelně pro ubourání šachty</t>
  </si>
  <si>
    <t>0,15*1,0*0,9*4</t>
  </si>
  <si>
    <t>ostatní drobné betonové prvky pod terénem</t>
  </si>
  <si>
    <t>a  na terénu v místě výkopů a bezprostředí blízkosti</t>
  </si>
  <si>
    <t>staveniště</t>
  </si>
  <si>
    <t>2,083</t>
  </si>
  <si>
    <t>144</t>
  </si>
  <si>
    <t>962051115</t>
  </si>
  <si>
    <t>Bourání příček ze ŽB tl do 100 mm</t>
  </si>
  <si>
    <t>1437461971</t>
  </si>
  <si>
    <t>2,6*(1,6*2+3,4+1,2*2+1,3*4+4,4)</t>
  </si>
  <si>
    <t>2,6*(1,2+2,5+1,9*2+1,8+0,9*2)</t>
  </si>
  <si>
    <t>-1,97*(0,6*10+0,8*1)</t>
  </si>
  <si>
    <t>63,8*0,05+0,486</t>
  </si>
  <si>
    <t>145</t>
  </si>
  <si>
    <t>962051116</t>
  </si>
  <si>
    <t>Bourání příček ze ŽB tl do 150 mm</t>
  </si>
  <si>
    <t>857076416</t>
  </si>
  <si>
    <t>2,6*(2,6+3,5)</t>
  </si>
  <si>
    <t>-1,97*0,8*1</t>
  </si>
  <si>
    <t>14,2*0,05+0,006</t>
  </si>
  <si>
    <t>146</t>
  </si>
  <si>
    <t>962031136</t>
  </si>
  <si>
    <t>Bourání příček z tvárnic nebo příčkovek tl do 150 mm</t>
  </si>
  <si>
    <t>1090258190</t>
  </si>
  <si>
    <t>tvárnice z lehčeného betonu - příčka tl.100 mm</t>
  </si>
  <si>
    <t>0,65*2,6*2+0,62</t>
  </si>
  <si>
    <t>147</t>
  </si>
  <si>
    <t>962032432</t>
  </si>
  <si>
    <t>Bourání zdiva cihelných z dutých nebo plných cihel pálených i nepálených na MV nebo MVC přes 1 m3</t>
  </si>
  <si>
    <t>-1374304436</t>
  </si>
  <si>
    <t>stěna z tvárnic z lehčeného betonu - tl.200 mm</t>
  </si>
  <si>
    <t>0,2*2,6*3,5</t>
  </si>
  <si>
    <t>148</t>
  </si>
  <si>
    <t>977211111</t>
  </si>
  <si>
    <t>Řezání ŽB kcí hl do 200 mm stěnovou pilou do průměru výztuže 16 mm</t>
  </si>
  <si>
    <t>1634708334</t>
  </si>
  <si>
    <t>nové otvory v ŽB příčkách tl.150 mm</t>
  </si>
  <si>
    <t>2,05*16+0,9*4+0,35*3+0,625*2+0,4</t>
  </si>
  <si>
    <t>podlahové panely - tl.120 mm</t>
  </si>
  <si>
    <t>(2,2+20,5)*2</t>
  </si>
  <si>
    <t>(2,5+3,5)*2</t>
  </si>
  <si>
    <t>(4,8+3,5)*2</t>
  </si>
  <si>
    <t>nové otvory ve stropu pro VZT d=200 mm +plyn</t>
  </si>
  <si>
    <t>(12+1)*3,14*0,2</t>
  </si>
  <si>
    <t>nové otvory ve stropu pro světlovody d=340 mm</t>
  </si>
  <si>
    <t>6*3,14*0,34</t>
  </si>
  <si>
    <t>125,2*0,05+0,582</t>
  </si>
  <si>
    <t>149</t>
  </si>
  <si>
    <t>971052531</t>
  </si>
  <si>
    <t>Vybourání nebo prorážení otvorů v ŽB příčkách a zdech pl do 1 m2 tl do 150 mm</t>
  </si>
  <si>
    <t>-942604992</t>
  </si>
  <si>
    <t xml:space="preserve">nové otvory v ŽB příčkách tl.150 mm </t>
  </si>
  <si>
    <t>0,35*2,05*3+0,4*2,05*1+0,027</t>
  </si>
  <si>
    <t>150</t>
  </si>
  <si>
    <t>971052631</t>
  </si>
  <si>
    <t>Vybourání nebo prorážení otvorů v ŽB příčkách a zdech pl do 4 m2 tl do 150 mm</t>
  </si>
  <si>
    <t>-1444075923</t>
  </si>
  <si>
    <t>0,9*2,05*2</t>
  </si>
  <si>
    <t>0,9*2,1*2</t>
  </si>
  <si>
    <t>0,625*2,05*2</t>
  </si>
  <si>
    <t>0,967</t>
  </si>
  <si>
    <t>151</t>
  </si>
  <si>
    <t>973041511</t>
  </si>
  <si>
    <t>Vysekání výklenků ve zdivu z betonu pl přes 0,25 m2</t>
  </si>
  <si>
    <t>-622254600</t>
  </si>
  <si>
    <t>nika pro elektro</t>
  </si>
  <si>
    <t>0,8*0,3*2,0</t>
  </si>
  <si>
    <t>152</t>
  </si>
  <si>
    <t>97205420R</t>
  </si>
  <si>
    <t>Vyvrtání otvorů v ŽB stropních panelech pl do 0,09 m2 tl do 150 mm</t>
  </si>
  <si>
    <t>1079591886</t>
  </si>
  <si>
    <t>nové otvory ve stropu pro VZT d=200 mm+plyn</t>
  </si>
  <si>
    <t>12+1</t>
  </si>
  <si>
    <t>hrana otvoru min. 300 mm od vodorovné hrany panely,</t>
  </si>
  <si>
    <t>vrtat maximálně opatrně, nesmí být přerušena výztuž ve strop.</t>
  </si>
  <si>
    <t>před vrtáním provést sondu, uda se jedná o plné nebo</t>
  </si>
  <si>
    <t>dutinové panely</t>
  </si>
  <si>
    <t>153</t>
  </si>
  <si>
    <t>972054341</t>
  </si>
  <si>
    <t>Vybourání otvorů v ŽB stropech nebo klenbách pl do 0,25 m2 tl do 150 mm</t>
  </si>
  <si>
    <t>-271367126</t>
  </si>
  <si>
    <t>nové otvory ve stropu pro světlovody d=340 mm -</t>
  </si>
  <si>
    <t>nejprve musí být po obvodě vyříznuty</t>
  </si>
  <si>
    <t>154</t>
  </si>
  <si>
    <t>963051113</t>
  </si>
  <si>
    <t>Bourání ŽB stropů deskových tl přes 80 mm</t>
  </si>
  <si>
    <t>-1914175192</t>
  </si>
  <si>
    <t>srovnatelná položka pro bourání odřízlé ŽB podlahy</t>
  </si>
  <si>
    <t>0,12*(2,2*20,5+3,45*2,5+4,8*3,45)</t>
  </si>
  <si>
    <t>8,4*0,05+0,046</t>
  </si>
  <si>
    <t>155</t>
  </si>
  <si>
    <t>977211112</t>
  </si>
  <si>
    <t>Řezání ŽB kcí hl do 350 mm stěnovou pilou do průměru výztuže 16 mm</t>
  </si>
  <si>
    <t>-1279492820</t>
  </si>
  <si>
    <t>svislé řezy čelní stěny ze ŽB panelů</t>
  </si>
  <si>
    <t>v rovinách ostění okenních otvorů - po té se odstraní nadpraží a parapety</t>
  </si>
  <si>
    <t>(0,3+0,85)*6</t>
  </si>
  <si>
    <t>svislé řezy v rovinách proložených lícem navazujících příčných</t>
  </si>
  <si>
    <t>vnitřních stěnových panelů</t>
  </si>
  <si>
    <t>2,75*12</t>
  </si>
  <si>
    <t>156</t>
  </si>
  <si>
    <t>962052211</t>
  </si>
  <si>
    <t>Bourání zdiva nadzákladového ze ŽB přes 1 m3</t>
  </si>
  <si>
    <t>84353210</t>
  </si>
  <si>
    <t>výkres č.13 - odřezané části ŽB stěny tl.250 mm</t>
  </si>
  <si>
    <t>vždy opatrně vybourat (vyjmout) směrem do exteriéru</t>
  </si>
  <si>
    <t>0,25*3,0*21,6-0,25*2,1*1,6*6</t>
  </si>
  <si>
    <t>157</t>
  </si>
  <si>
    <t>97700010R</t>
  </si>
  <si>
    <t>Zajištění panelové stěny proti náhlé ztrátě stability montážními podporami, výška stěny do 3 m</t>
  </si>
  <si>
    <t>775164041</t>
  </si>
  <si>
    <t>před řezáním a bouráním panelů</t>
  </si>
  <si>
    <t>21,6</t>
  </si>
  <si>
    <t>158</t>
  </si>
  <si>
    <t>968062374</t>
  </si>
  <si>
    <t>Vybourání dřevěných rámů oken zdvojených včetně křídel pl do 1 m2</t>
  </si>
  <si>
    <t>557308810</t>
  </si>
  <si>
    <t>okno 06 x 0,6 m  2 ks</t>
  </si>
  <si>
    <t>0,6*0,6*2</t>
  </si>
  <si>
    <t>159</t>
  </si>
  <si>
    <t>968062376</t>
  </si>
  <si>
    <t>Vybourání dřevěných rámů oken zdvojených včetně křídel pl do 4 m2</t>
  </si>
  <si>
    <t>433657816</t>
  </si>
  <si>
    <t xml:space="preserve"> okno  1,6/2,1 m   12 ks</t>
  </si>
  <si>
    <t>1,6*2,1*12</t>
  </si>
  <si>
    <t>okno  1,6/1,35 m  2 ks</t>
  </si>
  <si>
    <t>1,6*1,35*2</t>
  </si>
  <si>
    <t>160</t>
  </si>
  <si>
    <t>968062456</t>
  </si>
  <si>
    <t>Vybourání dřevěných dveřních zárubní pl přes 2 m2</t>
  </si>
  <si>
    <t>461104401</t>
  </si>
  <si>
    <t>zárubeň vchodové prosklenné stěny</t>
  </si>
  <si>
    <t>1,8*3,0</t>
  </si>
  <si>
    <t>161</t>
  </si>
  <si>
    <t>968062747</t>
  </si>
  <si>
    <t>Vybourání stěn dřevěných plných, zasklených nebo výkladních pl přes 4 m2</t>
  </si>
  <si>
    <t>620229546</t>
  </si>
  <si>
    <t>vchodová prosklenná stěna včetně dveří</t>
  </si>
  <si>
    <t>162</t>
  </si>
  <si>
    <t>968072455</t>
  </si>
  <si>
    <t>Vybourání kovových dveřních zárubní pl do 2 m2</t>
  </si>
  <si>
    <t>-1352098074</t>
  </si>
  <si>
    <t>výkres Bourání (č.13)</t>
  </si>
  <si>
    <t>vybourání kovových dveřních zárubní</t>
  </si>
  <si>
    <t>2,0*(0,6*10+0,8*16)</t>
  </si>
  <si>
    <t>163</t>
  </si>
  <si>
    <t>766691914</t>
  </si>
  <si>
    <t>Vyvěšení nebo zavěšení dřevěných křídel dveří pl do 2 m2</t>
  </si>
  <si>
    <t>1370383487</t>
  </si>
  <si>
    <t>výkres Bourání - č.13</t>
  </si>
  <si>
    <t>Vyvěšení dřevěných křídel dveří</t>
  </si>
  <si>
    <t>26,0</t>
  </si>
  <si>
    <t>164</t>
  </si>
  <si>
    <t>766441811</t>
  </si>
  <si>
    <t>Demontáž parapetních desek dřevěných nebo plastových šířky do 30 cm délky do 1,0 m</t>
  </si>
  <si>
    <t>53367850</t>
  </si>
  <si>
    <t>165</t>
  </si>
  <si>
    <t>766441821</t>
  </si>
  <si>
    <t>Demontáž parapetních desek dřevěných nebo plastových šířky do 30 cm délky přes 1,0 m</t>
  </si>
  <si>
    <t>-2021174731</t>
  </si>
  <si>
    <t>166</t>
  </si>
  <si>
    <t>766662811</t>
  </si>
  <si>
    <t>Demontáž truhlářských prahů dveří jednokřídlových</t>
  </si>
  <si>
    <t>-1704524297</t>
  </si>
  <si>
    <t>167</t>
  </si>
  <si>
    <t>766662812</t>
  </si>
  <si>
    <t>Demontáž truhlářských prahů dveří dvoukřídlových</t>
  </si>
  <si>
    <t>-1336864434</t>
  </si>
  <si>
    <t>168</t>
  </si>
  <si>
    <t>767996701</t>
  </si>
  <si>
    <t>Demontáž atypických zámečnických konstrukcí řezáním hmotnosti jednotlivých dílů do 50 kg</t>
  </si>
  <si>
    <t>-1900679152</t>
  </si>
  <si>
    <t xml:space="preserve">demontáž okenních mříží </t>
  </si>
  <si>
    <t>předpoklad 8 kg/m2</t>
  </si>
  <si>
    <t>(1,6*2,1*12+1,6*1,35*2+0,6*0,6*2)*8</t>
  </si>
  <si>
    <t xml:space="preserve">demontáž ocelového rámu po zabetonování </t>
  </si>
  <si>
    <t>dveřních otvorů v příčce</t>
  </si>
  <si>
    <t>80,0</t>
  </si>
  <si>
    <t>169</t>
  </si>
  <si>
    <t>767996702</t>
  </si>
  <si>
    <t>Demontáž atypických zámečnických konstrukcí řezáním hmotnosti jednotlivých dílů do 100 kg</t>
  </si>
  <si>
    <t>-1236579155</t>
  </si>
  <si>
    <t>170</t>
  </si>
  <si>
    <t>966080105</t>
  </si>
  <si>
    <t>Bourání kontaktního zateplení z polystyrenových desek tloušťky do 180 mm</t>
  </si>
  <si>
    <t>-568734602</t>
  </si>
  <si>
    <t>včetně povrchové úpravy (omítky)</t>
  </si>
  <si>
    <t>tl. tep.izolace 130 mm (výkres č.13)</t>
  </si>
  <si>
    <t>3,0*(26,1*2+12,8)</t>
  </si>
  <si>
    <t>-0,6*0,6*2</t>
  </si>
  <si>
    <t>149,6*0,05+0,88</t>
  </si>
  <si>
    <t>171</t>
  </si>
  <si>
    <t>978059641</t>
  </si>
  <si>
    <t>Odsekání a odebrání obkladů stěn z vnějších obkládaček plochy přes 1 m2</t>
  </si>
  <si>
    <t>562165439</t>
  </si>
  <si>
    <t>obklad soklu fasády - uvolněné části po očištění</t>
  </si>
  <si>
    <t>tlakovou vodou - předpoklad 20% soklu</t>
  </si>
  <si>
    <t>0,4*26,1*2+0,5*12,8</t>
  </si>
  <si>
    <t>0,6*(12,8-1,8)</t>
  </si>
  <si>
    <t>0,5*0,5*2+1,0*1,3</t>
  </si>
  <si>
    <t>35,7*0,1+0,75</t>
  </si>
  <si>
    <t xml:space="preserve">Mezisoučet - 100% </t>
  </si>
  <si>
    <t>40,0*0,20</t>
  </si>
  <si>
    <t>172</t>
  </si>
  <si>
    <t>978015391</t>
  </si>
  <si>
    <t xml:space="preserve">Otlučení vnější vápenné nebo vápenocementové vnější omítky stupně členitosti 1 a 2 </t>
  </si>
  <si>
    <t>-376985515</t>
  </si>
  <si>
    <t>plocha fasády - uvolněné části po očištění</t>
  </si>
  <si>
    <t>tlakovou vodou - předpoklad 20% plochy</t>
  </si>
  <si>
    <t>3,0*(4,0+12,7*2+26,2+2,45*1,2*2)</t>
  </si>
  <si>
    <t>13,4*2,0*0,5*2+1,2*1,7</t>
  </si>
  <si>
    <t>-(2,04*1,57*6+2,04*0,62*2+1,7*2,45)</t>
  </si>
  <si>
    <t>187,4*0,05+0,261</t>
  </si>
  <si>
    <t>"sokl pod terénem po obnažení (odkopání) a očištění -</t>
  </si>
  <si>
    <t>odstranění uvolněných částí  do tl. omítky cca 20 mm</t>
  </si>
  <si>
    <t>Mezisoučet 100%</t>
  </si>
  <si>
    <t>250,0*0,2</t>
  </si>
  <si>
    <t>Mezisoučet 20% plochy</t>
  </si>
  <si>
    <t>173</t>
  </si>
  <si>
    <t>776201812</t>
  </si>
  <si>
    <t>Demontáž lepených povlakových podlah s podložkou ručně</t>
  </si>
  <si>
    <t>-435990913</t>
  </si>
  <si>
    <t>16,3+32,6+16,3*2+20,4*2+1,6</t>
  </si>
  <si>
    <t>11,7+16,3+3,8+16,3*2+7,8+0,9</t>
  </si>
  <si>
    <t>174</t>
  </si>
  <si>
    <t>776410811</t>
  </si>
  <si>
    <t>Odstranění soklíků a lišt pryžových nebo plastových</t>
  </si>
  <si>
    <t>-51199347</t>
  </si>
  <si>
    <t>175</t>
  </si>
  <si>
    <t>771571810</t>
  </si>
  <si>
    <t>Demontáž podlah z dlaždic keramických kladených do malty</t>
  </si>
  <si>
    <t>1656396939</t>
  </si>
  <si>
    <t>výkres Bourání (výkres č.13)</t>
  </si>
  <si>
    <t>stávající podlahy</t>
  </si>
  <si>
    <t>47,3+15,6*2+2,4+2,4+1,2</t>
  </si>
  <si>
    <t>4,5</t>
  </si>
  <si>
    <t>176</t>
  </si>
  <si>
    <t>771471810</t>
  </si>
  <si>
    <t>Demontáž soklíků z dlaždic keramických kladených do malty rovných</t>
  </si>
  <si>
    <t>-1458044044</t>
  </si>
  <si>
    <t>177</t>
  </si>
  <si>
    <t>781471810</t>
  </si>
  <si>
    <t>Demontáž obkladů z obkladaček keramických kladených do malty</t>
  </si>
  <si>
    <t>1905222815</t>
  </si>
  <si>
    <t>místnost č.102, 103</t>
  </si>
  <si>
    <t>2,0*(32,0+35,0)</t>
  </si>
  <si>
    <t>místnost č.111, 112, 117, 118, 119</t>
  </si>
  <si>
    <t>2,0*(1,2*4-0,6+1,9*2)</t>
  </si>
  <si>
    <t>1,5*3,5+1,5*3,5</t>
  </si>
  <si>
    <t>2,0*(0,8*2+1,55*2+1,5*4-1,2)</t>
  </si>
  <si>
    <t>179,5*0,05+0,525</t>
  </si>
  <si>
    <t>178</t>
  </si>
  <si>
    <t>965042241</t>
  </si>
  <si>
    <t>Bourání podkladů pod dlažby nebo mazanin betonových nebo z litého asfaltu tl přes 100 mm pl pře 4 m2</t>
  </si>
  <si>
    <t>2003566466</t>
  </si>
  <si>
    <t>okapový chodník - předpoklad tl.200 mm</t>
  </si>
  <si>
    <t>0,2*0,4*(26,7*2+12,5+1,7)</t>
  </si>
  <si>
    <t>5,4*0,3+0,072</t>
  </si>
  <si>
    <t>179</t>
  </si>
  <si>
    <t>965042141</t>
  </si>
  <si>
    <t>Bourání podkladů pod dlažby nebo mazanin betonových nebo z litého asfaltu tl do 100 mm pl přes 4 m2</t>
  </si>
  <si>
    <t>1023916512</t>
  </si>
  <si>
    <t>vybourání bet.podlahové mazaniny až na podlahový panel (tl.100 mm)</t>
  </si>
  <si>
    <t>0,1*(2,2*20,5+3,5*2,5+3,5*4,8*2)</t>
  </si>
  <si>
    <t>0,1*4,8*21,5*2</t>
  </si>
  <si>
    <t>29,4*0,5+0,115</t>
  </si>
  <si>
    <t>180</t>
  </si>
  <si>
    <t>965049112</t>
  </si>
  <si>
    <t xml:space="preserve">Příplatek k bourání betonových mazanin za bourání mazanin se svařovanou sítí </t>
  </si>
  <si>
    <t>-1285232428</t>
  </si>
  <si>
    <t>181</t>
  </si>
  <si>
    <t>711131811</t>
  </si>
  <si>
    <t>Odstranění izolace proti zemní vlhkosti vodorovné</t>
  </si>
  <si>
    <t>-911373401</t>
  </si>
  <si>
    <t xml:space="preserve">vybourání podlahy </t>
  </si>
  <si>
    <t>2,2*20,5+3,5*2,5+3,5*4,8*2</t>
  </si>
  <si>
    <t>4,8*21,5*2</t>
  </si>
  <si>
    <t>294,0*0,1+0,75</t>
  </si>
  <si>
    <t>182</t>
  </si>
  <si>
    <t>713120811</t>
  </si>
  <si>
    <t>Odstranění tepelné izolace podlah volně kladené z vláknitých materiálů tl do 100 mm</t>
  </si>
  <si>
    <t>1859231708</t>
  </si>
  <si>
    <t>vybourání podlahy až na podlahový panel</t>
  </si>
  <si>
    <t>294,0*0,01+0,21</t>
  </si>
  <si>
    <t>183</t>
  </si>
  <si>
    <t>783806811</t>
  </si>
  <si>
    <t>Odstranění nátěrů z omítek oškrábáním</t>
  </si>
  <si>
    <t>-1837262496</t>
  </si>
  <si>
    <t>stávající olejový nátěr stěn</t>
  </si>
  <si>
    <t>1,0*20,0+1,5*15,0+3,6</t>
  </si>
  <si>
    <t>1,5*(21,7*2+2,2-8,0)</t>
  </si>
  <si>
    <t>184</t>
  </si>
  <si>
    <t>97505310R</t>
  </si>
  <si>
    <t>Víceřadové podchycení stropů (montážní podepření) v do 3,5 m pro zatížení do 800 kg/m2 - při vrtání a řezání otvorů ve stropě</t>
  </si>
  <si>
    <t>-289280075</t>
  </si>
  <si>
    <t>185</t>
  </si>
  <si>
    <t>764002851</t>
  </si>
  <si>
    <t>Demontáž oplechování parapetů do suti</t>
  </si>
  <si>
    <t>-56001556</t>
  </si>
  <si>
    <t>2,15*12+1,4*2+0,65*2+0,1</t>
  </si>
  <si>
    <t>186</t>
  </si>
  <si>
    <t>764004803</t>
  </si>
  <si>
    <t>Demontáž podokapního žlabu k dalšímu použití</t>
  </si>
  <si>
    <t>1952080676</t>
  </si>
  <si>
    <t>dle TZ</t>
  </si>
  <si>
    <t>26,7*2+0,6</t>
  </si>
  <si>
    <t>187</t>
  </si>
  <si>
    <t>764004863</t>
  </si>
  <si>
    <t>Demontáž svodu k dalšímu použití</t>
  </si>
  <si>
    <t>317245634</t>
  </si>
  <si>
    <t>3,5*4</t>
  </si>
  <si>
    <t>188</t>
  </si>
  <si>
    <t>764002812</t>
  </si>
  <si>
    <t>Demontáž okapového plechu do suti v krytině skládané</t>
  </si>
  <si>
    <t>1375080932</t>
  </si>
  <si>
    <t>výkras č.14</t>
  </si>
  <si>
    <t>26,7*2</t>
  </si>
  <si>
    <t>189</t>
  </si>
  <si>
    <t>764002861</t>
  </si>
  <si>
    <t>Demontáž oplechování říms a ozdobných prvků do suti</t>
  </si>
  <si>
    <t>964944015</t>
  </si>
  <si>
    <t>výkres č.14</t>
  </si>
  <si>
    <t>13,3*2</t>
  </si>
  <si>
    <t>190</t>
  </si>
  <si>
    <t>712400845</t>
  </si>
  <si>
    <t>Demontáž ventilační hlavice na ploché střeše sklonu do 30°</t>
  </si>
  <si>
    <t>-1489308482</t>
  </si>
  <si>
    <t>191</t>
  </si>
  <si>
    <t>712400832</t>
  </si>
  <si>
    <t>Odstranění povlakové krytiny střech do 30° dvouvrstvé</t>
  </si>
  <si>
    <t>1765845464</t>
  </si>
  <si>
    <t>hřeben</t>
  </si>
  <si>
    <t>2*0,2*25,25</t>
  </si>
  <si>
    <t>v místě přístavby</t>
  </si>
  <si>
    <t>1,1*23,0</t>
  </si>
  <si>
    <t>nové otvory pro VZT a plyn</t>
  </si>
  <si>
    <t>12*0,4*0,4+0,2*0,75*3</t>
  </si>
  <si>
    <t>nové otvory pro světlovod</t>
  </si>
  <si>
    <t>0,5*0,5*6</t>
  </si>
  <si>
    <t>39,3*0,1+0,8</t>
  </si>
  <si>
    <t>192</t>
  </si>
  <si>
    <t>712400834</t>
  </si>
  <si>
    <t>Příplatek k odstranění povlakové krytiny střech do 30° ZKD vrstvu</t>
  </si>
  <si>
    <t>-1389223699</t>
  </si>
  <si>
    <t>předpoklad - celkem 3 vrstvy</t>
  </si>
  <si>
    <t>k pol.712400832</t>
  </si>
  <si>
    <t>43,0</t>
  </si>
  <si>
    <t>193</t>
  </si>
  <si>
    <t>762341931</t>
  </si>
  <si>
    <t>Vyřezání části bednění střech z prken tl do 32 mm plochy jednotlivě do 1 m2</t>
  </si>
  <si>
    <t>-952738661</t>
  </si>
  <si>
    <t>nové otvory pro VZT, plyn, kanalizaci</t>
  </si>
  <si>
    <t>12*0,4*4+3*(1,3+0,8)*2</t>
  </si>
  <si>
    <t>6*0,5*4</t>
  </si>
  <si>
    <t>otvor pro výlez</t>
  </si>
  <si>
    <t>0,8*4</t>
  </si>
  <si>
    <t>47,0*0,1+0,3</t>
  </si>
  <si>
    <t>194</t>
  </si>
  <si>
    <t>762341933</t>
  </si>
  <si>
    <t>Vyřezání části bednění střech z prken tl do 32 mm plochy jednotlivě přes 4 m2</t>
  </si>
  <si>
    <t>679966335</t>
  </si>
  <si>
    <t>3*25,25+0,4*2</t>
  </si>
  <si>
    <t>22,7+1,0</t>
  </si>
  <si>
    <t>100,25*0,05+0,737</t>
  </si>
  <si>
    <t>195</t>
  </si>
  <si>
    <t>762341811</t>
  </si>
  <si>
    <t>Demontáž bednění střech z prken</t>
  </si>
  <si>
    <t>-252428225</t>
  </si>
  <si>
    <t>odstranění odříznutého bednění</t>
  </si>
  <si>
    <t>1,0*22,7</t>
  </si>
  <si>
    <t>nové otvory pro VZT a plyn, kanalizaci</t>
  </si>
  <si>
    <t>12*0,4*0,4+3*0,8*1,3</t>
  </si>
  <si>
    <t>0,8*0,8</t>
  </si>
  <si>
    <t>40,0*0,1+0,02</t>
  </si>
  <si>
    <t>196</t>
  </si>
  <si>
    <t>762841811</t>
  </si>
  <si>
    <t>Demontáž podbíjení obkladů stropů a střech sklonu do 60° z hrubých prken tl do 35 mm</t>
  </si>
  <si>
    <t>882980669</t>
  </si>
  <si>
    <t>podbití okraje střech</t>
  </si>
  <si>
    <t>0,6*(26,7*2+14,0*2)</t>
  </si>
  <si>
    <t>48,8*0,05+0,72</t>
  </si>
  <si>
    <t>197</t>
  </si>
  <si>
    <t>762522811</t>
  </si>
  <si>
    <t>Demontáž podlah s polštáři z prken tloušťky do 32 mm</t>
  </si>
  <si>
    <t>449817728</t>
  </si>
  <si>
    <t>stávající lávka z prken v mezistřešním prostoru</t>
  </si>
  <si>
    <t>15,5</t>
  </si>
  <si>
    <t>198</t>
  </si>
  <si>
    <t>762331931</t>
  </si>
  <si>
    <t>Vyřezání části střešní vazby průřezové plochy řeziva do 288 cm2 délky do 3 m</t>
  </si>
  <si>
    <t>1484150611</t>
  </si>
  <si>
    <t>zkrácení vazníků - 2 řezy (šikmý a vodorovný dolní pás</t>
  </si>
  <si>
    <t>2*1,0*17</t>
  </si>
  <si>
    <t>199</t>
  </si>
  <si>
    <t>713141813</t>
  </si>
  <si>
    <t>Odstranění tepelné izolace střech volně kladené mezi rošt z vláknitých materiálů tl přes 100 mm</t>
  </si>
  <si>
    <t>2005223495</t>
  </si>
  <si>
    <t>při zkrácení vazníků odstranit část tep.izolace položené</t>
  </si>
  <si>
    <t>mezi vazníky v mezistřešním prostoru</t>
  </si>
  <si>
    <t>0,6*21,6+0,04</t>
  </si>
  <si>
    <t>200</t>
  </si>
  <si>
    <t>713130831</t>
  </si>
  <si>
    <t>Odstranění tepelné izolace stěn přibité nebo nastřelené z vláknitých materiálů tl do 100 mm</t>
  </si>
  <si>
    <t>-1414218444</t>
  </si>
  <si>
    <t>fasádní stěna u vstupu pod obkladem</t>
  </si>
  <si>
    <t>2,5*12,7-1,7*2,45+0,415</t>
  </si>
  <si>
    <t>201</t>
  </si>
  <si>
    <t>96555001R</t>
  </si>
  <si>
    <t>Demontáž obkladových lamel na fasádě u vstupu včetně podkladního kovového roštu</t>
  </si>
  <si>
    <t>2093818365</t>
  </si>
  <si>
    <t xml:space="preserve">fasádní stěna u vstupu </t>
  </si>
  <si>
    <t>202</t>
  </si>
  <si>
    <t>96550001R</t>
  </si>
  <si>
    <t>Demontáž stožáru trubkového výšky  do 12 m včetně jištění proti pádu a naložení</t>
  </si>
  <si>
    <t>419864925</t>
  </si>
  <si>
    <t>203</t>
  </si>
  <si>
    <t>966003818</t>
  </si>
  <si>
    <t>Rozebrání oplocení s příčníky a ocelovými sloupky z prken a latí</t>
  </si>
  <si>
    <t>-1544140267</t>
  </si>
  <si>
    <t>oplocení terasy</t>
  </si>
  <si>
    <t>204</t>
  </si>
  <si>
    <t>76799001R</t>
  </si>
  <si>
    <t>Demontáž stožáru s osvětlovacím tělesem na střeše</t>
  </si>
  <si>
    <t>-2116728887</t>
  </si>
  <si>
    <t>205</t>
  </si>
  <si>
    <t>76799002R</t>
  </si>
  <si>
    <t>Demontáž hromosvodu</t>
  </si>
  <si>
    <t>2085545128</t>
  </si>
  <si>
    <t>206</t>
  </si>
  <si>
    <t>76799003R</t>
  </si>
  <si>
    <t>Demontáž satelitní antény</t>
  </si>
  <si>
    <t>-168440464</t>
  </si>
  <si>
    <t>207</t>
  </si>
  <si>
    <t>76799004R</t>
  </si>
  <si>
    <t xml:space="preserve">Demontáž laminátové markýzy včetně nosné ocelové konstrukce </t>
  </si>
  <si>
    <t>-534655564</t>
  </si>
  <si>
    <t>208</t>
  </si>
  <si>
    <t>76799005R</t>
  </si>
  <si>
    <t>Demontáž větrací mřížky</t>
  </si>
  <si>
    <t>236345778</t>
  </si>
  <si>
    <t>ve stávajících štítech</t>
  </si>
  <si>
    <t>0,6*1,2+0,3*0,6*2+0,92</t>
  </si>
  <si>
    <t>209</t>
  </si>
  <si>
    <t>76799006R</t>
  </si>
  <si>
    <t>Demontáž montážního vstupu do krovu</t>
  </si>
  <si>
    <t>200339473</t>
  </si>
  <si>
    <t>ve stávajím štítu</t>
  </si>
  <si>
    <t>210</t>
  </si>
  <si>
    <t>76220001R</t>
  </si>
  <si>
    <t>Demontáž okrasných žebříčků z fasády včetně popínavých rostlin a dalčích dřevěných dekoračních prvků - do suti</t>
  </si>
  <si>
    <t>-1442295305</t>
  </si>
  <si>
    <t>211</t>
  </si>
  <si>
    <t>7622000R</t>
  </si>
  <si>
    <t>Demontáž drobných prvků z fasády položkově neuvedených (např. světlo, cedulky, kabely, dráty .. apod.)</t>
  </si>
  <si>
    <t>-1948732458</t>
  </si>
  <si>
    <t>Sanace</t>
  </si>
  <si>
    <t>212</t>
  </si>
  <si>
    <t>985331113</t>
  </si>
  <si>
    <t>Dodatečné vlepování betonářské výztuže D 12 mm do cementové aktivované malty včetně vyvrtání otvoru</t>
  </si>
  <si>
    <t>-1089552952</t>
  </si>
  <si>
    <t xml:space="preserve">výkres č.2 </t>
  </si>
  <si>
    <t>přikotvení nových základů ke stávajícím</t>
  </si>
  <si>
    <t>13 x 4 ks x pr.12 mm v délce cca 150 mm</t>
  </si>
  <si>
    <t>0,15*4*13</t>
  </si>
  <si>
    <t>213</t>
  </si>
  <si>
    <t>985341121</t>
  </si>
  <si>
    <t>Uhlíkové lamely tl do 1,4 mm modul pružnosti do 170 kN/mm2 š 50 mm pro zesílení ŽB kcí</t>
  </si>
  <si>
    <t>92577689</t>
  </si>
  <si>
    <t>TZ, výkres č.13</t>
  </si>
  <si>
    <t>celkem 11 ks nových dveřních otvorů</t>
  </si>
  <si>
    <t>8m lamel /1 otvor</t>
  </si>
  <si>
    <t>8,0*10</t>
  </si>
  <si>
    <t>997</t>
  </si>
  <si>
    <t>Přesun sutě</t>
  </si>
  <si>
    <t>214</t>
  </si>
  <si>
    <t>997013111</t>
  </si>
  <si>
    <t>Vnitrostaveništní doprava suti a vybouraných hmot pro budovy v do 6 m s použitím mechanizace</t>
  </si>
  <si>
    <t>-1493031308</t>
  </si>
  <si>
    <t>suť odd.96</t>
  </si>
  <si>
    <t>241,347</t>
  </si>
  <si>
    <t>215</t>
  </si>
  <si>
    <t>997013501</t>
  </si>
  <si>
    <t>Odvoz suti a vybouraných hmot na skládku nebo meziskládku do 1 km se složením</t>
  </si>
  <si>
    <t>1031611304</t>
  </si>
  <si>
    <t>216</t>
  </si>
  <si>
    <t>997013509</t>
  </si>
  <si>
    <t>Příplatek k odvozu suti a vybouraných hmot na skládku ZKD 1 km přes 1 km</t>
  </si>
  <si>
    <t>2078967788</t>
  </si>
  <si>
    <t>celkem 8 km</t>
  </si>
  <si>
    <t>241,347*(8-1)</t>
  </si>
  <si>
    <t>217</t>
  </si>
  <si>
    <t>9970138R1</t>
  </si>
  <si>
    <t>Poplatek za uložení stavebního betonového odpadu na skládce (skládkovné)</t>
  </si>
  <si>
    <t>1650227361</t>
  </si>
  <si>
    <t>218</t>
  </si>
  <si>
    <t>9970138R2</t>
  </si>
  <si>
    <t>Poplatek za uložení stavebního odpadu z keramických materiálů na skládce (skládkovné)</t>
  </si>
  <si>
    <t>2102211953</t>
  </si>
  <si>
    <t>219</t>
  </si>
  <si>
    <t>9970138R3</t>
  </si>
  <si>
    <t>Poplatek za uložení stavebního směsného odpadu na skládce (skládkovné)</t>
  </si>
  <si>
    <t>-1319030307</t>
  </si>
  <si>
    <t>suť celkem - pol.997013501</t>
  </si>
  <si>
    <t>méně pol.9970138R1</t>
  </si>
  <si>
    <t>-193,994</t>
  </si>
  <si>
    <t>méně pol.9970138R2</t>
  </si>
  <si>
    <t>-29,052</t>
  </si>
  <si>
    <t>998</t>
  </si>
  <si>
    <t>Přesun hmot</t>
  </si>
  <si>
    <t>220</t>
  </si>
  <si>
    <t>998011001</t>
  </si>
  <si>
    <t>Přesun hmot pro budovy zděné v do 6 m</t>
  </si>
  <si>
    <t>-1621487176</t>
  </si>
  <si>
    <t>PSV</t>
  </si>
  <si>
    <t>Práce a dodávky PSV</t>
  </si>
  <si>
    <t>711</t>
  </si>
  <si>
    <t>Izolace proti vodě, vlhkosti a plynům</t>
  </si>
  <si>
    <t>221</t>
  </si>
  <si>
    <t>711193121</t>
  </si>
  <si>
    <t>Izolace proti zemní vlhkosti na vodorovné ploše těsnicí kaší flexibilní - srovnatelně pro flexibulní stěrku</t>
  </si>
  <si>
    <t>-2095849339</t>
  </si>
  <si>
    <t>výkrea č.6</t>
  </si>
  <si>
    <t>srovnatelná položka pro flexibilní stěrku</t>
  </si>
  <si>
    <t>koupelny</t>
  </si>
  <si>
    <t>4,2*6+0,2*8,1*6</t>
  </si>
  <si>
    <t>místnost č.1.06, 1.10</t>
  </si>
  <si>
    <t>2,5+5,1</t>
  </si>
  <si>
    <t>0,2*(6,6+9,8)</t>
  </si>
  <si>
    <t>45,8*0,03+0,826</t>
  </si>
  <si>
    <t>222</t>
  </si>
  <si>
    <t>711141559</t>
  </si>
  <si>
    <t>Provedení izolace proti zemní vlhkosti pásy přitavením vodorovné NAIP</t>
  </si>
  <si>
    <t>-1567223133</t>
  </si>
  <si>
    <t>výkres č.3,5,6</t>
  </si>
  <si>
    <t>95,0*1,15</t>
  </si>
  <si>
    <t>vytažení</t>
  </si>
  <si>
    <t>109,0*0,2+0,95</t>
  </si>
  <si>
    <t>223</t>
  </si>
  <si>
    <t>711142559</t>
  </si>
  <si>
    <t>Provedení izolace proti zemní vlhkosti pásy přitavením svislé NAIP</t>
  </si>
  <si>
    <t>556471587</t>
  </si>
  <si>
    <t>sokl pod terénem W3 +W6</t>
  </si>
  <si>
    <t>sokl nad terénem W2 + W5 + W7a</t>
  </si>
  <si>
    <t>14,1+9,0 + 4,5</t>
  </si>
  <si>
    <t>224</t>
  </si>
  <si>
    <t>628522550</t>
  </si>
  <si>
    <t>pás asfaltovaný modifikovaný tl.4 mm s polyesterovou rohoží - dodávka, doprava</t>
  </si>
  <si>
    <t>-1018389085</t>
  </si>
  <si>
    <t>ztratné 15%</t>
  </si>
  <si>
    <t>pol.711141559</t>
  </si>
  <si>
    <t>132,0*1,15+0,2</t>
  </si>
  <si>
    <t>ztratné 20%</t>
  </si>
  <si>
    <t>pol.711142559</t>
  </si>
  <si>
    <t>80,6*1,2+0,28</t>
  </si>
  <si>
    <t>225</t>
  </si>
  <si>
    <t>711112001</t>
  </si>
  <si>
    <t>Provedení izolace proti zemní vlhkosti svislé za studena nátěrem penetračním</t>
  </si>
  <si>
    <t>-1025033444</t>
  </si>
  <si>
    <t>14,1+9,0+4,5</t>
  </si>
  <si>
    <t>226</t>
  </si>
  <si>
    <t>111631500</t>
  </si>
  <si>
    <t>lak asfaltový ALP/9 (MJ t) bal 9 kg</t>
  </si>
  <si>
    <t>-490420273</t>
  </si>
  <si>
    <t>množstvíndle ceníkové přílohy</t>
  </si>
  <si>
    <t>pol.7111112001</t>
  </si>
  <si>
    <t>27,6*0,00035</t>
  </si>
  <si>
    <t>227</t>
  </si>
  <si>
    <t>77559001R</t>
  </si>
  <si>
    <t>Montáž parozábrany včetně lepícího proužku</t>
  </si>
  <si>
    <t>-1283113862</t>
  </si>
  <si>
    <t>střecha S2</t>
  </si>
  <si>
    <t>2,7*22,2+0,06</t>
  </si>
  <si>
    <t>60,0*0,1</t>
  </si>
  <si>
    <t>228</t>
  </si>
  <si>
    <t>63150010R</t>
  </si>
  <si>
    <t>parozábrana, plošná hmotnost 140g/m2</t>
  </si>
  <si>
    <t>-2105450116</t>
  </si>
  <si>
    <t>pol.77559001R</t>
  </si>
  <si>
    <t>66,0*1,15+0,1</t>
  </si>
  <si>
    <t>229</t>
  </si>
  <si>
    <t>998711101</t>
  </si>
  <si>
    <t>Přesun hmot tonážní pro izolace proti vodě, vlhkosti a plynům v objektech výšky do 6 m</t>
  </si>
  <si>
    <t>-1424113874</t>
  </si>
  <si>
    <t>712</t>
  </si>
  <si>
    <t>Povlakové krytiny</t>
  </si>
  <si>
    <t>230</t>
  </si>
  <si>
    <t>712441559</t>
  </si>
  <si>
    <t>Provedení povlakové krytiny střech do 30° pásy přitavením NAIP v plné ploše</t>
  </si>
  <si>
    <t>-914659359</t>
  </si>
  <si>
    <t>spodní pás + horní pás</t>
  </si>
  <si>
    <t>klíny mezi štíty - nová střecha</t>
  </si>
  <si>
    <t>8,0*2</t>
  </si>
  <si>
    <t>v ploše zrušených prostupů střechou</t>
  </si>
  <si>
    <t>1,5*2</t>
  </si>
  <si>
    <t>231</t>
  </si>
  <si>
    <t>62852256R</t>
  </si>
  <si>
    <t>pás asfaltovaný modifikovaný - horní pás v barvě šindelů - dodávka, doprava</t>
  </si>
  <si>
    <t>161800986</t>
  </si>
  <si>
    <t>vrchní pás - pol.712441559</t>
  </si>
  <si>
    <t>19,0/2*1,15+0,075</t>
  </si>
  <si>
    <t>11*1,15 'Přepočtené koeficientem množství</t>
  </si>
  <si>
    <t>232</t>
  </si>
  <si>
    <t>628522540</t>
  </si>
  <si>
    <t>pás asfaltovaný modifikovaný - spodní pás</t>
  </si>
  <si>
    <t>-1477216257</t>
  </si>
  <si>
    <t>spodní pás - pol.712441559</t>
  </si>
  <si>
    <t>233</t>
  </si>
  <si>
    <t>998712101</t>
  </si>
  <si>
    <t>Přesun hmot tonážní tonážní pro krytiny povlakové v objektech v do 6 m</t>
  </si>
  <si>
    <t>-2092906115</t>
  </si>
  <si>
    <t>713</t>
  </si>
  <si>
    <t>Izolace tepelné</t>
  </si>
  <si>
    <t>234</t>
  </si>
  <si>
    <t>713141131</t>
  </si>
  <si>
    <t>Montáž izolace tepelné střech plochých lepené za studena 1 vrstva rohoží, pásů, dílců, desek</t>
  </si>
  <si>
    <t>253394773</t>
  </si>
  <si>
    <t>podložení venkoní ho parapetu izolací tl.25-30mm (klín)</t>
  </si>
  <si>
    <t>okno O1+O2+O3</t>
  </si>
  <si>
    <t>0,2*(2,15*6+2,0*6+2,15*2)+0,16</t>
  </si>
  <si>
    <t>235</t>
  </si>
  <si>
    <t>-1273281696</t>
  </si>
  <si>
    <t>tl.izolace 25-30 mm - musí tvořit spád (klín)</t>
  </si>
  <si>
    <t>pol.713141131</t>
  </si>
  <si>
    <t>6,0*1,15</t>
  </si>
  <si>
    <t>236</t>
  </si>
  <si>
    <t>713121111</t>
  </si>
  <si>
    <t>Montáž izolace tepelné podlah volně kladenými rohožemi, pásy, dílci, deskami 1 vrstva</t>
  </si>
  <si>
    <t>632880817</t>
  </si>
  <si>
    <t>výkres č.3  - legenda místností</t>
  </si>
  <si>
    <t>podlaha P2 - tl. izol.desky 80 mm</t>
  </si>
  <si>
    <t>část místnosti 1.01, a.02 až f.02</t>
  </si>
  <si>
    <t>7,57-(1,8*0,9)+(18,56-(3,5*4,8))*6</t>
  </si>
  <si>
    <t>m.č.1.02-1.06, 1.10</t>
  </si>
  <si>
    <t>1,8*2+1,65*2+2,42+5,03</t>
  </si>
  <si>
    <t>m.č. a.01 až f.01,  a.03 až f.03,  a.04 až f.04</t>
  </si>
  <si>
    <t>2,39*6+3,3*5+3,53+4,13+4,1*5</t>
  </si>
  <si>
    <t>89,86*0,05+0,647</t>
  </si>
  <si>
    <t>Mezisoučet - P2</t>
  </si>
  <si>
    <t>podlaha P2 - tl. izolace 70 mm z desek tl-50+20 mm</t>
  </si>
  <si>
    <t>položení 2 vrstev (tl.20 a tl.50 mm)</t>
  </si>
  <si>
    <t>((1,8*0,9)+(3,5*4,8)*6)*2</t>
  </si>
  <si>
    <t>m.č.1.07,1.08, 1.09</t>
  </si>
  <si>
    <t>(1,82+1,98+9,82)*2</t>
  </si>
  <si>
    <t>m.č. a.05 až f.05</t>
  </si>
  <si>
    <t>(15,36*5+15,61)*2</t>
  </si>
  <si>
    <t>416,9*0,05+0,255</t>
  </si>
  <si>
    <t>Mezisoučet - P1</t>
  </si>
  <si>
    <t>podlaha v prostoru krovu doplněna izolací tl.150 mm</t>
  </si>
  <si>
    <t>25,1*12,1+0,29</t>
  </si>
  <si>
    <t>doplnění odebrané původní izolace tl.130 mm</t>
  </si>
  <si>
    <t>v pásu napojení nové přístavby - podlaha v krovu</t>
  </si>
  <si>
    <t>+ po zrušených zabetonovaných otvorech</t>
  </si>
  <si>
    <t>0,5*21,6+2,2</t>
  </si>
  <si>
    <t>237</t>
  </si>
  <si>
    <t>283759240</t>
  </si>
  <si>
    <t>deska z pěnového polystyrenu EPS 200 S 1000 x 500 x 80 mm</t>
  </si>
  <si>
    <t>-1449352412</t>
  </si>
  <si>
    <t xml:space="preserve">podlaha P2 </t>
  </si>
  <si>
    <t>95,0*1,02+0,1</t>
  </si>
  <si>
    <t>238</t>
  </si>
  <si>
    <t>283759210</t>
  </si>
  <si>
    <t>deska z pěnového polystyrenu EPS 200 S 1000 x 500 x 50 mm</t>
  </si>
  <si>
    <t>938822684</t>
  </si>
  <si>
    <t>podlaha P1 (celková tl. izolace bude 70 mm)</t>
  </si>
  <si>
    <t>pol.713121111 mezisoučet P1</t>
  </si>
  <si>
    <t>438,0/2*1,02+0,62</t>
  </si>
  <si>
    <t>239</t>
  </si>
  <si>
    <t>283759180</t>
  </si>
  <si>
    <t>deska z pěnového polystyrenu EPS 200 S 1000 x 500 x 20 mm</t>
  </si>
  <si>
    <t>-1235929541</t>
  </si>
  <si>
    <t>240</t>
  </si>
  <si>
    <t>631481150</t>
  </si>
  <si>
    <t>deska minerální izolační  600x1200 mm tl.150 mm</t>
  </si>
  <si>
    <t>-2109428449</t>
  </si>
  <si>
    <t>pol.713121111 mezisoučet A</t>
  </si>
  <si>
    <t>304,0*1,02+0,92</t>
  </si>
  <si>
    <t>241</t>
  </si>
  <si>
    <t>63148113R</t>
  </si>
  <si>
    <t>deska minerální izolační  600x1200 mm tl.130 mm</t>
  </si>
  <si>
    <t>-883358511</t>
  </si>
  <si>
    <t>pol.713121111 mezisoučet B</t>
  </si>
  <si>
    <t>13,0*1,02+0,74</t>
  </si>
  <si>
    <t>242</t>
  </si>
  <si>
    <t>713131141</t>
  </si>
  <si>
    <t>Montáž izolace tepelné stěn a základů lepením celoplošně rohoží, pásů, dílců, desek</t>
  </si>
  <si>
    <t>-2112699178</t>
  </si>
  <si>
    <t>"zateplení soklu pod terénem - stávající základy</t>
  </si>
  <si>
    <t>"skladba W3 - XPS tl.60 mm</t>
  </si>
  <si>
    <t>0,3*(4,2+12,7+26,2+12,7)</t>
  </si>
  <si>
    <t>16,7*0,05+0,425</t>
  </si>
  <si>
    <t>Mezisoučet  W3</t>
  </si>
  <si>
    <t>sokl pod terénem - nové základy</t>
  </si>
  <si>
    <t>skladba W6 - XPS tl.160 mm</t>
  </si>
  <si>
    <t>1,1*(1,9*2+2,0*2+3,3*3+0,7*6+3,8*2)</t>
  </si>
  <si>
    <t>32,45*0,05+0,927</t>
  </si>
  <si>
    <t>Mezisoučet  W6</t>
  </si>
  <si>
    <t>243</t>
  </si>
  <si>
    <t>283764180</t>
  </si>
  <si>
    <t>deska z extrudovaného polystyrénu XPS 30 tl. 60 mm</t>
  </si>
  <si>
    <t>1106530016</t>
  </si>
  <si>
    <t>pol.713131141 mezisoučet W3</t>
  </si>
  <si>
    <t>18,0*1,02+0,64</t>
  </si>
  <si>
    <t>244</t>
  </si>
  <si>
    <t>59969273</t>
  </si>
  <si>
    <t>pol.713131141 mezisoučet W6</t>
  </si>
  <si>
    <t>35,0*1,02+0,3</t>
  </si>
  <si>
    <t>245</t>
  </si>
  <si>
    <t>713111111</t>
  </si>
  <si>
    <t>Montáž izolace tepelné vrchem stropů volně kladenými rohožemi, pásy, dílci, deskami</t>
  </si>
  <si>
    <t>658992534</t>
  </si>
  <si>
    <t>minerální izolace mezi rošt 2 x tl. 90 mm</t>
  </si>
  <si>
    <t>2*2,7*22,2</t>
  </si>
  <si>
    <t>120,0*0,03+0,52</t>
  </si>
  <si>
    <t>minerální izolace tl. 100 mm</t>
  </si>
  <si>
    <t>2,7*22,2</t>
  </si>
  <si>
    <t>60,0*0,03+0,26</t>
  </si>
  <si>
    <t>246</t>
  </si>
  <si>
    <t>63148100R</t>
  </si>
  <si>
    <t>deska minerální izolační  600x1200 mm tl.90 mm</t>
  </si>
  <si>
    <t>781376186</t>
  </si>
  <si>
    <t>ztratné 4%</t>
  </si>
  <si>
    <t>pol.713111111 mezisoučet A</t>
  </si>
  <si>
    <t>124,0*1,04+0,04</t>
  </si>
  <si>
    <t>247</t>
  </si>
  <si>
    <t>631481120</t>
  </si>
  <si>
    <t>deska minerální izolační  600x1200 mm tl.100 mm</t>
  </si>
  <si>
    <t>-1759239797</t>
  </si>
  <si>
    <t>pol.713111111 mezisoučet B</t>
  </si>
  <si>
    <t>62,0*1,04+0,52</t>
  </si>
  <si>
    <t>248</t>
  </si>
  <si>
    <t>71300111R</t>
  </si>
  <si>
    <t>Tepelná minerální izolace potrubní části světlovodu v prostoru krovu, d=330 mm</t>
  </si>
  <si>
    <t>-697556087</t>
  </si>
  <si>
    <t>1,5*6</t>
  </si>
  <si>
    <t>249</t>
  </si>
  <si>
    <t>998713101</t>
  </si>
  <si>
    <t>Přesun hmot tonážní pro izolace tepelné v objektech v do 6 m</t>
  </si>
  <si>
    <t>188274888</t>
  </si>
  <si>
    <t>762</t>
  </si>
  <si>
    <t>Konstrukce tesařské</t>
  </si>
  <si>
    <t>250</t>
  </si>
  <si>
    <t>762322911</t>
  </si>
  <si>
    <t>Zavětrování a ztužení vazníků fošnami a hranolky průřezové plochy do 100 cm2</t>
  </si>
  <si>
    <t>943222037</t>
  </si>
  <si>
    <t>otvory v bednění střechy pro světlovody budou</t>
  </si>
  <si>
    <t>lemovány hranoly 50/75 mm</t>
  </si>
  <si>
    <t>(1,3*2+0,45*2)*3</t>
  </si>
  <si>
    <t>(1,3*2+0,8*2)*3</t>
  </si>
  <si>
    <t>(1,3+0,8)*2</t>
  </si>
  <si>
    <t>27,3*0,1+0,97</t>
  </si>
  <si>
    <t>výkres č.15</t>
  </si>
  <si>
    <t>rám montážního otvoru z dřevěných hranolů 80x80 mm</t>
  </si>
  <si>
    <t>10,0</t>
  </si>
  <si>
    <t>montáž včetně materiálu a spojovacích prostředků</t>
  </si>
  <si>
    <t>251</t>
  </si>
  <si>
    <t>76211001R</t>
  </si>
  <si>
    <t>Dřevěné střešní vazníky sbíjené se spoji s hřebíkovými deskami s povrchovou ochranou a úpravou - montáž, dodávka, doprava včetně kotevních prvků (patek, třmenů)</t>
  </si>
  <si>
    <t>1161745978</t>
  </si>
  <si>
    <t>výměra je v m2 půdorysné plochy zastřešení</t>
  </si>
  <si>
    <t>vazníky</t>
  </si>
  <si>
    <t>1,85*22,25+7,0*3,5*0,5*3+0,087</t>
  </si>
  <si>
    <t>vazníky musí být navržené a vyrobené</t>
  </si>
  <si>
    <t xml:space="preserve">specializovanou firmou na zatížení uvedeném </t>
  </si>
  <si>
    <t>ve statickém výpočtu</t>
  </si>
  <si>
    <t>252</t>
  </si>
  <si>
    <t>762341017</t>
  </si>
  <si>
    <t>Bednění střech rovných z desek OSB tl 25 mm na sraz šroubovaných na krokve</t>
  </si>
  <si>
    <t>-1730941035</t>
  </si>
  <si>
    <t>nová střecha nad přístavbou</t>
  </si>
  <si>
    <t>4,0*2,0*6</t>
  </si>
  <si>
    <t>4,0*3,6*0,5*6</t>
  </si>
  <si>
    <t>2,5*0,5*2*2</t>
  </si>
  <si>
    <t>96,2*0,05+0,99</t>
  </si>
  <si>
    <t>253</t>
  </si>
  <si>
    <t>762341016</t>
  </si>
  <si>
    <t>Bednění střech rovných z desek OSB tl 22 mm na sraz šroubovaných</t>
  </si>
  <si>
    <t>-118030767</t>
  </si>
  <si>
    <t xml:space="preserve">zakrytí VZT </t>
  </si>
  <si>
    <t>dle výkresu č.4</t>
  </si>
  <si>
    <t>(0,75+0,22+1,75+0,32)*6</t>
  </si>
  <si>
    <t>18,2*0,1+0,44</t>
  </si>
  <si>
    <t>254</t>
  </si>
  <si>
    <t>762395000</t>
  </si>
  <si>
    <t>Spojovací prostředky pro montáž krovu, bednění, laťování, světlíky, klíny</t>
  </si>
  <si>
    <t>-1553942031</t>
  </si>
  <si>
    <t>pol.762341017+762341016</t>
  </si>
  <si>
    <t>102,0*0,025+20,5*0,02</t>
  </si>
  <si>
    <t>255</t>
  </si>
  <si>
    <t>76234100R</t>
  </si>
  <si>
    <t>Příplatek na kotevní úhelníky (třmeny) - k pol.762341016</t>
  </si>
  <si>
    <t>-1774184580</t>
  </si>
  <si>
    <t>256</t>
  </si>
  <si>
    <t>762431036</t>
  </si>
  <si>
    <t>Obložení stěn z desek OSB tl 20 mm broušených na pero a drážku přibíjených</t>
  </si>
  <si>
    <t>-1674994304</t>
  </si>
  <si>
    <t>čelo (štít) nové části zastřešení</t>
  </si>
  <si>
    <t>7,4*1,2*0,5*2+7,2*1,2*1,2*0,5</t>
  </si>
  <si>
    <t>14,0*0,1+0,536</t>
  </si>
  <si>
    <t>čelo (štít) původní</t>
  </si>
  <si>
    <t>13,4*2,0*0,5*2*1,1+0,52</t>
  </si>
  <si>
    <t>257</t>
  </si>
  <si>
    <t>762421016</t>
  </si>
  <si>
    <t>Obložení stropu z desek OSB tl 20 mm na sraz šroubovaných</t>
  </si>
  <si>
    <t>-994566084</t>
  </si>
  <si>
    <t>podhledy nové části zastřešení - na rošt</t>
  </si>
  <si>
    <t>0,5*3,5*3</t>
  </si>
  <si>
    <t>5,25*0,1+0,225</t>
  </si>
  <si>
    <t>258</t>
  </si>
  <si>
    <t>762421012</t>
  </si>
  <si>
    <t>Obložení stropu z desek OSB tl 12 mm na sraz šroubovaných</t>
  </si>
  <si>
    <t>634898108</t>
  </si>
  <si>
    <t>podbití stávající střechy</t>
  </si>
  <si>
    <t>0,5*(26,7+3,8+14,0*2)</t>
  </si>
  <si>
    <t>29,25*0,1+0,825</t>
  </si>
  <si>
    <t>259</t>
  </si>
  <si>
    <t>762429001</t>
  </si>
  <si>
    <t>Montáž obložení stropu podkladový rošt</t>
  </si>
  <si>
    <t>-1772942113</t>
  </si>
  <si>
    <t>podkladový rošt střecha S2</t>
  </si>
  <si>
    <t>2,7*46+22,21*7+0,33</t>
  </si>
  <si>
    <t>280,0*0,05</t>
  </si>
  <si>
    <t>260</t>
  </si>
  <si>
    <t>76235110R</t>
  </si>
  <si>
    <t>Montáž skonstrukce provětrávaného hřebene z hraněného řeziva plochy do 100 cm2</t>
  </si>
  <si>
    <t>75977940</t>
  </si>
  <si>
    <t>výkres č.5</t>
  </si>
  <si>
    <t>1,5</t>
  </si>
  <si>
    <t>261</t>
  </si>
  <si>
    <t>605110210</t>
  </si>
  <si>
    <t>řezivo jehličnaté - středové SM/BO tl. 33-100 mm, 3-5 m</t>
  </si>
  <si>
    <t>584286111</t>
  </si>
  <si>
    <t>hranoly roštu 50/90 mm</t>
  </si>
  <si>
    <t>pol.762429001</t>
  </si>
  <si>
    <t>294,0*0,05*0,09*1,1</t>
  </si>
  <si>
    <t>k pol.76235110R</t>
  </si>
  <si>
    <t>262</t>
  </si>
  <si>
    <t>762495000</t>
  </si>
  <si>
    <t>Spojovací prostředky pro montáž olištování, obložení stropů, střešních podhledů a stěn</t>
  </si>
  <si>
    <t>-281708728</t>
  </si>
  <si>
    <t>pol.762431036+762420016+762421012</t>
  </si>
  <si>
    <t>46,0*0,02+6,0*0,02+33,0*0,012</t>
  </si>
  <si>
    <t>pol.605110210</t>
  </si>
  <si>
    <t>2,955</t>
  </si>
  <si>
    <t>263</t>
  </si>
  <si>
    <t>762191961</t>
  </si>
  <si>
    <t>Zabednění otvoru ve stěně deskami tvrdými plochy jednotlivě do 1 m2</t>
  </si>
  <si>
    <t>-340683724</t>
  </si>
  <si>
    <t>otvory ve stávajících štítech po demontáži větracích mřížek</t>
  </si>
  <si>
    <t>po demontáži vstupu do podkroví</t>
  </si>
  <si>
    <t>0,7*1,4+0,02</t>
  </si>
  <si>
    <t>264</t>
  </si>
  <si>
    <t>607262860</t>
  </si>
  <si>
    <t>deska dřevoštěpková 2500x675x25 mm</t>
  </si>
  <si>
    <t>1567016381</t>
  </si>
  <si>
    <t>k pol.762191961</t>
  </si>
  <si>
    <t>3,0*1,1</t>
  </si>
  <si>
    <t>265</t>
  </si>
  <si>
    <t>762343911</t>
  </si>
  <si>
    <t>Zabednění otvorů ve střeše prkny tl do 32mm plochy jednotlivě do 1 m2</t>
  </si>
  <si>
    <t>1705728919</t>
  </si>
  <si>
    <t>zrošené vývody a otvory na střechu (např.kanaliace apod)</t>
  </si>
  <si>
    <t>včetně materiálu a kotevních prvků</t>
  </si>
  <si>
    <t>266</t>
  </si>
  <si>
    <t>762526110</t>
  </si>
  <si>
    <t>Položení polštáře pod podlahy při osové vzdálenosti 65 cm</t>
  </si>
  <si>
    <t>149559202</t>
  </si>
  <si>
    <t>nová lávka v prostoru krovu</t>
  </si>
  <si>
    <t>hranoly 50/100 mm</t>
  </si>
  <si>
    <t>26,8*0,9+0,88</t>
  </si>
  <si>
    <t>267</t>
  </si>
  <si>
    <t>605120010</t>
  </si>
  <si>
    <t>řezivo jehličnaté hranol jakost I do 120 cm2</t>
  </si>
  <si>
    <t>-1375849946</t>
  </si>
  <si>
    <t>k pol.762526110</t>
  </si>
  <si>
    <t>0,05*0,1*27,0*2*1,1+0,003</t>
  </si>
  <si>
    <t>268</t>
  </si>
  <si>
    <t>762810016</t>
  </si>
  <si>
    <t>Záklop stropů z desek dřevoštěpkových tl 20 mm na sraz šroubovaných na trámy - srovnatelně pro lávku v prostoru krovu</t>
  </si>
  <si>
    <t>-1297753289</t>
  </si>
  <si>
    <t>lávka v prostoru krovu - výkres č.5, 15</t>
  </si>
  <si>
    <t>269</t>
  </si>
  <si>
    <t>762895000</t>
  </si>
  <si>
    <t>Spojovací prostředky pro montáž záklopu, stropnice a podbíjení</t>
  </si>
  <si>
    <t>-548861462</t>
  </si>
  <si>
    <t>pol.762341961+762343911</t>
  </si>
  <si>
    <t>3,0*0,025+1,5*0,032</t>
  </si>
  <si>
    <t>pol.605120010+762810016</t>
  </si>
  <si>
    <t>0,3+25,0*0,02</t>
  </si>
  <si>
    <t>270</t>
  </si>
  <si>
    <t>762083121</t>
  </si>
  <si>
    <t>Impregnace řeziva proti dřevokaznému hmyzu, houbám a plísním máčením třída ohrožení 1 a 2 - dřevo v interiéru</t>
  </si>
  <si>
    <t>9314374</t>
  </si>
  <si>
    <t>pol.762322911</t>
  </si>
  <si>
    <t>(106,0-10,0)*0,05*0,075</t>
  </si>
  <si>
    <t>pol.762395000+762495000+762895000</t>
  </si>
  <si>
    <t>2,96+4,391-1,5+0,923</t>
  </si>
  <si>
    <t>271</t>
  </si>
  <si>
    <t>762083122</t>
  </si>
  <si>
    <t>Impregnace řeziva proti dřevokaznému hmyzu, houbám a plísním máčením třída ohrožení 3 a 4 - dřevo v exteriéru</t>
  </si>
  <si>
    <t>1983116165</t>
  </si>
  <si>
    <t>z pol.762322911</t>
  </si>
  <si>
    <t>10,0*0,08*0,08</t>
  </si>
  <si>
    <t>pol.76235110R</t>
  </si>
  <si>
    <t>272</t>
  </si>
  <si>
    <t>998762101</t>
  </si>
  <si>
    <t>Přesun hmot tonážní pro kce tesařské v objektech v do 6 m</t>
  </si>
  <si>
    <t>1488256628</t>
  </si>
  <si>
    <t>763</t>
  </si>
  <si>
    <t>Konstrukce suché výstavby</t>
  </si>
  <si>
    <t>273</t>
  </si>
  <si>
    <t>763121448</t>
  </si>
  <si>
    <t>SDK stěna předsazená tl 65 mm profil CW+UW 50 deska 1x akustická 12,5 TI 40 mm 30kg/m3 EI 30</t>
  </si>
  <si>
    <t>-1808240501</t>
  </si>
  <si>
    <t>obývací místnosti bytů - výkres č.3</t>
  </si>
  <si>
    <t>2,6*(6,8+3,4+4,8)*6-1,97*0,8*6</t>
  </si>
  <si>
    <t>2,6*(4,7*2+3,4)*6-1,97*0,8*6</t>
  </si>
  <si>
    <t>413,2*0,01+0,1</t>
  </si>
  <si>
    <t>274</t>
  </si>
  <si>
    <t>76312001R</t>
  </si>
  <si>
    <t>SDK stěna předsazená tl 87,5 mm profil CW+UW 75 deska 1xH2 12,5 + TI 2x50</t>
  </si>
  <si>
    <t>1908380443</t>
  </si>
  <si>
    <t>strana  nebytových prostor</t>
  </si>
  <si>
    <t>stěna W8+W9</t>
  </si>
  <si>
    <t>2,6*(2,9+1,65+2,2+1,5*3)</t>
  </si>
  <si>
    <t>0,75</t>
  </si>
  <si>
    <t>275</t>
  </si>
  <si>
    <t>763121428</t>
  </si>
  <si>
    <t>SDK stěna předsazená tl 87,5 mm profil CW+UW 75 deska 1xH2 12,5 bez TI EI 15</t>
  </si>
  <si>
    <t>-1501905681</t>
  </si>
  <si>
    <t>koupelny - opláštění u umyvadel</t>
  </si>
  <si>
    <t>0,7*2,3*6+0,34</t>
  </si>
  <si>
    <t>276</t>
  </si>
  <si>
    <t>763121429</t>
  </si>
  <si>
    <t>SDK stěna předsazená tl 112,5 mm profil CW+UW 100 deska 1xH2 12,5 bez TI EI 15</t>
  </si>
  <si>
    <t>1109425887</t>
  </si>
  <si>
    <t>koupelny - opláštění u WC</t>
  </si>
  <si>
    <t>0,9*1,2*6+0,52</t>
  </si>
  <si>
    <t>277</t>
  </si>
  <si>
    <t>763121714</t>
  </si>
  <si>
    <t>SDK stěna předsazená základní penetrační nátěr</t>
  </si>
  <si>
    <t>25087965</t>
  </si>
  <si>
    <t>pol.763131448+76312001R+763121428+</t>
  </si>
  <si>
    <t>pol.763121429</t>
  </si>
  <si>
    <t>419,0+30,0+10,0+7,0</t>
  </si>
  <si>
    <t>278</t>
  </si>
  <si>
    <t>763113343</t>
  </si>
  <si>
    <t>SDK příčka instalační tl 200 mm zdvojený profil CW+UW 75 desky 2xH2 12,5 TI 60 mm EI 60 Rw 52 dB</t>
  </si>
  <si>
    <t>-570592064</t>
  </si>
  <si>
    <t>ve smáčených prostorech</t>
  </si>
  <si>
    <t>2,7*2,2*2+0,12</t>
  </si>
  <si>
    <t>279</t>
  </si>
  <si>
    <t>763113341</t>
  </si>
  <si>
    <t>SDK příčka instalační tl 150 mm zdvojený profil CW+UW 50 desky 2xH2 12,5 TI 50 mm EI 60 Rw 52 dB</t>
  </si>
  <si>
    <t>691922852</t>
  </si>
  <si>
    <t>280</t>
  </si>
  <si>
    <t>763111717</t>
  </si>
  <si>
    <t>SDK příčka základní penetrační nátěr</t>
  </si>
  <si>
    <t>-1356367739</t>
  </si>
  <si>
    <t>oboustranný nátěr</t>
  </si>
  <si>
    <t>pol.763113343+763113341</t>
  </si>
  <si>
    <t>12,0+12,0</t>
  </si>
  <si>
    <t>281</t>
  </si>
  <si>
    <t>763111761</t>
  </si>
  <si>
    <t>Příplatek k SDK příčce a předstěny s nosnou konstrukcí za zahuštění profilů na vzdálenost 31 mm</t>
  </si>
  <si>
    <t>-1889792922</t>
  </si>
  <si>
    <t xml:space="preserve">plochy, kde budou zavěšeny zařizovací </t>
  </si>
  <si>
    <t xml:space="preserve"> předměty nebo nábytek</t>
  </si>
  <si>
    <t>282</t>
  </si>
  <si>
    <t>763131521</t>
  </si>
  <si>
    <t>SDK podhled desky 2xA 12,5 bez TI jednovrstvá spodní kce profil CD+UD</t>
  </si>
  <si>
    <t>1849335775</t>
  </si>
  <si>
    <t>byty - pokoje</t>
  </si>
  <si>
    <t>(2,4+18,6+15,4)*5</t>
  </si>
  <si>
    <t>2,4+18,6+15,7</t>
  </si>
  <si>
    <t>skokové zakrytí VZT pod stropem</t>
  </si>
  <si>
    <t>(0,2+0,2)*(3,45*6+4,7*6)</t>
  </si>
  <si>
    <t>m.č.1.10</t>
  </si>
  <si>
    <t>5,1</t>
  </si>
  <si>
    <t>243,0*0,03+0,35</t>
  </si>
  <si>
    <t>283</t>
  </si>
  <si>
    <t>763131561</t>
  </si>
  <si>
    <t>SDK podhled desky 2xH2 12,5 bez TI jednovrstvá spodní kce profil CD+UD</t>
  </si>
  <si>
    <t>-1223616222</t>
  </si>
  <si>
    <t>4,1*6+0,4</t>
  </si>
  <si>
    <t>284</t>
  </si>
  <si>
    <t>763131714</t>
  </si>
  <si>
    <t>SDK podhled základní penetrační nátěr</t>
  </si>
  <si>
    <t>1088893422</t>
  </si>
  <si>
    <t>pol.763131521+763131561</t>
  </si>
  <si>
    <t>251,0+25,0</t>
  </si>
  <si>
    <t>285</t>
  </si>
  <si>
    <t>763131721</t>
  </si>
  <si>
    <t>SDK podhled skoková změna v do 0,5 m</t>
  </si>
  <si>
    <t>-2062687751</t>
  </si>
  <si>
    <t>3,45*6+4,7*6+0,1</t>
  </si>
  <si>
    <t>286</t>
  </si>
  <si>
    <t>763131761</t>
  </si>
  <si>
    <t>Příplatek k SDK podhledu za plochu do 3 m2 jednotlivě</t>
  </si>
  <si>
    <t>-2079188895</t>
  </si>
  <si>
    <t>2,4*6</t>
  </si>
  <si>
    <t>287</t>
  </si>
  <si>
    <t>763135102</t>
  </si>
  <si>
    <t>Montáž SDK kazetového podhledu z kazet 600x600 mm na zavěšenou polozapuštěnou nosnou konstrukci</t>
  </si>
  <si>
    <t>-418566682</t>
  </si>
  <si>
    <t>chodby v bytech</t>
  </si>
  <si>
    <t>3,3*5+3,6</t>
  </si>
  <si>
    <t>včetně montáže a dodávky nosné konstrukce</t>
  </si>
  <si>
    <t>288</t>
  </si>
  <si>
    <t>59030570R</t>
  </si>
  <si>
    <t>podhled kazetový  600 x 600 mm - dodávka, doprava</t>
  </si>
  <si>
    <t>-662228686</t>
  </si>
  <si>
    <t>ztratné 5%</t>
  </si>
  <si>
    <t>pol.763135102</t>
  </si>
  <si>
    <t>20,1*1,05+0,395</t>
  </si>
  <si>
    <t>289</t>
  </si>
  <si>
    <t>998763100</t>
  </si>
  <si>
    <t>Přesun hmot tonážní pro dřevostavby v objektech v do 6 m</t>
  </si>
  <si>
    <t>-854833035</t>
  </si>
  <si>
    <t>290</t>
  </si>
  <si>
    <t>Poznámka 1</t>
  </si>
  <si>
    <t>POZNÁMKA odd.763 -  položky pro sádrokartonové konstrukce (SDK) obsahují tmelení a všechny závěsné, ukončovací, výztužné a doplňkové profily (tuto položku neoceňovat)</t>
  </si>
  <si>
    <t>-1323933876</t>
  </si>
  <si>
    <t>764</t>
  </si>
  <si>
    <t>Konstrukce klempířské</t>
  </si>
  <si>
    <t>291</t>
  </si>
  <si>
    <t>764501103</t>
  </si>
  <si>
    <t>Montáž žlabu podokapního půlkulatého</t>
  </si>
  <si>
    <t>-682722327</t>
  </si>
  <si>
    <t>zpětná montáž původního</t>
  </si>
  <si>
    <t>pol.764004803 (odd.96)</t>
  </si>
  <si>
    <t>54,0</t>
  </si>
  <si>
    <t>292</t>
  </si>
  <si>
    <t>764508131</t>
  </si>
  <si>
    <t>Montáž kruhového svodu</t>
  </si>
  <si>
    <t>1969687820</t>
  </si>
  <si>
    <t>pol.764004863 (odd.96)</t>
  </si>
  <si>
    <t>14,0</t>
  </si>
  <si>
    <t>293</t>
  </si>
  <si>
    <t>764226404</t>
  </si>
  <si>
    <t>Oplechování parapetů rovných mechanicky kotvené z Al plechu  rš 300 mm</t>
  </si>
  <si>
    <t>-868766650</t>
  </si>
  <si>
    <t>výkres č.10 - prvek K9</t>
  </si>
  <si>
    <t>hliníkový plech lakovaný, po stranách se zatažením</t>
  </si>
  <si>
    <t>pod omítku, upevnění k okennímu rámu, včetně okenní fólie</t>
  </si>
  <si>
    <t>vruty s krytkou</t>
  </si>
  <si>
    <t>2,2*6+2,0*6+2,2*2</t>
  </si>
  <si>
    <t>294</t>
  </si>
  <si>
    <t>764228406</t>
  </si>
  <si>
    <t>Oplechování římsy rovné mechanicky kotvené z Al plechu rš 500 mm</t>
  </si>
  <si>
    <t>-54737204</t>
  </si>
  <si>
    <t>výkres č.10 - prvek K8</t>
  </si>
  <si>
    <t>25,6</t>
  </si>
  <si>
    <t>295</t>
  </si>
  <si>
    <t>764021423</t>
  </si>
  <si>
    <t>Krycí připojovací lišta z Al plechu včetně tmelení rš 150 mm</t>
  </si>
  <si>
    <t>-332484392</t>
  </si>
  <si>
    <t>296</t>
  </si>
  <si>
    <t>764222434</t>
  </si>
  <si>
    <t>Oplechování rovné okapové hrany z Al plechu rš 300 mm</t>
  </si>
  <si>
    <t>960584939</t>
  </si>
  <si>
    <t>výkres č.10 - prvek K3</t>
  </si>
  <si>
    <t>35,0</t>
  </si>
  <si>
    <t>297</t>
  </si>
  <si>
    <t>76402140R</t>
  </si>
  <si>
    <t>Krycí připojovací lišta z Al plechu včetně tmelení rš 250 mm</t>
  </si>
  <si>
    <t>-276427153</t>
  </si>
  <si>
    <t>298</t>
  </si>
  <si>
    <t>76432102R</t>
  </si>
  <si>
    <t>Lemování spodní provětrávaného hřebene střech  z Al plechu rš 250 mm</t>
  </si>
  <si>
    <t>-1561364596</t>
  </si>
  <si>
    <t>výkres č.10 - prvek K7</t>
  </si>
  <si>
    <t>51,6</t>
  </si>
  <si>
    <t>299</t>
  </si>
  <si>
    <t>76432204R</t>
  </si>
  <si>
    <t>Oplechování spodní střech  z Al plechu rš 450 mm</t>
  </si>
  <si>
    <t>1529313123</t>
  </si>
  <si>
    <t>výkres č.10 - prvek K4</t>
  </si>
  <si>
    <t>28,0</t>
  </si>
  <si>
    <t>300</t>
  </si>
  <si>
    <t>764325425</t>
  </si>
  <si>
    <t>Lemování trub, konzol nebo držáků z Al plechu průměru do 300 mm</t>
  </si>
  <si>
    <t>719435463</t>
  </si>
  <si>
    <t>vyústění VZT DN 200 mm - oplechování RŠ 250+125</t>
  </si>
  <si>
    <t>komin DN 200 z plynového kotle - oplechování RŠ 250+125</t>
  </si>
  <si>
    <t>301</t>
  </si>
  <si>
    <t>764324412</t>
  </si>
  <si>
    <t>Lemování prostupů střech  z Al plechu</t>
  </si>
  <si>
    <t>429864234</t>
  </si>
  <si>
    <t>vikýř světlovodu 450/450 mm - oplechování RŠ 500 mm-6ks</t>
  </si>
  <si>
    <t>(0,45+0,45)*2*0,5*6</t>
  </si>
  <si>
    <t>zakrytí VZT konstrukcí z bednění - oplechování RŠ 500 mm</t>
  </si>
  <si>
    <t>(0,3+2,5)*2*0,5*6</t>
  </si>
  <si>
    <t>22,2*0,1+0,08</t>
  </si>
  <si>
    <t>302</t>
  </si>
  <si>
    <t>764224405</t>
  </si>
  <si>
    <t>Oplechování horních ploch a nadezdívek (atik) bez rohů z Al plechu mechanicky kotvené rš 400 mm</t>
  </si>
  <si>
    <t>-1061773374</t>
  </si>
  <si>
    <t>oplechování horní plochy konstrukce z bednění pro VZT</t>
  </si>
  <si>
    <t>2,5*6</t>
  </si>
  <si>
    <t>oplechování čelní plochy konstrukce z bednění pro VZT</t>
  </si>
  <si>
    <t>0,6*6+0,4</t>
  </si>
  <si>
    <t>303</t>
  </si>
  <si>
    <t>76422103R</t>
  </si>
  <si>
    <t>Oplechování větraného hřebene s větrací mřížkou z Al plechu rš 250 mm</t>
  </si>
  <si>
    <t>-778136304</t>
  </si>
  <si>
    <t>výkres č.10 - prvek K6</t>
  </si>
  <si>
    <t>z každé strany hřebene</t>
  </si>
  <si>
    <t>51,6*2</t>
  </si>
  <si>
    <t>304</t>
  </si>
  <si>
    <t>764222406</t>
  </si>
  <si>
    <t>Oplechování štítu závětrnou lištou z Al plechu rš 450 mm</t>
  </si>
  <si>
    <t>1760654036</t>
  </si>
  <si>
    <t>výkres č.10 - prvek K5</t>
  </si>
  <si>
    <t>23,5</t>
  </si>
  <si>
    <t>305</t>
  </si>
  <si>
    <t>76452101R</t>
  </si>
  <si>
    <t>Kotlík hranatý pro podokapní žlaby z Al plechu 200/200/250 mm pro kruh</t>
  </si>
  <si>
    <t>-1238056311</t>
  </si>
  <si>
    <t>výkres č.10 - prvek K1</t>
  </si>
  <si>
    <t>2,0</t>
  </si>
  <si>
    <t>306</t>
  </si>
  <si>
    <t>764528422</t>
  </si>
  <si>
    <t>Svody kruhové včetně objímek, kolen, odskoků z Al plechu průměru 100 mm</t>
  </si>
  <si>
    <t>1825635810</t>
  </si>
  <si>
    <t>výkres č.10 - prvek K2</t>
  </si>
  <si>
    <t>307</t>
  </si>
  <si>
    <t>764223451</t>
  </si>
  <si>
    <t>Střešní výlez včetně rámu a lemování 600x600 mm</t>
  </si>
  <si>
    <t>21922493</t>
  </si>
  <si>
    <t>308</t>
  </si>
  <si>
    <t>764223456</t>
  </si>
  <si>
    <t>Sněhový zachytávač  průběžný dvoutrubkový</t>
  </si>
  <si>
    <t>877585327</t>
  </si>
  <si>
    <t>26,7+4,8+1,2</t>
  </si>
  <si>
    <t>včetně příslušenství a kotvení</t>
  </si>
  <si>
    <t>309</t>
  </si>
  <si>
    <t>7640150_R</t>
  </si>
  <si>
    <t>Oplechování a lemování ploch položkově nevykázaných (oplechování tyčí, držákú apod))</t>
  </si>
  <si>
    <t>1658499848</t>
  </si>
  <si>
    <t>310</t>
  </si>
  <si>
    <t>76411001R</t>
  </si>
  <si>
    <t>Montáž sítě proti hmyzu do větrací štěrbiny š.20 mm</t>
  </si>
  <si>
    <t>-1305293463</t>
  </si>
  <si>
    <t>výkres č.4</t>
  </si>
  <si>
    <t>311</t>
  </si>
  <si>
    <t>11276</t>
  </si>
  <si>
    <t>síť proti hmyzu - dodávka, doprava</t>
  </si>
  <si>
    <t>947922310</t>
  </si>
  <si>
    <t>ztratrné 10%</t>
  </si>
  <si>
    <t>pol.76411001R</t>
  </si>
  <si>
    <t>35,0*0,12*1,1+0,38</t>
  </si>
  <si>
    <t>312</t>
  </si>
  <si>
    <t>76411002R</t>
  </si>
  <si>
    <t>Nástavec s bitumenovou manžetou - odvětrání kanalizace DN 110 - montáž, dodávka, doprava</t>
  </si>
  <si>
    <t>513923580</t>
  </si>
  <si>
    <t>313</t>
  </si>
  <si>
    <t>764001901</t>
  </si>
  <si>
    <t>Napojení klempířských konstrukcí na stávající délky spoje do 0,5 m</t>
  </si>
  <si>
    <t>683048455</t>
  </si>
  <si>
    <t>prodloužení stávajících svodů DN 100</t>
  </si>
  <si>
    <t>314</t>
  </si>
  <si>
    <t>764548423</t>
  </si>
  <si>
    <t>Svody kruhové včetně objímek, kolen, odskoků z TiZn předzvětralého plechu průměru 100 mm</t>
  </si>
  <si>
    <t>-1671836930</t>
  </si>
  <si>
    <t>3,0</t>
  </si>
  <si>
    <t>315</t>
  </si>
  <si>
    <t>76411100R</t>
  </si>
  <si>
    <t>Certifikovaný nerezový kotvící bod (proti pádu z výšky) pro kotvení do dřevěné konstrukce (bednění, trám) - montáž certifikovanou firmou + dodávka, doprava revize</t>
  </si>
  <si>
    <t>-1148239715</t>
  </si>
  <si>
    <t>316</t>
  </si>
  <si>
    <t>998764101</t>
  </si>
  <si>
    <t>Přesun hmot tonážní pro konstrukce klempířské v objektech v do 6 m</t>
  </si>
  <si>
    <t>1068908449</t>
  </si>
  <si>
    <t>317</t>
  </si>
  <si>
    <t>Poznámka 2</t>
  </si>
  <si>
    <t>POZNÁMKA od.764 - Všechny klempířské prvky jsou z Al plechu tl.0,7 mm s oboustranně lakovaným povrchem splňujícím normu pro falcovací kvalitu H41 (barva zinková šedá) vč.příponek, tmelení a dalších systémových prvků  - (tuto položku neoceňovat)</t>
  </si>
  <si>
    <t>2142467278</t>
  </si>
  <si>
    <t>765</t>
  </si>
  <si>
    <t>Krytina skládaná</t>
  </si>
  <si>
    <t>318</t>
  </si>
  <si>
    <t>765151002</t>
  </si>
  <si>
    <t>Montáž krytiny bitumenové ze šindelů na bednění sklonu přes 20° do 30°</t>
  </si>
  <si>
    <t>892541867</t>
  </si>
  <si>
    <t>nová střecha S2</t>
  </si>
  <si>
    <t>4,0*2,0*6+4,0*3,6*0,5*6</t>
  </si>
  <si>
    <t>91,2*0,01+0,888</t>
  </si>
  <si>
    <t>stávající střecha S1</t>
  </si>
  <si>
    <t>(7,0*26,71-0,3*2,5*6)/0,866</t>
  </si>
  <si>
    <t>(7,0*(4,05+0,5))/0,866</t>
  </si>
  <si>
    <t>(7,0*22,2-7,3*3,8*0,5*3)/0,866</t>
  </si>
  <si>
    <t>378,9*0,01+0,332</t>
  </si>
  <si>
    <t>319</t>
  </si>
  <si>
    <t>765151003</t>
  </si>
  <si>
    <t>Montáž krytiny bitumenové ze šindelů na bednění sklonu přes 30°</t>
  </si>
  <si>
    <t>360175775</t>
  </si>
  <si>
    <t>svislé strany bednění pro VZT</t>
  </si>
  <si>
    <t>1,75*2*6</t>
  </si>
  <si>
    <t>320</t>
  </si>
  <si>
    <t>765151021</t>
  </si>
  <si>
    <t>Montáž krytiny bitumenové okapová hrana ze šindelů</t>
  </si>
  <si>
    <t>1891581955</t>
  </si>
  <si>
    <t>321</t>
  </si>
  <si>
    <t>765151031</t>
  </si>
  <si>
    <t>Montáž krytiny bitumenové hřebene oboustranně ze šindelů</t>
  </si>
  <si>
    <t>1845749070</t>
  </si>
  <si>
    <t>322</t>
  </si>
  <si>
    <t>62822000R</t>
  </si>
  <si>
    <t>šindel asfaltový včetnětvarovek (hřeben, okapní pás apod) - dodávka, doprava</t>
  </si>
  <si>
    <t>2043106198</t>
  </si>
  <si>
    <t>pol.765151002+765151003</t>
  </si>
  <si>
    <t>(476,0+21,0)*1,1</t>
  </si>
  <si>
    <t>úpravy u hřebene a okapu</t>
  </si>
  <si>
    <t>0,2*(34,6+42,3*2)*1,1+0,076</t>
  </si>
  <si>
    <t>323</t>
  </si>
  <si>
    <t>765193001</t>
  </si>
  <si>
    <t>Montáž podkladního vyrovnávacího pásu</t>
  </si>
  <si>
    <t>127632682</t>
  </si>
  <si>
    <t>pod šindele - střecha S2</t>
  </si>
  <si>
    <t>pol.765151002 mezisoučet A</t>
  </si>
  <si>
    <t>93,0</t>
  </si>
  <si>
    <t>ostatní úpravy (úžlabí ...)</t>
  </si>
  <si>
    <t>93,0*0,15+0,05</t>
  </si>
  <si>
    <t>324</t>
  </si>
  <si>
    <t>628663800</t>
  </si>
  <si>
    <t>šindel střešní - podkladní pás</t>
  </si>
  <si>
    <t>228589518</t>
  </si>
  <si>
    <t>pol.765193001</t>
  </si>
  <si>
    <t>107,0*1,1+0,3</t>
  </si>
  <si>
    <t>325</t>
  </si>
  <si>
    <t>998765101</t>
  </si>
  <si>
    <t>Přesun hmot tonážní pro krytiny skládané v objektech v do 6 m</t>
  </si>
  <si>
    <t>2135987482</t>
  </si>
  <si>
    <t>766</t>
  </si>
  <si>
    <t>Konstrukce truhlářské</t>
  </si>
  <si>
    <t>326</t>
  </si>
  <si>
    <t>762512255</t>
  </si>
  <si>
    <t>Montáž podlahové kce podkladové z desek cementových kotvením do betonového podkladu</t>
  </si>
  <si>
    <t>665937925</t>
  </si>
  <si>
    <t>podlaha P1</t>
  </si>
  <si>
    <t>327</t>
  </si>
  <si>
    <t>590340500</t>
  </si>
  <si>
    <t>deska cementová voděodolná podlahová P+D tl. 22 mm</t>
  </si>
  <si>
    <t>-1444375175</t>
  </si>
  <si>
    <t>100% odolnost vlhkosti, min.pevnost vtahu=3MPa</t>
  </si>
  <si>
    <t>ztratné 8%</t>
  </si>
  <si>
    <t>219,0*1,08+0,48</t>
  </si>
  <si>
    <t>328</t>
  </si>
  <si>
    <t>766660001</t>
  </si>
  <si>
    <t>Montáž dveřních křídel otvíravých 1křídlových š do 0,8 m do ocelové zárubně</t>
  </si>
  <si>
    <t>-1606210662</t>
  </si>
  <si>
    <t>dveře D3+D4+D5+D6</t>
  </si>
  <si>
    <t>329</t>
  </si>
  <si>
    <t>61162011R</t>
  </si>
  <si>
    <t>dveře vnitřní dřevěné hladké plné 1křídlé 70x197 cm, povrch HPL laminát - dodávka, doprava</t>
  </si>
  <si>
    <t>818351893</t>
  </si>
  <si>
    <t>dveře D6</t>
  </si>
  <si>
    <t>330</t>
  </si>
  <si>
    <t>61162010R</t>
  </si>
  <si>
    <t>dveře vnitřní dřevěné hladké plné 1křídlé 80x197 cm, povrch HPL laminát - dodávka, doprava</t>
  </si>
  <si>
    <t>-1897050739</t>
  </si>
  <si>
    <t>dveře D3</t>
  </si>
  <si>
    <t>dveře D4</t>
  </si>
  <si>
    <t>dveře D5</t>
  </si>
  <si>
    <t>331</t>
  </si>
  <si>
    <t>766660711</t>
  </si>
  <si>
    <t>Montáž dveřních křídel 1křídlových dokování závěsů na universální zárubeň</t>
  </si>
  <si>
    <t>1271960556</t>
  </si>
  <si>
    <t>332</t>
  </si>
  <si>
    <t>766660722</t>
  </si>
  <si>
    <t>Montáž dveřního kování - zámku</t>
  </si>
  <si>
    <t>-1350131109</t>
  </si>
  <si>
    <t>333</t>
  </si>
  <si>
    <t>76600010R</t>
  </si>
  <si>
    <t>kování dveřních křídel. klika-klika, zámek dózický, rozeta - dodávka, doprava</t>
  </si>
  <si>
    <t>1590785281</t>
  </si>
  <si>
    <t>pro dveře D3</t>
  </si>
  <si>
    <t>334</t>
  </si>
  <si>
    <t>76600020R</t>
  </si>
  <si>
    <t>kování dveřních křídel. klika-klika, zámek vložkový, kování štítové - dodávka, doprava</t>
  </si>
  <si>
    <t>1119443384</t>
  </si>
  <si>
    <t>pro dveře D5 + D6</t>
  </si>
  <si>
    <t>2+7</t>
  </si>
  <si>
    <t>335</t>
  </si>
  <si>
    <t>76600030R</t>
  </si>
  <si>
    <t>kování dveřních křídel.klika-klika, WC zámek odjistitelný zvenku, rozeta - dodávka, doprava</t>
  </si>
  <si>
    <t>171344023</t>
  </si>
  <si>
    <t>336</t>
  </si>
  <si>
    <t>766660713</t>
  </si>
  <si>
    <t>Montáž dveřních křídel dokování okopného plechu</t>
  </si>
  <si>
    <t>652935770</t>
  </si>
  <si>
    <t>dveře D5 + D6</t>
  </si>
  <si>
    <t>337</t>
  </si>
  <si>
    <t>54915211R</t>
  </si>
  <si>
    <t>plech okopový nerez 715 x 300 x 0.6 mm - dodávka, doprava</t>
  </si>
  <si>
    <t>-1973017378</t>
  </si>
  <si>
    <t>338</t>
  </si>
  <si>
    <t>54915212R</t>
  </si>
  <si>
    <t>plech okopový nerez 815 x 300 x 0.6 mm - dodávka, doprava</t>
  </si>
  <si>
    <t>1501165108</t>
  </si>
  <si>
    <t>339</t>
  </si>
  <si>
    <t>766660720</t>
  </si>
  <si>
    <t>Osazení větrací mřížky s vyříznutím otvoru</t>
  </si>
  <si>
    <t>-737464836</t>
  </si>
  <si>
    <t>dveře D4+D3</t>
  </si>
  <si>
    <t>6+6</t>
  </si>
  <si>
    <t>340</t>
  </si>
  <si>
    <t>76600040R</t>
  </si>
  <si>
    <t>dveřní větrací mřížka 452 x 90 mm - dodávka, doprava</t>
  </si>
  <si>
    <t>-1984974674</t>
  </si>
  <si>
    <t>341</t>
  </si>
  <si>
    <t>76641720R</t>
  </si>
  <si>
    <t>Montáž drevěných prvků kompletu laviček s mezistěnou včetně spojovacích a kotvících prvků (pozinkovaných ůhelníků a botky)</t>
  </si>
  <si>
    <t>-674888834</t>
  </si>
  <si>
    <t xml:space="preserve">dle výkresu č.12 </t>
  </si>
  <si>
    <t>0,023*2+0,02=0,066m3 dřeva /1kus sezsí (2x sedátk + 1x dělící příčka)</t>
  </si>
  <si>
    <t>342</t>
  </si>
  <si>
    <t>605161010</t>
  </si>
  <si>
    <t>řezivo smrkové sušené tl. 50mm</t>
  </si>
  <si>
    <t>1841735744</t>
  </si>
  <si>
    <t>3*0,066</t>
  </si>
  <si>
    <t>0,198*1,04 'Přepočtené koeficientem množství</t>
  </si>
  <si>
    <t>343</t>
  </si>
  <si>
    <t>998766101</t>
  </si>
  <si>
    <t>Přesun hmot tonážní pro konstrukce truhlářské v objektech v do 6 m</t>
  </si>
  <si>
    <t>-306071047</t>
  </si>
  <si>
    <t>766-PV</t>
  </si>
  <si>
    <t>Plastové výplně otvorů</t>
  </si>
  <si>
    <t>344</t>
  </si>
  <si>
    <t>766622131</t>
  </si>
  <si>
    <t>Montáž plastových oken plochy přes 1 m2 otevíravých výšky do 1,5 m s rámem do zdiva</t>
  </si>
  <si>
    <t>512</t>
  </si>
  <si>
    <t>1226932651</t>
  </si>
  <si>
    <t>okno O3 - 2 ks</t>
  </si>
  <si>
    <t>2,1*0,6*2</t>
  </si>
  <si>
    <t>345</t>
  </si>
  <si>
    <t>766622132</t>
  </si>
  <si>
    <t>Montáž plastových oken plochy přes 1 m2 otevíravých výšky do 2,5 m s rámem do zdiva</t>
  </si>
  <si>
    <t>19896350</t>
  </si>
  <si>
    <t>okno O1 - 6ks</t>
  </si>
  <si>
    <t>2,1*1,6*6</t>
  </si>
  <si>
    <t>okno O2 - 6ks</t>
  </si>
  <si>
    <t>1,85*(1,375+0,5)*6</t>
  </si>
  <si>
    <t>0,027</t>
  </si>
  <si>
    <t>346</t>
  </si>
  <si>
    <t>54400011R</t>
  </si>
  <si>
    <t>O1 - plastové okno trojkřídlé se sloupkem a štulpem, otevíravé a sklápěcí 2100/1600 mm (š/v),tep.izolační dvojsklo čiré Uw max=1,1 W/m2K,  bílé, kování dle výkresu č.9 (Výpis oken), protiprůvanová pojistka - dodávka, doprava</t>
  </si>
  <si>
    <t>-1852183317</t>
  </si>
  <si>
    <t>347</t>
  </si>
  <si>
    <t>54400012R</t>
  </si>
  <si>
    <t>O2 - plastové okno trojkřídlé se sloupkem , otevíravé a sklápěcí 1 křídlo+2 křídla pevná 1875/1850 mm (š/v),tep.izolační dvojsklo čiré Uw max=1,1 W/m2K,  bílé, ostatní požadavky  kování dle výkr.č.9 (Výpis oken), protiprůvanová pojistka - dodávka, doprava</t>
  </si>
  <si>
    <t>998349765</t>
  </si>
  <si>
    <t>348</t>
  </si>
  <si>
    <t>54400013R</t>
  </si>
  <si>
    <t>O3 - plastové okno tříkřídlé , 1 křídlo sklápěcí + 2 pevné části, 2100/600 mm (š/v),tep.izolační dvojsklo čiré Uw max=1,1 W/m2K,  bílé, ostatní požadavky  kování dle výkresu č.9 (Výpis oken) - dodávka, doprava</t>
  </si>
  <si>
    <t>454746795</t>
  </si>
  <si>
    <t>349</t>
  </si>
  <si>
    <t>766694113</t>
  </si>
  <si>
    <t>Montáž parapetních desek dřevěných nebo plastových šířky do 30 cm délky do 2,6 m</t>
  </si>
  <si>
    <t>-1007177204</t>
  </si>
  <si>
    <t>montáž lepícím tmelem, přesah 20 mm</t>
  </si>
  <si>
    <t>okno O1</t>
  </si>
  <si>
    <t>okno O2</t>
  </si>
  <si>
    <t>okno O3</t>
  </si>
  <si>
    <t>350</t>
  </si>
  <si>
    <t>60794100R</t>
  </si>
  <si>
    <t>deska parapetní plastová š. 0,2 - dodávka, dopravba</t>
  </si>
  <si>
    <t>-661900373</t>
  </si>
  <si>
    <t>6*2,1</t>
  </si>
  <si>
    <t>6*1,875</t>
  </si>
  <si>
    <t>2*2,1</t>
  </si>
  <si>
    <t>0,45</t>
  </si>
  <si>
    <t>351</t>
  </si>
  <si>
    <t>607941210</t>
  </si>
  <si>
    <t>koncovka PVC k parapetním deskám - dodávka, doprava</t>
  </si>
  <si>
    <t>55011903</t>
  </si>
  <si>
    <t>352</t>
  </si>
  <si>
    <t>54400021R</t>
  </si>
  <si>
    <t>D1-vnější 1křídlé plastové dveře prosklené+proskl.pevný nadsvětlík 950/2000+450 mm, plast.rámová zárubeň, bílé, tep.izol.dvojsklo bezpečnostní 2B2,čiré,Uw mar=1,1W/m2K,klika-klika,zámek bezpečnostní,stavěč dveří,elektrozámek-dodávka,doprava</t>
  </si>
  <si>
    <t>-252264395</t>
  </si>
  <si>
    <t>výkres č.9 (Výpis dveří)</t>
  </si>
  <si>
    <t>výplň - bezpečnostní tř. RC1</t>
  </si>
  <si>
    <t>353</t>
  </si>
  <si>
    <t>54400022R</t>
  </si>
  <si>
    <t>D2-vnitřní 1křídlé plastové dveře prosklené+proskl.pevný nadsvětlík 950/2000+600 mm, plast.rámová zárubeň, bílé, jednoduché sklo bezpečnostní 2B2,čiré,,klika-klika,zámek vložkový,rozeta,odvětrávací mřížka-dodávka,doprava</t>
  </si>
  <si>
    <t>-1124557700</t>
  </si>
  <si>
    <t>dle výkresu č.9 (výpis dveří)</t>
  </si>
  <si>
    <t>354</t>
  </si>
  <si>
    <t>54400023R</t>
  </si>
  <si>
    <t>D7-vnější 1křídlé plastové dveře prosklené+proskl.pevný nadsvětlík+boční světlík 950+600/2000+600 mm, plastová zárubeň, bílé, tep.izol.dvojsklo bezpečnostní 2B2,čiré,Uw mar=1,1W/m2K,klika-klika,zámek bezpečnostní,stavěč dveří-dodávka,doprava</t>
  </si>
  <si>
    <t>-1611971120</t>
  </si>
  <si>
    <t>celá výplň - bezpečnostní tř. RC1</t>
  </si>
  <si>
    <t>355</t>
  </si>
  <si>
    <t>65510001R</t>
  </si>
  <si>
    <t>Montáž plastových dveří včetně zárubně D1</t>
  </si>
  <si>
    <t>-702024032</t>
  </si>
  <si>
    <t>356</t>
  </si>
  <si>
    <t>65510002R</t>
  </si>
  <si>
    <t>Montáž plastových dveří včetně zárubně D2</t>
  </si>
  <si>
    <t>-1859292941</t>
  </si>
  <si>
    <t>357</t>
  </si>
  <si>
    <t>65510003R</t>
  </si>
  <si>
    <t>Montáž plastových dveří včetně zárubně D7</t>
  </si>
  <si>
    <t>931164571</t>
  </si>
  <si>
    <t>358</t>
  </si>
  <si>
    <t>65550010R</t>
  </si>
  <si>
    <t>Samozavírač plastových vstupních dveří - montáž, dodávka, doprava</t>
  </si>
  <si>
    <t>1689248059</t>
  </si>
  <si>
    <t>dveře D1</t>
  </si>
  <si>
    <t>dveře D7</t>
  </si>
  <si>
    <t>767</t>
  </si>
  <si>
    <t>Konstrukce zámečnické</t>
  </si>
  <si>
    <t>359</t>
  </si>
  <si>
    <t>767995111</t>
  </si>
  <si>
    <t>Montáž atypických zámečnických konstrukcí hmotnosti do 5 kg</t>
  </si>
  <si>
    <t>822733685</t>
  </si>
  <si>
    <t>ocelová konstrukce lavičky - 6ks</t>
  </si>
  <si>
    <t>výkres č.12</t>
  </si>
  <si>
    <t>21,0*6</t>
  </si>
  <si>
    <t>360</t>
  </si>
  <si>
    <t>76700110R</t>
  </si>
  <si>
    <t>ocelové prvky konstrukce lavičky, ocel žárově zinkovaná</t>
  </si>
  <si>
    <t>-753792659</t>
  </si>
  <si>
    <t>361</t>
  </si>
  <si>
    <t>767995117</t>
  </si>
  <si>
    <t>Montáž atypických zámečnických konstrukcí hmotnosti do 500 kg</t>
  </si>
  <si>
    <t>102207571</t>
  </si>
  <si>
    <t>ocelové ztužidlo - ocelový profil U160</t>
  </si>
  <si>
    <t xml:space="preserve">montáž podél hrany stávající stropní desky v místě demontovaných </t>
  </si>
  <si>
    <t>obvodových panelů (nahrazuje pozední věnec) - výkres č.13 a 16</t>
  </si>
  <si>
    <t>410,0</t>
  </si>
  <si>
    <t>kotevní prvky vykázány v odd.9</t>
  </si>
  <si>
    <t>362</t>
  </si>
  <si>
    <t>130109160</t>
  </si>
  <si>
    <t>ocel profilová U, v jakosti 11 375  (S235), h=160 mm</t>
  </si>
  <si>
    <t>1001616464</t>
  </si>
  <si>
    <t>dodávka, doprava k pol.767995117</t>
  </si>
  <si>
    <t>0,41</t>
  </si>
  <si>
    <t>363</t>
  </si>
  <si>
    <t>76700510R</t>
  </si>
  <si>
    <t>ČZ  na hrubé nečistoty - venkovní rošt vel.750x500 mm zapuštěný do venkovní dlažby v boxu z polymerbetonu se štěrkovým trativodem, nerezový rám -  montáž, dodávka, doprava včetně odvodnění trativodu</t>
  </si>
  <si>
    <t>1271208751</t>
  </si>
  <si>
    <t>364</t>
  </si>
  <si>
    <t>76700520R</t>
  </si>
  <si>
    <t>ČZ  na hrubé nečistoty - venkovní rošt vel.1000x500 mm zapuštěný do venkovní dlažby v boxu z polymerbetonu se štěrkovým trativodem, nerezový rám -  montáž, dodávka, doprava včetně odvodnění trativodu</t>
  </si>
  <si>
    <t>1069371866</t>
  </si>
  <si>
    <t>365</t>
  </si>
  <si>
    <t>767330111</t>
  </si>
  <si>
    <t>Montáž tubusového světlovodu kopule s lemováním zabudovaného v šikmé střeše</t>
  </si>
  <si>
    <t>-129138651</t>
  </si>
  <si>
    <t>366</t>
  </si>
  <si>
    <t>767330122</t>
  </si>
  <si>
    <t>Montáž tubusového světlovodu tubus, průměru do 350 mm včetně zateplení</t>
  </si>
  <si>
    <t>956499625</t>
  </si>
  <si>
    <t>tubus d= 330 mm</t>
  </si>
  <si>
    <t>367</t>
  </si>
  <si>
    <t>767330133</t>
  </si>
  <si>
    <t>Montáž tubusového světlovodu rozptylovač světla, průměru do 550 mm</t>
  </si>
  <si>
    <t>903006217</t>
  </si>
  <si>
    <t>368</t>
  </si>
  <si>
    <t>55381000R</t>
  </si>
  <si>
    <t>systémový světlovod tubusový kompletní  sada - do šikmé střechy (sklon cca28%) - složení + doplňky dle techn.zprávy - dodávka, doprava</t>
  </si>
  <si>
    <t>387171824</t>
  </si>
  <si>
    <t>světlovod zahrnuje (dle TZ):</t>
  </si>
  <si>
    <t>kopuly či světlík 450x450 mm, potrubí (tubus) d=330 mm + jeho</t>
  </si>
  <si>
    <t>zateplení v krovu, stropní difuzor 400x400mm s Fresnelovými</t>
  </si>
  <si>
    <t>čočkami + příslušenství (lemovací lišty, spojovací, těsnící,</t>
  </si>
  <si>
    <t>zateplovací a kotvící materiál, klempířské prvky atd.)</t>
  </si>
  <si>
    <t>369</t>
  </si>
  <si>
    <t>76700610R</t>
  </si>
  <si>
    <t>okenní zahrádka na květinové truhlíky- bez vrtání, barva bílá - montáž, dodávka</t>
  </si>
  <si>
    <t>747992198</t>
  </si>
  <si>
    <t>370</t>
  </si>
  <si>
    <t>76780005R</t>
  </si>
  <si>
    <t>Výplň montážního otvoru - otevíravé dvoukřídlové dveře kovové 900x1200 mm (š x v), výplň protidešťové žaluzie+síťka proti hmyzu + zárubeň rámová z L profilu 50x50x3 mm, povrch práškové lakování - montáž,dodávka, doprava</t>
  </si>
  <si>
    <t>-1179539408</t>
  </si>
  <si>
    <t>371</t>
  </si>
  <si>
    <t>76780006R</t>
  </si>
  <si>
    <t>Provozní žebřík</t>
  </si>
  <si>
    <t>1525401751</t>
  </si>
  <si>
    <t>372</t>
  </si>
  <si>
    <t>998767101</t>
  </si>
  <si>
    <t>Přesun hmot tonážní pro zámečnické konstrukce v objektech v do 6 m</t>
  </si>
  <si>
    <t>-493727322</t>
  </si>
  <si>
    <t>771</t>
  </si>
  <si>
    <t>Podlahy z dlaždic</t>
  </si>
  <si>
    <t>373</t>
  </si>
  <si>
    <t>771474113</t>
  </si>
  <si>
    <t>Montáž soklíků z dlaždic keramických rovných flexibilní lepidlo v do 120 mm</t>
  </si>
  <si>
    <t>-1739278443</t>
  </si>
  <si>
    <t>místnost č.a.01 až f.01</t>
  </si>
  <si>
    <t>374</t>
  </si>
  <si>
    <t>771474114</t>
  </si>
  <si>
    <t>Montáž soklíků z dlaždic keramických rovných flexibilní lepidlo v do 150 mm</t>
  </si>
  <si>
    <t>1566719407</t>
  </si>
  <si>
    <t>2*1,1</t>
  </si>
  <si>
    <t>375</t>
  </si>
  <si>
    <t>771574131</t>
  </si>
  <si>
    <t>Montáž podlah keramických režných protiskluzných lepených flexibilním lepidlem do 50 ks/m2</t>
  </si>
  <si>
    <t>2050725452</t>
  </si>
  <si>
    <t>srovnatelná položka i pro lepení do tmelu</t>
  </si>
  <si>
    <t>místnost č.a.01 až f.01, a.04 až f.04</t>
  </si>
  <si>
    <t>2,4*6+4,2*6+0,4</t>
  </si>
  <si>
    <t>376</t>
  </si>
  <si>
    <t>59700010R</t>
  </si>
  <si>
    <t>dlaždice keramické protiskluzné, otěruvzdorné, matné, 200 x 200 mm, protiskluznost dle ČSN 74405 a TZ - dodávka, doprava</t>
  </si>
  <si>
    <t>114945731</t>
  </si>
  <si>
    <t>dle pol.771574131 mezisoučet A</t>
  </si>
  <si>
    <t>sokl - pol.771474113</t>
  </si>
  <si>
    <t>25,0*0,1*1,5+0,25</t>
  </si>
  <si>
    <t>377</t>
  </si>
  <si>
    <t>59700020R</t>
  </si>
  <si>
    <t>dlaždice keramické protiskluzné mrazuvzdorné, , protiskluznost dle ČSN 74405 a TZ - dodávka, doprava</t>
  </si>
  <si>
    <t>-1379563342</t>
  </si>
  <si>
    <t>dle pol.771574131 mezisoučet B</t>
  </si>
  <si>
    <t>2,3*1,1</t>
  </si>
  <si>
    <t>2*1,1*0,15+0,14</t>
  </si>
  <si>
    <t>378</t>
  </si>
  <si>
    <t>771591185</t>
  </si>
  <si>
    <t>Podlahy řezání keramických dlaždic rovné</t>
  </si>
  <si>
    <t>1055745091</t>
  </si>
  <si>
    <t xml:space="preserve">dlaždice pro sokl </t>
  </si>
  <si>
    <t>4,0/(0,2*0,2)</t>
  </si>
  <si>
    <t>379</t>
  </si>
  <si>
    <t>771579191</t>
  </si>
  <si>
    <t>Příplatek k montáž podlah keramických za plochu do 5 m2</t>
  </si>
  <si>
    <t>353735153</t>
  </si>
  <si>
    <t>380</t>
  </si>
  <si>
    <t>771579196</t>
  </si>
  <si>
    <t>Příplatek k montáž podlah keramických za spárování tmelem dvousložkovým (popř.mrazuvzdorným)</t>
  </si>
  <si>
    <t>1868386369</t>
  </si>
  <si>
    <t>42,3+25,0*0,1+2,2*0,15+0,87</t>
  </si>
  <si>
    <t>381</t>
  </si>
  <si>
    <t>771591111</t>
  </si>
  <si>
    <t>Podlahy penetrace podkladu</t>
  </si>
  <si>
    <t>892504924</t>
  </si>
  <si>
    <t>382</t>
  </si>
  <si>
    <t>771591115</t>
  </si>
  <si>
    <t>Podlahy spárování silikonem</t>
  </si>
  <si>
    <t>349543468</t>
  </si>
  <si>
    <t>přechod dlažba x keramický obklad stěny (nebo sokl)</t>
  </si>
  <si>
    <t>včetně dveřních otvorů</t>
  </si>
  <si>
    <t>6,0*6+8,1*6+0,4</t>
  </si>
  <si>
    <t>1,1*2+1,5</t>
  </si>
  <si>
    <t>383</t>
  </si>
  <si>
    <t>77199010R</t>
  </si>
  <si>
    <t>Tenkovrstvá spádová stěrka 5-15 mm</t>
  </si>
  <si>
    <t>1418302079</t>
  </si>
  <si>
    <t>384</t>
  </si>
  <si>
    <t>771591171</t>
  </si>
  <si>
    <t>Montáž profilu ukončujícího pro plynulý přechod (dlažby s kobercem apod.)</t>
  </si>
  <si>
    <t>-534852051</t>
  </si>
  <si>
    <t>dlažba x marmoleum</t>
  </si>
  <si>
    <t>dveřní otvory</t>
  </si>
  <si>
    <t>(0,8+0,95)*6*1,1+0,45</t>
  </si>
  <si>
    <t>385</t>
  </si>
  <si>
    <t>5900010_R</t>
  </si>
  <si>
    <t>přechodová systémové nerezová (Al)  lišta dveřní - dodávka, doprava</t>
  </si>
  <si>
    <t>988777954</t>
  </si>
  <si>
    <t>dle pol.771591171</t>
  </si>
  <si>
    <t>12,0*1,1+0,8</t>
  </si>
  <si>
    <t>386</t>
  </si>
  <si>
    <t>771591237</t>
  </si>
  <si>
    <t>Montáž kontaktní izolace ve spojení s dlažbou celoplošně lepená v páscích</t>
  </si>
  <si>
    <t>129905710</t>
  </si>
  <si>
    <t>přechod dlažba x obklad stěny - mokré prostory</t>
  </si>
  <si>
    <t>místnost a.04 až f.04</t>
  </si>
  <si>
    <t>4,2*6+0,8</t>
  </si>
  <si>
    <t>387</t>
  </si>
  <si>
    <t>590542230</t>
  </si>
  <si>
    <t>páska izolační 125 / 30 role 30 m - dodávka, doprava</t>
  </si>
  <si>
    <t>1404940102</t>
  </si>
  <si>
    <t>pol.771591237</t>
  </si>
  <si>
    <t>26,0*1,1+0,4</t>
  </si>
  <si>
    <t>388</t>
  </si>
  <si>
    <t>998771101</t>
  </si>
  <si>
    <t>Přesun hmot tonážní pro podlahy z dlaždic v objektech v do 6 m</t>
  </si>
  <si>
    <t>479813836</t>
  </si>
  <si>
    <t>776</t>
  </si>
  <si>
    <t>Podlahy povlakové</t>
  </si>
  <si>
    <t>389</t>
  </si>
  <si>
    <t>776251211</t>
  </si>
  <si>
    <t>Lepení čtverců z přírodního linolea (marmolea) standardním lepidlem</t>
  </si>
  <si>
    <t>-1056885323</t>
  </si>
  <si>
    <t>místnost a.02 až f.02, a.03 až f.03, a.05 až f.05</t>
  </si>
  <si>
    <t>18,6*6+3,3*5+3,6+15,4*5+15,7</t>
  </si>
  <si>
    <t>vytažení na fabiony</t>
  </si>
  <si>
    <t>(18,3*6+5,8*6+15,4*6)*0,2+0,2</t>
  </si>
  <si>
    <t>390</t>
  </si>
  <si>
    <t>776251411</t>
  </si>
  <si>
    <t>Spoj podlah z přírodního linolea (marmolea) svařováním za tepla</t>
  </si>
  <si>
    <t>1509988666</t>
  </si>
  <si>
    <t>391</t>
  </si>
  <si>
    <t>28411073R</t>
  </si>
  <si>
    <t>linoleum přírodní (marmoleum) čtverce 500x500 mm tl.2,5 mm, třída zatížení 23 - dodávka, doprava</t>
  </si>
  <si>
    <t>1449074991</t>
  </si>
  <si>
    <t>pol776251211</t>
  </si>
  <si>
    <t>272,0*1,1+0,8</t>
  </si>
  <si>
    <t>392</t>
  </si>
  <si>
    <t>77600101R</t>
  </si>
  <si>
    <t>Montáž fabionového profilu pro nalepení marmolea a vytvoření soklové lišty</t>
  </si>
  <si>
    <t>-2127064261</t>
  </si>
  <si>
    <t>soklové fabiony</t>
  </si>
  <si>
    <t>(18,3*6+5,8*6+15,4*6)*0,15+0,05</t>
  </si>
  <si>
    <t>393</t>
  </si>
  <si>
    <t>61700010R</t>
  </si>
  <si>
    <t>podlahová krytina z přírodního linolea - fabionový lištový profil - dodávka, doprava</t>
  </si>
  <si>
    <t>-1686654718</t>
  </si>
  <si>
    <t>dle pol.776000101R</t>
  </si>
  <si>
    <t>35,6*1,02+0,688</t>
  </si>
  <si>
    <t>394</t>
  </si>
  <si>
    <t>776111411</t>
  </si>
  <si>
    <t>Montáž pásky dilatační povlakových podlah</t>
  </si>
  <si>
    <t>788077693</t>
  </si>
  <si>
    <t>20,0*6+7,4*6+16,2*6+0,4</t>
  </si>
  <si>
    <t>395</t>
  </si>
  <si>
    <t>286181560</t>
  </si>
  <si>
    <t>páska dilatační  - dodávka, doprava</t>
  </si>
  <si>
    <t>-2022065519</t>
  </si>
  <si>
    <t>pol.776111411</t>
  </si>
  <si>
    <t>262,0*1,05+0,9</t>
  </si>
  <si>
    <t>396</t>
  </si>
  <si>
    <t>776141122</t>
  </si>
  <si>
    <t>Vyrovnání podkladu povlakových podlah stěrkou pevnosti 30 MPa tl 5 mm</t>
  </si>
  <si>
    <t>2119751303</t>
  </si>
  <si>
    <t>skladba podlahy P1 na výkrese č.6</t>
  </si>
  <si>
    <t>celá podlaha P1</t>
  </si>
  <si>
    <t>397</t>
  </si>
  <si>
    <t>998776101</t>
  </si>
  <si>
    <t>Přesun hmot tonážní pro podlahy povlakové v objektech v do 6 m</t>
  </si>
  <si>
    <t>280611979</t>
  </si>
  <si>
    <t>777</t>
  </si>
  <si>
    <t>Podlahy lité</t>
  </si>
  <si>
    <t>398</t>
  </si>
  <si>
    <t>777615214</t>
  </si>
  <si>
    <t>Nátěry epoxidové podlah betonových dvojnásobné</t>
  </si>
  <si>
    <t>361436369</t>
  </si>
  <si>
    <t>místnost č. 1.01 až 1.10</t>
  </si>
  <si>
    <t>7,6+1,8*2+1,65*2+2,5+1,8+2,0+9,9+5,0+0,3</t>
  </si>
  <si>
    <t>399</t>
  </si>
  <si>
    <t>998777101</t>
  </si>
  <si>
    <t>Přesun hmot tonážní pro podlahy lité v objektech v do 6 m</t>
  </si>
  <si>
    <t>587500104</t>
  </si>
  <si>
    <t>781</t>
  </si>
  <si>
    <t>Dokončovací práce - obklady</t>
  </si>
  <si>
    <t>400</t>
  </si>
  <si>
    <t>781474115</t>
  </si>
  <si>
    <t>Montáž obkladů vnitřních keramických hladkých do 25 ks/m2 lepených flexibilním lepidlem</t>
  </si>
  <si>
    <t>-34049306</t>
  </si>
  <si>
    <t>místnost č. 1.08 - kolem výlevky</t>
  </si>
  <si>
    <t>1,5*2,0</t>
  </si>
  <si>
    <t>kuchyňské kouty za linkou</t>
  </si>
  <si>
    <t>(1,5-0,9)*4,0*6</t>
  </si>
  <si>
    <t>2,0*7,3*6+0,15*0,9*6</t>
  </si>
  <si>
    <t>105,8*0,1+0,61</t>
  </si>
  <si>
    <t>401</t>
  </si>
  <si>
    <t>59761100R</t>
  </si>
  <si>
    <t>obklad keramický - koupelny  (barevný) 20 x 20 x 0,75 cm I. j. - dodávka, doprava</t>
  </si>
  <si>
    <t>-59632304</t>
  </si>
  <si>
    <t>dodávka, doprava k pol.781474115</t>
  </si>
  <si>
    <t>117,0*1,1+0,3</t>
  </si>
  <si>
    <t>402</t>
  </si>
  <si>
    <t>781479195</t>
  </si>
  <si>
    <t>Příplatek k montáži obkladů vnitřních keramických hladkých za spárování bílým cementem</t>
  </si>
  <si>
    <t>1935865605</t>
  </si>
  <si>
    <t>403</t>
  </si>
  <si>
    <t>781495111</t>
  </si>
  <si>
    <t>Penetrace podkladu vnitřních obkladů</t>
  </si>
  <si>
    <t>-1142857949</t>
  </si>
  <si>
    <t>404</t>
  </si>
  <si>
    <t>781494111</t>
  </si>
  <si>
    <t>Plastové profily rohové lepené flexibilním lepidlem</t>
  </si>
  <si>
    <t>-652005123</t>
  </si>
  <si>
    <t>svislé rohy a vodorovné rohy</t>
  </si>
  <si>
    <t>2,0*19+1,25*6+1,05*6</t>
  </si>
  <si>
    <t>vnitřní kouty</t>
  </si>
  <si>
    <t>2,0*27+0,9*6+1,25*6+1,4*6</t>
  </si>
  <si>
    <t>127,1*0,08+0,732</t>
  </si>
  <si>
    <t>405</t>
  </si>
  <si>
    <t>781494511</t>
  </si>
  <si>
    <t>Plastové profily ukončovací lepené flexibilním lepidlem</t>
  </si>
  <si>
    <t>-90020923</t>
  </si>
  <si>
    <t>přechod sokl  x stěna (omítka)</t>
  </si>
  <si>
    <t>pol.77147112</t>
  </si>
  <si>
    <t>4,1*6</t>
  </si>
  <si>
    <t>přechod keram.obklad x stěna (omítka)</t>
  </si>
  <si>
    <t>2,0+4,0*2*6+7,3*6</t>
  </si>
  <si>
    <t>118,4*0,08+0,128</t>
  </si>
  <si>
    <t>406</t>
  </si>
  <si>
    <t>998781101</t>
  </si>
  <si>
    <t>Přesun hmot tonážní pro obklady keramické v objektech v do 6 m</t>
  </si>
  <si>
    <t>-1645575991</t>
  </si>
  <si>
    <t>783</t>
  </si>
  <si>
    <t>Dokončovací práce - nátěry</t>
  </si>
  <si>
    <t>407</t>
  </si>
  <si>
    <t>78333410R</t>
  </si>
  <si>
    <t>Podkladní nátěrový systém zámečnických konstrukcí</t>
  </si>
  <si>
    <t>2134093951</t>
  </si>
  <si>
    <t>ztužující válcovaný profil U 160</t>
  </si>
  <si>
    <t>410,0*0,032</t>
  </si>
  <si>
    <t>408</t>
  </si>
  <si>
    <t>78333420R</t>
  </si>
  <si>
    <t>Nátěrový systém vnější pro ocelové konstrukce žárově zinkované do vnějšího prostředí, životnost 20 let</t>
  </si>
  <si>
    <t>-1189535093</t>
  </si>
  <si>
    <t>ocelová konstrukce venkovních sedátek</t>
  </si>
  <si>
    <t>21,0*6*0,032</t>
  </si>
  <si>
    <t>409</t>
  </si>
  <si>
    <t>783218111</t>
  </si>
  <si>
    <t>Lazurovací dvojnásobný syntetický nátěr tesařských konstrukcí</t>
  </si>
  <si>
    <t>979855958</t>
  </si>
  <si>
    <t>dřevěná sedátka s mezistěnou - odstín světlý dub</t>
  </si>
  <si>
    <t>(0,05+0,06)*2*7,35*6</t>
  </si>
  <si>
    <t>0,05*4*7,2*3</t>
  </si>
  <si>
    <t>14,0*0,1+0,078</t>
  </si>
  <si>
    <t>410</t>
  </si>
  <si>
    <t>783201201</t>
  </si>
  <si>
    <t>Obroušení tesařských konstrukcí před provedením nátěru</t>
  </si>
  <si>
    <t>-266027793</t>
  </si>
  <si>
    <t>411</t>
  </si>
  <si>
    <t>783201403</t>
  </si>
  <si>
    <t>Oprášení tesařských konstrukcí před provedením nátěru</t>
  </si>
  <si>
    <t>-1510085419</t>
  </si>
  <si>
    <t>784</t>
  </si>
  <si>
    <t>Dokončovací práce - malby a tapety</t>
  </si>
  <si>
    <t>412</t>
  </si>
  <si>
    <t>784211111</t>
  </si>
  <si>
    <t>Dvojnásobné  bílé malby ze směsí za mokra velmi dobře otěruvzdorných v místnostech výšky do 3,80 m</t>
  </si>
  <si>
    <t>-2005590406</t>
  </si>
  <si>
    <t>koupelny v bytech</t>
  </si>
  <si>
    <t>stěny</t>
  </si>
  <si>
    <t>(2,3-2,0)*8,1*6</t>
  </si>
  <si>
    <t>strop</t>
  </si>
  <si>
    <t>4,2*6</t>
  </si>
  <si>
    <t>místnost č.1.06 - úklid</t>
  </si>
  <si>
    <t>2,6*6,6-1,5*1,5</t>
  </si>
  <si>
    <t>2,5</t>
  </si>
  <si>
    <t>57,2*0,1+0,09</t>
  </si>
  <si>
    <t>413</t>
  </si>
  <si>
    <t>784221101</t>
  </si>
  <si>
    <t>Dvojnásobné bílé malby  ze směsí za sucha dobře otěruvzdorných v místnostech do 3,80 m</t>
  </si>
  <si>
    <t>1692463534</t>
  </si>
  <si>
    <t>m.č.1.01až 1.05, 1.07 až 1.10</t>
  </si>
  <si>
    <t>2,6*(17,0+5,5*2+5,2*2)</t>
  </si>
  <si>
    <t>2,6*(5,5+5,7+12,8+9,8)</t>
  </si>
  <si>
    <t>místnost a.01až f.01, a.02 až f.02</t>
  </si>
  <si>
    <t>2,55*6,0*6+2,55*20,0*6</t>
  </si>
  <si>
    <t>místnost a.03až f.03, a.05až f.05</t>
  </si>
  <si>
    <t>2,3*7,4*6+2,55*16,2*6</t>
  </si>
  <si>
    <t>stropy</t>
  </si>
  <si>
    <t>7,6+1,8*2+1,65*2+1,8+2,0+10,0</t>
  </si>
  <si>
    <t>2,4*6+18,6*6</t>
  </si>
  <si>
    <t>3,3*5+3,53+15,4*5+15,61</t>
  </si>
  <si>
    <t>méně keramický obklad - pol.781474115</t>
  </si>
  <si>
    <t>-(117,0-1,5*1,5)</t>
  </si>
  <si>
    <t>1087,7*0,04+0,862</t>
  </si>
  <si>
    <t>414</t>
  </si>
  <si>
    <t>784181121</t>
  </si>
  <si>
    <t>Hloubková jednonásobná penetrace podkladu v místnostech výšky do 3,80 m</t>
  </si>
  <si>
    <t>-813635099</t>
  </si>
  <si>
    <t>pol.784211111+784221101</t>
  </si>
  <si>
    <t>63,0+1132,6</t>
  </si>
  <si>
    <t>786</t>
  </si>
  <si>
    <t>Dokončovací práce - čalounické úpravy</t>
  </si>
  <si>
    <t>415</t>
  </si>
  <si>
    <t>786624111</t>
  </si>
  <si>
    <t>Montáž lamelové žaluzie do oken zdvojených dřevěných otevíravých, sklápěcích a vyklápěcích</t>
  </si>
  <si>
    <t>1937379515</t>
  </si>
  <si>
    <t>okno O1+O2</t>
  </si>
  <si>
    <t>1,875*1,85*6</t>
  </si>
  <si>
    <t>416</t>
  </si>
  <si>
    <t>6110010_R</t>
  </si>
  <si>
    <t>okenní žaluzie lamelová horizontální vnitřní - dodávka, doprava</t>
  </si>
  <si>
    <t>1916743089</t>
  </si>
  <si>
    <t>74,0*1,03+0,78</t>
  </si>
  <si>
    <t>417</t>
  </si>
  <si>
    <t>998786101</t>
  </si>
  <si>
    <t>Přesun hmot tonážní pro čalounické úpravy v objektech v do 6 m</t>
  </si>
  <si>
    <t>1830188928</t>
  </si>
  <si>
    <t>787</t>
  </si>
  <si>
    <t>Dokončovací práce - zasklívání</t>
  </si>
  <si>
    <t>418</t>
  </si>
  <si>
    <t>787911115</t>
  </si>
  <si>
    <t>Montáž neprůhledné fólie na sklo</t>
  </si>
  <si>
    <t>1952610747</t>
  </si>
  <si>
    <t>1,2*0,7*6</t>
  </si>
  <si>
    <t>dveře D2</t>
  </si>
  <si>
    <t>1,2*0,7*1</t>
  </si>
  <si>
    <t>0,08</t>
  </si>
  <si>
    <t>419</t>
  </si>
  <si>
    <t>634790140</t>
  </si>
  <si>
    <t>fólie na sklo neprůhledná</t>
  </si>
  <si>
    <t>-1633664430</t>
  </si>
  <si>
    <t>11,0*1,03+0,67</t>
  </si>
  <si>
    <t>VYB</t>
  </si>
  <si>
    <t>Vybavení objektu</t>
  </si>
  <si>
    <t>420</t>
  </si>
  <si>
    <t>VYB 001</t>
  </si>
  <si>
    <t>kuchyňská linka tvaru L šířky 1800x1800 mm s vestavěným dřezem, elektrickým sporákem, digestoří + horní závěsné skříňky, dřevěná fóliované MDF deska s ABS hranami - montáž, dodávka, doprava</t>
  </si>
  <si>
    <t>2029796120</t>
  </si>
  <si>
    <t>421</t>
  </si>
  <si>
    <t>VYB 002</t>
  </si>
  <si>
    <t>1061350592</t>
  </si>
  <si>
    <t>422</t>
  </si>
  <si>
    <t>VYB 003</t>
  </si>
  <si>
    <t>tyč se závěsem kolem sprchového koutu (volné strany)</t>
  </si>
  <si>
    <t>-569119614</t>
  </si>
  <si>
    <t>423</t>
  </si>
  <si>
    <t>VYB 004</t>
  </si>
  <si>
    <t>PHP práškový (ABC) s hasicí schopností 21A (6HJ1)</t>
  </si>
  <si>
    <t>-492880547</t>
  </si>
  <si>
    <t>424</t>
  </si>
  <si>
    <t>VYB 005</t>
  </si>
  <si>
    <t>výstražné a bezpečnostní značky a tabulky + informační tabule</t>
  </si>
  <si>
    <t>507121381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</si>
  <si>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</si>
  <si>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</si>
  <si>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</si>
  <si>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</si>
  <si>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</si>
  <si>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</si>
  <si>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</si>
  <si>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</si>
  <si>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</si>
  <si>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</si>
  <si>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</si>
  <si>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</si>
  <si>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</si>
  <si>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</si>
  <si>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</si>
  <si>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</si>
  <si>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</si>
  <si>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</si>
  <si>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</si>
  <si>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</si>
  <si>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</si>
  <si>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</si>
  <si>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</si>
  <si>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</si>
  <si>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</si>
  <si>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</si>
  <si>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</si>
  <si>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</si>
  <si>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</si>
  <si>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</si>
  <si>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</si>
  <si>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</si>
  <si>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</si>
  <si>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</si>
  <si>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</si>
  <si>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</si>
  <si>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</si>
  <si>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</si>
  <si>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</si>
  <si>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</si>
  <si>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</si>
  <si>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</si>
  <si>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</si>
  <si>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</si>
  <si>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</si>
  <si>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</si>
  <si>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</si>
  <si>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</si>
  <si>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</si>
  <si>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</si>
  <si>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</si>
  <si>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</si>
  <si>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</si>
  <si>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</si>
  <si>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</si>
  <si>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</si>
  <si>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</si>
  <si>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</si>
  <si>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</si>
  <si>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</si>
  <si>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</si>
  <si>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</si>
  <si>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</si>
  <si>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</si>
  <si>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</si>
  <si>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</si>
  <si>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</si>
  <si>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</si>
  <si>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</si>
  <si>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</si>
  <si>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</si>
  <si>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</si>
  <si>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</si>
  <si>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</si>
  <si>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</si>
  <si>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</si>
  <si>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</si>
  <si>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</si>
  <si>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</si>
  <si>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</si>
  <si>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</si>
  <si>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</si>
  <si>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</si>
  <si>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</si>
  <si>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</si>
  <si>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</si>
  <si>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</si>
  <si>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</si>
  <si>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</si>
  <si>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</si>
  <si>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</si>
  <si>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</si>
  <si>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</si>
  <si>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</si>
  <si>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</si>
  <si>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</si>
  <si>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</si>
  <si>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</si>
  <si>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</si>
  <si>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</si>
  <si>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</si>
  <si>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</si>
  <si>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</si>
  <si>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</si>
  <si>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</si>
  <si>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</si>
  <si>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</si>
  <si>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</si>
  <si>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</si>
  <si>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</si>
  <si>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</si>
  <si>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</si>
  <si>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</si>
  <si>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</si>
  <si>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</si>
  <si>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</si>
  <si>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</si>
  <si>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</si>
  <si>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</si>
  <si>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</si>
  <si>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</si>
  <si>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</si>
  <si>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</si>
  <si>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</si>
  <si>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</si>
  <si>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</si>
  <si>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</si>
  <si>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</si>
  <si>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</si>
  <si>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</si>
  <si>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</si>
  <si>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</si>
  <si>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</si>
  <si>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</si>
  <si>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</si>
  <si>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</si>
  <si>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</si>
  <si>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</si>
  <si>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</si>
  <si>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</si>
  <si>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</si>
  <si>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</si>
  <si>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</si>
  <si>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</si>
  <si>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</si>
  <si>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</si>
  <si>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</si>
  <si>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</si>
  <si>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</si>
  <si>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</si>
  <si>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</si>
  <si>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</si>
  <si>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</si>
  <si>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</si>
  <si>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</si>
  <si>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</si>
  <si>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</si>
  <si>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</si>
  <si>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</si>
  <si>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</si>
  <si>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</si>
  <si>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</si>
  <si>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</si>
  <si>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</si>
  <si>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</si>
  <si>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</si>
  <si>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</si>
  <si>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</si>
  <si>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</si>
  <si>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</si>
  <si>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</si>
  <si>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</si>
  <si>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</si>
  <si>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</si>
  <si>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</si>
  <si>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</si>
  <si>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</si>
  <si>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</si>
  <si>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</si>
  <si>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</si>
  <si>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</si>
  <si>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</si>
  <si>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</si>
  <si>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</si>
  <si>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</si>
  <si>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</si>
  <si>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</si>
  <si>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</si>
  <si>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</si>
  <si>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</si>
  <si>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lednička kombinovaná s mrazákem (cca 250l, třída min A++) samostatně stojící, hlučnost max.38 dB</t>
  </si>
  <si>
    <t>Zadavatel u specfikovaných položek výslovně připouští i jiné, kvalitativně a technicky obdobné řešení.</t>
  </si>
  <si>
    <t>Pozn.: Dodavatelé jsou povinni vyplnit všechna žlutě podbarvené pole!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</si>
</sst>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8"/>
      <name val="Trebuchet MS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2" xfId="0" applyNumberFormat="1" applyFont="1" applyBorder="1" applyAlignment="1">
      <alignment vertical="center"/>
    </xf>
    <xf numFmtId="4" fontId="26" fillId="0" borderId="23" xfId="0" applyNumberFormat="1" applyFont="1" applyBorder="1" applyAlignment="1">
      <alignment vertical="center"/>
    </xf>
    <xf numFmtId="166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34" fillId="0" borderId="27" xfId="0" applyFont="1" applyBorder="1" applyAlignment="1" applyProtection="1">
      <alignment horizontal="center" vertical="center"/>
      <protection locked="0"/>
    </xf>
    <xf numFmtId="49" fontId="34" fillId="0" borderId="27" xfId="0" applyNumberFormat="1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center" vertical="center" wrapText="1"/>
      <protection locked="0"/>
    </xf>
    <xf numFmtId="167" fontId="34" fillId="0" borderId="27" xfId="0" applyNumberFormat="1" applyFont="1" applyBorder="1" applyAlignment="1" applyProtection="1">
      <alignment vertical="center"/>
      <protection locked="0"/>
    </xf>
    <xf numFmtId="4" fontId="34" fillId="0" borderId="27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4" borderId="2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5" fillId="2" borderId="0" xfId="1" applyFill="1"/>
    <xf numFmtId="0" fontId="36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41" fillId="0" borderId="28" xfId="2" applyFont="1" applyBorder="1" applyAlignment="1">
      <alignment vertical="center" wrapText="1"/>
      <protection locked="0"/>
    </xf>
    <xf numFmtId="0" fontId="41" fillId="0" borderId="29" xfId="2" applyFont="1" applyBorder="1" applyAlignment="1">
      <alignment vertical="center" wrapText="1"/>
      <protection locked="0"/>
    </xf>
    <xf numFmtId="0" fontId="41" fillId="0" borderId="30" xfId="2" applyFont="1" applyBorder="1" applyAlignment="1">
      <alignment vertical="center" wrapText="1"/>
      <protection locked="0"/>
    </xf>
    <xf numFmtId="0" fontId="41" fillId="0" borderId="31" xfId="2" applyFont="1" applyBorder="1" applyAlignment="1">
      <alignment horizontal="center" vertical="center" wrapText="1"/>
      <protection locked="0"/>
    </xf>
    <xf numFmtId="0" fontId="41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32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49" fontId="44" fillId="0" borderId="0" xfId="2" applyNumberFormat="1" applyFont="1" applyBorder="1" applyAlignment="1">
      <alignment vertical="center" wrapText="1"/>
      <protection locked="0"/>
    </xf>
    <xf numFmtId="0" fontId="41" fillId="0" borderId="34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vertical="center" wrapText="1"/>
      <protection locked="0"/>
    </xf>
    <xf numFmtId="0" fontId="41" fillId="0" borderId="35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top"/>
      <protection locked="0"/>
    </xf>
    <xf numFmtId="0" fontId="41" fillId="0" borderId="0" xfId="2" applyFont="1" applyAlignment="1">
      <alignment vertical="top"/>
      <protection locked="0"/>
    </xf>
    <xf numFmtId="0" fontId="41" fillId="0" borderId="28" xfId="2" applyFont="1" applyBorder="1" applyAlignment="1">
      <alignment horizontal="left" vertical="center"/>
      <protection locked="0"/>
    </xf>
    <xf numFmtId="0" fontId="41" fillId="0" borderId="29" xfId="2" applyFont="1" applyBorder="1" applyAlignment="1">
      <alignment horizontal="left" vertical="center"/>
      <protection locked="0"/>
    </xf>
    <xf numFmtId="0" fontId="41" fillId="0" borderId="3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center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center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1" fillId="0" borderId="28" xfId="2" applyFont="1" applyBorder="1" applyAlignment="1">
      <alignment horizontal="left" vertical="center" wrapText="1"/>
      <protection locked="0"/>
    </xf>
    <xf numFmtId="0" fontId="41" fillId="0" borderId="29" xfId="2" applyFont="1" applyBorder="1" applyAlignment="1">
      <alignment horizontal="left" vertical="center" wrapText="1"/>
      <protection locked="0"/>
    </xf>
    <xf numFmtId="0" fontId="41" fillId="0" borderId="3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4" fillId="0" borderId="34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vertical="center" wrapText="1"/>
      <protection locked="0"/>
    </xf>
    <xf numFmtId="0" fontId="44" fillId="0" borderId="35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center" vertical="top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8" fillId="0" borderId="0" xfId="2" applyFont="1" applyAlignment="1">
      <alignment vertical="center"/>
      <protection locked="0"/>
    </xf>
    <xf numFmtId="0" fontId="43" fillId="0" borderId="0" xfId="2" applyFont="1" applyBorder="1" applyAlignment="1">
      <alignment vertical="center"/>
      <protection locked="0"/>
    </xf>
    <xf numFmtId="0" fontId="48" fillId="0" borderId="33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4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8" fillId="0" borderId="33" xfId="2" applyFont="1" applyBorder="1" applyAlignment="1">
      <protection locked="0"/>
    </xf>
    <xf numFmtId="0" fontId="41" fillId="0" borderId="31" xfId="2" applyFont="1" applyBorder="1" applyAlignment="1">
      <alignment vertical="top"/>
      <protection locked="0"/>
    </xf>
    <xf numFmtId="0" fontId="41" fillId="0" borderId="32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34" xfId="2" applyFont="1" applyBorder="1" applyAlignment="1">
      <alignment vertical="top"/>
      <protection locked="0"/>
    </xf>
    <xf numFmtId="0" fontId="41" fillId="0" borderId="33" xfId="2" applyFont="1" applyBorder="1" applyAlignment="1">
      <alignment vertical="top"/>
      <protection locked="0"/>
    </xf>
    <xf numFmtId="0" fontId="41" fillId="0" borderId="35" xfId="2" applyFont="1" applyBorder="1" applyAlignment="1">
      <alignment vertical="top"/>
      <protection locked="0"/>
    </xf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4" fontId="0" fillId="7" borderId="27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8" borderId="0" xfId="0" applyFont="1" applyFill="1" applyAlignment="1" applyProtection="1">
      <alignment vertical="center"/>
      <protection locked="0"/>
    </xf>
    <xf numFmtId="4" fontId="34" fillId="7" borderId="27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49" fillId="0" borderId="0" xfId="0" applyFont="1" applyFill="1" applyAlignment="1" applyProtection="1">
      <alignment vertical="center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0" fontId="0" fillId="7" borderId="0" xfId="0" applyFill="1" applyBorder="1"/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5" borderId="9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9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4" fillId="0" borderId="0" xfId="2" applyFont="1" applyBorder="1" applyAlignment="1">
      <alignment horizontal="left" vertical="top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43" fillId="0" borderId="33" xfId="2" applyFont="1" applyBorder="1" applyAlignment="1">
      <alignment horizontal="left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/>
      <protection locked="0"/>
    </xf>
    <xf numFmtId="49" fontId="44" fillId="0" borderId="0" xfId="2" applyNumberFormat="1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wrapText="1"/>
      <protection locked="0"/>
    </xf>
    <xf numFmtId="0" fontId="0" fillId="0" borderId="0" xfId="0" applyAlignment="1"/>
    <xf numFmtId="0" fontId="52" fillId="0" borderId="0" xfId="0" applyFont="1" applyAlignment="1"/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B20C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B5B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J63" sqref="AJ6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37" t="s">
        <v>0</v>
      </c>
      <c r="B1" s="238"/>
      <c r="C1" s="238"/>
      <c r="D1" s="239" t="s">
        <v>1</v>
      </c>
      <c r="E1" s="238"/>
      <c r="F1" s="238"/>
      <c r="G1" s="238"/>
      <c r="H1" s="238"/>
      <c r="I1" s="238"/>
      <c r="J1" s="238"/>
      <c r="K1" s="240" t="s">
        <v>2996</v>
      </c>
      <c r="L1" s="240"/>
      <c r="M1" s="240"/>
      <c r="N1" s="240"/>
      <c r="O1" s="240"/>
      <c r="P1" s="240"/>
      <c r="Q1" s="240"/>
      <c r="R1" s="240"/>
      <c r="S1" s="240"/>
      <c r="T1" s="238"/>
      <c r="U1" s="238"/>
      <c r="V1" s="238"/>
      <c r="W1" s="240" t="s">
        <v>2997</v>
      </c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32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 x14ac:dyDescent="0.3">
      <c r="AR2" s="348" t="s">
        <v>6</v>
      </c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8" t="s">
        <v>7</v>
      </c>
      <c r="BT2" s="18" t="s">
        <v>8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4" ht="36.950000000000003" customHeight="1" x14ac:dyDescent="0.3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11</v>
      </c>
      <c r="BE4" s="27" t="s">
        <v>12</v>
      </c>
      <c r="BS4" s="18" t="s">
        <v>13</v>
      </c>
    </row>
    <row r="5" spans="1:74" ht="14.45" customHeight="1" x14ac:dyDescent="0.3">
      <c r="B5" s="22"/>
      <c r="C5" s="23"/>
      <c r="D5" s="28" t="s">
        <v>14</v>
      </c>
      <c r="E5" s="23"/>
      <c r="F5" s="23"/>
      <c r="G5" s="23"/>
      <c r="H5" s="23"/>
      <c r="I5" s="23"/>
      <c r="J5" s="23"/>
      <c r="K5" s="357" t="s">
        <v>15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3"/>
      <c r="AQ5" s="25"/>
      <c r="BE5" s="355" t="s">
        <v>16</v>
      </c>
      <c r="BS5" s="18" t="s">
        <v>7</v>
      </c>
    </row>
    <row r="6" spans="1:74" ht="36.950000000000003" customHeight="1" x14ac:dyDescent="0.3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59" t="s">
        <v>18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3"/>
      <c r="AQ6" s="25"/>
      <c r="BE6" s="349"/>
      <c r="BS6" s="18" t="s">
        <v>19</v>
      </c>
    </row>
    <row r="7" spans="1:74" ht="14.45" customHeight="1" x14ac:dyDescent="0.3">
      <c r="B7" s="22"/>
      <c r="C7" s="23"/>
      <c r="D7" s="31" t="s">
        <v>20</v>
      </c>
      <c r="E7" s="23"/>
      <c r="F7" s="23"/>
      <c r="G7" s="23"/>
      <c r="H7" s="23"/>
      <c r="I7" s="23"/>
      <c r="J7" s="23"/>
      <c r="K7" s="29" t="s">
        <v>21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22</v>
      </c>
      <c r="AL7" s="23"/>
      <c r="AM7" s="23"/>
      <c r="AN7" s="29" t="s">
        <v>3</v>
      </c>
      <c r="AO7" s="23"/>
      <c r="AP7" s="23"/>
      <c r="AQ7" s="25"/>
      <c r="BE7" s="349"/>
      <c r="BS7" s="18" t="s">
        <v>23</v>
      </c>
    </row>
    <row r="8" spans="1:74" ht="14.45" customHeight="1" x14ac:dyDescent="0.3">
      <c r="B8" s="22"/>
      <c r="C8" s="23"/>
      <c r="D8" s="31" t="s">
        <v>24</v>
      </c>
      <c r="E8" s="23"/>
      <c r="F8" s="23"/>
      <c r="G8" s="23"/>
      <c r="H8" s="23"/>
      <c r="I8" s="23"/>
      <c r="J8" s="23"/>
      <c r="K8" s="29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26</v>
      </c>
      <c r="AL8" s="23"/>
      <c r="AM8" s="23"/>
      <c r="AN8" s="32" t="s">
        <v>27</v>
      </c>
      <c r="AO8" s="23"/>
      <c r="AP8" s="23"/>
      <c r="AQ8" s="25"/>
      <c r="BE8" s="349"/>
      <c r="BS8" s="18" t="s">
        <v>23</v>
      </c>
    </row>
    <row r="9" spans="1:74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349"/>
      <c r="BS9" s="18" t="s">
        <v>23</v>
      </c>
    </row>
    <row r="10" spans="1:74" ht="14.45" customHeight="1" x14ac:dyDescent="0.3">
      <c r="B10" s="22"/>
      <c r="C10" s="23"/>
      <c r="D10" s="31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29</v>
      </c>
      <c r="AL10" s="23"/>
      <c r="AM10" s="23"/>
      <c r="AN10" s="29" t="s">
        <v>3</v>
      </c>
      <c r="AO10" s="23"/>
      <c r="AP10" s="23"/>
      <c r="AQ10" s="25"/>
      <c r="BE10" s="349"/>
      <c r="BS10" s="18" t="s">
        <v>19</v>
      </c>
    </row>
    <row r="11" spans="1:74" ht="18.399999999999999" customHeight="1" x14ac:dyDescent="0.3">
      <c r="B11" s="22"/>
      <c r="C11" s="23"/>
      <c r="D11" s="23"/>
      <c r="E11" s="29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31</v>
      </c>
      <c r="AL11" s="23"/>
      <c r="AM11" s="23"/>
      <c r="AN11" s="29" t="s">
        <v>3</v>
      </c>
      <c r="AO11" s="23"/>
      <c r="AP11" s="23"/>
      <c r="AQ11" s="25"/>
      <c r="BE11" s="349"/>
      <c r="BS11" s="18" t="s">
        <v>19</v>
      </c>
    </row>
    <row r="12" spans="1:74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49"/>
      <c r="BS12" s="18" t="s">
        <v>19</v>
      </c>
    </row>
    <row r="13" spans="1:74" ht="14.45" customHeight="1" x14ac:dyDescent="0.3">
      <c r="B13" s="22"/>
      <c r="C13" s="23"/>
      <c r="D13" s="31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29</v>
      </c>
      <c r="AL13" s="23"/>
      <c r="AM13" s="23"/>
      <c r="AN13" s="321" t="s">
        <v>33</v>
      </c>
      <c r="AO13" s="23"/>
      <c r="AP13" s="23"/>
      <c r="AQ13" s="25"/>
      <c r="BE13" s="349"/>
      <c r="BS13" s="18" t="s">
        <v>19</v>
      </c>
    </row>
    <row r="14" spans="1:74" ht="15" x14ac:dyDescent="0.3">
      <c r="B14" s="22"/>
      <c r="C14" s="23"/>
      <c r="D14" s="23"/>
      <c r="E14" s="360" t="s">
        <v>33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1" t="s">
        <v>31</v>
      </c>
      <c r="AL14" s="23"/>
      <c r="AM14" s="23"/>
      <c r="AN14" s="321" t="s">
        <v>33</v>
      </c>
      <c r="AO14" s="23"/>
      <c r="AP14" s="23"/>
      <c r="AQ14" s="25"/>
      <c r="BE14" s="349"/>
      <c r="BS14" s="18" t="s">
        <v>19</v>
      </c>
    </row>
    <row r="15" spans="1:74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49"/>
      <c r="BS15" s="18" t="s">
        <v>4</v>
      </c>
    </row>
    <row r="16" spans="1:74" ht="14.45" customHeight="1" x14ac:dyDescent="0.3">
      <c r="B16" s="22"/>
      <c r="C16" s="23"/>
      <c r="D16" s="31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29</v>
      </c>
      <c r="AL16" s="23"/>
      <c r="AM16" s="23"/>
      <c r="AN16" s="29" t="s">
        <v>3</v>
      </c>
      <c r="AO16" s="23"/>
      <c r="AP16" s="23"/>
      <c r="AQ16" s="25"/>
      <c r="BE16" s="349"/>
      <c r="BS16" s="18" t="s">
        <v>4</v>
      </c>
    </row>
    <row r="17" spans="2:71" ht="18.399999999999999" customHeight="1" x14ac:dyDescent="0.3">
      <c r="B17" s="22"/>
      <c r="C17" s="23"/>
      <c r="D17" s="23"/>
      <c r="E17" s="29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31</v>
      </c>
      <c r="AL17" s="23"/>
      <c r="AM17" s="23"/>
      <c r="AN17" s="29" t="s">
        <v>3</v>
      </c>
      <c r="AO17" s="23"/>
      <c r="AP17" s="23"/>
      <c r="AQ17" s="25"/>
      <c r="BE17" s="349"/>
      <c r="BS17" s="18" t="s">
        <v>36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49"/>
      <c r="BS18" s="18" t="s">
        <v>7</v>
      </c>
    </row>
    <row r="19" spans="2:71" ht="14.45" customHeight="1" x14ac:dyDescent="0.3">
      <c r="B19" s="22"/>
      <c r="C19" s="23"/>
      <c r="D19" s="31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49"/>
      <c r="BS19" s="18" t="s">
        <v>7</v>
      </c>
    </row>
    <row r="20" spans="2:71" ht="22.5" customHeight="1" x14ac:dyDescent="0.3">
      <c r="B20" s="22"/>
      <c r="C20" s="23"/>
      <c r="D20" s="23"/>
      <c r="E20" s="362" t="s">
        <v>3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3"/>
      <c r="AP20" s="23"/>
      <c r="AQ20" s="25"/>
      <c r="BE20" s="349"/>
      <c r="BS20" s="18" t="s">
        <v>36</v>
      </c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49"/>
    </row>
    <row r="22" spans="2:71" ht="6.95" customHeight="1" x14ac:dyDescent="0.3">
      <c r="B22" s="22"/>
      <c r="C22" s="2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3"/>
      <c r="AQ22" s="25"/>
      <c r="BE22" s="349"/>
    </row>
    <row r="23" spans="2:71" s="1" customFormat="1" ht="25.9" customHeight="1" x14ac:dyDescent="0.3">
      <c r="B23" s="34"/>
      <c r="C23" s="35"/>
      <c r="D23" s="36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63">
        <f>ROUND(AG51,2)</f>
        <v>0</v>
      </c>
      <c r="AL23" s="364"/>
      <c r="AM23" s="364"/>
      <c r="AN23" s="364"/>
      <c r="AO23" s="364"/>
      <c r="AP23" s="35"/>
      <c r="AQ23" s="38"/>
      <c r="BE23" s="3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38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65" t="s">
        <v>39</v>
      </c>
      <c r="M25" s="354"/>
      <c r="N25" s="354"/>
      <c r="O25" s="354"/>
      <c r="P25" s="35"/>
      <c r="Q25" s="35"/>
      <c r="R25" s="35"/>
      <c r="S25" s="35"/>
      <c r="T25" s="35"/>
      <c r="U25" s="35"/>
      <c r="V25" s="35"/>
      <c r="W25" s="365" t="s">
        <v>40</v>
      </c>
      <c r="X25" s="354"/>
      <c r="Y25" s="354"/>
      <c r="Z25" s="354"/>
      <c r="AA25" s="354"/>
      <c r="AB25" s="354"/>
      <c r="AC25" s="354"/>
      <c r="AD25" s="354"/>
      <c r="AE25" s="354"/>
      <c r="AF25" s="35"/>
      <c r="AG25" s="35"/>
      <c r="AH25" s="35"/>
      <c r="AI25" s="35"/>
      <c r="AJ25" s="35"/>
      <c r="AK25" s="365" t="s">
        <v>41</v>
      </c>
      <c r="AL25" s="354"/>
      <c r="AM25" s="354"/>
      <c r="AN25" s="354"/>
      <c r="AO25" s="354"/>
      <c r="AP25" s="35"/>
      <c r="AQ25" s="38"/>
      <c r="BE25" s="338"/>
    </row>
    <row r="26" spans="2:71" s="2" customFormat="1" ht="14.45" customHeight="1" x14ac:dyDescent="0.3">
      <c r="B26" s="40"/>
      <c r="C26" s="41"/>
      <c r="D26" s="42" t="s">
        <v>42</v>
      </c>
      <c r="E26" s="41"/>
      <c r="F26" s="42" t="s">
        <v>43</v>
      </c>
      <c r="G26" s="41"/>
      <c r="H26" s="41"/>
      <c r="I26" s="41"/>
      <c r="J26" s="41"/>
      <c r="K26" s="41"/>
      <c r="L26" s="329">
        <v>0.21</v>
      </c>
      <c r="M26" s="330"/>
      <c r="N26" s="330"/>
      <c r="O26" s="330"/>
      <c r="P26" s="41"/>
      <c r="Q26" s="41"/>
      <c r="R26" s="41"/>
      <c r="S26" s="41"/>
      <c r="T26" s="41"/>
      <c r="U26" s="41"/>
      <c r="V26" s="41"/>
      <c r="W26" s="347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1"/>
      <c r="AG26" s="41"/>
      <c r="AH26" s="41"/>
      <c r="AI26" s="41"/>
      <c r="AJ26" s="41"/>
      <c r="AK26" s="347">
        <f>ROUND(AV51,2)</f>
        <v>0</v>
      </c>
      <c r="AL26" s="330"/>
      <c r="AM26" s="330"/>
      <c r="AN26" s="330"/>
      <c r="AO26" s="330"/>
      <c r="AP26" s="41"/>
      <c r="AQ26" s="43"/>
      <c r="BE26" s="356"/>
    </row>
    <row r="27" spans="2:71" s="2" customFormat="1" ht="14.45" customHeight="1" x14ac:dyDescent="0.3">
      <c r="B27" s="40"/>
      <c r="C27" s="41"/>
      <c r="D27" s="41"/>
      <c r="E27" s="41"/>
      <c r="F27" s="42" t="s">
        <v>44</v>
      </c>
      <c r="G27" s="41"/>
      <c r="H27" s="41"/>
      <c r="I27" s="41"/>
      <c r="J27" s="41"/>
      <c r="K27" s="41"/>
      <c r="L27" s="329">
        <v>0.15</v>
      </c>
      <c r="M27" s="330"/>
      <c r="N27" s="330"/>
      <c r="O27" s="330"/>
      <c r="P27" s="41"/>
      <c r="Q27" s="41"/>
      <c r="R27" s="41"/>
      <c r="S27" s="41"/>
      <c r="T27" s="41"/>
      <c r="U27" s="41"/>
      <c r="V27" s="41"/>
      <c r="W27" s="347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1"/>
      <c r="AG27" s="41"/>
      <c r="AH27" s="41"/>
      <c r="AI27" s="41"/>
      <c r="AJ27" s="41"/>
      <c r="AK27" s="347">
        <f>ROUND(AW51,2)</f>
        <v>0</v>
      </c>
      <c r="AL27" s="330"/>
      <c r="AM27" s="330"/>
      <c r="AN27" s="330"/>
      <c r="AO27" s="330"/>
      <c r="AP27" s="41"/>
      <c r="AQ27" s="43"/>
      <c r="BE27" s="356"/>
    </row>
    <row r="28" spans="2:71" s="2" customFormat="1" ht="14.45" hidden="1" customHeight="1" x14ac:dyDescent="0.3">
      <c r="B28" s="40"/>
      <c r="C28" s="41"/>
      <c r="D28" s="41"/>
      <c r="E28" s="41"/>
      <c r="F28" s="42" t="s">
        <v>45</v>
      </c>
      <c r="G28" s="41"/>
      <c r="H28" s="41"/>
      <c r="I28" s="41"/>
      <c r="J28" s="41"/>
      <c r="K28" s="41"/>
      <c r="L28" s="329">
        <v>0.21</v>
      </c>
      <c r="M28" s="330"/>
      <c r="N28" s="330"/>
      <c r="O28" s="330"/>
      <c r="P28" s="41"/>
      <c r="Q28" s="41"/>
      <c r="R28" s="41"/>
      <c r="S28" s="41"/>
      <c r="T28" s="41"/>
      <c r="U28" s="41"/>
      <c r="V28" s="41"/>
      <c r="W28" s="347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1"/>
      <c r="AG28" s="41"/>
      <c r="AH28" s="41"/>
      <c r="AI28" s="41"/>
      <c r="AJ28" s="41"/>
      <c r="AK28" s="347">
        <v>0</v>
      </c>
      <c r="AL28" s="330"/>
      <c r="AM28" s="330"/>
      <c r="AN28" s="330"/>
      <c r="AO28" s="330"/>
      <c r="AP28" s="41"/>
      <c r="AQ28" s="43"/>
      <c r="BE28" s="356"/>
    </row>
    <row r="29" spans="2:71" s="2" customFormat="1" ht="14.45" hidden="1" customHeight="1" x14ac:dyDescent="0.3">
      <c r="B29" s="40"/>
      <c r="C29" s="41"/>
      <c r="D29" s="41"/>
      <c r="E29" s="41"/>
      <c r="F29" s="42" t="s">
        <v>46</v>
      </c>
      <c r="G29" s="41"/>
      <c r="H29" s="41"/>
      <c r="I29" s="41"/>
      <c r="J29" s="41"/>
      <c r="K29" s="41"/>
      <c r="L29" s="329">
        <v>0.15</v>
      </c>
      <c r="M29" s="330"/>
      <c r="N29" s="330"/>
      <c r="O29" s="330"/>
      <c r="P29" s="41"/>
      <c r="Q29" s="41"/>
      <c r="R29" s="41"/>
      <c r="S29" s="41"/>
      <c r="T29" s="41"/>
      <c r="U29" s="41"/>
      <c r="V29" s="41"/>
      <c r="W29" s="347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1"/>
      <c r="AG29" s="41"/>
      <c r="AH29" s="41"/>
      <c r="AI29" s="41"/>
      <c r="AJ29" s="41"/>
      <c r="AK29" s="347">
        <v>0</v>
      </c>
      <c r="AL29" s="330"/>
      <c r="AM29" s="330"/>
      <c r="AN29" s="330"/>
      <c r="AO29" s="330"/>
      <c r="AP29" s="41"/>
      <c r="AQ29" s="43"/>
      <c r="BE29" s="356"/>
    </row>
    <row r="30" spans="2:71" s="2" customFormat="1" ht="14.45" hidden="1" customHeight="1" x14ac:dyDescent="0.3">
      <c r="B30" s="40"/>
      <c r="C30" s="41"/>
      <c r="D30" s="41"/>
      <c r="E30" s="41"/>
      <c r="F30" s="42" t="s">
        <v>47</v>
      </c>
      <c r="G30" s="41"/>
      <c r="H30" s="41"/>
      <c r="I30" s="41"/>
      <c r="J30" s="41"/>
      <c r="K30" s="41"/>
      <c r="L30" s="329">
        <v>0</v>
      </c>
      <c r="M30" s="330"/>
      <c r="N30" s="330"/>
      <c r="O30" s="330"/>
      <c r="P30" s="41"/>
      <c r="Q30" s="41"/>
      <c r="R30" s="41"/>
      <c r="S30" s="41"/>
      <c r="T30" s="41"/>
      <c r="U30" s="41"/>
      <c r="V30" s="41"/>
      <c r="W30" s="347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1"/>
      <c r="AG30" s="41"/>
      <c r="AH30" s="41"/>
      <c r="AI30" s="41"/>
      <c r="AJ30" s="41"/>
      <c r="AK30" s="347">
        <v>0</v>
      </c>
      <c r="AL30" s="330"/>
      <c r="AM30" s="330"/>
      <c r="AN30" s="330"/>
      <c r="AO30" s="330"/>
      <c r="AP30" s="41"/>
      <c r="AQ30" s="43"/>
      <c r="BE30" s="356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38"/>
    </row>
    <row r="32" spans="2:71" s="1" customFormat="1" ht="25.9" customHeight="1" x14ac:dyDescent="0.3">
      <c r="B32" s="34"/>
      <c r="C32" s="44"/>
      <c r="D32" s="45" t="s">
        <v>48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49</v>
      </c>
      <c r="U32" s="46"/>
      <c r="V32" s="46"/>
      <c r="W32" s="46"/>
      <c r="X32" s="366" t="s">
        <v>50</v>
      </c>
      <c r="Y32" s="345"/>
      <c r="Z32" s="345"/>
      <c r="AA32" s="345"/>
      <c r="AB32" s="345"/>
      <c r="AC32" s="46"/>
      <c r="AD32" s="46"/>
      <c r="AE32" s="46"/>
      <c r="AF32" s="46"/>
      <c r="AG32" s="46"/>
      <c r="AH32" s="46"/>
      <c r="AI32" s="46"/>
      <c r="AJ32" s="46"/>
      <c r="AK32" s="344">
        <f>SUM(AK23:AK30)</f>
        <v>0</v>
      </c>
      <c r="AL32" s="345"/>
      <c r="AM32" s="345"/>
      <c r="AN32" s="345"/>
      <c r="AO32" s="346"/>
      <c r="AP32" s="44"/>
      <c r="AQ32" s="48"/>
      <c r="BE32" s="33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51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14</v>
      </c>
      <c r="L41" s="3" t="str">
        <f>K5</f>
        <v>TV16-057</v>
      </c>
      <c r="AR41" s="55"/>
    </row>
    <row r="42" spans="2:56" s="4" customFormat="1" ht="36.950000000000003" customHeight="1" x14ac:dyDescent="0.3">
      <c r="B42" s="57"/>
      <c r="C42" s="58" t="s">
        <v>17</v>
      </c>
      <c r="L42" s="335" t="str">
        <f>K6</f>
        <v>Přestavba holobytů čp.179 ve Vintířově</v>
      </c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  <c r="AL42" s="336"/>
      <c r="AM42" s="336"/>
      <c r="AN42" s="336"/>
      <c r="AO42" s="336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24</v>
      </c>
      <c r="L44" s="59" t="str">
        <f>IF(K8="","",K8)</f>
        <v>Vintířov</v>
      </c>
      <c r="AI44" s="56" t="s">
        <v>26</v>
      </c>
      <c r="AM44" s="337" t="str">
        <f>IF(AN8= "","",AN8)</f>
        <v>11. 10. 2016</v>
      </c>
      <c r="AN44" s="338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28</v>
      </c>
      <c r="L46" s="3" t="str">
        <f>IF(E11= "","",E11)</f>
        <v>Obec Vintířov</v>
      </c>
      <c r="AI46" s="56" t="s">
        <v>34</v>
      </c>
      <c r="AM46" s="339" t="str">
        <f>IF(E17="","",E17)</f>
        <v>BPO spol. s r.o.,Lidická 1239,36317 OSTROV</v>
      </c>
      <c r="AN46" s="338"/>
      <c r="AO46" s="338"/>
      <c r="AP46" s="338"/>
      <c r="AR46" s="34"/>
      <c r="AS46" s="351" t="s">
        <v>52</v>
      </c>
      <c r="AT46" s="352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32</v>
      </c>
      <c r="L47" s="3" t="str">
        <f>IF(E14= "Vyplň údaj","",E14)</f>
        <v/>
      </c>
      <c r="AR47" s="34"/>
      <c r="AS47" s="353"/>
      <c r="AT47" s="354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353"/>
      <c r="AT48" s="354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340" t="s">
        <v>53</v>
      </c>
      <c r="D49" s="341"/>
      <c r="E49" s="341"/>
      <c r="F49" s="341"/>
      <c r="G49" s="341"/>
      <c r="H49" s="64"/>
      <c r="I49" s="342" t="s">
        <v>54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55</v>
      </c>
      <c r="AH49" s="341"/>
      <c r="AI49" s="341"/>
      <c r="AJ49" s="341"/>
      <c r="AK49" s="341"/>
      <c r="AL49" s="341"/>
      <c r="AM49" s="341"/>
      <c r="AN49" s="342" t="s">
        <v>56</v>
      </c>
      <c r="AO49" s="341"/>
      <c r="AP49" s="341"/>
      <c r="AQ49" s="65" t="s">
        <v>57</v>
      </c>
      <c r="AR49" s="34"/>
      <c r="AS49" s="66" t="s">
        <v>58</v>
      </c>
      <c r="AT49" s="67" t="s">
        <v>59</v>
      </c>
      <c r="AU49" s="67" t="s">
        <v>60</v>
      </c>
      <c r="AV49" s="67" t="s">
        <v>61</v>
      </c>
      <c r="AW49" s="67" t="s">
        <v>62</v>
      </c>
      <c r="AX49" s="67" t="s">
        <v>63</v>
      </c>
      <c r="AY49" s="67" t="s">
        <v>64</v>
      </c>
      <c r="AZ49" s="67" t="s">
        <v>65</v>
      </c>
      <c r="BA49" s="67" t="s">
        <v>66</v>
      </c>
      <c r="BB49" s="67" t="s">
        <v>67</v>
      </c>
      <c r="BC49" s="67" t="s">
        <v>68</v>
      </c>
      <c r="BD49" s="68" t="s">
        <v>69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70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33">
        <f>ROUND(AG52,2)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72" t="s">
        <v>3</v>
      </c>
      <c r="AR51" s="57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ROUND(AZ52,2)</f>
        <v>0</v>
      </c>
      <c r="BA51" s="74">
        <f>ROUND(BA52,2)</f>
        <v>0</v>
      </c>
      <c r="BB51" s="74">
        <f>ROUND(BB52,2)</f>
        <v>0</v>
      </c>
      <c r="BC51" s="74">
        <f>ROUND(BC52,2)</f>
        <v>0</v>
      </c>
      <c r="BD51" s="76">
        <f>ROUND(BD52,2)</f>
        <v>0</v>
      </c>
      <c r="BS51" s="58" t="s">
        <v>71</v>
      </c>
      <c r="BT51" s="58" t="s">
        <v>72</v>
      </c>
      <c r="BU51" s="77" t="s">
        <v>73</v>
      </c>
      <c r="BV51" s="58" t="s">
        <v>74</v>
      </c>
      <c r="BW51" s="58" t="s">
        <v>5</v>
      </c>
      <c r="BX51" s="58" t="s">
        <v>75</v>
      </c>
      <c r="CL51" s="58" t="s">
        <v>21</v>
      </c>
    </row>
    <row r="52" spans="1:91" s="5" customFormat="1" ht="22.5" customHeight="1" x14ac:dyDescent="0.3">
      <c r="A52" s="233" t="s">
        <v>2998</v>
      </c>
      <c r="B52" s="78"/>
      <c r="C52" s="79"/>
      <c r="D52" s="331" t="s">
        <v>76</v>
      </c>
      <c r="E52" s="332"/>
      <c r="F52" s="332"/>
      <c r="G52" s="332"/>
      <c r="H52" s="332"/>
      <c r="I52" s="80"/>
      <c r="J52" s="331" t="s">
        <v>77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50">
        <f>'1.1 - Stavební a konstruk...'!J27</f>
        <v>0</v>
      </c>
      <c r="AH52" s="332"/>
      <c r="AI52" s="332"/>
      <c r="AJ52" s="332"/>
      <c r="AK52" s="332"/>
      <c r="AL52" s="332"/>
      <c r="AM52" s="332"/>
      <c r="AN52" s="350">
        <f>SUM(AG52,AT52)</f>
        <v>0</v>
      </c>
      <c r="AO52" s="332"/>
      <c r="AP52" s="332"/>
      <c r="AQ52" s="81" t="s">
        <v>78</v>
      </c>
      <c r="AR52" s="78"/>
      <c r="AS52" s="82">
        <v>0</v>
      </c>
      <c r="AT52" s="83">
        <f>ROUND(SUM(AV52:AW52),2)</f>
        <v>0</v>
      </c>
      <c r="AU52" s="84">
        <f>'1.1 - Stavební a konstruk...'!P114</f>
        <v>0</v>
      </c>
      <c r="AV52" s="83">
        <f>'1.1 - Stavební a konstruk...'!J30</f>
        <v>0</v>
      </c>
      <c r="AW52" s="83">
        <f>'1.1 - Stavební a konstruk...'!J31</f>
        <v>0</v>
      </c>
      <c r="AX52" s="83">
        <f>'1.1 - Stavební a konstruk...'!J32</f>
        <v>0</v>
      </c>
      <c r="AY52" s="83">
        <f>'1.1 - Stavební a konstruk...'!J33</f>
        <v>0</v>
      </c>
      <c r="AZ52" s="83">
        <f>'1.1 - Stavební a konstruk...'!F30</f>
        <v>0</v>
      </c>
      <c r="BA52" s="83">
        <f>'1.1 - Stavební a konstruk...'!F31</f>
        <v>0</v>
      </c>
      <c r="BB52" s="83">
        <f>'1.1 - Stavební a konstruk...'!F32</f>
        <v>0</v>
      </c>
      <c r="BC52" s="83">
        <f>'1.1 - Stavební a konstruk...'!F33</f>
        <v>0</v>
      </c>
      <c r="BD52" s="85">
        <f>'1.1 - Stavební a konstruk...'!F34</f>
        <v>0</v>
      </c>
      <c r="BT52" s="86" t="s">
        <v>23</v>
      </c>
      <c r="BV52" s="86" t="s">
        <v>74</v>
      </c>
      <c r="BW52" s="86" t="s">
        <v>79</v>
      </c>
      <c r="BX52" s="86" t="s">
        <v>5</v>
      </c>
      <c r="CL52" s="86" t="s">
        <v>21</v>
      </c>
      <c r="CM52" s="86" t="s">
        <v>23</v>
      </c>
    </row>
    <row r="53" spans="1:91" s="1" customFormat="1" ht="30" customHeight="1" x14ac:dyDescent="0.3">
      <c r="B53" s="34"/>
      <c r="AR53" s="34"/>
    </row>
    <row r="54" spans="1:91" s="1" customFormat="1" ht="6.95" customHeight="1" x14ac:dyDescent="0.3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.1 - Stavební a konstruk...'!C2" tooltip="1.1 - Stavební a konstruk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R2105"/>
  <sheetViews>
    <sheetView showGridLines="0" tabSelected="1" zoomScale="130" zoomScaleNormal="130" workbookViewId="0">
      <pane ySplit="1" topLeftCell="A2097" activePane="bottomLeft" state="frozen"/>
      <selection pane="bottomLeft" activeCell="F2109" sqref="F210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235"/>
      <c r="C1" s="235"/>
      <c r="D1" s="234" t="s">
        <v>1</v>
      </c>
      <c r="E1" s="235"/>
      <c r="F1" s="236" t="s">
        <v>2999</v>
      </c>
      <c r="G1" s="368" t="s">
        <v>3000</v>
      </c>
      <c r="H1" s="368"/>
      <c r="I1" s="241"/>
      <c r="J1" s="236" t="s">
        <v>3001</v>
      </c>
      <c r="K1" s="234" t="s">
        <v>80</v>
      </c>
      <c r="L1" s="236" t="s">
        <v>3002</v>
      </c>
      <c r="M1" s="236"/>
      <c r="N1" s="236"/>
      <c r="O1" s="236"/>
      <c r="P1" s="236"/>
      <c r="Q1" s="236"/>
      <c r="R1" s="236"/>
      <c r="S1" s="236"/>
      <c r="T1" s="236"/>
      <c r="U1" s="232"/>
      <c r="V1" s="232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348" t="s">
        <v>6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8" t="s">
        <v>79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88"/>
      <c r="J3" s="20"/>
      <c r="K3" s="21"/>
      <c r="AT3" s="18" t="s">
        <v>23</v>
      </c>
    </row>
    <row r="4" spans="1:70" ht="36.950000000000003" customHeight="1" x14ac:dyDescent="0.3">
      <c r="B4" s="22"/>
      <c r="C4" s="23"/>
      <c r="D4" s="24" t="s">
        <v>81</v>
      </c>
      <c r="E4" s="23"/>
      <c r="F4" s="23"/>
      <c r="G4" s="23"/>
      <c r="H4" s="23"/>
      <c r="I4" s="89"/>
      <c r="J4" s="23"/>
      <c r="K4" s="25"/>
      <c r="M4" s="26" t="s">
        <v>11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89"/>
      <c r="J5" s="23"/>
      <c r="K5" s="25"/>
    </row>
    <row r="6" spans="1:70" ht="15" x14ac:dyDescent="0.3">
      <c r="B6" s="22"/>
      <c r="C6" s="23"/>
      <c r="D6" s="31" t="s">
        <v>17</v>
      </c>
      <c r="E6" s="23"/>
      <c r="F6" s="23"/>
      <c r="G6" s="23"/>
      <c r="H6" s="23"/>
      <c r="I6" s="89"/>
      <c r="J6" s="23"/>
      <c r="K6" s="25"/>
    </row>
    <row r="7" spans="1:70" ht="22.5" customHeight="1" x14ac:dyDescent="0.3">
      <c r="B7" s="22"/>
      <c r="C7" s="23"/>
      <c r="D7" s="23"/>
      <c r="E7" s="369" t="str">
        <f>'Rekapitulace stavby'!K6</f>
        <v>Přestavba holobytů čp.179 ve Vintířově</v>
      </c>
      <c r="F7" s="358"/>
      <c r="G7" s="358"/>
      <c r="H7" s="358"/>
      <c r="I7" s="89"/>
      <c r="J7" s="23"/>
      <c r="K7" s="25"/>
    </row>
    <row r="8" spans="1:70" s="1" customFormat="1" ht="15" x14ac:dyDescent="0.3">
      <c r="B8" s="34"/>
      <c r="C8" s="35"/>
      <c r="D8" s="31" t="s">
        <v>82</v>
      </c>
      <c r="E8" s="35"/>
      <c r="F8" s="35"/>
      <c r="G8" s="35"/>
      <c r="H8" s="35"/>
      <c r="I8" s="90"/>
      <c r="J8" s="35"/>
      <c r="K8" s="38"/>
    </row>
    <row r="9" spans="1:70" s="1" customFormat="1" ht="36.950000000000003" customHeight="1" x14ac:dyDescent="0.3">
      <c r="B9" s="34"/>
      <c r="C9" s="35"/>
      <c r="D9" s="35"/>
      <c r="E9" s="370" t="s">
        <v>83</v>
      </c>
      <c r="F9" s="354"/>
      <c r="G9" s="354"/>
      <c r="H9" s="354"/>
      <c r="I9" s="90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0"/>
      <c r="J10" s="35"/>
      <c r="K10" s="38"/>
    </row>
    <row r="11" spans="1:70" s="1" customFormat="1" ht="14.45" customHeight="1" x14ac:dyDescent="0.3">
      <c r="B11" s="34"/>
      <c r="C11" s="35"/>
      <c r="D11" s="31" t="s">
        <v>20</v>
      </c>
      <c r="E11" s="35"/>
      <c r="F11" s="29" t="s">
        <v>21</v>
      </c>
      <c r="G11" s="35"/>
      <c r="H11" s="35"/>
      <c r="I11" s="91" t="s">
        <v>22</v>
      </c>
      <c r="J11" s="29" t="s">
        <v>3</v>
      </c>
      <c r="K11" s="38"/>
    </row>
    <row r="12" spans="1:70" s="1" customFormat="1" ht="14.45" customHeight="1" x14ac:dyDescent="0.3">
      <c r="B12" s="34"/>
      <c r="C12" s="35"/>
      <c r="D12" s="31" t="s">
        <v>24</v>
      </c>
      <c r="E12" s="35"/>
      <c r="F12" s="29" t="s">
        <v>25</v>
      </c>
      <c r="G12" s="35"/>
      <c r="H12" s="35"/>
      <c r="I12" s="91" t="s">
        <v>26</v>
      </c>
      <c r="J12" s="92" t="str">
        <f>'Rekapitulace stavby'!AN8</f>
        <v>11. 10. 2016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0"/>
      <c r="J13" s="35"/>
      <c r="K13" s="38"/>
    </row>
    <row r="14" spans="1:70" s="1" customFormat="1" ht="14.45" customHeight="1" x14ac:dyDescent="0.3">
      <c r="B14" s="34"/>
      <c r="C14" s="35"/>
      <c r="D14" s="31" t="s">
        <v>28</v>
      </c>
      <c r="E14" s="35"/>
      <c r="F14" s="35"/>
      <c r="G14" s="35"/>
      <c r="H14" s="35"/>
      <c r="I14" s="91" t="s">
        <v>29</v>
      </c>
      <c r="J14" s="29" t="s">
        <v>3</v>
      </c>
      <c r="K14" s="38"/>
    </row>
    <row r="15" spans="1:70" s="1" customFormat="1" ht="18" customHeight="1" x14ac:dyDescent="0.3">
      <c r="B15" s="34"/>
      <c r="C15" s="35"/>
      <c r="D15" s="35"/>
      <c r="E15" s="29" t="s">
        <v>30</v>
      </c>
      <c r="F15" s="35"/>
      <c r="G15" s="35"/>
      <c r="H15" s="35"/>
      <c r="I15" s="91" t="s">
        <v>31</v>
      </c>
      <c r="J15" s="29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0"/>
      <c r="J16" s="35"/>
      <c r="K16" s="38"/>
    </row>
    <row r="17" spans="2:11" s="1" customFormat="1" ht="14.45" customHeight="1" x14ac:dyDescent="0.3">
      <c r="B17" s="34"/>
      <c r="C17" s="35"/>
      <c r="D17" s="31" t="s">
        <v>32</v>
      </c>
      <c r="E17" s="35"/>
      <c r="F17" s="35"/>
      <c r="G17" s="35"/>
      <c r="H17" s="35"/>
      <c r="I17" s="91" t="s">
        <v>29</v>
      </c>
      <c r="J17" s="29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9" t="str">
        <f>IF('Rekapitulace stavby'!E14="Vyplň údaj","",IF('Rekapitulace stavby'!E14="","",'Rekapitulace stavby'!E14))</f>
        <v/>
      </c>
      <c r="F18" s="35"/>
      <c r="G18" s="35"/>
      <c r="H18" s="35"/>
      <c r="I18" s="91" t="s">
        <v>31</v>
      </c>
      <c r="J18" s="29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0"/>
      <c r="J19" s="35"/>
      <c r="K19" s="38"/>
    </row>
    <row r="20" spans="2:11" s="1" customFormat="1" ht="14.45" customHeight="1" x14ac:dyDescent="0.3">
      <c r="B20" s="34"/>
      <c r="C20" s="35"/>
      <c r="D20" s="31" t="s">
        <v>34</v>
      </c>
      <c r="E20" s="35"/>
      <c r="F20" s="35"/>
      <c r="G20" s="35"/>
      <c r="H20" s="35"/>
      <c r="I20" s="91" t="s">
        <v>29</v>
      </c>
      <c r="J20" s="29" t="s">
        <v>3</v>
      </c>
      <c r="K20" s="38"/>
    </row>
    <row r="21" spans="2:11" s="1" customFormat="1" ht="18" customHeight="1" x14ac:dyDescent="0.3">
      <c r="B21" s="34"/>
      <c r="C21" s="35"/>
      <c r="D21" s="35"/>
      <c r="E21" s="29" t="s">
        <v>35</v>
      </c>
      <c r="F21" s="35"/>
      <c r="G21" s="35"/>
      <c r="H21" s="35"/>
      <c r="I21" s="91" t="s">
        <v>31</v>
      </c>
      <c r="J21" s="29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0"/>
      <c r="J22" s="35"/>
      <c r="K22" s="38"/>
    </row>
    <row r="23" spans="2:11" s="1" customFormat="1" ht="14.45" customHeight="1" x14ac:dyDescent="0.3">
      <c r="B23" s="34"/>
      <c r="C23" s="35"/>
      <c r="D23" s="31" t="s">
        <v>37</v>
      </c>
      <c r="E23" s="35"/>
      <c r="F23" s="35"/>
      <c r="G23" s="35"/>
      <c r="H23" s="35"/>
      <c r="I23" s="90"/>
      <c r="J23" s="35"/>
      <c r="K23" s="38"/>
    </row>
    <row r="24" spans="2:11" s="6" customFormat="1" ht="22.5" customHeight="1" x14ac:dyDescent="0.3">
      <c r="B24" s="93"/>
      <c r="C24" s="94"/>
      <c r="D24" s="94"/>
      <c r="E24" s="362" t="s">
        <v>3</v>
      </c>
      <c r="F24" s="371"/>
      <c r="G24" s="371"/>
      <c r="H24" s="371"/>
      <c r="I24" s="95"/>
      <c r="J24" s="94"/>
      <c r="K24" s="96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0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97"/>
      <c r="J26" s="61"/>
      <c r="K26" s="98"/>
    </row>
    <row r="27" spans="2:11" s="1" customFormat="1" ht="25.35" customHeight="1" x14ac:dyDescent="0.3">
      <c r="B27" s="34"/>
      <c r="C27" s="35"/>
      <c r="D27" s="99" t="s">
        <v>38</v>
      </c>
      <c r="E27" s="35"/>
      <c r="F27" s="35"/>
      <c r="G27" s="35"/>
      <c r="H27" s="35"/>
      <c r="I27" s="90"/>
      <c r="J27" s="100">
        <f>ROUND(J114,2)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97"/>
      <c r="J28" s="61"/>
      <c r="K28" s="98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1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2">
        <f>ROUND(SUM(BE114:BE2101), 2)</f>
        <v>0</v>
      </c>
      <c r="G30" s="35"/>
      <c r="H30" s="35"/>
      <c r="I30" s="103">
        <v>0.21</v>
      </c>
      <c r="J30" s="102">
        <f>ROUND(ROUND((SUM(BE114:BE2101)),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2">
        <f>ROUND(SUM(BF114:BF2101), 2)</f>
        <v>0</v>
      </c>
      <c r="G31" s="35"/>
      <c r="H31" s="35"/>
      <c r="I31" s="103">
        <v>0.15</v>
      </c>
      <c r="J31" s="102">
        <f>ROUND(ROUND((SUM(BF114:BF2101)),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2">
        <f>ROUND(SUM(BG114:BG2101),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2">
        <f>ROUND(SUM(BH114:BH2101),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2">
        <f>ROUND(SUM(BI114:BI2101),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0"/>
      <c r="J35" s="35"/>
      <c r="K35" s="38"/>
    </row>
    <row r="36" spans="2:11" s="1" customFormat="1" ht="25.35" customHeight="1" x14ac:dyDescent="0.3">
      <c r="B36" s="34"/>
      <c r="C36" s="104"/>
      <c r="D36" s="105" t="s">
        <v>48</v>
      </c>
      <c r="E36" s="64"/>
      <c r="F36" s="64"/>
      <c r="G36" s="106" t="s">
        <v>49</v>
      </c>
      <c r="H36" s="107" t="s">
        <v>50</v>
      </c>
      <c r="I36" s="108"/>
      <c r="J36" s="109">
        <f>SUM(J27:J34)</f>
        <v>0</v>
      </c>
      <c r="K36" s="110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1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2"/>
      <c r="J41" s="53"/>
      <c r="K41" s="113"/>
    </row>
    <row r="42" spans="2:11" s="1" customFormat="1" ht="36.950000000000003" customHeight="1" x14ac:dyDescent="0.3">
      <c r="B42" s="34"/>
      <c r="C42" s="24" t="s">
        <v>84</v>
      </c>
      <c r="D42" s="35"/>
      <c r="E42" s="35"/>
      <c r="F42" s="35"/>
      <c r="G42" s="35"/>
      <c r="H42" s="35"/>
      <c r="I42" s="90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0"/>
      <c r="J43" s="35"/>
      <c r="K43" s="38"/>
    </row>
    <row r="44" spans="2:11" s="1" customFormat="1" ht="14.45" customHeight="1" x14ac:dyDescent="0.3">
      <c r="B44" s="34"/>
      <c r="C44" s="31" t="s">
        <v>17</v>
      </c>
      <c r="D44" s="35"/>
      <c r="E44" s="35"/>
      <c r="F44" s="35"/>
      <c r="G44" s="35"/>
      <c r="H44" s="35"/>
      <c r="I44" s="90"/>
      <c r="J44" s="35"/>
      <c r="K44" s="38"/>
    </row>
    <row r="45" spans="2:11" s="1" customFormat="1" ht="22.5" customHeight="1" x14ac:dyDescent="0.3">
      <c r="B45" s="34"/>
      <c r="C45" s="35"/>
      <c r="D45" s="35"/>
      <c r="E45" s="369" t="str">
        <f>E7</f>
        <v>Přestavba holobytů čp.179 ve Vintířově</v>
      </c>
      <c r="F45" s="354"/>
      <c r="G45" s="354"/>
      <c r="H45" s="354"/>
      <c r="I45" s="90"/>
      <c r="J45" s="35"/>
      <c r="K45" s="38"/>
    </row>
    <row r="46" spans="2:11" s="1" customFormat="1" ht="14.45" customHeight="1" x14ac:dyDescent="0.3">
      <c r="B46" s="34"/>
      <c r="C46" s="31" t="s">
        <v>82</v>
      </c>
      <c r="D46" s="35"/>
      <c r="E46" s="35"/>
      <c r="F46" s="35"/>
      <c r="G46" s="35"/>
      <c r="H46" s="35"/>
      <c r="I46" s="90"/>
      <c r="J46" s="35"/>
      <c r="K46" s="38"/>
    </row>
    <row r="47" spans="2:11" s="1" customFormat="1" ht="23.25" customHeight="1" x14ac:dyDescent="0.3">
      <c r="B47" s="34"/>
      <c r="C47" s="35"/>
      <c r="D47" s="35"/>
      <c r="E47" s="370" t="str">
        <f>E9</f>
        <v>1.1 - Stavební a konstrukční část</v>
      </c>
      <c r="F47" s="354"/>
      <c r="G47" s="354"/>
      <c r="H47" s="354"/>
      <c r="I47" s="90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0"/>
      <c r="J48" s="35"/>
      <c r="K48" s="38"/>
    </row>
    <row r="49" spans="2:47" s="1" customFormat="1" ht="18" customHeight="1" x14ac:dyDescent="0.3">
      <c r="B49" s="34"/>
      <c r="C49" s="31" t="s">
        <v>24</v>
      </c>
      <c r="D49" s="35"/>
      <c r="E49" s="35"/>
      <c r="F49" s="29" t="str">
        <f>F12</f>
        <v>Vintířov</v>
      </c>
      <c r="G49" s="35"/>
      <c r="H49" s="35"/>
      <c r="I49" s="91" t="s">
        <v>26</v>
      </c>
      <c r="J49" s="92" t="str">
        <f>IF(J12="","",J12)</f>
        <v>11. 10. 2016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0"/>
      <c r="J50" s="35"/>
      <c r="K50" s="38"/>
    </row>
    <row r="51" spans="2:47" s="1" customFormat="1" ht="15" x14ac:dyDescent="0.3">
      <c r="B51" s="34"/>
      <c r="C51" s="31" t="s">
        <v>28</v>
      </c>
      <c r="D51" s="35"/>
      <c r="E51" s="35"/>
      <c r="F51" s="29" t="str">
        <f>E15</f>
        <v>Obec Vintířov</v>
      </c>
      <c r="G51" s="35"/>
      <c r="H51" s="35"/>
      <c r="I51" s="91" t="s">
        <v>34</v>
      </c>
      <c r="J51" s="29" t="str">
        <f>E21</f>
        <v>BPO spol. s r.o.,Lidická 1239,36317 OSTROV</v>
      </c>
      <c r="K51" s="38"/>
    </row>
    <row r="52" spans="2:47" s="1" customFormat="1" ht="14.45" customHeight="1" x14ac:dyDescent="0.3">
      <c r="B52" s="34"/>
      <c r="C52" s="31" t="s">
        <v>32</v>
      </c>
      <c r="D52" s="35"/>
      <c r="E52" s="35"/>
      <c r="F52" s="29" t="str">
        <f>IF(E18="","",E18)</f>
        <v/>
      </c>
      <c r="G52" s="35"/>
      <c r="H52" s="35"/>
      <c r="I52" s="90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0"/>
      <c r="J53" s="35"/>
      <c r="K53" s="38"/>
    </row>
    <row r="54" spans="2:47" s="1" customFormat="1" ht="29.25" customHeight="1" x14ac:dyDescent="0.3">
      <c r="B54" s="34"/>
      <c r="C54" s="114" t="s">
        <v>85</v>
      </c>
      <c r="D54" s="104"/>
      <c r="E54" s="104"/>
      <c r="F54" s="104"/>
      <c r="G54" s="104"/>
      <c r="H54" s="104"/>
      <c r="I54" s="115"/>
      <c r="J54" s="116" t="s">
        <v>86</v>
      </c>
      <c r="K54" s="117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0"/>
      <c r="J55" s="35"/>
      <c r="K55" s="38"/>
    </row>
    <row r="56" spans="2:47" s="1" customFormat="1" ht="29.25" customHeight="1" x14ac:dyDescent="0.3">
      <c r="B56" s="34"/>
      <c r="C56" s="118" t="s">
        <v>87</v>
      </c>
      <c r="D56" s="35"/>
      <c r="E56" s="35"/>
      <c r="F56" s="35"/>
      <c r="G56" s="35"/>
      <c r="H56" s="35"/>
      <c r="I56" s="90"/>
      <c r="J56" s="100">
        <f>J114</f>
        <v>0</v>
      </c>
      <c r="K56" s="38"/>
      <c r="AU56" s="18" t="s">
        <v>88</v>
      </c>
    </row>
    <row r="57" spans="2:47" s="7" customFormat="1" ht="24.95" customHeight="1" x14ac:dyDescent="0.3">
      <c r="B57" s="119"/>
      <c r="C57" s="120"/>
      <c r="D57" s="121" t="s">
        <v>89</v>
      </c>
      <c r="E57" s="122"/>
      <c r="F57" s="122"/>
      <c r="G57" s="122"/>
      <c r="H57" s="122"/>
      <c r="I57" s="123"/>
      <c r="J57" s="124">
        <f>J115</f>
        <v>0</v>
      </c>
      <c r="K57" s="125"/>
    </row>
    <row r="58" spans="2:47" s="8" customFormat="1" ht="19.899999999999999" customHeight="1" x14ac:dyDescent="0.3">
      <c r="B58" s="126"/>
      <c r="C58" s="127"/>
      <c r="D58" s="128" t="s">
        <v>90</v>
      </c>
      <c r="E58" s="129"/>
      <c r="F58" s="129"/>
      <c r="G58" s="129"/>
      <c r="H58" s="129"/>
      <c r="I58" s="130"/>
      <c r="J58" s="131">
        <f>J116</f>
        <v>0</v>
      </c>
      <c r="K58" s="132"/>
    </row>
    <row r="59" spans="2:47" s="8" customFormat="1" ht="19.899999999999999" customHeight="1" x14ac:dyDescent="0.3">
      <c r="B59" s="126"/>
      <c r="C59" s="127"/>
      <c r="D59" s="128" t="s">
        <v>91</v>
      </c>
      <c r="E59" s="129"/>
      <c r="F59" s="129"/>
      <c r="G59" s="129"/>
      <c r="H59" s="129"/>
      <c r="I59" s="130"/>
      <c r="J59" s="131">
        <f>J151</f>
        <v>0</v>
      </c>
      <c r="K59" s="132"/>
    </row>
    <row r="60" spans="2:47" s="8" customFormat="1" ht="19.899999999999999" customHeight="1" x14ac:dyDescent="0.3">
      <c r="B60" s="126"/>
      <c r="C60" s="127"/>
      <c r="D60" s="128" t="s">
        <v>92</v>
      </c>
      <c r="E60" s="129"/>
      <c r="F60" s="129"/>
      <c r="G60" s="129"/>
      <c r="H60" s="129"/>
      <c r="I60" s="130"/>
      <c r="J60" s="131">
        <f>J267</f>
        <v>0</v>
      </c>
      <c r="K60" s="132"/>
    </row>
    <row r="61" spans="2:47" s="8" customFormat="1" ht="19.899999999999999" customHeight="1" x14ac:dyDescent="0.3">
      <c r="B61" s="126"/>
      <c r="C61" s="127"/>
      <c r="D61" s="128" t="s">
        <v>93</v>
      </c>
      <c r="E61" s="129"/>
      <c r="F61" s="129"/>
      <c r="G61" s="129"/>
      <c r="H61" s="129"/>
      <c r="I61" s="130"/>
      <c r="J61" s="131">
        <f>J290</f>
        <v>0</v>
      </c>
      <c r="K61" s="132"/>
    </row>
    <row r="62" spans="2:47" s="8" customFormat="1" ht="19.899999999999999" customHeight="1" x14ac:dyDescent="0.3">
      <c r="B62" s="126"/>
      <c r="C62" s="127"/>
      <c r="D62" s="128" t="s">
        <v>94</v>
      </c>
      <c r="E62" s="129"/>
      <c r="F62" s="129"/>
      <c r="G62" s="129"/>
      <c r="H62" s="129"/>
      <c r="I62" s="130"/>
      <c r="J62" s="131">
        <f>J341</f>
        <v>0</v>
      </c>
      <c r="K62" s="132"/>
    </row>
    <row r="63" spans="2:47" s="8" customFormat="1" ht="19.899999999999999" customHeight="1" x14ac:dyDescent="0.3">
      <c r="B63" s="126"/>
      <c r="C63" s="127"/>
      <c r="D63" s="128" t="s">
        <v>95</v>
      </c>
      <c r="E63" s="129"/>
      <c r="F63" s="129"/>
      <c r="G63" s="129"/>
      <c r="H63" s="129"/>
      <c r="I63" s="130"/>
      <c r="J63" s="131">
        <f>J370</f>
        <v>0</v>
      </c>
      <c r="K63" s="132"/>
    </row>
    <row r="64" spans="2:47" s="8" customFormat="1" ht="19.899999999999999" customHeight="1" x14ac:dyDescent="0.3">
      <c r="B64" s="126"/>
      <c r="C64" s="127"/>
      <c r="D64" s="128" t="s">
        <v>96</v>
      </c>
      <c r="E64" s="129"/>
      <c r="F64" s="129"/>
      <c r="G64" s="129"/>
      <c r="H64" s="129"/>
      <c r="I64" s="130"/>
      <c r="J64" s="131">
        <f>J383</f>
        <v>0</v>
      </c>
      <c r="K64" s="132"/>
    </row>
    <row r="65" spans="2:11" s="8" customFormat="1" ht="19.899999999999999" customHeight="1" x14ac:dyDescent="0.3">
      <c r="B65" s="126"/>
      <c r="C65" s="127"/>
      <c r="D65" s="128" t="s">
        <v>97</v>
      </c>
      <c r="E65" s="129"/>
      <c r="F65" s="129"/>
      <c r="G65" s="129"/>
      <c r="H65" s="129"/>
      <c r="I65" s="130"/>
      <c r="J65" s="131">
        <f>J474</f>
        <v>0</v>
      </c>
      <c r="K65" s="132"/>
    </row>
    <row r="66" spans="2:11" s="8" customFormat="1" ht="19.899999999999999" customHeight="1" x14ac:dyDescent="0.3">
      <c r="B66" s="126"/>
      <c r="C66" s="127"/>
      <c r="D66" s="128" t="s">
        <v>98</v>
      </c>
      <c r="E66" s="129"/>
      <c r="F66" s="129"/>
      <c r="G66" s="129"/>
      <c r="H66" s="129"/>
      <c r="I66" s="130"/>
      <c r="J66" s="131">
        <f>J713</f>
        <v>0</v>
      </c>
      <c r="K66" s="132"/>
    </row>
    <row r="67" spans="2:11" s="8" customFormat="1" ht="19.899999999999999" customHeight="1" x14ac:dyDescent="0.3">
      <c r="B67" s="126"/>
      <c r="C67" s="127"/>
      <c r="D67" s="128" t="s">
        <v>99</v>
      </c>
      <c r="E67" s="129"/>
      <c r="F67" s="129"/>
      <c r="G67" s="129"/>
      <c r="H67" s="129"/>
      <c r="I67" s="130"/>
      <c r="J67" s="131">
        <f>J775</f>
        <v>0</v>
      </c>
      <c r="K67" s="132"/>
    </row>
    <row r="68" spans="2:11" s="8" customFormat="1" ht="19.899999999999999" customHeight="1" x14ac:dyDescent="0.3">
      <c r="B68" s="126"/>
      <c r="C68" s="127"/>
      <c r="D68" s="128" t="s">
        <v>100</v>
      </c>
      <c r="E68" s="129"/>
      <c r="F68" s="129"/>
      <c r="G68" s="129"/>
      <c r="H68" s="129"/>
      <c r="I68" s="130"/>
      <c r="J68" s="131">
        <f>J800</f>
        <v>0</v>
      </c>
      <c r="K68" s="132"/>
    </row>
    <row r="69" spans="2:11" s="8" customFormat="1" ht="19.899999999999999" customHeight="1" x14ac:dyDescent="0.3">
      <c r="B69" s="126"/>
      <c r="C69" s="127"/>
      <c r="D69" s="128" t="s">
        <v>101</v>
      </c>
      <c r="E69" s="129"/>
      <c r="F69" s="129"/>
      <c r="G69" s="129"/>
      <c r="H69" s="129"/>
      <c r="I69" s="130"/>
      <c r="J69" s="131">
        <f>J807</f>
        <v>0</v>
      </c>
      <c r="K69" s="132"/>
    </row>
    <row r="70" spans="2:11" s="8" customFormat="1" ht="19.899999999999999" customHeight="1" x14ac:dyDescent="0.3">
      <c r="B70" s="126"/>
      <c r="C70" s="127"/>
      <c r="D70" s="128" t="s">
        <v>102</v>
      </c>
      <c r="E70" s="129"/>
      <c r="F70" s="129"/>
      <c r="G70" s="129"/>
      <c r="H70" s="129"/>
      <c r="I70" s="130"/>
      <c r="J70" s="131">
        <f>J826</f>
        <v>0</v>
      </c>
      <c r="K70" s="132"/>
    </row>
    <row r="71" spans="2:11" s="8" customFormat="1" ht="19.899999999999999" customHeight="1" x14ac:dyDescent="0.3">
      <c r="B71" s="126"/>
      <c r="C71" s="127"/>
      <c r="D71" s="128" t="s">
        <v>103</v>
      </c>
      <c r="E71" s="129"/>
      <c r="F71" s="129"/>
      <c r="G71" s="129"/>
      <c r="H71" s="129"/>
      <c r="I71" s="130"/>
      <c r="J71" s="131">
        <f>J843</f>
        <v>0</v>
      </c>
      <c r="K71" s="132"/>
    </row>
    <row r="72" spans="2:11" s="8" customFormat="1" ht="19.899999999999999" customHeight="1" x14ac:dyDescent="0.3">
      <c r="B72" s="126"/>
      <c r="C72" s="127"/>
      <c r="D72" s="128" t="s">
        <v>104</v>
      </c>
      <c r="E72" s="129"/>
      <c r="F72" s="129"/>
      <c r="G72" s="129"/>
      <c r="H72" s="129"/>
      <c r="I72" s="130"/>
      <c r="J72" s="131">
        <f>J1184</f>
        <v>0</v>
      </c>
      <c r="K72" s="132"/>
    </row>
    <row r="73" spans="2:11" s="8" customFormat="1" ht="19.899999999999999" customHeight="1" x14ac:dyDescent="0.3">
      <c r="B73" s="126"/>
      <c r="C73" s="127"/>
      <c r="D73" s="128" t="s">
        <v>105</v>
      </c>
      <c r="E73" s="129"/>
      <c r="F73" s="129"/>
      <c r="G73" s="129"/>
      <c r="H73" s="129"/>
      <c r="I73" s="130"/>
      <c r="J73" s="131">
        <f>J1195</f>
        <v>0</v>
      </c>
      <c r="K73" s="132"/>
    </row>
    <row r="74" spans="2:11" s="8" customFormat="1" ht="19.899999999999999" customHeight="1" x14ac:dyDescent="0.3">
      <c r="B74" s="126"/>
      <c r="C74" s="127"/>
      <c r="D74" s="128" t="s">
        <v>106</v>
      </c>
      <c r="E74" s="129"/>
      <c r="F74" s="129"/>
      <c r="G74" s="129"/>
      <c r="H74" s="129"/>
      <c r="I74" s="130"/>
      <c r="J74" s="131">
        <f>J1215</f>
        <v>0</v>
      </c>
      <c r="K74" s="132"/>
    </row>
    <row r="75" spans="2:11" s="7" customFormat="1" ht="24.95" customHeight="1" x14ac:dyDescent="0.3">
      <c r="B75" s="119"/>
      <c r="C75" s="120"/>
      <c r="D75" s="121" t="s">
        <v>107</v>
      </c>
      <c r="E75" s="122"/>
      <c r="F75" s="122"/>
      <c r="G75" s="122"/>
      <c r="H75" s="122"/>
      <c r="I75" s="123"/>
      <c r="J75" s="124">
        <f>J1217</f>
        <v>0</v>
      </c>
      <c r="K75" s="125"/>
    </row>
    <row r="76" spans="2:11" s="8" customFormat="1" ht="19.899999999999999" customHeight="1" x14ac:dyDescent="0.3">
      <c r="B76" s="126"/>
      <c r="C76" s="127"/>
      <c r="D76" s="128" t="s">
        <v>108</v>
      </c>
      <c r="E76" s="129"/>
      <c r="F76" s="129"/>
      <c r="G76" s="129"/>
      <c r="H76" s="129"/>
      <c r="I76" s="130"/>
      <c r="J76" s="131">
        <f>J1218</f>
        <v>0</v>
      </c>
      <c r="K76" s="132"/>
    </row>
    <row r="77" spans="2:11" s="8" customFormat="1" ht="19.899999999999999" customHeight="1" x14ac:dyDescent="0.3">
      <c r="B77" s="126"/>
      <c r="C77" s="127"/>
      <c r="D77" s="128" t="s">
        <v>109</v>
      </c>
      <c r="E77" s="129"/>
      <c r="F77" s="129"/>
      <c r="G77" s="129"/>
      <c r="H77" s="129"/>
      <c r="I77" s="130"/>
      <c r="J77" s="131">
        <f>J1269</f>
        <v>0</v>
      </c>
      <c r="K77" s="132"/>
    </row>
    <row r="78" spans="2:11" s="8" customFormat="1" ht="19.899999999999999" customHeight="1" x14ac:dyDescent="0.3">
      <c r="B78" s="126"/>
      <c r="C78" s="127"/>
      <c r="D78" s="128" t="s">
        <v>110</v>
      </c>
      <c r="E78" s="129"/>
      <c r="F78" s="129"/>
      <c r="G78" s="129"/>
      <c r="H78" s="129"/>
      <c r="I78" s="130"/>
      <c r="J78" s="131">
        <f>J1287</f>
        <v>0</v>
      </c>
      <c r="K78" s="132"/>
    </row>
    <row r="79" spans="2:11" s="8" customFormat="1" ht="19.899999999999999" customHeight="1" x14ac:dyDescent="0.3">
      <c r="B79" s="126"/>
      <c r="C79" s="127"/>
      <c r="D79" s="128" t="s">
        <v>111</v>
      </c>
      <c r="E79" s="129"/>
      <c r="F79" s="129"/>
      <c r="G79" s="129"/>
      <c r="H79" s="129"/>
      <c r="I79" s="130"/>
      <c r="J79" s="131">
        <f>J1392</f>
        <v>0</v>
      </c>
      <c r="K79" s="132"/>
    </row>
    <row r="80" spans="2:11" s="8" customFormat="1" ht="19.899999999999999" customHeight="1" x14ac:dyDescent="0.3">
      <c r="B80" s="126"/>
      <c r="C80" s="127"/>
      <c r="D80" s="128" t="s">
        <v>112</v>
      </c>
      <c r="E80" s="129"/>
      <c r="F80" s="129"/>
      <c r="G80" s="129"/>
      <c r="H80" s="129"/>
      <c r="I80" s="130"/>
      <c r="J80" s="131">
        <f>J1521</f>
        <v>0</v>
      </c>
      <c r="K80" s="132"/>
    </row>
    <row r="81" spans="2:11" s="8" customFormat="1" ht="19.899999999999999" customHeight="1" x14ac:dyDescent="0.3">
      <c r="B81" s="126"/>
      <c r="C81" s="127"/>
      <c r="D81" s="128" t="s">
        <v>113</v>
      </c>
      <c r="E81" s="129"/>
      <c r="F81" s="129"/>
      <c r="G81" s="129"/>
      <c r="H81" s="129"/>
      <c r="I81" s="130"/>
      <c r="J81" s="131">
        <f>J1591</f>
        <v>0</v>
      </c>
      <c r="K81" s="132"/>
    </row>
    <row r="82" spans="2:11" s="8" customFormat="1" ht="19.899999999999999" customHeight="1" x14ac:dyDescent="0.3">
      <c r="B82" s="126"/>
      <c r="C82" s="127"/>
      <c r="D82" s="128" t="s">
        <v>114</v>
      </c>
      <c r="E82" s="129"/>
      <c r="F82" s="129"/>
      <c r="G82" s="129"/>
      <c r="H82" s="129"/>
      <c r="I82" s="130"/>
      <c r="J82" s="131">
        <f>J1680</f>
        <v>0</v>
      </c>
      <c r="K82" s="132"/>
    </row>
    <row r="83" spans="2:11" s="8" customFormat="1" ht="19.899999999999999" customHeight="1" x14ac:dyDescent="0.3">
      <c r="B83" s="126"/>
      <c r="C83" s="127"/>
      <c r="D83" s="128" t="s">
        <v>115</v>
      </c>
      <c r="E83" s="129"/>
      <c r="F83" s="129"/>
      <c r="G83" s="129"/>
      <c r="H83" s="129"/>
      <c r="I83" s="130"/>
      <c r="J83" s="131">
        <f>J1717</f>
        <v>0</v>
      </c>
      <c r="K83" s="132"/>
    </row>
    <row r="84" spans="2:11" s="8" customFormat="1" ht="19.899999999999999" customHeight="1" x14ac:dyDescent="0.3">
      <c r="B84" s="126"/>
      <c r="C84" s="127"/>
      <c r="D84" s="128" t="s">
        <v>116</v>
      </c>
      <c r="E84" s="129"/>
      <c r="F84" s="129"/>
      <c r="G84" s="129"/>
      <c r="H84" s="129"/>
      <c r="I84" s="130"/>
      <c r="J84" s="131">
        <f>J1790</f>
        <v>0</v>
      </c>
      <c r="K84" s="132"/>
    </row>
    <row r="85" spans="2:11" s="8" customFormat="1" ht="19.899999999999999" customHeight="1" x14ac:dyDescent="0.3">
      <c r="B85" s="126"/>
      <c r="C85" s="127"/>
      <c r="D85" s="128" t="s">
        <v>117</v>
      </c>
      <c r="E85" s="129"/>
      <c r="F85" s="129"/>
      <c r="G85" s="129"/>
      <c r="H85" s="129"/>
      <c r="I85" s="130"/>
      <c r="J85" s="131">
        <f>J1852</f>
        <v>0</v>
      </c>
      <c r="K85" s="132"/>
    </row>
    <row r="86" spans="2:11" s="8" customFormat="1" ht="19.899999999999999" customHeight="1" x14ac:dyDescent="0.3">
      <c r="B86" s="126"/>
      <c r="C86" s="127"/>
      <c r="D86" s="128" t="s">
        <v>118</v>
      </c>
      <c r="E86" s="129"/>
      <c r="F86" s="129"/>
      <c r="G86" s="129"/>
      <c r="H86" s="129"/>
      <c r="I86" s="130"/>
      <c r="J86" s="131">
        <f>J1885</f>
        <v>0</v>
      </c>
      <c r="K86" s="132"/>
    </row>
    <row r="87" spans="2:11" s="8" customFormat="1" ht="19.899999999999999" customHeight="1" x14ac:dyDescent="0.3">
      <c r="B87" s="126"/>
      <c r="C87" s="127"/>
      <c r="D87" s="128" t="s">
        <v>119</v>
      </c>
      <c r="E87" s="129"/>
      <c r="F87" s="129"/>
      <c r="G87" s="129"/>
      <c r="H87" s="129"/>
      <c r="I87" s="130"/>
      <c r="J87" s="131">
        <f>J1950</f>
        <v>0</v>
      </c>
      <c r="K87" s="132"/>
    </row>
    <row r="88" spans="2:11" s="8" customFormat="1" ht="19.899999999999999" customHeight="1" x14ac:dyDescent="0.3">
      <c r="B88" s="126"/>
      <c r="C88" s="127"/>
      <c r="D88" s="128" t="s">
        <v>120</v>
      </c>
      <c r="E88" s="129"/>
      <c r="F88" s="129"/>
      <c r="G88" s="129"/>
      <c r="H88" s="129"/>
      <c r="I88" s="130"/>
      <c r="J88" s="131">
        <f>J1982</f>
        <v>0</v>
      </c>
      <c r="K88" s="132"/>
    </row>
    <row r="89" spans="2:11" s="8" customFormat="1" ht="19.899999999999999" customHeight="1" x14ac:dyDescent="0.3">
      <c r="B89" s="126"/>
      <c r="C89" s="127"/>
      <c r="D89" s="128" t="s">
        <v>121</v>
      </c>
      <c r="E89" s="129"/>
      <c r="F89" s="129"/>
      <c r="G89" s="129"/>
      <c r="H89" s="129"/>
      <c r="I89" s="130"/>
      <c r="J89" s="131">
        <f>J1988</f>
        <v>0</v>
      </c>
      <c r="K89" s="132"/>
    </row>
    <row r="90" spans="2:11" s="8" customFormat="1" ht="19.899999999999999" customHeight="1" x14ac:dyDescent="0.3">
      <c r="B90" s="126"/>
      <c r="C90" s="127"/>
      <c r="D90" s="128" t="s">
        <v>122</v>
      </c>
      <c r="E90" s="129"/>
      <c r="F90" s="129"/>
      <c r="G90" s="129"/>
      <c r="H90" s="129"/>
      <c r="I90" s="130"/>
      <c r="J90" s="131">
        <f>J2020</f>
        <v>0</v>
      </c>
      <c r="K90" s="132"/>
    </row>
    <row r="91" spans="2:11" s="8" customFormat="1" ht="19.899999999999999" customHeight="1" x14ac:dyDescent="0.3">
      <c r="B91" s="126"/>
      <c r="C91" s="127"/>
      <c r="D91" s="128" t="s">
        <v>123</v>
      </c>
      <c r="E91" s="129"/>
      <c r="F91" s="129"/>
      <c r="G91" s="129"/>
      <c r="H91" s="129"/>
      <c r="I91" s="130"/>
      <c r="J91" s="131">
        <f>J2035</f>
        <v>0</v>
      </c>
      <c r="K91" s="132"/>
    </row>
    <row r="92" spans="2:11" s="8" customFormat="1" ht="19.899999999999999" customHeight="1" x14ac:dyDescent="0.3">
      <c r="B92" s="126"/>
      <c r="C92" s="127"/>
      <c r="D92" s="128" t="s">
        <v>124</v>
      </c>
      <c r="E92" s="129"/>
      <c r="F92" s="129"/>
      <c r="G92" s="129"/>
      <c r="H92" s="129"/>
      <c r="I92" s="130"/>
      <c r="J92" s="131">
        <f>J2072</f>
        <v>0</v>
      </c>
      <c r="K92" s="132"/>
    </row>
    <row r="93" spans="2:11" s="8" customFormat="1" ht="19.899999999999999" customHeight="1" x14ac:dyDescent="0.3">
      <c r="B93" s="126"/>
      <c r="C93" s="127"/>
      <c r="D93" s="128" t="s">
        <v>125</v>
      </c>
      <c r="E93" s="129"/>
      <c r="F93" s="129"/>
      <c r="G93" s="129"/>
      <c r="H93" s="129"/>
      <c r="I93" s="130"/>
      <c r="J93" s="131">
        <f>J2083</f>
        <v>0</v>
      </c>
      <c r="K93" s="132"/>
    </row>
    <row r="94" spans="2:11" s="7" customFormat="1" ht="24.95" customHeight="1" x14ac:dyDescent="0.3">
      <c r="B94" s="119"/>
      <c r="C94" s="120"/>
      <c r="D94" s="121" t="s">
        <v>126</v>
      </c>
      <c r="E94" s="122"/>
      <c r="F94" s="122"/>
      <c r="G94" s="122"/>
      <c r="H94" s="122"/>
      <c r="I94" s="123"/>
      <c r="J94" s="124">
        <f>J2096</f>
        <v>0</v>
      </c>
      <c r="K94" s="125"/>
    </row>
    <row r="95" spans="2:11" s="1" customFormat="1" ht="21.75" customHeight="1" x14ac:dyDescent="0.3">
      <c r="B95" s="34"/>
      <c r="C95" s="35"/>
      <c r="D95" s="35"/>
      <c r="E95" s="35"/>
      <c r="F95" s="35"/>
      <c r="G95" s="35"/>
      <c r="H95" s="35"/>
      <c r="I95" s="90"/>
      <c r="J95" s="35"/>
      <c r="K95" s="38"/>
    </row>
    <row r="96" spans="2:11" s="1" customFormat="1" ht="6.95" customHeight="1" x14ac:dyDescent="0.3">
      <c r="B96" s="49"/>
      <c r="C96" s="50"/>
      <c r="D96" s="50"/>
      <c r="E96" s="50"/>
      <c r="F96" s="50"/>
      <c r="G96" s="50"/>
      <c r="H96" s="50"/>
      <c r="I96" s="111"/>
      <c r="J96" s="50"/>
      <c r="K96" s="51"/>
    </row>
    <row r="100" spans="2:12" s="1" customFormat="1" ht="6.95" customHeight="1" x14ac:dyDescent="0.3">
      <c r="B100" s="52"/>
      <c r="C100" s="53"/>
      <c r="D100" s="53"/>
      <c r="E100" s="53"/>
      <c r="F100" s="53"/>
      <c r="G100" s="53"/>
      <c r="H100" s="53"/>
      <c r="I100" s="112"/>
      <c r="J100" s="53"/>
      <c r="K100" s="53"/>
      <c r="L100" s="34"/>
    </row>
    <row r="101" spans="2:12" s="1" customFormat="1" ht="36.950000000000003" customHeight="1" x14ac:dyDescent="0.3">
      <c r="B101" s="34"/>
      <c r="C101" s="54" t="s">
        <v>127</v>
      </c>
      <c r="L101" s="34"/>
    </row>
    <row r="102" spans="2:12" s="1" customFormat="1" ht="6.95" customHeight="1" x14ac:dyDescent="0.3">
      <c r="B102" s="34"/>
      <c r="L102" s="34"/>
    </row>
    <row r="103" spans="2:12" s="1" customFormat="1" ht="14.45" customHeight="1" x14ac:dyDescent="0.3">
      <c r="B103" s="34"/>
      <c r="C103" s="56" t="s">
        <v>17</v>
      </c>
      <c r="L103" s="34"/>
    </row>
    <row r="104" spans="2:12" s="1" customFormat="1" ht="22.5" customHeight="1" x14ac:dyDescent="0.3">
      <c r="B104" s="34"/>
      <c r="E104" s="367" t="str">
        <f>E7</f>
        <v>Přestavba holobytů čp.179 ve Vintířově</v>
      </c>
      <c r="F104" s="338"/>
      <c r="G104" s="338"/>
      <c r="H104" s="338"/>
      <c r="L104" s="34"/>
    </row>
    <row r="105" spans="2:12" s="1" customFormat="1" ht="14.45" customHeight="1" x14ac:dyDescent="0.3">
      <c r="B105" s="34"/>
      <c r="C105" s="56" t="s">
        <v>82</v>
      </c>
      <c r="L105" s="34"/>
    </row>
    <row r="106" spans="2:12" s="1" customFormat="1" ht="23.25" customHeight="1" x14ac:dyDescent="0.3">
      <c r="B106" s="34"/>
      <c r="E106" s="335" t="str">
        <f>E9</f>
        <v>1.1 - Stavební a konstrukční část</v>
      </c>
      <c r="F106" s="338"/>
      <c r="G106" s="338"/>
      <c r="H106" s="338"/>
      <c r="L106" s="34"/>
    </row>
    <row r="107" spans="2:12" s="1" customFormat="1" ht="6.95" customHeight="1" x14ac:dyDescent="0.3">
      <c r="B107" s="34"/>
      <c r="L107" s="34"/>
    </row>
    <row r="108" spans="2:12" s="1" customFormat="1" ht="18" customHeight="1" x14ac:dyDescent="0.3">
      <c r="B108" s="34"/>
      <c r="C108" s="56" t="s">
        <v>24</v>
      </c>
      <c r="F108" s="133" t="str">
        <f>F12</f>
        <v>Vintířov</v>
      </c>
      <c r="I108" s="134" t="s">
        <v>26</v>
      </c>
      <c r="J108" s="60" t="str">
        <f>IF(J12="","",J12)</f>
        <v>11. 10. 2016</v>
      </c>
      <c r="L108" s="34"/>
    </row>
    <row r="109" spans="2:12" s="1" customFormat="1" ht="6.95" customHeight="1" x14ac:dyDescent="0.3">
      <c r="B109" s="34"/>
      <c r="L109" s="34"/>
    </row>
    <row r="110" spans="2:12" s="1" customFormat="1" ht="15" x14ac:dyDescent="0.3">
      <c r="B110" s="34"/>
      <c r="C110" s="56" t="s">
        <v>28</v>
      </c>
      <c r="F110" s="133" t="str">
        <f>E15</f>
        <v>Obec Vintířov</v>
      </c>
      <c r="I110" s="134" t="s">
        <v>34</v>
      </c>
      <c r="J110" s="133" t="str">
        <f>E21</f>
        <v>BPO spol. s r.o.,Lidická 1239,36317 OSTROV</v>
      </c>
      <c r="L110" s="34"/>
    </row>
    <row r="111" spans="2:12" s="1" customFormat="1" ht="14.45" customHeight="1" x14ac:dyDescent="0.3">
      <c r="B111" s="34"/>
      <c r="C111" s="56" t="s">
        <v>32</v>
      </c>
      <c r="F111" s="133" t="str">
        <f>IF(E18="","",E18)</f>
        <v/>
      </c>
      <c r="L111" s="34"/>
    </row>
    <row r="112" spans="2:12" s="1" customFormat="1" ht="10.35" customHeight="1" x14ac:dyDescent="0.3">
      <c r="B112" s="34"/>
      <c r="L112" s="34"/>
    </row>
    <row r="113" spans="2:65" s="9" customFormat="1" ht="29.25" customHeight="1" x14ac:dyDescent="0.3">
      <c r="B113" s="135"/>
      <c r="C113" s="136" t="s">
        <v>128</v>
      </c>
      <c r="D113" s="137" t="s">
        <v>57</v>
      </c>
      <c r="E113" s="137" t="s">
        <v>53</v>
      </c>
      <c r="F113" s="137" t="s">
        <v>129</v>
      </c>
      <c r="G113" s="137" t="s">
        <v>130</v>
      </c>
      <c r="H113" s="137" t="s">
        <v>131</v>
      </c>
      <c r="I113" s="138" t="s">
        <v>132</v>
      </c>
      <c r="J113" s="137" t="s">
        <v>86</v>
      </c>
      <c r="K113" s="139" t="s">
        <v>133</v>
      </c>
      <c r="L113" s="135"/>
      <c r="M113" s="66" t="s">
        <v>134</v>
      </c>
      <c r="N113" s="67" t="s">
        <v>42</v>
      </c>
      <c r="O113" s="67" t="s">
        <v>135</v>
      </c>
      <c r="P113" s="67" t="s">
        <v>136</v>
      </c>
      <c r="Q113" s="67" t="s">
        <v>137</v>
      </c>
      <c r="R113" s="67" t="s">
        <v>138</v>
      </c>
      <c r="S113" s="67" t="s">
        <v>139</v>
      </c>
      <c r="T113" s="68" t="s">
        <v>140</v>
      </c>
    </row>
    <row r="114" spans="2:65" s="1" customFormat="1" ht="29.25" customHeight="1" x14ac:dyDescent="0.35">
      <c r="B114" s="34"/>
      <c r="C114" s="70" t="s">
        <v>87</v>
      </c>
      <c r="J114" s="140">
        <f>BK114</f>
        <v>0</v>
      </c>
      <c r="L114" s="34"/>
      <c r="M114" s="69"/>
      <c r="N114" s="61"/>
      <c r="O114" s="61"/>
      <c r="P114" s="141">
        <f>P115+P1217+P2096</f>
        <v>0</v>
      </c>
      <c r="Q114" s="61"/>
      <c r="R114" s="141">
        <f>R115+R1217+R2096</f>
        <v>348.39634569999998</v>
      </c>
      <c r="S114" s="61"/>
      <c r="T114" s="142">
        <f>T115+T1217+T2096</f>
        <v>290.52273600000001</v>
      </c>
      <c r="AT114" s="18" t="s">
        <v>71</v>
      </c>
      <c r="AU114" s="18" t="s">
        <v>88</v>
      </c>
      <c r="BK114" s="143">
        <f>BK115+BK1217+BK2096</f>
        <v>0</v>
      </c>
    </row>
    <row r="115" spans="2:65" s="10" customFormat="1" ht="37.35" customHeight="1" x14ac:dyDescent="0.35">
      <c r="B115" s="144"/>
      <c r="D115" s="145" t="s">
        <v>71</v>
      </c>
      <c r="E115" s="146" t="s">
        <v>141</v>
      </c>
      <c r="F115" s="146" t="s">
        <v>142</v>
      </c>
      <c r="I115" s="147"/>
      <c r="J115" s="148">
        <f>BK115</f>
        <v>0</v>
      </c>
      <c r="L115" s="144"/>
      <c r="M115" s="149"/>
      <c r="N115" s="150"/>
      <c r="O115" s="150"/>
      <c r="P115" s="151">
        <f>P116+P151+P267+P290+P341+P370+P383+P474+P713+P775+P800+P807+P826+P843+P1184+P1195+P1215</f>
        <v>0</v>
      </c>
      <c r="Q115" s="150"/>
      <c r="R115" s="151">
        <f>R116+R151+R267+R290+R341+R370+R383+R474+R713+R775+R800+R807+R826+R843+R1184+R1195+R1215</f>
        <v>298.80007983000002</v>
      </c>
      <c r="S115" s="150"/>
      <c r="T115" s="152">
        <f>T116+T151+T267+T290+T341+T370+T383+T474+T713+T775+T800+T807+T826+T843+T1184+T1195+T1215</f>
        <v>290.52273600000001</v>
      </c>
      <c r="AR115" s="145" t="s">
        <v>23</v>
      </c>
      <c r="AT115" s="153" t="s">
        <v>71</v>
      </c>
      <c r="AU115" s="153" t="s">
        <v>72</v>
      </c>
      <c r="AY115" s="145" t="s">
        <v>143</v>
      </c>
      <c r="BK115" s="154">
        <f>BK116+BK151+BK267+BK290+BK341+BK370+BK383+BK474+BK713+BK775+BK800+BK807+BK826+BK843+BK1184+BK1195+BK1215</f>
        <v>0</v>
      </c>
    </row>
    <row r="116" spans="2:65" s="10" customFormat="1" ht="19.899999999999999" customHeight="1" x14ac:dyDescent="0.3">
      <c r="B116" s="144"/>
      <c r="D116" s="155" t="s">
        <v>71</v>
      </c>
      <c r="E116" s="156" t="s">
        <v>144</v>
      </c>
      <c r="F116" s="156" t="s">
        <v>145</v>
      </c>
      <c r="I116" s="147"/>
      <c r="J116" s="157">
        <f>BK116</f>
        <v>0</v>
      </c>
      <c r="L116" s="144"/>
      <c r="M116" s="149"/>
      <c r="N116" s="150"/>
      <c r="O116" s="150"/>
      <c r="P116" s="151">
        <f>SUM(P117:P150)</f>
        <v>0</v>
      </c>
      <c r="Q116" s="150"/>
      <c r="R116" s="151">
        <f>SUM(R117:R150)</f>
        <v>0</v>
      </c>
      <c r="S116" s="150"/>
      <c r="T116" s="152">
        <f>SUM(T117:T150)</f>
        <v>49.1755</v>
      </c>
      <c r="AR116" s="145" t="s">
        <v>23</v>
      </c>
      <c r="AT116" s="153" t="s">
        <v>71</v>
      </c>
      <c r="AU116" s="153" t="s">
        <v>23</v>
      </c>
      <c r="AY116" s="145" t="s">
        <v>143</v>
      </c>
      <c r="BK116" s="154">
        <f>SUM(BK117:BK150)</f>
        <v>0</v>
      </c>
    </row>
    <row r="117" spans="2:65" s="1" customFormat="1" ht="22.5" customHeight="1" x14ac:dyDescent="0.3">
      <c r="B117" s="158"/>
      <c r="C117" s="159" t="s">
        <v>23</v>
      </c>
      <c r="D117" s="159" t="s">
        <v>146</v>
      </c>
      <c r="E117" s="160" t="s">
        <v>147</v>
      </c>
      <c r="F117" s="161" t="s">
        <v>148</v>
      </c>
      <c r="G117" s="162" t="s">
        <v>149</v>
      </c>
      <c r="H117" s="163">
        <v>29.7</v>
      </c>
      <c r="I117" s="322">
        <v>0</v>
      </c>
      <c r="J117" s="164">
        <f>ROUND(I117*H117,2)</f>
        <v>0</v>
      </c>
      <c r="K117" s="161" t="s">
        <v>150</v>
      </c>
      <c r="L117" s="34"/>
      <c r="M117" s="165" t="s">
        <v>3</v>
      </c>
      <c r="N117" s="166" t="s">
        <v>44</v>
      </c>
      <c r="O117" s="35"/>
      <c r="P117" s="167">
        <f>O117*H117</f>
        <v>0</v>
      </c>
      <c r="Q117" s="167">
        <v>0</v>
      </c>
      <c r="R117" s="167">
        <f>Q117*H117</f>
        <v>0</v>
      </c>
      <c r="S117" s="167">
        <v>0.255</v>
      </c>
      <c r="T117" s="168">
        <f>S117*H117</f>
        <v>7.5735000000000001</v>
      </c>
      <c r="AR117" s="18" t="s">
        <v>151</v>
      </c>
      <c r="AT117" s="18" t="s">
        <v>146</v>
      </c>
      <c r="AU117" s="18" t="s">
        <v>152</v>
      </c>
      <c r="AY117" s="18" t="s">
        <v>143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18" t="s">
        <v>152</v>
      </c>
      <c r="BK117" s="169">
        <f>ROUND(I117*H117,2)</f>
        <v>0</v>
      </c>
      <c r="BL117" s="18" t="s">
        <v>151</v>
      </c>
      <c r="BM117" s="18" t="s">
        <v>153</v>
      </c>
    </row>
    <row r="118" spans="2:65" s="11" customFormat="1" x14ac:dyDescent="0.3">
      <c r="B118" s="170"/>
      <c r="D118" s="171" t="s">
        <v>154</v>
      </c>
      <c r="E118" s="172" t="s">
        <v>3</v>
      </c>
      <c r="F118" s="173" t="s">
        <v>155</v>
      </c>
      <c r="H118" s="174" t="s">
        <v>3</v>
      </c>
      <c r="I118" s="175"/>
      <c r="L118" s="170"/>
      <c r="M118" s="176"/>
      <c r="N118" s="177"/>
      <c r="O118" s="177"/>
      <c r="P118" s="177"/>
      <c r="Q118" s="177"/>
      <c r="R118" s="177"/>
      <c r="S118" s="177"/>
      <c r="T118" s="178"/>
      <c r="AT118" s="174" t="s">
        <v>154</v>
      </c>
      <c r="AU118" s="174" t="s">
        <v>152</v>
      </c>
      <c r="AV118" s="11" t="s">
        <v>23</v>
      </c>
      <c r="AW118" s="11" t="s">
        <v>36</v>
      </c>
      <c r="AX118" s="11" t="s">
        <v>72</v>
      </c>
      <c r="AY118" s="174" t="s">
        <v>143</v>
      </c>
    </row>
    <row r="119" spans="2:65" s="12" customFormat="1" x14ac:dyDescent="0.3">
      <c r="B119" s="179"/>
      <c r="D119" s="171" t="s">
        <v>154</v>
      </c>
      <c r="E119" s="180" t="s">
        <v>3</v>
      </c>
      <c r="F119" s="181" t="s">
        <v>156</v>
      </c>
      <c r="H119" s="182">
        <v>21.5</v>
      </c>
      <c r="I119" s="183"/>
      <c r="L119" s="179"/>
      <c r="M119" s="184"/>
      <c r="N119" s="185"/>
      <c r="O119" s="185"/>
      <c r="P119" s="185"/>
      <c r="Q119" s="185"/>
      <c r="R119" s="185"/>
      <c r="S119" s="185"/>
      <c r="T119" s="186"/>
      <c r="AT119" s="180" t="s">
        <v>154</v>
      </c>
      <c r="AU119" s="180" t="s">
        <v>152</v>
      </c>
      <c r="AV119" s="12" t="s">
        <v>152</v>
      </c>
      <c r="AW119" s="12" t="s">
        <v>36</v>
      </c>
      <c r="AX119" s="12" t="s">
        <v>72</v>
      </c>
      <c r="AY119" s="180" t="s">
        <v>143</v>
      </c>
    </row>
    <row r="120" spans="2:65" s="11" customFormat="1" x14ac:dyDescent="0.3">
      <c r="B120" s="170"/>
      <c r="D120" s="171" t="s">
        <v>154</v>
      </c>
      <c r="E120" s="172" t="s">
        <v>3</v>
      </c>
      <c r="F120" s="173" t="s">
        <v>157</v>
      </c>
      <c r="H120" s="174" t="s">
        <v>3</v>
      </c>
      <c r="I120" s="175"/>
      <c r="L120" s="170"/>
      <c r="M120" s="176"/>
      <c r="N120" s="177"/>
      <c r="O120" s="177"/>
      <c r="P120" s="177"/>
      <c r="Q120" s="177"/>
      <c r="R120" s="177"/>
      <c r="S120" s="177"/>
      <c r="T120" s="178"/>
      <c r="AT120" s="174" t="s">
        <v>154</v>
      </c>
      <c r="AU120" s="174" t="s">
        <v>152</v>
      </c>
      <c r="AV120" s="11" t="s">
        <v>23</v>
      </c>
      <c r="AW120" s="11" t="s">
        <v>36</v>
      </c>
      <c r="AX120" s="11" t="s">
        <v>72</v>
      </c>
      <c r="AY120" s="174" t="s">
        <v>143</v>
      </c>
    </row>
    <row r="121" spans="2:65" s="12" customFormat="1" x14ac:dyDescent="0.3">
      <c r="B121" s="179"/>
      <c r="D121" s="171" t="s">
        <v>154</v>
      </c>
      <c r="E121" s="180" t="s">
        <v>3</v>
      </c>
      <c r="F121" s="181" t="s">
        <v>158</v>
      </c>
      <c r="H121" s="182">
        <v>8.1999999999999993</v>
      </c>
      <c r="I121" s="183"/>
      <c r="L121" s="179"/>
      <c r="M121" s="184"/>
      <c r="N121" s="185"/>
      <c r="O121" s="185"/>
      <c r="P121" s="185"/>
      <c r="Q121" s="185"/>
      <c r="R121" s="185"/>
      <c r="S121" s="185"/>
      <c r="T121" s="186"/>
      <c r="AT121" s="180" t="s">
        <v>154</v>
      </c>
      <c r="AU121" s="180" t="s">
        <v>152</v>
      </c>
      <c r="AV121" s="12" t="s">
        <v>152</v>
      </c>
      <c r="AW121" s="12" t="s">
        <v>36</v>
      </c>
      <c r="AX121" s="12" t="s">
        <v>72</v>
      </c>
      <c r="AY121" s="180" t="s">
        <v>143</v>
      </c>
    </row>
    <row r="122" spans="2:65" s="13" customFormat="1" x14ac:dyDescent="0.3">
      <c r="B122" s="187"/>
      <c r="D122" s="188" t="s">
        <v>154</v>
      </c>
      <c r="E122" s="189" t="s">
        <v>3</v>
      </c>
      <c r="F122" s="190" t="s">
        <v>159</v>
      </c>
      <c r="H122" s="191">
        <v>29.7</v>
      </c>
      <c r="I122" s="192"/>
      <c r="L122" s="187"/>
      <c r="M122" s="193"/>
      <c r="N122" s="194"/>
      <c r="O122" s="194"/>
      <c r="P122" s="194"/>
      <c r="Q122" s="194"/>
      <c r="R122" s="194"/>
      <c r="S122" s="194"/>
      <c r="T122" s="195"/>
      <c r="AT122" s="196" t="s">
        <v>154</v>
      </c>
      <c r="AU122" s="196" t="s">
        <v>152</v>
      </c>
      <c r="AV122" s="13" t="s">
        <v>151</v>
      </c>
      <c r="AW122" s="13" t="s">
        <v>36</v>
      </c>
      <c r="AX122" s="13" t="s">
        <v>23</v>
      </c>
      <c r="AY122" s="196" t="s">
        <v>143</v>
      </c>
    </row>
    <row r="123" spans="2:65" s="1" customFormat="1" ht="22.5" customHeight="1" x14ac:dyDescent="0.3">
      <c r="B123" s="158"/>
      <c r="C123" s="159" t="s">
        <v>152</v>
      </c>
      <c r="D123" s="159" t="s">
        <v>146</v>
      </c>
      <c r="E123" s="160" t="s">
        <v>160</v>
      </c>
      <c r="F123" s="161" t="s">
        <v>161</v>
      </c>
      <c r="G123" s="162" t="s">
        <v>149</v>
      </c>
      <c r="H123" s="163">
        <v>15.6</v>
      </c>
      <c r="I123" s="322">
        <v>0</v>
      </c>
      <c r="J123" s="164">
        <f>ROUND(I123*H123,2)</f>
        <v>0</v>
      </c>
      <c r="K123" s="161" t="s">
        <v>150</v>
      </c>
      <c r="L123" s="34"/>
      <c r="M123" s="165" t="s">
        <v>3</v>
      </c>
      <c r="N123" s="166" t="s">
        <v>44</v>
      </c>
      <c r="O123" s="35"/>
      <c r="P123" s="167">
        <f>O123*H123</f>
        <v>0</v>
      </c>
      <c r="Q123" s="167">
        <v>0</v>
      </c>
      <c r="R123" s="167">
        <f>Q123*H123</f>
        <v>0</v>
      </c>
      <c r="S123" s="167">
        <v>0.29499999999999998</v>
      </c>
      <c r="T123" s="168">
        <f>S123*H123</f>
        <v>4.6019999999999994</v>
      </c>
      <c r="AR123" s="18" t="s">
        <v>151</v>
      </c>
      <c r="AT123" s="18" t="s">
        <v>146</v>
      </c>
      <c r="AU123" s="18" t="s">
        <v>152</v>
      </c>
      <c r="AY123" s="18" t="s">
        <v>143</v>
      </c>
      <c r="BE123" s="169">
        <f>IF(N123="základní",J123,0)</f>
        <v>0</v>
      </c>
      <c r="BF123" s="169">
        <f>IF(N123="snížená",J123,0)</f>
        <v>0</v>
      </c>
      <c r="BG123" s="169">
        <f>IF(N123="zákl. přenesená",J123,0)</f>
        <v>0</v>
      </c>
      <c r="BH123" s="169">
        <f>IF(N123="sníž. přenesená",J123,0)</f>
        <v>0</v>
      </c>
      <c r="BI123" s="169">
        <f>IF(N123="nulová",J123,0)</f>
        <v>0</v>
      </c>
      <c r="BJ123" s="18" t="s">
        <v>152</v>
      </c>
      <c r="BK123" s="169">
        <f>ROUND(I123*H123,2)</f>
        <v>0</v>
      </c>
      <c r="BL123" s="18" t="s">
        <v>151</v>
      </c>
      <c r="BM123" s="18" t="s">
        <v>162</v>
      </c>
    </row>
    <row r="124" spans="2:65" s="1" customFormat="1" ht="22.5" customHeight="1" x14ac:dyDescent="0.3">
      <c r="B124" s="158"/>
      <c r="C124" s="159" t="s">
        <v>163</v>
      </c>
      <c r="D124" s="159" t="s">
        <v>146</v>
      </c>
      <c r="E124" s="160" t="s">
        <v>164</v>
      </c>
      <c r="F124" s="161" t="s">
        <v>165</v>
      </c>
      <c r="G124" s="162" t="s">
        <v>149</v>
      </c>
      <c r="H124" s="163">
        <v>10.8</v>
      </c>
      <c r="I124" s="322">
        <v>0</v>
      </c>
      <c r="J124" s="164">
        <f>ROUND(I124*H124,2)</f>
        <v>0</v>
      </c>
      <c r="K124" s="161" t="s">
        <v>150</v>
      </c>
      <c r="L124" s="34"/>
      <c r="M124" s="165" t="s">
        <v>3</v>
      </c>
      <c r="N124" s="166" t="s">
        <v>44</v>
      </c>
      <c r="O124" s="35"/>
      <c r="P124" s="167">
        <f>O124*H124</f>
        <v>0</v>
      </c>
      <c r="Q124" s="167">
        <v>0</v>
      </c>
      <c r="R124" s="167">
        <f>Q124*H124</f>
        <v>0</v>
      </c>
      <c r="S124" s="167">
        <v>0.5</v>
      </c>
      <c r="T124" s="168">
        <f>S124*H124</f>
        <v>5.4</v>
      </c>
      <c r="AR124" s="18" t="s">
        <v>151</v>
      </c>
      <c r="AT124" s="18" t="s">
        <v>146</v>
      </c>
      <c r="AU124" s="18" t="s">
        <v>152</v>
      </c>
      <c r="AY124" s="18" t="s">
        <v>143</v>
      </c>
      <c r="BE124" s="169">
        <f>IF(N124="základní",J124,0)</f>
        <v>0</v>
      </c>
      <c r="BF124" s="169">
        <f>IF(N124="snížená",J124,0)</f>
        <v>0</v>
      </c>
      <c r="BG124" s="169">
        <f>IF(N124="zákl. přenesená",J124,0)</f>
        <v>0</v>
      </c>
      <c r="BH124" s="169">
        <f>IF(N124="sníž. přenesená",J124,0)</f>
        <v>0</v>
      </c>
      <c r="BI124" s="169">
        <f>IF(N124="nulová",J124,0)</f>
        <v>0</v>
      </c>
      <c r="BJ124" s="18" t="s">
        <v>152</v>
      </c>
      <c r="BK124" s="169">
        <f>ROUND(I124*H124,2)</f>
        <v>0</v>
      </c>
      <c r="BL124" s="18" t="s">
        <v>151</v>
      </c>
      <c r="BM124" s="18" t="s">
        <v>166</v>
      </c>
    </row>
    <row r="125" spans="2:65" s="1" customFormat="1" ht="22.5" customHeight="1" x14ac:dyDescent="0.3">
      <c r="B125" s="158"/>
      <c r="C125" s="159" t="s">
        <v>151</v>
      </c>
      <c r="D125" s="159" t="s">
        <v>146</v>
      </c>
      <c r="E125" s="160" t="s">
        <v>167</v>
      </c>
      <c r="F125" s="161" t="s">
        <v>168</v>
      </c>
      <c r="G125" s="162" t="s">
        <v>149</v>
      </c>
      <c r="H125" s="163">
        <v>100</v>
      </c>
      <c r="I125" s="322">
        <v>0</v>
      </c>
      <c r="J125" s="164">
        <f>ROUND(I125*H125,2)</f>
        <v>0</v>
      </c>
      <c r="K125" s="161" t="s">
        <v>150</v>
      </c>
      <c r="L125" s="34"/>
      <c r="M125" s="165" t="s">
        <v>3</v>
      </c>
      <c r="N125" s="166" t="s">
        <v>44</v>
      </c>
      <c r="O125" s="35"/>
      <c r="P125" s="167">
        <f>O125*H125</f>
        <v>0</v>
      </c>
      <c r="Q125" s="167">
        <v>0</v>
      </c>
      <c r="R125" s="167">
        <f>Q125*H125</f>
        <v>0</v>
      </c>
      <c r="S125" s="167">
        <v>0.316</v>
      </c>
      <c r="T125" s="168">
        <f>S125*H125</f>
        <v>31.6</v>
      </c>
      <c r="AR125" s="18" t="s">
        <v>151</v>
      </c>
      <c r="AT125" s="18" t="s">
        <v>146</v>
      </c>
      <c r="AU125" s="18" t="s">
        <v>152</v>
      </c>
      <c r="AY125" s="18" t="s">
        <v>143</v>
      </c>
      <c r="BE125" s="169">
        <f>IF(N125="základní",J125,0)</f>
        <v>0</v>
      </c>
      <c r="BF125" s="169">
        <f>IF(N125="snížená",J125,0)</f>
        <v>0</v>
      </c>
      <c r="BG125" s="169">
        <f>IF(N125="zákl. přenesená",J125,0)</f>
        <v>0</v>
      </c>
      <c r="BH125" s="169">
        <f>IF(N125="sníž. přenesená",J125,0)</f>
        <v>0</v>
      </c>
      <c r="BI125" s="169">
        <f>IF(N125="nulová",J125,0)</f>
        <v>0</v>
      </c>
      <c r="BJ125" s="18" t="s">
        <v>152</v>
      </c>
      <c r="BK125" s="169">
        <f>ROUND(I125*H125,2)</f>
        <v>0</v>
      </c>
      <c r="BL125" s="18" t="s">
        <v>151</v>
      </c>
      <c r="BM125" s="18" t="s">
        <v>169</v>
      </c>
    </row>
    <row r="126" spans="2:65" s="1" customFormat="1" ht="22.5" customHeight="1" x14ac:dyDescent="0.3">
      <c r="B126" s="158"/>
      <c r="C126" s="159" t="s">
        <v>170</v>
      </c>
      <c r="D126" s="159" t="s">
        <v>146</v>
      </c>
      <c r="E126" s="160" t="s">
        <v>171</v>
      </c>
      <c r="F126" s="161" t="s">
        <v>172</v>
      </c>
      <c r="G126" s="162" t="s">
        <v>173</v>
      </c>
      <c r="H126" s="163">
        <v>37</v>
      </c>
      <c r="I126" s="322">
        <v>0</v>
      </c>
      <c r="J126" s="164">
        <f>ROUND(I126*H126,2)</f>
        <v>0</v>
      </c>
      <c r="K126" s="161" t="s">
        <v>150</v>
      </c>
      <c r="L126" s="34"/>
      <c r="M126" s="165" t="s">
        <v>3</v>
      </c>
      <c r="N126" s="166" t="s">
        <v>44</v>
      </c>
      <c r="O126" s="35"/>
      <c r="P126" s="167">
        <f>O126*H126</f>
        <v>0</v>
      </c>
      <c r="Q126" s="167">
        <v>0</v>
      </c>
      <c r="R126" s="167">
        <f>Q126*H126</f>
        <v>0</v>
      </c>
      <c r="S126" s="167">
        <v>0</v>
      </c>
      <c r="T126" s="168">
        <f>S126*H126</f>
        <v>0</v>
      </c>
      <c r="AR126" s="18" t="s">
        <v>151</v>
      </c>
      <c r="AT126" s="18" t="s">
        <v>146</v>
      </c>
      <c r="AU126" s="18" t="s">
        <v>152</v>
      </c>
      <c r="AY126" s="18" t="s">
        <v>143</v>
      </c>
      <c r="BE126" s="169">
        <f>IF(N126="základní",J126,0)</f>
        <v>0</v>
      </c>
      <c r="BF126" s="169">
        <f>IF(N126="snížená",J126,0)</f>
        <v>0</v>
      </c>
      <c r="BG126" s="169">
        <f>IF(N126="zákl. přenesená",J126,0)</f>
        <v>0</v>
      </c>
      <c r="BH126" s="169">
        <f>IF(N126="sníž. přenesená",J126,0)</f>
        <v>0</v>
      </c>
      <c r="BI126" s="169">
        <f>IF(N126="nulová",J126,0)</f>
        <v>0</v>
      </c>
      <c r="BJ126" s="18" t="s">
        <v>152</v>
      </c>
      <c r="BK126" s="169">
        <f>ROUND(I126*H126,2)</f>
        <v>0</v>
      </c>
      <c r="BL126" s="18" t="s">
        <v>151</v>
      </c>
      <c r="BM126" s="18" t="s">
        <v>174</v>
      </c>
    </row>
    <row r="127" spans="2:65" s="11" customFormat="1" x14ac:dyDescent="0.3">
      <c r="B127" s="170"/>
      <c r="D127" s="171" t="s">
        <v>154</v>
      </c>
      <c r="E127" s="172" t="s">
        <v>3</v>
      </c>
      <c r="F127" s="173" t="s">
        <v>175</v>
      </c>
      <c r="H127" s="174" t="s">
        <v>3</v>
      </c>
      <c r="I127" s="175"/>
      <c r="L127" s="170"/>
      <c r="M127" s="176"/>
      <c r="N127" s="177"/>
      <c r="O127" s="177"/>
      <c r="P127" s="177"/>
      <c r="Q127" s="177"/>
      <c r="R127" s="177"/>
      <c r="S127" s="177"/>
      <c r="T127" s="178"/>
      <c r="AT127" s="174" t="s">
        <v>154</v>
      </c>
      <c r="AU127" s="174" t="s">
        <v>152</v>
      </c>
      <c r="AV127" s="11" t="s">
        <v>23</v>
      </c>
      <c r="AW127" s="11" t="s">
        <v>36</v>
      </c>
      <c r="AX127" s="11" t="s">
        <v>72</v>
      </c>
      <c r="AY127" s="174" t="s">
        <v>143</v>
      </c>
    </row>
    <row r="128" spans="2:65" s="11" customFormat="1" x14ac:dyDescent="0.3">
      <c r="B128" s="170"/>
      <c r="D128" s="171" t="s">
        <v>154</v>
      </c>
      <c r="E128" s="172" t="s">
        <v>3</v>
      </c>
      <c r="F128" s="173" t="s">
        <v>176</v>
      </c>
      <c r="H128" s="174" t="s">
        <v>3</v>
      </c>
      <c r="I128" s="175"/>
      <c r="L128" s="170"/>
      <c r="M128" s="176"/>
      <c r="N128" s="177"/>
      <c r="O128" s="177"/>
      <c r="P128" s="177"/>
      <c r="Q128" s="177"/>
      <c r="R128" s="177"/>
      <c r="S128" s="177"/>
      <c r="T128" s="178"/>
      <c r="AT128" s="174" t="s">
        <v>154</v>
      </c>
      <c r="AU128" s="174" t="s">
        <v>152</v>
      </c>
      <c r="AV128" s="11" t="s">
        <v>23</v>
      </c>
      <c r="AW128" s="11" t="s">
        <v>36</v>
      </c>
      <c r="AX128" s="11" t="s">
        <v>72</v>
      </c>
      <c r="AY128" s="174" t="s">
        <v>143</v>
      </c>
    </row>
    <row r="129" spans="2:65" s="12" customFormat="1" x14ac:dyDescent="0.3">
      <c r="B129" s="179"/>
      <c r="D129" s="188" t="s">
        <v>154</v>
      </c>
      <c r="E129" s="197" t="s">
        <v>3</v>
      </c>
      <c r="F129" s="198" t="s">
        <v>177</v>
      </c>
      <c r="H129" s="199">
        <v>37</v>
      </c>
      <c r="I129" s="323"/>
      <c r="L129" s="179"/>
      <c r="M129" s="184"/>
      <c r="N129" s="185"/>
      <c r="O129" s="185"/>
      <c r="P129" s="185"/>
      <c r="Q129" s="185"/>
      <c r="R129" s="185"/>
      <c r="S129" s="185"/>
      <c r="T129" s="186"/>
      <c r="AT129" s="180" t="s">
        <v>154</v>
      </c>
      <c r="AU129" s="180" t="s">
        <v>152</v>
      </c>
      <c r="AV129" s="12" t="s">
        <v>152</v>
      </c>
      <c r="AW129" s="12" t="s">
        <v>36</v>
      </c>
      <c r="AX129" s="12" t="s">
        <v>23</v>
      </c>
      <c r="AY129" s="180" t="s">
        <v>143</v>
      </c>
    </row>
    <row r="130" spans="2:65" s="1" customFormat="1" ht="22.5" customHeight="1" x14ac:dyDescent="0.3">
      <c r="B130" s="158"/>
      <c r="C130" s="159" t="s">
        <v>178</v>
      </c>
      <c r="D130" s="159" t="s">
        <v>146</v>
      </c>
      <c r="E130" s="160" t="s">
        <v>179</v>
      </c>
      <c r="F130" s="161" t="s">
        <v>180</v>
      </c>
      <c r="G130" s="162" t="s">
        <v>173</v>
      </c>
      <c r="H130" s="163">
        <v>12.176</v>
      </c>
      <c r="I130" s="322">
        <v>0</v>
      </c>
      <c r="J130" s="164">
        <f>ROUND(I130*H130,2)</f>
        <v>0</v>
      </c>
      <c r="K130" s="161" t="s">
        <v>150</v>
      </c>
      <c r="L130" s="34"/>
      <c r="M130" s="165" t="s">
        <v>3</v>
      </c>
      <c r="N130" s="166" t="s">
        <v>44</v>
      </c>
      <c r="O130" s="35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AR130" s="18" t="s">
        <v>151</v>
      </c>
      <c r="AT130" s="18" t="s">
        <v>146</v>
      </c>
      <c r="AU130" s="18" t="s">
        <v>152</v>
      </c>
      <c r="AY130" s="18" t="s">
        <v>143</v>
      </c>
      <c r="BE130" s="169">
        <f>IF(N130="základní",J130,0)</f>
        <v>0</v>
      </c>
      <c r="BF130" s="169">
        <f>IF(N130="snížená",J130,0)</f>
        <v>0</v>
      </c>
      <c r="BG130" s="169">
        <f>IF(N130="zákl. přenesená",J130,0)</f>
        <v>0</v>
      </c>
      <c r="BH130" s="169">
        <f>IF(N130="sníž. přenesená",J130,0)</f>
        <v>0</v>
      </c>
      <c r="BI130" s="169">
        <f>IF(N130="nulová",J130,0)</f>
        <v>0</v>
      </c>
      <c r="BJ130" s="18" t="s">
        <v>152</v>
      </c>
      <c r="BK130" s="169">
        <f>ROUND(I130*H130,2)</f>
        <v>0</v>
      </c>
      <c r="BL130" s="18" t="s">
        <v>151</v>
      </c>
      <c r="BM130" s="18" t="s">
        <v>181</v>
      </c>
    </row>
    <row r="131" spans="2:65" s="11" customFormat="1" x14ac:dyDescent="0.3">
      <c r="B131" s="170"/>
      <c r="D131" s="171" t="s">
        <v>154</v>
      </c>
      <c r="E131" s="172" t="s">
        <v>3</v>
      </c>
      <c r="F131" s="173" t="s">
        <v>175</v>
      </c>
      <c r="H131" s="174" t="s">
        <v>3</v>
      </c>
      <c r="I131" s="175"/>
      <c r="L131" s="170"/>
      <c r="M131" s="176"/>
      <c r="N131" s="177"/>
      <c r="O131" s="177"/>
      <c r="P131" s="177"/>
      <c r="Q131" s="177"/>
      <c r="R131" s="177"/>
      <c r="S131" s="177"/>
      <c r="T131" s="178"/>
      <c r="AT131" s="174" t="s">
        <v>154</v>
      </c>
      <c r="AU131" s="174" t="s">
        <v>152</v>
      </c>
      <c r="AV131" s="11" t="s">
        <v>23</v>
      </c>
      <c r="AW131" s="11" t="s">
        <v>36</v>
      </c>
      <c r="AX131" s="11" t="s">
        <v>72</v>
      </c>
      <c r="AY131" s="174" t="s">
        <v>143</v>
      </c>
    </row>
    <row r="132" spans="2:65" s="11" customFormat="1" x14ac:dyDescent="0.3">
      <c r="B132" s="170"/>
      <c r="D132" s="171" t="s">
        <v>154</v>
      </c>
      <c r="E132" s="172" t="s">
        <v>3</v>
      </c>
      <c r="F132" s="173" t="s">
        <v>182</v>
      </c>
      <c r="H132" s="174" t="s">
        <v>3</v>
      </c>
      <c r="I132" s="175"/>
      <c r="L132" s="170"/>
      <c r="M132" s="176"/>
      <c r="N132" s="177"/>
      <c r="O132" s="177"/>
      <c r="P132" s="177"/>
      <c r="Q132" s="177"/>
      <c r="R132" s="177"/>
      <c r="S132" s="177"/>
      <c r="T132" s="178"/>
      <c r="AT132" s="174" t="s">
        <v>154</v>
      </c>
      <c r="AU132" s="174" t="s">
        <v>152</v>
      </c>
      <c r="AV132" s="11" t="s">
        <v>23</v>
      </c>
      <c r="AW132" s="11" t="s">
        <v>36</v>
      </c>
      <c r="AX132" s="11" t="s">
        <v>72</v>
      </c>
      <c r="AY132" s="174" t="s">
        <v>143</v>
      </c>
    </row>
    <row r="133" spans="2:65" s="12" customFormat="1" x14ac:dyDescent="0.3">
      <c r="B133" s="179"/>
      <c r="D133" s="188" t="s">
        <v>154</v>
      </c>
      <c r="E133" s="197" t="s">
        <v>3</v>
      </c>
      <c r="F133" s="198" t="s">
        <v>183</v>
      </c>
      <c r="H133" s="199">
        <v>12.176</v>
      </c>
      <c r="I133" s="183"/>
      <c r="L133" s="179"/>
      <c r="M133" s="184"/>
      <c r="N133" s="185"/>
      <c r="O133" s="185"/>
      <c r="P133" s="185"/>
      <c r="Q133" s="185"/>
      <c r="R133" s="185"/>
      <c r="S133" s="185"/>
      <c r="T133" s="186"/>
      <c r="AT133" s="180" t="s">
        <v>154</v>
      </c>
      <c r="AU133" s="180" t="s">
        <v>152</v>
      </c>
      <c r="AV133" s="12" t="s">
        <v>152</v>
      </c>
      <c r="AW133" s="12" t="s">
        <v>36</v>
      </c>
      <c r="AX133" s="12" t="s">
        <v>23</v>
      </c>
      <c r="AY133" s="180" t="s">
        <v>143</v>
      </c>
    </row>
    <row r="134" spans="2:65" s="1" customFormat="1" ht="22.5" customHeight="1" x14ac:dyDescent="0.3">
      <c r="B134" s="158"/>
      <c r="C134" s="159" t="s">
        <v>184</v>
      </c>
      <c r="D134" s="159" t="s">
        <v>146</v>
      </c>
      <c r="E134" s="160" t="s">
        <v>185</v>
      </c>
      <c r="F134" s="161" t="s">
        <v>186</v>
      </c>
      <c r="G134" s="162" t="s">
        <v>173</v>
      </c>
      <c r="H134" s="163">
        <v>259</v>
      </c>
      <c r="I134" s="322">
        <v>0</v>
      </c>
      <c r="J134" s="164">
        <f>ROUND(I134*H134,2)</f>
        <v>0</v>
      </c>
      <c r="K134" s="161" t="s">
        <v>150</v>
      </c>
      <c r="L134" s="34"/>
      <c r="M134" s="165" t="s">
        <v>3</v>
      </c>
      <c r="N134" s="166" t="s">
        <v>44</v>
      </c>
      <c r="O134" s="35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AR134" s="18" t="s">
        <v>151</v>
      </c>
      <c r="AT134" s="18" t="s">
        <v>146</v>
      </c>
      <c r="AU134" s="18" t="s">
        <v>152</v>
      </c>
      <c r="AY134" s="18" t="s">
        <v>143</v>
      </c>
      <c r="BE134" s="169">
        <f>IF(N134="základní",J134,0)</f>
        <v>0</v>
      </c>
      <c r="BF134" s="169">
        <f>IF(N134="snížená",J134,0)</f>
        <v>0</v>
      </c>
      <c r="BG134" s="169">
        <f>IF(N134="zákl. přenesená",J134,0)</f>
        <v>0</v>
      </c>
      <c r="BH134" s="169">
        <f>IF(N134="sníž. přenesená",J134,0)</f>
        <v>0</v>
      </c>
      <c r="BI134" s="169">
        <f>IF(N134="nulová",J134,0)</f>
        <v>0</v>
      </c>
      <c r="BJ134" s="18" t="s">
        <v>152</v>
      </c>
      <c r="BK134" s="169">
        <f>ROUND(I134*H134,2)</f>
        <v>0</v>
      </c>
      <c r="BL134" s="18" t="s">
        <v>151</v>
      </c>
      <c r="BM134" s="18" t="s">
        <v>187</v>
      </c>
    </row>
    <row r="135" spans="2:65" s="11" customFormat="1" x14ac:dyDescent="0.3">
      <c r="B135" s="170"/>
      <c r="D135" s="171" t="s">
        <v>154</v>
      </c>
      <c r="E135" s="172" t="s">
        <v>3</v>
      </c>
      <c r="F135" s="173" t="s">
        <v>188</v>
      </c>
      <c r="H135" s="174" t="s">
        <v>3</v>
      </c>
      <c r="I135" s="175"/>
      <c r="L135" s="170"/>
      <c r="M135" s="176"/>
      <c r="N135" s="177"/>
      <c r="O135" s="177"/>
      <c r="P135" s="177"/>
      <c r="Q135" s="177"/>
      <c r="R135" s="177"/>
      <c r="S135" s="177"/>
      <c r="T135" s="178"/>
      <c r="AT135" s="174" t="s">
        <v>154</v>
      </c>
      <c r="AU135" s="174" t="s">
        <v>152</v>
      </c>
      <c r="AV135" s="11" t="s">
        <v>23</v>
      </c>
      <c r="AW135" s="11" t="s">
        <v>36</v>
      </c>
      <c r="AX135" s="11" t="s">
        <v>72</v>
      </c>
      <c r="AY135" s="174" t="s">
        <v>143</v>
      </c>
    </row>
    <row r="136" spans="2:65" s="11" customFormat="1" x14ac:dyDescent="0.3">
      <c r="B136" s="170"/>
      <c r="D136" s="171" t="s">
        <v>154</v>
      </c>
      <c r="E136" s="172" t="s">
        <v>3</v>
      </c>
      <c r="F136" s="173" t="s">
        <v>189</v>
      </c>
      <c r="H136" s="174" t="s">
        <v>3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4" t="s">
        <v>154</v>
      </c>
      <c r="AU136" s="174" t="s">
        <v>152</v>
      </c>
      <c r="AV136" s="11" t="s">
        <v>23</v>
      </c>
      <c r="AW136" s="11" t="s">
        <v>36</v>
      </c>
      <c r="AX136" s="11" t="s">
        <v>72</v>
      </c>
      <c r="AY136" s="174" t="s">
        <v>143</v>
      </c>
    </row>
    <row r="137" spans="2:65" s="12" customFormat="1" x14ac:dyDescent="0.3">
      <c r="B137" s="179"/>
      <c r="D137" s="188" t="s">
        <v>154</v>
      </c>
      <c r="E137" s="197" t="s">
        <v>3</v>
      </c>
      <c r="F137" s="198" t="s">
        <v>190</v>
      </c>
      <c r="H137" s="199">
        <v>259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0" t="s">
        <v>154</v>
      </c>
      <c r="AU137" s="180" t="s">
        <v>152</v>
      </c>
      <c r="AV137" s="12" t="s">
        <v>152</v>
      </c>
      <c r="AW137" s="12" t="s">
        <v>36</v>
      </c>
      <c r="AX137" s="12" t="s">
        <v>23</v>
      </c>
      <c r="AY137" s="180" t="s">
        <v>143</v>
      </c>
    </row>
    <row r="138" spans="2:65" s="1" customFormat="1" ht="22.5" customHeight="1" x14ac:dyDescent="0.3">
      <c r="B138" s="158"/>
      <c r="C138" s="159" t="s">
        <v>191</v>
      </c>
      <c r="D138" s="159" t="s">
        <v>146</v>
      </c>
      <c r="E138" s="160" t="s">
        <v>192</v>
      </c>
      <c r="F138" s="161" t="s">
        <v>193</v>
      </c>
      <c r="G138" s="162" t="s">
        <v>173</v>
      </c>
      <c r="H138" s="163">
        <v>85.231999999999999</v>
      </c>
      <c r="I138" s="322">
        <v>0</v>
      </c>
      <c r="J138" s="164">
        <f>ROUND(I138*H138,2)</f>
        <v>0</v>
      </c>
      <c r="K138" s="161" t="s">
        <v>150</v>
      </c>
      <c r="L138" s="34"/>
      <c r="M138" s="165" t="s">
        <v>3</v>
      </c>
      <c r="N138" s="166" t="s">
        <v>44</v>
      </c>
      <c r="O138" s="35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AR138" s="18" t="s">
        <v>151</v>
      </c>
      <c r="AT138" s="18" t="s">
        <v>146</v>
      </c>
      <c r="AU138" s="18" t="s">
        <v>152</v>
      </c>
      <c r="AY138" s="18" t="s">
        <v>143</v>
      </c>
      <c r="BE138" s="169">
        <f>IF(N138="základní",J138,0)</f>
        <v>0</v>
      </c>
      <c r="BF138" s="169">
        <f>IF(N138="snížená",J138,0)</f>
        <v>0</v>
      </c>
      <c r="BG138" s="169">
        <f>IF(N138="zákl. přenesená",J138,0)</f>
        <v>0</v>
      </c>
      <c r="BH138" s="169">
        <f>IF(N138="sníž. přenesená",J138,0)</f>
        <v>0</v>
      </c>
      <c r="BI138" s="169">
        <f>IF(N138="nulová",J138,0)</f>
        <v>0</v>
      </c>
      <c r="BJ138" s="18" t="s">
        <v>152</v>
      </c>
      <c r="BK138" s="169">
        <f>ROUND(I138*H138,2)</f>
        <v>0</v>
      </c>
      <c r="BL138" s="18" t="s">
        <v>151</v>
      </c>
      <c r="BM138" s="18" t="s">
        <v>194</v>
      </c>
    </row>
    <row r="139" spans="2:65" s="11" customFormat="1" x14ac:dyDescent="0.3">
      <c r="B139" s="170"/>
      <c r="D139" s="171" t="s">
        <v>154</v>
      </c>
      <c r="E139" s="172" t="s">
        <v>3</v>
      </c>
      <c r="F139" s="173" t="s">
        <v>188</v>
      </c>
      <c r="H139" s="174" t="s">
        <v>3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4" t="s">
        <v>154</v>
      </c>
      <c r="AU139" s="174" t="s">
        <v>152</v>
      </c>
      <c r="AV139" s="11" t="s">
        <v>23</v>
      </c>
      <c r="AW139" s="11" t="s">
        <v>36</v>
      </c>
      <c r="AX139" s="11" t="s">
        <v>72</v>
      </c>
      <c r="AY139" s="174" t="s">
        <v>143</v>
      </c>
    </row>
    <row r="140" spans="2:65" s="11" customFormat="1" x14ac:dyDescent="0.3">
      <c r="B140" s="170"/>
      <c r="D140" s="171" t="s">
        <v>154</v>
      </c>
      <c r="E140" s="172" t="s">
        <v>3</v>
      </c>
      <c r="F140" s="173" t="s">
        <v>195</v>
      </c>
      <c r="H140" s="174" t="s">
        <v>3</v>
      </c>
      <c r="I140" s="175"/>
      <c r="L140" s="170"/>
      <c r="M140" s="176"/>
      <c r="N140" s="177"/>
      <c r="O140" s="177"/>
      <c r="P140" s="177"/>
      <c r="Q140" s="177"/>
      <c r="R140" s="177"/>
      <c r="S140" s="177"/>
      <c r="T140" s="178"/>
      <c r="AT140" s="174" t="s">
        <v>154</v>
      </c>
      <c r="AU140" s="174" t="s">
        <v>152</v>
      </c>
      <c r="AV140" s="11" t="s">
        <v>23</v>
      </c>
      <c r="AW140" s="11" t="s">
        <v>36</v>
      </c>
      <c r="AX140" s="11" t="s">
        <v>72</v>
      </c>
      <c r="AY140" s="174" t="s">
        <v>143</v>
      </c>
    </row>
    <row r="141" spans="2:65" s="12" customFormat="1" x14ac:dyDescent="0.3">
      <c r="B141" s="179"/>
      <c r="D141" s="188" t="s">
        <v>154</v>
      </c>
      <c r="E141" s="197" t="s">
        <v>3</v>
      </c>
      <c r="F141" s="198" t="s">
        <v>196</v>
      </c>
      <c r="H141" s="199">
        <v>85.231999999999999</v>
      </c>
      <c r="I141" s="183"/>
      <c r="L141" s="179"/>
      <c r="M141" s="184"/>
      <c r="N141" s="185"/>
      <c r="O141" s="185"/>
      <c r="P141" s="185"/>
      <c r="Q141" s="185"/>
      <c r="R141" s="185"/>
      <c r="S141" s="185"/>
      <c r="T141" s="186"/>
      <c r="AT141" s="180" t="s">
        <v>154</v>
      </c>
      <c r="AU141" s="180" t="s">
        <v>152</v>
      </c>
      <c r="AV141" s="12" t="s">
        <v>152</v>
      </c>
      <c r="AW141" s="12" t="s">
        <v>36</v>
      </c>
      <c r="AX141" s="12" t="s">
        <v>23</v>
      </c>
      <c r="AY141" s="180" t="s">
        <v>143</v>
      </c>
    </row>
    <row r="142" spans="2:65" s="1" customFormat="1" ht="22.5" customHeight="1" x14ac:dyDescent="0.3">
      <c r="B142" s="158"/>
      <c r="C142" s="159" t="s">
        <v>197</v>
      </c>
      <c r="D142" s="159" t="s">
        <v>146</v>
      </c>
      <c r="E142" s="160" t="s">
        <v>198</v>
      </c>
      <c r="F142" s="161" t="s">
        <v>199</v>
      </c>
      <c r="G142" s="162" t="s">
        <v>173</v>
      </c>
      <c r="H142" s="163">
        <v>17.576000000000001</v>
      </c>
      <c r="I142" s="322">
        <v>0</v>
      </c>
      <c r="J142" s="164">
        <f>ROUND(I142*H142,2)</f>
        <v>0</v>
      </c>
      <c r="K142" s="161" t="s">
        <v>3</v>
      </c>
      <c r="L142" s="34"/>
      <c r="M142" s="165" t="s">
        <v>3</v>
      </c>
      <c r="N142" s="166" t="s">
        <v>44</v>
      </c>
      <c r="O142" s="35"/>
      <c r="P142" s="167">
        <f>O142*H142</f>
        <v>0</v>
      </c>
      <c r="Q142" s="167">
        <v>0</v>
      </c>
      <c r="R142" s="167">
        <f>Q142*H142</f>
        <v>0</v>
      </c>
      <c r="S142" s="167">
        <v>0</v>
      </c>
      <c r="T142" s="168">
        <f>S142*H142</f>
        <v>0</v>
      </c>
      <c r="AR142" s="18" t="s">
        <v>151</v>
      </c>
      <c r="AT142" s="18" t="s">
        <v>146</v>
      </c>
      <c r="AU142" s="18" t="s">
        <v>152</v>
      </c>
      <c r="AY142" s="18" t="s">
        <v>143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8" t="s">
        <v>152</v>
      </c>
      <c r="BK142" s="169">
        <f>ROUND(I142*H142,2)</f>
        <v>0</v>
      </c>
      <c r="BL142" s="18" t="s">
        <v>151</v>
      </c>
      <c r="BM142" s="18" t="s">
        <v>200</v>
      </c>
    </row>
    <row r="143" spans="2:65" s="11" customFormat="1" x14ac:dyDescent="0.3">
      <c r="B143" s="170"/>
      <c r="D143" s="171" t="s">
        <v>154</v>
      </c>
      <c r="E143" s="172" t="s">
        <v>3</v>
      </c>
      <c r="F143" s="173" t="s">
        <v>182</v>
      </c>
      <c r="H143" s="174" t="s">
        <v>3</v>
      </c>
      <c r="I143" s="175"/>
      <c r="L143" s="170"/>
      <c r="M143" s="176"/>
      <c r="N143" s="177"/>
      <c r="O143" s="177"/>
      <c r="P143" s="177"/>
      <c r="Q143" s="177"/>
      <c r="R143" s="177"/>
      <c r="S143" s="177"/>
      <c r="T143" s="178"/>
      <c r="AT143" s="174" t="s">
        <v>154</v>
      </c>
      <c r="AU143" s="174" t="s">
        <v>152</v>
      </c>
      <c r="AV143" s="11" t="s">
        <v>23</v>
      </c>
      <c r="AW143" s="11" t="s">
        <v>36</v>
      </c>
      <c r="AX143" s="11" t="s">
        <v>72</v>
      </c>
      <c r="AY143" s="174" t="s">
        <v>143</v>
      </c>
    </row>
    <row r="144" spans="2:65" s="12" customFormat="1" x14ac:dyDescent="0.3">
      <c r="B144" s="179"/>
      <c r="D144" s="171" t="s">
        <v>154</v>
      </c>
      <c r="E144" s="180" t="s">
        <v>3</v>
      </c>
      <c r="F144" s="181" t="s">
        <v>183</v>
      </c>
      <c r="H144" s="182">
        <v>12.176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154</v>
      </c>
      <c r="AU144" s="180" t="s">
        <v>152</v>
      </c>
      <c r="AV144" s="12" t="s">
        <v>152</v>
      </c>
      <c r="AW144" s="12" t="s">
        <v>36</v>
      </c>
      <c r="AX144" s="12" t="s">
        <v>72</v>
      </c>
      <c r="AY144" s="180" t="s">
        <v>143</v>
      </c>
    </row>
    <row r="145" spans="2:65" s="11" customFormat="1" x14ac:dyDescent="0.3">
      <c r="B145" s="170"/>
      <c r="D145" s="171" t="s">
        <v>154</v>
      </c>
      <c r="E145" s="172" t="s">
        <v>3</v>
      </c>
      <c r="F145" s="173" t="s">
        <v>201</v>
      </c>
      <c r="H145" s="174" t="s">
        <v>3</v>
      </c>
      <c r="I145" s="175"/>
      <c r="L145" s="170"/>
      <c r="M145" s="176"/>
      <c r="N145" s="177"/>
      <c r="O145" s="177"/>
      <c r="P145" s="177"/>
      <c r="Q145" s="177"/>
      <c r="R145" s="177"/>
      <c r="S145" s="177"/>
      <c r="T145" s="178"/>
      <c r="AT145" s="174" t="s">
        <v>154</v>
      </c>
      <c r="AU145" s="174" t="s">
        <v>152</v>
      </c>
      <c r="AV145" s="11" t="s">
        <v>23</v>
      </c>
      <c r="AW145" s="11" t="s">
        <v>36</v>
      </c>
      <c r="AX145" s="11" t="s">
        <v>72</v>
      </c>
      <c r="AY145" s="174" t="s">
        <v>143</v>
      </c>
    </row>
    <row r="146" spans="2:65" s="12" customFormat="1" x14ac:dyDescent="0.3">
      <c r="B146" s="179"/>
      <c r="D146" s="171" t="s">
        <v>154</v>
      </c>
      <c r="E146" s="180" t="s">
        <v>3</v>
      </c>
      <c r="F146" s="181" t="s">
        <v>202</v>
      </c>
      <c r="H146" s="182">
        <v>5.4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0" t="s">
        <v>154</v>
      </c>
      <c r="AU146" s="180" t="s">
        <v>152</v>
      </c>
      <c r="AV146" s="12" t="s">
        <v>152</v>
      </c>
      <c r="AW146" s="12" t="s">
        <v>36</v>
      </c>
      <c r="AX146" s="12" t="s">
        <v>72</v>
      </c>
      <c r="AY146" s="180" t="s">
        <v>143</v>
      </c>
    </row>
    <row r="147" spans="2:65" s="13" customFormat="1" x14ac:dyDescent="0.3">
      <c r="B147" s="187"/>
      <c r="D147" s="188" t="s">
        <v>154</v>
      </c>
      <c r="E147" s="189" t="s">
        <v>3</v>
      </c>
      <c r="F147" s="190" t="s">
        <v>159</v>
      </c>
      <c r="H147" s="191">
        <v>17.576000000000001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96" t="s">
        <v>154</v>
      </c>
      <c r="AU147" s="196" t="s">
        <v>152</v>
      </c>
      <c r="AV147" s="13" t="s">
        <v>151</v>
      </c>
      <c r="AW147" s="13" t="s">
        <v>36</v>
      </c>
      <c r="AX147" s="13" t="s">
        <v>23</v>
      </c>
      <c r="AY147" s="196" t="s">
        <v>143</v>
      </c>
    </row>
    <row r="148" spans="2:65" s="1" customFormat="1" ht="22.5" customHeight="1" x14ac:dyDescent="0.3">
      <c r="B148" s="158"/>
      <c r="C148" s="159" t="s">
        <v>203</v>
      </c>
      <c r="D148" s="159" t="s">
        <v>146</v>
      </c>
      <c r="E148" s="160" t="s">
        <v>204</v>
      </c>
      <c r="F148" s="161" t="s">
        <v>205</v>
      </c>
      <c r="G148" s="162" t="s">
        <v>173</v>
      </c>
      <c r="H148" s="163">
        <v>31.6</v>
      </c>
      <c r="I148" s="322">
        <v>0</v>
      </c>
      <c r="J148" s="164">
        <f>ROUND(I148*H148,2)</f>
        <v>0</v>
      </c>
      <c r="K148" s="161" t="s">
        <v>3</v>
      </c>
      <c r="L148" s="34"/>
      <c r="M148" s="165" t="s">
        <v>3</v>
      </c>
      <c r="N148" s="166" t="s">
        <v>44</v>
      </c>
      <c r="O148" s="35"/>
      <c r="P148" s="167">
        <f>O148*H148</f>
        <v>0</v>
      </c>
      <c r="Q148" s="167">
        <v>0</v>
      </c>
      <c r="R148" s="167">
        <f>Q148*H148</f>
        <v>0</v>
      </c>
      <c r="S148" s="167">
        <v>0</v>
      </c>
      <c r="T148" s="168">
        <f>S148*H148</f>
        <v>0</v>
      </c>
      <c r="AR148" s="18" t="s">
        <v>151</v>
      </c>
      <c r="AT148" s="18" t="s">
        <v>146</v>
      </c>
      <c r="AU148" s="18" t="s">
        <v>152</v>
      </c>
      <c r="AY148" s="18" t="s">
        <v>143</v>
      </c>
      <c r="BE148" s="169">
        <f>IF(N148="základní",J148,0)</f>
        <v>0</v>
      </c>
      <c r="BF148" s="169">
        <f>IF(N148="snížená",J148,0)</f>
        <v>0</v>
      </c>
      <c r="BG148" s="169">
        <f>IF(N148="zákl. přenesená",J148,0)</f>
        <v>0</v>
      </c>
      <c r="BH148" s="169">
        <f>IF(N148="sníž. přenesená",J148,0)</f>
        <v>0</v>
      </c>
      <c r="BI148" s="169">
        <f>IF(N148="nulová",J148,0)</f>
        <v>0</v>
      </c>
      <c r="BJ148" s="18" t="s">
        <v>152</v>
      </c>
      <c r="BK148" s="169">
        <f>ROUND(I148*H148,2)</f>
        <v>0</v>
      </c>
      <c r="BL148" s="18" t="s">
        <v>151</v>
      </c>
      <c r="BM148" s="18" t="s">
        <v>206</v>
      </c>
    </row>
    <row r="149" spans="2:65" s="11" customFormat="1" x14ac:dyDescent="0.3">
      <c r="B149" s="170"/>
      <c r="D149" s="171" t="s">
        <v>154</v>
      </c>
      <c r="E149" s="172" t="s">
        <v>3</v>
      </c>
      <c r="F149" s="173" t="s">
        <v>207</v>
      </c>
      <c r="H149" s="174" t="s">
        <v>3</v>
      </c>
      <c r="I149" s="175"/>
      <c r="L149" s="170"/>
      <c r="M149" s="176"/>
      <c r="N149" s="177"/>
      <c r="O149" s="177"/>
      <c r="P149" s="177"/>
      <c r="Q149" s="177"/>
      <c r="R149" s="177"/>
      <c r="S149" s="177"/>
      <c r="T149" s="178"/>
      <c r="AT149" s="174" t="s">
        <v>154</v>
      </c>
      <c r="AU149" s="174" t="s">
        <v>152</v>
      </c>
      <c r="AV149" s="11" t="s">
        <v>23</v>
      </c>
      <c r="AW149" s="11" t="s">
        <v>36</v>
      </c>
      <c r="AX149" s="11" t="s">
        <v>72</v>
      </c>
      <c r="AY149" s="174" t="s">
        <v>143</v>
      </c>
    </row>
    <row r="150" spans="2:65" s="12" customFormat="1" x14ac:dyDescent="0.3">
      <c r="B150" s="179"/>
      <c r="D150" s="171" t="s">
        <v>154</v>
      </c>
      <c r="E150" s="180" t="s">
        <v>3</v>
      </c>
      <c r="F150" s="181" t="s">
        <v>208</v>
      </c>
      <c r="H150" s="182">
        <v>31.6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154</v>
      </c>
      <c r="AU150" s="180" t="s">
        <v>152</v>
      </c>
      <c r="AV150" s="12" t="s">
        <v>152</v>
      </c>
      <c r="AW150" s="12" t="s">
        <v>36</v>
      </c>
      <c r="AX150" s="12" t="s">
        <v>23</v>
      </c>
      <c r="AY150" s="180" t="s">
        <v>143</v>
      </c>
    </row>
    <row r="151" spans="2:65" s="10" customFormat="1" ht="29.85" customHeight="1" x14ac:dyDescent="0.3">
      <c r="B151" s="144"/>
      <c r="D151" s="155" t="s">
        <v>71</v>
      </c>
      <c r="E151" s="156" t="s">
        <v>23</v>
      </c>
      <c r="F151" s="156" t="s">
        <v>209</v>
      </c>
      <c r="I151" s="147"/>
      <c r="J151" s="157">
        <f>BK151</f>
        <v>0</v>
      </c>
      <c r="L151" s="144"/>
      <c r="M151" s="149"/>
      <c r="N151" s="150"/>
      <c r="O151" s="150"/>
      <c r="P151" s="151">
        <f>SUM(P152:P266)</f>
        <v>0</v>
      </c>
      <c r="Q151" s="150"/>
      <c r="R151" s="151">
        <f>SUM(R152:R266)</f>
        <v>61.004635</v>
      </c>
      <c r="S151" s="150"/>
      <c r="T151" s="152">
        <f>SUM(T152:T266)</f>
        <v>0</v>
      </c>
      <c r="AR151" s="145" t="s">
        <v>23</v>
      </c>
      <c r="AT151" s="153" t="s">
        <v>71</v>
      </c>
      <c r="AU151" s="153" t="s">
        <v>23</v>
      </c>
      <c r="AY151" s="145" t="s">
        <v>143</v>
      </c>
      <c r="BK151" s="154">
        <f>SUM(BK152:BK266)</f>
        <v>0</v>
      </c>
    </row>
    <row r="152" spans="2:65" s="1" customFormat="1" ht="22.5" customHeight="1" x14ac:dyDescent="0.3">
      <c r="B152" s="158"/>
      <c r="C152" s="159" t="s">
        <v>144</v>
      </c>
      <c r="D152" s="159" t="s">
        <v>146</v>
      </c>
      <c r="E152" s="160" t="s">
        <v>210</v>
      </c>
      <c r="F152" s="161" t="s">
        <v>211</v>
      </c>
      <c r="G152" s="162" t="s">
        <v>212</v>
      </c>
      <c r="H152" s="163">
        <v>32.1</v>
      </c>
      <c r="I152" s="322">
        <v>0</v>
      </c>
      <c r="J152" s="164">
        <f>ROUND(I152*H152,2)</f>
        <v>0</v>
      </c>
      <c r="K152" s="161" t="s">
        <v>150</v>
      </c>
      <c r="L152" s="34"/>
      <c r="M152" s="165" t="s">
        <v>3</v>
      </c>
      <c r="N152" s="166" t="s">
        <v>44</v>
      </c>
      <c r="O152" s="35"/>
      <c r="P152" s="167">
        <f>O152*H152</f>
        <v>0</v>
      </c>
      <c r="Q152" s="167">
        <v>0</v>
      </c>
      <c r="R152" s="167">
        <f>Q152*H152</f>
        <v>0</v>
      </c>
      <c r="S152" s="167">
        <v>0</v>
      </c>
      <c r="T152" s="168">
        <f>S152*H152</f>
        <v>0</v>
      </c>
      <c r="AR152" s="18" t="s">
        <v>151</v>
      </c>
      <c r="AT152" s="18" t="s">
        <v>146</v>
      </c>
      <c r="AU152" s="18" t="s">
        <v>152</v>
      </c>
      <c r="AY152" s="18" t="s">
        <v>143</v>
      </c>
      <c r="BE152" s="169">
        <f>IF(N152="základní",J152,0)</f>
        <v>0</v>
      </c>
      <c r="BF152" s="169">
        <f>IF(N152="snížená",J152,0)</f>
        <v>0</v>
      </c>
      <c r="BG152" s="169">
        <f>IF(N152="zákl. přenesená",J152,0)</f>
        <v>0</v>
      </c>
      <c r="BH152" s="169">
        <f>IF(N152="sníž. přenesená",J152,0)</f>
        <v>0</v>
      </c>
      <c r="BI152" s="169">
        <f>IF(N152="nulová",J152,0)</f>
        <v>0</v>
      </c>
      <c r="BJ152" s="18" t="s">
        <v>152</v>
      </c>
      <c r="BK152" s="169">
        <f>ROUND(I152*H152,2)</f>
        <v>0</v>
      </c>
      <c r="BL152" s="18" t="s">
        <v>151</v>
      </c>
      <c r="BM152" s="18" t="s">
        <v>213</v>
      </c>
    </row>
    <row r="153" spans="2:65" s="11" customFormat="1" x14ac:dyDescent="0.3">
      <c r="B153" s="170"/>
      <c r="D153" s="171" t="s">
        <v>154</v>
      </c>
      <c r="E153" s="172" t="s">
        <v>3</v>
      </c>
      <c r="F153" s="173" t="s">
        <v>214</v>
      </c>
      <c r="H153" s="174" t="s">
        <v>3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4" t="s">
        <v>154</v>
      </c>
      <c r="AU153" s="174" t="s">
        <v>152</v>
      </c>
      <c r="AV153" s="11" t="s">
        <v>23</v>
      </c>
      <c r="AW153" s="11" t="s">
        <v>36</v>
      </c>
      <c r="AX153" s="11" t="s">
        <v>72</v>
      </c>
      <c r="AY153" s="174" t="s">
        <v>143</v>
      </c>
    </row>
    <row r="154" spans="2:65" s="12" customFormat="1" x14ac:dyDescent="0.3">
      <c r="B154" s="179"/>
      <c r="D154" s="188" t="s">
        <v>154</v>
      </c>
      <c r="E154" s="197" t="s">
        <v>3</v>
      </c>
      <c r="F154" s="198" t="s">
        <v>215</v>
      </c>
      <c r="H154" s="199">
        <v>32.1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154</v>
      </c>
      <c r="AU154" s="180" t="s">
        <v>152</v>
      </c>
      <c r="AV154" s="12" t="s">
        <v>152</v>
      </c>
      <c r="AW154" s="12" t="s">
        <v>36</v>
      </c>
      <c r="AX154" s="12" t="s">
        <v>23</v>
      </c>
      <c r="AY154" s="180" t="s">
        <v>143</v>
      </c>
    </row>
    <row r="155" spans="2:65" s="1" customFormat="1" ht="22.5" customHeight="1" x14ac:dyDescent="0.3">
      <c r="B155" s="158"/>
      <c r="C155" s="159" t="s">
        <v>216</v>
      </c>
      <c r="D155" s="159" t="s">
        <v>146</v>
      </c>
      <c r="E155" s="160" t="s">
        <v>217</v>
      </c>
      <c r="F155" s="161" t="s">
        <v>218</v>
      </c>
      <c r="G155" s="162" t="s">
        <v>212</v>
      </c>
      <c r="H155" s="163">
        <v>37.6</v>
      </c>
      <c r="I155" s="322">
        <v>0</v>
      </c>
      <c r="J155" s="164">
        <f>ROUND(I155*H155,2)</f>
        <v>0</v>
      </c>
      <c r="K155" s="161" t="s">
        <v>150</v>
      </c>
      <c r="L155" s="34"/>
      <c r="M155" s="165" t="s">
        <v>3</v>
      </c>
      <c r="N155" s="166" t="s">
        <v>44</v>
      </c>
      <c r="O155" s="35"/>
      <c r="P155" s="167">
        <f>O155*H155</f>
        <v>0</v>
      </c>
      <c r="Q155" s="167">
        <v>0</v>
      </c>
      <c r="R155" s="167">
        <f>Q155*H155</f>
        <v>0</v>
      </c>
      <c r="S155" s="167">
        <v>0</v>
      </c>
      <c r="T155" s="168">
        <f>S155*H155</f>
        <v>0</v>
      </c>
      <c r="AR155" s="18" t="s">
        <v>151</v>
      </c>
      <c r="AT155" s="18" t="s">
        <v>146</v>
      </c>
      <c r="AU155" s="18" t="s">
        <v>152</v>
      </c>
      <c r="AY155" s="18" t="s">
        <v>143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8" t="s">
        <v>152</v>
      </c>
      <c r="BK155" s="169">
        <f>ROUND(I155*H155,2)</f>
        <v>0</v>
      </c>
      <c r="BL155" s="18" t="s">
        <v>151</v>
      </c>
      <c r="BM155" s="18" t="s">
        <v>219</v>
      </c>
    </row>
    <row r="156" spans="2:65" s="11" customFormat="1" x14ac:dyDescent="0.3">
      <c r="B156" s="170"/>
      <c r="D156" s="171" t="s">
        <v>154</v>
      </c>
      <c r="E156" s="172" t="s">
        <v>3</v>
      </c>
      <c r="F156" s="173" t="s">
        <v>220</v>
      </c>
      <c r="H156" s="174" t="s">
        <v>3</v>
      </c>
      <c r="I156" s="175"/>
      <c r="L156" s="170"/>
      <c r="M156" s="176"/>
      <c r="N156" s="177"/>
      <c r="O156" s="177"/>
      <c r="P156" s="177"/>
      <c r="Q156" s="177"/>
      <c r="R156" s="177"/>
      <c r="S156" s="177"/>
      <c r="T156" s="178"/>
      <c r="AT156" s="174" t="s">
        <v>154</v>
      </c>
      <c r="AU156" s="174" t="s">
        <v>152</v>
      </c>
      <c r="AV156" s="11" t="s">
        <v>23</v>
      </c>
      <c r="AW156" s="11" t="s">
        <v>36</v>
      </c>
      <c r="AX156" s="11" t="s">
        <v>72</v>
      </c>
      <c r="AY156" s="174" t="s">
        <v>143</v>
      </c>
    </row>
    <row r="157" spans="2:65" s="12" customFormat="1" x14ac:dyDescent="0.3">
      <c r="B157" s="179"/>
      <c r="D157" s="171" t="s">
        <v>154</v>
      </c>
      <c r="E157" s="180" t="s">
        <v>3</v>
      </c>
      <c r="F157" s="181" t="s">
        <v>221</v>
      </c>
      <c r="H157" s="182">
        <v>30.106999999999999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154</v>
      </c>
      <c r="AU157" s="180" t="s">
        <v>152</v>
      </c>
      <c r="AV157" s="12" t="s">
        <v>152</v>
      </c>
      <c r="AW157" s="12" t="s">
        <v>36</v>
      </c>
      <c r="AX157" s="12" t="s">
        <v>72</v>
      </c>
      <c r="AY157" s="180" t="s">
        <v>143</v>
      </c>
    </row>
    <row r="158" spans="2:65" s="12" customFormat="1" x14ac:dyDescent="0.3">
      <c r="B158" s="179"/>
      <c r="D158" s="171" t="s">
        <v>154</v>
      </c>
      <c r="E158" s="180" t="s">
        <v>3</v>
      </c>
      <c r="F158" s="181" t="s">
        <v>222</v>
      </c>
      <c r="H158" s="182">
        <v>8.5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0" t="s">
        <v>154</v>
      </c>
      <c r="AU158" s="180" t="s">
        <v>152</v>
      </c>
      <c r="AV158" s="12" t="s">
        <v>152</v>
      </c>
      <c r="AW158" s="12" t="s">
        <v>36</v>
      </c>
      <c r="AX158" s="12" t="s">
        <v>72</v>
      </c>
      <c r="AY158" s="180" t="s">
        <v>143</v>
      </c>
    </row>
    <row r="159" spans="2:65" s="12" customFormat="1" x14ac:dyDescent="0.3">
      <c r="B159" s="179"/>
      <c r="D159" s="171" t="s">
        <v>154</v>
      </c>
      <c r="E159" s="180" t="s">
        <v>3</v>
      </c>
      <c r="F159" s="181" t="s">
        <v>223</v>
      </c>
      <c r="H159" s="182">
        <v>5.5919999999999996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154</v>
      </c>
      <c r="AU159" s="180" t="s">
        <v>152</v>
      </c>
      <c r="AV159" s="12" t="s">
        <v>152</v>
      </c>
      <c r="AW159" s="12" t="s">
        <v>36</v>
      </c>
      <c r="AX159" s="12" t="s">
        <v>72</v>
      </c>
      <c r="AY159" s="180" t="s">
        <v>143</v>
      </c>
    </row>
    <row r="160" spans="2:65" s="12" customFormat="1" x14ac:dyDescent="0.3">
      <c r="B160" s="179"/>
      <c r="D160" s="171" t="s">
        <v>154</v>
      </c>
      <c r="E160" s="180" t="s">
        <v>3</v>
      </c>
      <c r="F160" s="181" t="s">
        <v>224</v>
      </c>
      <c r="H160" s="182">
        <v>2.8010000000000002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154</v>
      </c>
      <c r="AU160" s="180" t="s">
        <v>152</v>
      </c>
      <c r="AV160" s="12" t="s">
        <v>152</v>
      </c>
      <c r="AW160" s="12" t="s">
        <v>36</v>
      </c>
      <c r="AX160" s="12" t="s">
        <v>72</v>
      </c>
      <c r="AY160" s="180" t="s">
        <v>143</v>
      </c>
    </row>
    <row r="161" spans="2:65" s="14" customFormat="1" x14ac:dyDescent="0.3">
      <c r="B161" s="200"/>
      <c r="D161" s="171" t="s">
        <v>154</v>
      </c>
      <c r="E161" s="201" t="s">
        <v>3</v>
      </c>
      <c r="F161" s="202" t="s">
        <v>225</v>
      </c>
      <c r="H161" s="203">
        <v>47</v>
      </c>
      <c r="I161" s="204"/>
      <c r="L161" s="200"/>
      <c r="M161" s="205"/>
      <c r="N161" s="206"/>
      <c r="O161" s="206"/>
      <c r="P161" s="206"/>
      <c r="Q161" s="206"/>
      <c r="R161" s="206"/>
      <c r="S161" s="206"/>
      <c r="T161" s="207"/>
      <c r="AT161" s="201" t="s">
        <v>154</v>
      </c>
      <c r="AU161" s="201" t="s">
        <v>152</v>
      </c>
      <c r="AV161" s="14" t="s">
        <v>163</v>
      </c>
      <c r="AW161" s="14" t="s">
        <v>36</v>
      </c>
      <c r="AX161" s="14" t="s">
        <v>72</v>
      </c>
      <c r="AY161" s="201" t="s">
        <v>143</v>
      </c>
    </row>
    <row r="162" spans="2:65" s="11" customFormat="1" x14ac:dyDescent="0.3">
      <c r="B162" s="170"/>
      <c r="D162" s="171" t="s">
        <v>154</v>
      </c>
      <c r="E162" s="172" t="s">
        <v>3</v>
      </c>
      <c r="F162" s="173" t="s">
        <v>226</v>
      </c>
      <c r="H162" s="174" t="s">
        <v>3</v>
      </c>
      <c r="I162" s="175"/>
      <c r="L162" s="170"/>
      <c r="M162" s="176"/>
      <c r="N162" s="177"/>
      <c r="O162" s="177"/>
      <c r="P162" s="177"/>
      <c r="Q162" s="177"/>
      <c r="R162" s="177"/>
      <c r="S162" s="177"/>
      <c r="T162" s="178"/>
      <c r="AT162" s="174" t="s">
        <v>154</v>
      </c>
      <c r="AU162" s="174" t="s">
        <v>152</v>
      </c>
      <c r="AV162" s="11" t="s">
        <v>23</v>
      </c>
      <c r="AW162" s="11" t="s">
        <v>36</v>
      </c>
      <c r="AX162" s="11" t="s">
        <v>72</v>
      </c>
      <c r="AY162" s="174" t="s">
        <v>143</v>
      </c>
    </row>
    <row r="163" spans="2:65" s="11" customFormat="1" x14ac:dyDescent="0.3">
      <c r="B163" s="170"/>
      <c r="D163" s="171" t="s">
        <v>154</v>
      </c>
      <c r="E163" s="172" t="s">
        <v>3</v>
      </c>
      <c r="F163" s="173" t="s">
        <v>227</v>
      </c>
      <c r="H163" s="174" t="s">
        <v>3</v>
      </c>
      <c r="I163" s="175"/>
      <c r="L163" s="170"/>
      <c r="M163" s="176"/>
      <c r="N163" s="177"/>
      <c r="O163" s="177"/>
      <c r="P163" s="177"/>
      <c r="Q163" s="177"/>
      <c r="R163" s="177"/>
      <c r="S163" s="177"/>
      <c r="T163" s="178"/>
      <c r="AT163" s="174" t="s">
        <v>154</v>
      </c>
      <c r="AU163" s="174" t="s">
        <v>152</v>
      </c>
      <c r="AV163" s="11" t="s">
        <v>23</v>
      </c>
      <c r="AW163" s="11" t="s">
        <v>36</v>
      </c>
      <c r="AX163" s="11" t="s">
        <v>72</v>
      </c>
      <c r="AY163" s="174" t="s">
        <v>143</v>
      </c>
    </row>
    <row r="164" spans="2:65" s="11" customFormat="1" x14ac:dyDescent="0.3">
      <c r="B164" s="170"/>
      <c r="D164" s="171" t="s">
        <v>154</v>
      </c>
      <c r="E164" s="172" t="s">
        <v>3</v>
      </c>
      <c r="F164" s="173" t="s">
        <v>228</v>
      </c>
      <c r="H164" s="174" t="s">
        <v>3</v>
      </c>
      <c r="I164" s="175"/>
      <c r="L164" s="170"/>
      <c r="M164" s="176"/>
      <c r="N164" s="177"/>
      <c r="O164" s="177"/>
      <c r="P164" s="177"/>
      <c r="Q164" s="177"/>
      <c r="R164" s="177"/>
      <c r="S164" s="177"/>
      <c r="T164" s="178"/>
      <c r="AT164" s="174" t="s">
        <v>154</v>
      </c>
      <c r="AU164" s="174" t="s">
        <v>152</v>
      </c>
      <c r="AV164" s="11" t="s">
        <v>23</v>
      </c>
      <c r="AW164" s="11" t="s">
        <v>36</v>
      </c>
      <c r="AX164" s="11" t="s">
        <v>72</v>
      </c>
      <c r="AY164" s="174" t="s">
        <v>143</v>
      </c>
    </row>
    <row r="165" spans="2:65" s="12" customFormat="1" x14ac:dyDescent="0.3">
      <c r="B165" s="179"/>
      <c r="D165" s="171" t="s">
        <v>154</v>
      </c>
      <c r="E165" s="180" t="s">
        <v>3</v>
      </c>
      <c r="F165" s="181" t="s">
        <v>229</v>
      </c>
      <c r="H165" s="182">
        <v>37.6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154</v>
      </c>
      <c r="AU165" s="180" t="s">
        <v>152</v>
      </c>
      <c r="AV165" s="12" t="s">
        <v>152</v>
      </c>
      <c r="AW165" s="12" t="s">
        <v>36</v>
      </c>
      <c r="AX165" s="12" t="s">
        <v>72</v>
      </c>
      <c r="AY165" s="180" t="s">
        <v>143</v>
      </c>
    </row>
    <row r="166" spans="2:65" s="14" customFormat="1" x14ac:dyDescent="0.3">
      <c r="B166" s="200"/>
      <c r="D166" s="188" t="s">
        <v>154</v>
      </c>
      <c r="E166" s="208" t="s">
        <v>3</v>
      </c>
      <c r="F166" s="209" t="s">
        <v>230</v>
      </c>
      <c r="H166" s="210">
        <v>37.6</v>
      </c>
      <c r="I166" s="204"/>
      <c r="L166" s="200"/>
      <c r="M166" s="205"/>
      <c r="N166" s="206"/>
      <c r="O166" s="206"/>
      <c r="P166" s="206"/>
      <c r="Q166" s="206"/>
      <c r="R166" s="206"/>
      <c r="S166" s="206"/>
      <c r="T166" s="207"/>
      <c r="AT166" s="201" t="s">
        <v>154</v>
      </c>
      <c r="AU166" s="201" t="s">
        <v>152</v>
      </c>
      <c r="AV166" s="14" t="s">
        <v>163</v>
      </c>
      <c r="AW166" s="14" t="s">
        <v>36</v>
      </c>
      <c r="AX166" s="14" t="s">
        <v>23</v>
      </c>
      <c r="AY166" s="201" t="s">
        <v>143</v>
      </c>
    </row>
    <row r="167" spans="2:65" s="1" customFormat="1" ht="22.5" customHeight="1" x14ac:dyDescent="0.3">
      <c r="B167" s="158"/>
      <c r="C167" s="159" t="s">
        <v>231</v>
      </c>
      <c r="D167" s="159" t="s">
        <v>146</v>
      </c>
      <c r="E167" s="160" t="s">
        <v>232</v>
      </c>
      <c r="F167" s="161" t="s">
        <v>233</v>
      </c>
      <c r="G167" s="162" t="s">
        <v>212</v>
      </c>
      <c r="H167" s="163">
        <v>18.8</v>
      </c>
      <c r="I167" s="322">
        <v>0</v>
      </c>
      <c r="J167" s="164">
        <f>ROUND(I167*H167,2)</f>
        <v>0</v>
      </c>
      <c r="K167" s="161" t="s">
        <v>150</v>
      </c>
      <c r="L167" s="34"/>
      <c r="M167" s="165" t="s">
        <v>3</v>
      </c>
      <c r="N167" s="166" t="s">
        <v>44</v>
      </c>
      <c r="O167" s="35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AR167" s="18" t="s">
        <v>151</v>
      </c>
      <c r="AT167" s="18" t="s">
        <v>146</v>
      </c>
      <c r="AU167" s="18" t="s">
        <v>152</v>
      </c>
      <c r="AY167" s="18" t="s">
        <v>143</v>
      </c>
      <c r="BE167" s="169">
        <f>IF(N167="základní",J167,0)</f>
        <v>0</v>
      </c>
      <c r="BF167" s="169">
        <f>IF(N167="snížená",J167,0)</f>
        <v>0</v>
      </c>
      <c r="BG167" s="169">
        <f>IF(N167="zákl. přenesená",J167,0)</f>
        <v>0</v>
      </c>
      <c r="BH167" s="169">
        <f>IF(N167="sníž. přenesená",J167,0)</f>
        <v>0</v>
      </c>
      <c r="BI167" s="169">
        <f>IF(N167="nulová",J167,0)</f>
        <v>0</v>
      </c>
      <c r="BJ167" s="18" t="s">
        <v>152</v>
      </c>
      <c r="BK167" s="169">
        <f>ROUND(I167*H167,2)</f>
        <v>0</v>
      </c>
      <c r="BL167" s="18" t="s">
        <v>151</v>
      </c>
      <c r="BM167" s="18" t="s">
        <v>234</v>
      </c>
    </row>
    <row r="168" spans="2:65" s="11" customFormat="1" x14ac:dyDescent="0.3">
      <c r="B168" s="170"/>
      <c r="D168" s="171" t="s">
        <v>154</v>
      </c>
      <c r="E168" s="172" t="s">
        <v>3</v>
      </c>
      <c r="F168" s="173" t="s">
        <v>235</v>
      </c>
      <c r="H168" s="174" t="s">
        <v>3</v>
      </c>
      <c r="I168" s="175"/>
      <c r="L168" s="170"/>
      <c r="M168" s="176"/>
      <c r="N168" s="177"/>
      <c r="O168" s="177"/>
      <c r="P168" s="177"/>
      <c r="Q168" s="177"/>
      <c r="R168" s="177"/>
      <c r="S168" s="177"/>
      <c r="T168" s="178"/>
      <c r="AT168" s="174" t="s">
        <v>154</v>
      </c>
      <c r="AU168" s="174" t="s">
        <v>152</v>
      </c>
      <c r="AV168" s="11" t="s">
        <v>23</v>
      </c>
      <c r="AW168" s="11" t="s">
        <v>36</v>
      </c>
      <c r="AX168" s="11" t="s">
        <v>72</v>
      </c>
      <c r="AY168" s="174" t="s">
        <v>143</v>
      </c>
    </row>
    <row r="169" spans="2:65" s="12" customFormat="1" x14ac:dyDescent="0.3">
      <c r="B169" s="179"/>
      <c r="D169" s="188" t="s">
        <v>154</v>
      </c>
      <c r="E169" s="197" t="s">
        <v>3</v>
      </c>
      <c r="F169" s="198" t="s">
        <v>236</v>
      </c>
      <c r="H169" s="199">
        <v>18.8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154</v>
      </c>
      <c r="AU169" s="180" t="s">
        <v>152</v>
      </c>
      <c r="AV169" s="12" t="s">
        <v>152</v>
      </c>
      <c r="AW169" s="12" t="s">
        <v>36</v>
      </c>
      <c r="AX169" s="12" t="s">
        <v>23</v>
      </c>
      <c r="AY169" s="180" t="s">
        <v>143</v>
      </c>
    </row>
    <row r="170" spans="2:65" s="1" customFormat="1" ht="22.5" customHeight="1" x14ac:dyDescent="0.3">
      <c r="B170" s="158"/>
      <c r="C170" s="159" t="s">
        <v>237</v>
      </c>
      <c r="D170" s="159" t="s">
        <v>146</v>
      </c>
      <c r="E170" s="160" t="s">
        <v>238</v>
      </c>
      <c r="F170" s="161" t="s">
        <v>239</v>
      </c>
      <c r="G170" s="162" t="s">
        <v>212</v>
      </c>
      <c r="H170" s="163">
        <v>9.4</v>
      </c>
      <c r="I170" s="322">
        <v>0</v>
      </c>
      <c r="J170" s="164">
        <f>ROUND(I170*H170,2)</f>
        <v>0</v>
      </c>
      <c r="K170" s="161" t="s">
        <v>150</v>
      </c>
      <c r="L170" s="34"/>
      <c r="M170" s="165" t="s">
        <v>3</v>
      </c>
      <c r="N170" s="166" t="s">
        <v>44</v>
      </c>
      <c r="O170" s="35"/>
      <c r="P170" s="167">
        <f>O170*H170</f>
        <v>0</v>
      </c>
      <c r="Q170" s="167">
        <v>0</v>
      </c>
      <c r="R170" s="167">
        <f>Q170*H170</f>
        <v>0</v>
      </c>
      <c r="S170" s="167">
        <v>0</v>
      </c>
      <c r="T170" s="168">
        <f>S170*H170</f>
        <v>0</v>
      </c>
      <c r="AR170" s="18" t="s">
        <v>151</v>
      </c>
      <c r="AT170" s="18" t="s">
        <v>146</v>
      </c>
      <c r="AU170" s="18" t="s">
        <v>152</v>
      </c>
      <c r="AY170" s="18" t="s">
        <v>143</v>
      </c>
      <c r="BE170" s="169">
        <f>IF(N170="základní",J170,0)</f>
        <v>0</v>
      </c>
      <c r="BF170" s="169">
        <f>IF(N170="snížená",J170,0)</f>
        <v>0</v>
      </c>
      <c r="BG170" s="169">
        <f>IF(N170="zákl. přenesená",J170,0)</f>
        <v>0</v>
      </c>
      <c r="BH170" s="169">
        <f>IF(N170="sníž. přenesená",J170,0)</f>
        <v>0</v>
      </c>
      <c r="BI170" s="169">
        <f>IF(N170="nulová",J170,0)</f>
        <v>0</v>
      </c>
      <c r="BJ170" s="18" t="s">
        <v>152</v>
      </c>
      <c r="BK170" s="169">
        <f>ROUND(I170*H170,2)</f>
        <v>0</v>
      </c>
      <c r="BL170" s="18" t="s">
        <v>151</v>
      </c>
      <c r="BM170" s="18" t="s">
        <v>240</v>
      </c>
    </row>
    <row r="171" spans="2:65" s="11" customFormat="1" x14ac:dyDescent="0.3">
      <c r="B171" s="170"/>
      <c r="D171" s="171" t="s">
        <v>154</v>
      </c>
      <c r="E171" s="172" t="s">
        <v>3</v>
      </c>
      <c r="F171" s="173" t="s">
        <v>226</v>
      </c>
      <c r="H171" s="174" t="s">
        <v>3</v>
      </c>
      <c r="I171" s="175"/>
      <c r="L171" s="170"/>
      <c r="M171" s="176"/>
      <c r="N171" s="177"/>
      <c r="O171" s="177"/>
      <c r="P171" s="177"/>
      <c r="Q171" s="177"/>
      <c r="R171" s="177"/>
      <c r="S171" s="177"/>
      <c r="T171" s="178"/>
      <c r="AT171" s="174" t="s">
        <v>154</v>
      </c>
      <c r="AU171" s="174" t="s">
        <v>152</v>
      </c>
      <c r="AV171" s="11" t="s">
        <v>23</v>
      </c>
      <c r="AW171" s="11" t="s">
        <v>36</v>
      </c>
      <c r="AX171" s="11" t="s">
        <v>72</v>
      </c>
      <c r="AY171" s="174" t="s">
        <v>143</v>
      </c>
    </row>
    <row r="172" spans="2:65" s="11" customFormat="1" x14ac:dyDescent="0.3">
      <c r="B172" s="170"/>
      <c r="D172" s="171" t="s">
        <v>154</v>
      </c>
      <c r="E172" s="172" t="s">
        <v>3</v>
      </c>
      <c r="F172" s="173" t="s">
        <v>227</v>
      </c>
      <c r="H172" s="174" t="s">
        <v>3</v>
      </c>
      <c r="I172" s="175"/>
      <c r="L172" s="170"/>
      <c r="M172" s="176"/>
      <c r="N172" s="177"/>
      <c r="O172" s="177"/>
      <c r="P172" s="177"/>
      <c r="Q172" s="177"/>
      <c r="R172" s="177"/>
      <c r="S172" s="177"/>
      <c r="T172" s="178"/>
      <c r="AT172" s="174" t="s">
        <v>154</v>
      </c>
      <c r="AU172" s="174" t="s">
        <v>152</v>
      </c>
      <c r="AV172" s="11" t="s">
        <v>23</v>
      </c>
      <c r="AW172" s="11" t="s">
        <v>36</v>
      </c>
      <c r="AX172" s="11" t="s">
        <v>72</v>
      </c>
      <c r="AY172" s="174" t="s">
        <v>143</v>
      </c>
    </row>
    <row r="173" spans="2:65" s="11" customFormat="1" x14ac:dyDescent="0.3">
      <c r="B173" s="170"/>
      <c r="D173" s="171" t="s">
        <v>154</v>
      </c>
      <c r="E173" s="172" t="s">
        <v>3</v>
      </c>
      <c r="F173" s="173" t="s">
        <v>228</v>
      </c>
      <c r="H173" s="174" t="s">
        <v>3</v>
      </c>
      <c r="I173" s="175"/>
      <c r="L173" s="170"/>
      <c r="M173" s="176"/>
      <c r="N173" s="177"/>
      <c r="O173" s="177"/>
      <c r="P173" s="177"/>
      <c r="Q173" s="177"/>
      <c r="R173" s="177"/>
      <c r="S173" s="177"/>
      <c r="T173" s="178"/>
      <c r="AT173" s="174" t="s">
        <v>154</v>
      </c>
      <c r="AU173" s="174" t="s">
        <v>152</v>
      </c>
      <c r="AV173" s="11" t="s">
        <v>23</v>
      </c>
      <c r="AW173" s="11" t="s">
        <v>36</v>
      </c>
      <c r="AX173" s="11" t="s">
        <v>72</v>
      </c>
      <c r="AY173" s="174" t="s">
        <v>143</v>
      </c>
    </row>
    <row r="174" spans="2:65" s="11" customFormat="1" x14ac:dyDescent="0.3">
      <c r="B174" s="170"/>
      <c r="D174" s="171" t="s">
        <v>154</v>
      </c>
      <c r="E174" s="172" t="s">
        <v>3</v>
      </c>
      <c r="F174" s="173" t="s">
        <v>241</v>
      </c>
      <c r="H174" s="174" t="s">
        <v>3</v>
      </c>
      <c r="I174" s="175"/>
      <c r="L174" s="170"/>
      <c r="M174" s="176"/>
      <c r="N174" s="177"/>
      <c r="O174" s="177"/>
      <c r="P174" s="177"/>
      <c r="Q174" s="177"/>
      <c r="R174" s="177"/>
      <c r="S174" s="177"/>
      <c r="T174" s="178"/>
      <c r="AT174" s="174" t="s">
        <v>154</v>
      </c>
      <c r="AU174" s="174" t="s">
        <v>152</v>
      </c>
      <c r="AV174" s="11" t="s">
        <v>23</v>
      </c>
      <c r="AW174" s="11" t="s">
        <v>36</v>
      </c>
      <c r="AX174" s="11" t="s">
        <v>72</v>
      </c>
      <c r="AY174" s="174" t="s">
        <v>143</v>
      </c>
    </row>
    <row r="175" spans="2:65" s="12" customFormat="1" x14ac:dyDescent="0.3">
      <c r="B175" s="179"/>
      <c r="D175" s="188" t="s">
        <v>154</v>
      </c>
      <c r="E175" s="197" t="s">
        <v>3</v>
      </c>
      <c r="F175" s="198" t="s">
        <v>242</v>
      </c>
      <c r="H175" s="199">
        <v>9.4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154</v>
      </c>
      <c r="AU175" s="180" t="s">
        <v>152</v>
      </c>
      <c r="AV175" s="12" t="s">
        <v>152</v>
      </c>
      <c r="AW175" s="12" t="s">
        <v>36</v>
      </c>
      <c r="AX175" s="12" t="s">
        <v>23</v>
      </c>
      <c r="AY175" s="180" t="s">
        <v>143</v>
      </c>
    </row>
    <row r="176" spans="2:65" s="1" customFormat="1" ht="22.5" customHeight="1" x14ac:dyDescent="0.3">
      <c r="B176" s="158"/>
      <c r="C176" s="159" t="s">
        <v>9</v>
      </c>
      <c r="D176" s="159" t="s">
        <v>146</v>
      </c>
      <c r="E176" s="160" t="s">
        <v>243</v>
      </c>
      <c r="F176" s="161" t="s">
        <v>244</v>
      </c>
      <c r="G176" s="162" t="s">
        <v>212</v>
      </c>
      <c r="H176" s="163">
        <v>4.7</v>
      </c>
      <c r="I176" s="322">
        <v>0</v>
      </c>
      <c r="J176" s="164">
        <f>ROUND(I176*H176,2)</f>
        <v>0</v>
      </c>
      <c r="K176" s="161" t="s">
        <v>150</v>
      </c>
      <c r="L176" s="34"/>
      <c r="M176" s="165" t="s">
        <v>3</v>
      </c>
      <c r="N176" s="166" t="s">
        <v>44</v>
      </c>
      <c r="O176" s="35"/>
      <c r="P176" s="167">
        <f>O176*H176</f>
        <v>0</v>
      </c>
      <c r="Q176" s="167">
        <v>0</v>
      </c>
      <c r="R176" s="167">
        <f>Q176*H176</f>
        <v>0</v>
      </c>
      <c r="S176" s="167">
        <v>0</v>
      </c>
      <c r="T176" s="168">
        <f>S176*H176</f>
        <v>0</v>
      </c>
      <c r="AR176" s="18" t="s">
        <v>151</v>
      </c>
      <c r="AT176" s="18" t="s">
        <v>146</v>
      </c>
      <c r="AU176" s="18" t="s">
        <v>152</v>
      </c>
      <c r="AY176" s="18" t="s">
        <v>143</v>
      </c>
      <c r="BE176" s="169">
        <f>IF(N176="základní",J176,0)</f>
        <v>0</v>
      </c>
      <c r="BF176" s="169">
        <f>IF(N176="snížená",J176,0)</f>
        <v>0</v>
      </c>
      <c r="BG176" s="169">
        <f>IF(N176="zákl. přenesená",J176,0)</f>
        <v>0</v>
      </c>
      <c r="BH176" s="169">
        <f>IF(N176="sníž. přenesená",J176,0)</f>
        <v>0</v>
      </c>
      <c r="BI176" s="169">
        <f>IF(N176="nulová",J176,0)</f>
        <v>0</v>
      </c>
      <c r="BJ176" s="18" t="s">
        <v>152</v>
      </c>
      <c r="BK176" s="169">
        <f>ROUND(I176*H176,2)</f>
        <v>0</v>
      </c>
      <c r="BL176" s="18" t="s">
        <v>151</v>
      </c>
      <c r="BM176" s="18" t="s">
        <v>245</v>
      </c>
    </row>
    <row r="177" spans="2:65" s="11" customFormat="1" x14ac:dyDescent="0.3">
      <c r="B177" s="170"/>
      <c r="D177" s="171" t="s">
        <v>154</v>
      </c>
      <c r="E177" s="172" t="s">
        <v>3</v>
      </c>
      <c r="F177" s="173" t="s">
        <v>235</v>
      </c>
      <c r="H177" s="174" t="s">
        <v>3</v>
      </c>
      <c r="I177" s="175"/>
      <c r="L177" s="170"/>
      <c r="M177" s="176"/>
      <c r="N177" s="177"/>
      <c r="O177" s="177"/>
      <c r="P177" s="177"/>
      <c r="Q177" s="177"/>
      <c r="R177" s="177"/>
      <c r="S177" s="177"/>
      <c r="T177" s="178"/>
      <c r="AT177" s="174" t="s">
        <v>154</v>
      </c>
      <c r="AU177" s="174" t="s">
        <v>152</v>
      </c>
      <c r="AV177" s="11" t="s">
        <v>23</v>
      </c>
      <c r="AW177" s="11" t="s">
        <v>36</v>
      </c>
      <c r="AX177" s="11" t="s">
        <v>72</v>
      </c>
      <c r="AY177" s="174" t="s">
        <v>143</v>
      </c>
    </row>
    <row r="178" spans="2:65" s="12" customFormat="1" x14ac:dyDescent="0.3">
      <c r="B178" s="179"/>
      <c r="D178" s="188" t="s">
        <v>154</v>
      </c>
      <c r="E178" s="197" t="s">
        <v>3</v>
      </c>
      <c r="F178" s="198" t="s">
        <v>246</v>
      </c>
      <c r="H178" s="199">
        <v>4.7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154</v>
      </c>
      <c r="AU178" s="180" t="s">
        <v>152</v>
      </c>
      <c r="AV178" s="12" t="s">
        <v>152</v>
      </c>
      <c r="AW178" s="12" t="s">
        <v>36</v>
      </c>
      <c r="AX178" s="12" t="s">
        <v>23</v>
      </c>
      <c r="AY178" s="180" t="s">
        <v>143</v>
      </c>
    </row>
    <row r="179" spans="2:65" s="1" customFormat="1" ht="22.5" customHeight="1" x14ac:dyDescent="0.3">
      <c r="B179" s="158"/>
      <c r="C179" s="159" t="s">
        <v>247</v>
      </c>
      <c r="D179" s="159" t="s">
        <v>146</v>
      </c>
      <c r="E179" s="160" t="s">
        <v>248</v>
      </c>
      <c r="F179" s="161" t="s">
        <v>249</v>
      </c>
      <c r="G179" s="162" t="s">
        <v>212</v>
      </c>
      <c r="H179" s="163">
        <v>21</v>
      </c>
      <c r="I179" s="322">
        <v>0</v>
      </c>
      <c r="J179" s="164">
        <f>ROUND(I179*H179,2)</f>
        <v>0</v>
      </c>
      <c r="K179" s="161" t="s">
        <v>150</v>
      </c>
      <c r="L179" s="34"/>
      <c r="M179" s="165" t="s">
        <v>3</v>
      </c>
      <c r="N179" s="166" t="s">
        <v>44</v>
      </c>
      <c r="O179" s="35"/>
      <c r="P179" s="167">
        <f>O179*H179</f>
        <v>0</v>
      </c>
      <c r="Q179" s="167">
        <v>0</v>
      </c>
      <c r="R179" s="167">
        <f>Q179*H179</f>
        <v>0</v>
      </c>
      <c r="S179" s="167">
        <v>0</v>
      </c>
      <c r="T179" s="168">
        <f>S179*H179</f>
        <v>0</v>
      </c>
      <c r="AR179" s="18" t="s">
        <v>151</v>
      </c>
      <c r="AT179" s="18" t="s">
        <v>146</v>
      </c>
      <c r="AU179" s="18" t="s">
        <v>152</v>
      </c>
      <c r="AY179" s="18" t="s">
        <v>143</v>
      </c>
      <c r="BE179" s="169">
        <f>IF(N179="základní",J179,0)</f>
        <v>0</v>
      </c>
      <c r="BF179" s="169">
        <f>IF(N179="snížená",J179,0)</f>
        <v>0</v>
      </c>
      <c r="BG179" s="169">
        <f>IF(N179="zákl. přenesená",J179,0)</f>
        <v>0</v>
      </c>
      <c r="BH179" s="169">
        <f>IF(N179="sníž. přenesená",J179,0)</f>
        <v>0</v>
      </c>
      <c r="BI179" s="169">
        <f>IF(N179="nulová",J179,0)</f>
        <v>0</v>
      </c>
      <c r="BJ179" s="18" t="s">
        <v>152</v>
      </c>
      <c r="BK179" s="169">
        <f>ROUND(I179*H179,2)</f>
        <v>0</v>
      </c>
      <c r="BL179" s="18" t="s">
        <v>151</v>
      </c>
      <c r="BM179" s="18" t="s">
        <v>250</v>
      </c>
    </row>
    <row r="180" spans="2:65" s="11" customFormat="1" x14ac:dyDescent="0.3">
      <c r="B180" s="170"/>
      <c r="D180" s="171" t="s">
        <v>154</v>
      </c>
      <c r="E180" s="172" t="s">
        <v>3</v>
      </c>
      <c r="F180" s="173" t="s">
        <v>251</v>
      </c>
      <c r="H180" s="174" t="s">
        <v>3</v>
      </c>
      <c r="I180" s="175"/>
      <c r="L180" s="170"/>
      <c r="M180" s="176"/>
      <c r="N180" s="177"/>
      <c r="O180" s="177"/>
      <c r="P180" s="177"/>
      <c r="Q180" s="177"/>
      <c r="R180" s="177"/>
      <c r="S180" s="177"/>
      <c r="T180" s="178"/>
      <c r="AT180" s="174" t="s">
        <v>154</v>
      </c>
      <c r="AU180" s="174" t="s">
        <v>152</v>
      </c>
      <c r="AV180" s="11" t="s">
        <v>23</v>
      </c>
      <c r="AW180" s="11" t="s">
        <v>36</v>
      </c>
      <c r="AX180" s="11" t="s">
        <v>72</v>
      </c>
      <c r="AY180" s="174" t="s">
        <v>143</v>
      </c>
    </row>
    <row r="181" spans="2:65" s="11" customFormat="1" x14ac:dyDescent="0.3">
      <c r="B181" s="170"/>
      <c r="D181" s="171" t="s">
        <v>154</v>
      </c>
      <c r="E181" s="172" t="s">
        <v>3</v>
      </c>
      <c r="F181" s="173" t="s">
        <v>252</v>
      </c>
      <c r="H181" s="174" t="s">
        <v>3</v>
      </c>
      <c r="I181" s="175"/>
      <c r="L181" s="170"/>
      <c r="M181" s="176"/>
      <c r="N181" s="177"/>
      <c r="O181" s="177"/>
      <c r="P181" s="177"/>
      <c r="Q181" s="177"/>
      <c r="R181" s="177"/>
      <c r="S181" s="177"/>
      <c r="T181" s="178"/>
      <c r="AT181" s="174" t="s">
        <v>154</v>
      </c>
      <c r="AU181" s="174" t="s">
        <v>152</v>
      </c>
      <c r="AV181" s="11" t="s">
        <v>23</v>
      </c>
      <c r="AW181" s="11" t="s">
        <v>36</v>
      </c>
      <c r="AX181" s="11" t="s">
        <v>72</v>
      </c>
      <c r="AY181" s="174" t="s">
        <v>143</v>
      </c>
    </row>
    <row r="182" spans="2:65" s="12" customFormat="1" x14ac:dyDescent="0.3">
      <c r="B182" s="179"/>
      <c r="D182" s="171" t="s">
        <v>154</v>
      </c>
      <c r="E182" s="180" t="s">
        <v>3</v>
      </c>
      <c r="F182" s="181" t="s">
        <v>253</v>
      </c>
      <c r="H182" s="182">
        <v>3.3239999999999998</v>
      </c>
      <c r="I182" s="183"/>
      <c r="L182" s="179"/>
      <c r="M182" s="184"/>
      <c r="N182" s="185"/>
      <c r="O182" s="185"/>
      <c r="P182" s="185"/>
      <c r="Q182" s="185"/>
      <c r="R182" s="185"/>
      <c r="S182" s="185"/>
      <c r="T182" s="186"/>
      <c r="AT182" s="180" t="s">
        <v>154</v>
      </c>
      <c r="AU182" s="180" t="s">
        <v>152</v>
      </c>
      <c r="AV182" s="12" t="s">
        <v>152</v>
      </c>
      <c r="AW182" s="12" t="s">
        <v>36</v>
      </c>
      <c r="AX182" s="12" t="s">
        <v>72</v>
      </c>
      <c r="AY182" s="180" t="s">
        <v>143</v>
      </c>
    </row>
    <row r="183" spans="2:65" s="12" customFormat="1" x14ac:dyDescent="0.3">
      <c r="B183" s="179"/>
      <c r="D183" s="171" t="s">
        <v>154</v>
      </c>
      <c r="E183" s="180" t="s">
        <v>3</v>
      </c>
      <c r="F183" s="181" t="s">
        <v>254</v>
      </c>
      <c r="H183" s="182">
        <v>0.90400000000000003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0" t="s">
        <v>154</v>
      </c>
      <c r="AU183" s="180" t="s">
        <v>152</v>
      </c>
      <c r="AV183" s="12" t="s">
        <v>152</v>
      </c>
      <c r="AW183" s="12" t="s">
        <v>36</v>
      </c>
      <c r="AX183" s="12" t="s">
        <v>72</v>
      </c>
      <c r="AY183" s="180" t="s">
        <v>143</v>
      </c>
    </row>
    <row r="184" spans="2:65" s="12" customFormat="1" x14ac:dyDescent="0.3">
      <c r="B184" s="179"/>
      <c r="D184" s="171" t="s">
        <v>154</v>
      </c>
      <c r="E184" s="180" t="s">
        <v>3</v>
      </c>
      <c r="F184" s="181" t="s">
        <v>255</v>
      </c>
      <c r="H184" s="182">
        <v>0.47199999999999998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154</v>
      </c>
      <c r="AU184" s="180" t="s">
        <v>152</v>
      </c>
      <c r="AV184" s="12" t="s">
        <v>152</v>
      </c>
      <c r="AW184" s="12" t="s">
        <v>36</v>
      </c>
      <c r="AX184" s="12" t="s">
        <v>72</v>
      </c>
      <c r="AY184" s="180" t="s">
        <v>143</v>
      </c>
    </row>
    <row r="185" spans="2:65" s="14" customFormat="1" x14ac:dyDescent="0.3">
      <c r="B185" s="200"/>
      <c r="D185" s="171" t="s">
        <v>154</v>
      </c>
      <c r="E185" s="201" t="s">
        <v>3</v>
      </c>
      <c r="F185" s="202" t="s">
        <v>256</v>
      </c>
      <c r="H185" s="203">
        <v>4.7</v>
      </c>
      <c r="I185" s="204"/>
      <c r="L185" s="200"/>
      <c r="M185" s="205"/>
      <c r="N185" s="206"/>
      <c r="O185" s="206"/>
      <c r="P185" s="206"/>
      <c r="Q185" s="206"/>
      <c r="R185" s="206"/>
      <c r="S185" s="206"/>
      <c r="T185" s="207"/>
      <c r="AT185" s="201" t="s">
        <v>154</v>
      </c>
      <c r="AU185" s="201" t="s">
        <v>152</v>
      </c>
      <c r="AV185" s="14" t="s">
        <v>163</v>
      </c>
      <c r="AW185" s="14" t="s">
        <v>36</v>
      </c>
      <c r="AX185" s="14" t="s">
        <v>72</v>
      </c>
      <c r="AY185" s="201" t="s">
        <v>143</v>
      </c>
    </row>
    <row r="186" spans="2:65" s="11" customFormat="1" x14ac:dyDescent="0.3">
      <c r="B186" s="170"/>
      <c r="D186" s="171" t="s">
        <v>154</v>
      </c>
      <c r="E186" s="172" t="s">
        <v>3</v>
      </c>
      <c r="F186" s="173" t="s">
        <v>257</v>
      </c>
      <c r="H186" s="174" t="s">
        <v>3</v>
      </c>
      <c r="I186" s="175"/>
      <c r="L186" s="170"/>
      <c r="M186" s="176"/>
      <c r="N186" s="177"/>
      <c r="O186" s="177"/>
      <c r="P186" s="177"/>
      <c r="Q186" s="177"/>
      <c r="R186" s="177"/>
      <c r="S186" s="177"/>
      <c r="T186" s="178"/>
      <c r="AT186" s="174" t="s">
        <v>154</v>
      </c>
      <c r="AU186" s="174" t="s">
        <v>152</v>
      </c>
      <c r="AV186" s="11" t="s">
        <v>23</v>
      </c>
      <c r="AW186" s="11" t="s">
        <v>36</v>
      </c>
      <c r="AX186" s="11" t="s">
        <v>72</v>
      </c>
      <c r="AY186" s="174" t="s">
        <v>143</v>
      </c>
    </row>
    <row r="187" spans="2:65" s="11" customFormat="1" x14ac:dyDescent="0.3">
      <c r="B187" s="170"/>
      <c r="D187" s="171" t="s">
        <v>154</v>
      </c>
      <c r="E187" s="172" t="s">
        <v>3</v>
      </c>
      <c r="F187" s="173" t="s">
        <v>258</v>
      </c>
      <c r="H187" s="174" t="s">
        <v>3</v>
      </c>
      <c r="I187" s="175"/>
      <c r="L187" s="170"/>
      <c r="M187" s="176"/>
      <c r="N187" s="177"/>
      <c r="O187" s="177"/>
      <c r="P187" s="177"/>
      <c r="Q187" s="177"/>
      <c r="R187" s="177"/>
      <c r="S187" s="177"/>
      <c r="T187" s="178"/>
      <c r="AT187" s="174" t="s">
        <v>154</v>
      </c>
      <c r="AU187" s="174" t="s">
        <v>152</v>
      </c>
      <c r="AV187" s="11" t="s">
        <v>23</v>
      </c>
      <c r="AW187" s="11" t="s">
        <v>36</v>
      </c>
      <c r="AX187" s="11" t="s">
        <v>72</v>
      </c>
      <c r="AY187" s="174" t="s">
        <v>143</v>
      </c>
    </row>
    <row r="188" spans="2:65" s="12" customFormat="1" x14ac:dyDescent="0.3">
      <c r="B188" s="179"/>
      <c r="D188" s="171" t="s">
        <v>154</v>
      </c>
      <c r="E188" s="180" t="s">
        <v>3</v>
      </c>
      <c r="F188" s="181" t="s">
        <v>259</v>
      </c>
      <c r="H188" s="182">
        <v>11.56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154</v>
      </c>
      <c r="AU188" s="180" t="s">
        <v>152</v>
      </c>
      <c r="AV188" s="12" t="s">
        <v>152</v>
      </c>
      <c r="AW188" s="12" t="s">
        <v>36</v>
      </c>
      <c r="AX188" s="12" t="s">
        <v>72</v>
      </c>
      <c r="AY188" s="180" t="s">
        <v>143</v>
      </c>
    </row>
    <row r="189" spans="2:65" s="12" customFormat="1" x14ac:dyDescent="0.3">
      <c r="B189" s="179"/>
      <c r="D189" s="171" t="s">
        <v>154</v>
      </c>
      <c r="E189" s="180" t="s">
        <v>3</v>
      </c>
      <c r="F189" s="181" t="s">
        <v>260</v>
      </c>
      <c r="H189" s="182">
        <v>4.4249999999999998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154</v>
      </c>
      <c r="AU189" s="180" t="s">
        <v>152</v>
      </c>
      <c r="AV189" s="12" t="s">
        <v>152</v>
      </c>
      <c r="AW189" s="12" t="s">
        <v>36</v>
      </c>
      <c r="AX189" s="12" t="s">
        <v>72</v>
      </c>
      <c r="AY189" s="180" t="s">
        <v>143</v>
      </c>
    </row>
    <row r="190" spans="2:65" s="12" customFormat="1" x14ac:dyDescent="0.3">
      <c r="B190" s="179"/>
      <c r="D190" s="171" t="s">
        <v>154</v>
      </c>
      <c r="E190" s="180" t="s">
        <v>3</v>
      </c>
      <c r="F190" s="181" t="s">
        <v>261</v>
      </c>
      <c r="H190" s="182">
        <v>0.315</v>
      </c>
      <c r="I190" s="183"/>
      <c r="L190" s="179"/>
      <c r="M190" s="184"/>
      <c r="N190" s="185"/>
      <c r="O190" s="185"/>
      <c r="P190" s="185"/>
      <c r="Q190" s="185"/>
      <c r="R190" s="185"/>
      <c r="S190" s="185"/>
      <c r="T190" s="186"/>
      <c r="AT190" s="180" t="s">
        <v>154</v>
      </c>
      <c r="AU190" s="180" t="s">
        <v>152</v>
      </c>
      <c r="AV190" s="12" t="s">
        <v>152</v>
      </c>
      <c r="AW190" s="12" t="s">
        <v>36</v>
      </c>
      <c r="AX190" s="12" t="s">
        <v>72</v>
      </c>
      <c r="AY190" s="180" t="s">
        <v>143</v>
      </c>
    </row>
    <row r="191" spans="2:65" s="14" customFormat="1" x14ac:dyDescent="0.3">
      <c r="B191" s="200"/>
      <c r="D191" s="171" t="s">
        <v>154</v>
      </c>
      <c r="E191" s="201" t="s">
        <v>3</v>
      </c>
      <c r="F191" s="202" t="s">
        <v>262</v>
      </c>
      <c r="H191" s="203">
        <v>16.3</v>
      </c>
      <c r="I191" s="204"/>
      <c r="L191" s="200"/>
      <c r="M191" s="205"/>
      <c r="N191" s="206"/>
      <c r="O191" s="206"/>
      <c r="P191" s="206"/>
      <c r="Q191" s="206"/>
      <c r="R191" s="206"/>
      <c r="S191" s="206"/>
      <c r="T191" s="207"/>
      <c r="AT191" s="201" t="s">
        <v>154</v>
      </c>
      <c r="AU191" s="201" t="s">
        <v>152</v>
      </c>
      <c r="AV191" s="14" t="s">
        <v>163</v>
      </c>
      <c r="AW191" s="14" t="s">
        <v>36</v>
      </c>
      <c r="AX191" s="14" t="s">
        <v>72</v>
      </c>
      <c r="AY191" s="201" t="s">
        <v>143</v>
      </c>
    </row>
    <row r="192" spans="2:65" s="13" customFormat="1" x14ac:dyDescent="0.3">
      <c r="B192" s="187"/>
      <c r="D192" s="188" t="s">
        <v>154</v>
      </c>
      <c r="E192" s="189" t="s">
        <v>3</v>
      </c>
      <c r="F192" s="190" t="s">
        <v>159</v>
      </c>
      <c r="H192" s="191">
        <v>21</v>
      </c>
      <c r="I192" s="192"/>
      <c r="L192" s="187"/>
      <c r="M192" s="193"/>
      <c r="N192" s="194"/>
      <c r="O192" s="194"/>
      <c r="P192" s="194"/>
      <c r="Q192" s="194"/>
      <c r="R192" s="194"/>
      <c r="S192" s="194"/>
      <c r="T192" s="195"/>
      <c r="AT192" s="196" t="s">
        <v>154</v>
      </c>
      <c r="AU192" s="196" t="s">
        <v>152</v>
      </c>
      <c r="AV192" s="13" t="s">
        <v>151</v>
      </c>
      <c r="AW192" s="13" t="s">
        <v>36</v>
      </c>
      <c r="AX192" s="13" t="s">
        <v>23</v>
      </c>
      <c r="AY192" s="196" t="s">
        <v>143</v>
      </c>
    </row>
    <row r="193" spans="2:65" s="1" customFormat="1" ht="31.5" customHeight="1" x14ac:dyDescent="0.3">
      <c r="B193" s="158"/>
      <c r="C193" s="159" t="s">
        <v>263</v>
      </c>
      <c r="D193" s="159" t="s">
        <v>146</v>
      </c>
      <c r="E193" s="160" t="s">
        <v>264</v>
      </c>
      <c r="F193" s="161" t="s">
        <v>265</v>
      </c>
      <c r="G193" s="162" t="s">
        <v>212</v>
      </c>
      <c r="H193" s="163">
        <v>10.5</v>
      </c>
      <c r="I193" s="322">
        <v>0</v>
      </c>
      <c r="J193" s="164">
        <f>ROUND(I193*H193,2)</f>
        <v>0</v>
      </c>
      <c r="K193" s="161" t="s">
        <v>150</v>
      </c>
      <c r="L193" s="34"/>
      <c r="M193" s="165" t="s">
        <v>3</v>
      </c>
      <c r="N193" s="166" t="s">
        <v>44</v>
      </c>
      <c r="O193" s="35"/>
      <c r="P193" s="167">
        <f>O193*H193</f>
        <v>0</v>
      </c>
      <c r="Q193" s="167">
        <v>0</v>
      </c>
      <c r="R193" s="167">
        <f>Q193*H193</f>
        <v>0</v>
      </c>
      <c r="S193" s="167">
        <v>0</v>
      </c>
      <c r="T193" s="168">
        <f>S193*H193</f>
        <v>0</v>
      </c>
      <c r="AR193" s="18" t="s">
        <v>151</v>
      </c>
      <c r="AT193" s="18" t="s">
        <v>146</v>
      </c>
      <c r="AU193" s="18" t="s">
        <v>152</v>
      </c>
      <c r="AY193" s="18" t="s">
        <v>143</v>
      </c>
      <c r="BE193" s="169">
        <f>IF(N193="základní",J193,0)</f>
        <v>0</v>
      </c>
      <c r="BF193" s="169">
        <f>IF(N193="snížená",J193,0)</f>
        <v>0</v>
      </c>
      <c r="BG193" s="169">
        <f>IF(N193="zákl. přenesená",J193,0)</f>
        <v>0</v>
      </c>
      <c r="BH193" s="169">
        <f>IF(N193="sníž. přenesená",J193,0)</f>
        <v>0</v>
      </c>
      <c r="BI193" s="169">
        <f>IF(N193="nulová",J193,0)</f>
        <v>0</v>
      </c>
      <c r="BJ193" s="18" t="s">
        <v>152</v>
      </c>
      <c r="BK193" s="169">
        <f>ROUND(I193*H193,2)</f>
        <v>0</v>
      </c>
      <c r="BL193" s="18" t="s">
        <v>151</v>
      </c>
      <c r="BM193" s="18" t="s">
        <v>266</v>
      </c>
    </row>
    <row r="194" spans="2:65" s="11" customFormat="1" x14ac:dyDescent="0.3">
      <c r="B194" s="170"/>
      <c r="D194" s="171" t="s">
        <v>154</v>
      </c>
      <c r="E194" s="172" t="s">
        <v>3</v>
      </c>
      <c r="F194" s="173" t="s">
        <v>235</v>
      </c>
      <c r="H194" s="174" t="s">
        <v>3</v>
      </c>
      <c r="I194" s="175"/>
      <c r="L194" s="170"/>
      <c r="M194" s="176"/>
      <c r="N194" s="177"/>
      <c r="O194" s="177"/>
      <c r="P194" s="177"/>
      <c r="Q194" s="177"/>
      <c r="R194" s="177"/>
      <c r="S194" s="177"/>
      <c r="T194" s="178"/>
      <c r="AT194" s="174" t="s">
        <v>154</v>
      </c>
      <c r="AU194" s="174" t="s">
        <v>152</v>
      </c>
      <c r="AV194" s="11" t="s">
        <v>23</v>
      </c>
      <c r="AW194" s="11" t="s">
        <v>36</v>
      </c>
      <c r="AX194" s="11" t="s">
        <v>72</v>
      </c>
      <c r="AY194" s="174" t="s">
        <v>143</v>
      </c>
    </row>
    <row r="195" spans="2:65" s="12" customFormat="1" x14ac:dyDescent="0.3">
      <c r="B195" s="179"/>
      <c r="D195" s="188" t="s">
        <v>154</v>
      </c>
      <c r="E195" s="197" t="s">
        <v>3</v>
      </c>
      <c r="F195" s="198" t="s">
        <v>267</v>
      </c>
      <c r="H195" s="199">
        <v>10.5</v>
      </c>
      <c r="I195" s="183"/>
      <c r="L195" s="179"/>
      <c r="M195" s="184"/>
      <c r="N195" s="185"/>
      <c r="O195" s="185"/>
      <c r="P195" s="185"/>
      <c r="Q195" s="185"/>
      <c r="R195" s="185"/>
      <c r="S195" s="185"/>
      <c r="T195" s="186"/>
      <c r="AT195" s="180" t="s">
        <v>154</v>
      </c>
      <c r="AU195" s="180" t="s">
        <v>152</v>
      </c>
      <c r="AV195" s="12" t="s">
        <v>152</v>
      </c>
      <c r="AW195" s="12" t="s">
        <v>36</v>
      </c>
      <c r="AX195" s="12" t="s">
        <v>23</v>
      </c>
      <c r="AY195" s="180" t="s">
        <v>143</v>
      </c>
    </row>
    <row r="196" spans="2:65" s="1" customFormat="1" ht="22.5" customHeight="1" x14ac:dyDescent="0.3">
      <c r="B196" s="158"/>
      <c r="C196" s="159" t="s">
        <v>268</v>
      </c>
      <c r="D196" s="159" t="s">
        <v>146</v>
      </c>
      <c r="E196" s="160" t="s">
        <v>269</v>
      </c>
      <c r="F196" s="161" t="s">
        <v>270</v>
      </c>
      <c r="G196" s="162" t="s">
        <v>212</v>
      </c>
      <c r="H196" s="163">
        <v>49.1</v>
      </c>
      <c r="I196" s="322">
        <v>0</v>
      </c>
      <c r="J196" s="164">
        <f>ROUND(I196*H196,2)</f>
        <v>0</v>
      </c>
      <c r="K196" s="161" t="s">
        <v>150</v>
      </c>
      <c r="L196" s="34"/>
      <c r="M196" s="165" t="s">
        <v>3</v>
      </c>
      <c r="N196" s="166" t="s">
        <v>44</v>
      </c>
      <c r="O196" s="35"/>
      <c r="P196" s="167">
        <f>O196*H196</f>
        <v>0</v>
      </c>
      <c r="Q196" s="167">
        <v>0</v>
      </c>
      <c r="R196" s="167">
        <f>Q196*H196</f>
        <v>0</v>
      </c>
      <c r="S196" s="167">
        <v>0</v>
      </c>
      <c r="T196" s="168">
        <f>S196*H196</f>
        <v>0</v>
      </c>
      <c r="AR196" s="18" t="s">
        <v>151</v>
      </c>
      <c r="AT196" s="18" t="s">
        <v>146</v>
      </c>
      <c r="AU196" s="18" t="s">
        <v>152</v>
      </c>
      <c r="AY196" s="18" t="s">
        <v>143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18" t="s">
        <v>152</v>
      </c>
      <c r="BK196" s="169">
        <f>ROUND(I196*H196,2)</f>
        <v>0</v>
      </c>
      <c r="BL196" s="18" t="s">
        <v>151</v>
      </c>
      <c r="BM196" s="18" t="s">
        <v>271</v>
      </c>
    </row>
    <row r="197" spans="2:65" s="11" customFormat="1" x14ac:dyDescent="0.3">
      <c r="B197" s="170"/>
      <c r="D197" s="171" t="s">
        <v>154</v>
      </c>
      <c r="E197" s="172" t="s">
        <v>3</v>
      </c>
      <c r="F197" s="173" t="s">
        <v>251</v>
      </c>
      <c r="H197" s="174" t="s">
        <v>3</v>
      </c>
      <c r="I197" s="175"/>
      <c r="L197" s="170"/>
      <c r="M197" s="176"/>
      <c r="N197" s="177"/>
      <c r="O197" s="177"/>
      <c r="P197" s="177"/>
      <c r="Q197" s="177"/>
      <c r="R197" s="177"/>
      <c r="S197" s="177"/>
      <c r="T197" s="178"/>
      <c r="AT197" s="174" t="s">
        <v>154</v>
      </c>
      <c r="AU197" s="174" t="s">
        <v>152</v>
      </c>
      <c r="AV197" s="11" t="s">
        <v>23</v>
      </c>
      <c r="AW197" s="11" t="s">
        <v>36</v>
      </c>
      <c r="AX197" s="11" t="s">
        <v>72</v>
      </c>
      <c r="AY197" s="174" t="s">
        <v>143</v>
      </c>
    </row>
    <row r="198" spans="2:65" s="11" customFormat="1" x14ac:dyDescent="0.3">
      <c r="B198" s="170"/>
      <c r="D198" s="171" t="s">
        <v>154</v>
      </c>
      <c r="E198" s="172" t="s">
        <v>3</v>
      </c>
      <c r="F198" s="173" t="s">
        <v>272</v>
      </c>
      <c r="H198" s="174" t="s">
        <v>3</v>
      </c>
      <c r="I198" s="175"/>
      <c r="L198" s="170"/>
      <c r="M198" s="176"/>
      <c r="N198" s="177"/>
      <c r="O198" s="177"/>
      <c r="P198" s="177"/>
      <c r="Q198" s="177"/>
      <c r="R198" s="177"/>
      <c r="S198" s="177"/>
      <c r="T198" s="178"/>
      <c r="AT198" s="174" t="s">
        <v>154</v>
      </c>
      <c r="AU198" s="174" t="s">
        <v>152</v>
      </c>
      <c r="AV198" s="11" t="s">
        <v>23</v>
      </c>
      <c r="AW198" s="11" t="s">
        <v>36</v>
      </c>
      <c r="AX198" s="11" t="s">
        <v>72</v>
      </c>
      <c r="AY198" s="174" t="s">
        <v>143</v>
      </c>
    </row>
    <row r="199" spans="2:65" s="12" customFormat="1" x14ac:dyDescent="0.3">
      <c r="B199" s="179"/>
      <c r="D199" s="171" t="s">
        <v>154</v>
      </c>
      <c r="E199" s="180" t="s">
        <v>3</v>
      </c>
      <c r="F199" s="181" t="s">
        <v>273</v>
      </c>
      <c r="H199" s="182">
        <v>47</v>
      </c>
      <c r="I199" s="183"/>
      <c r="L199" s="179"/>
      <c r="M199" s="184"/>
      <c r="N199" s="185"/>
      <c r="O199" s="185"/>
      <c r="P199" s="185"/>
      <c r="Q199" s="185"/>
      <c r="R199" s="185"/>
      <c r="S199" s="185"/>
      <c r="T199" s="186"/>
      <c r="AT199" s="180" t="s">
        <v>154</v>
      </c>
      <c r="AU199" s="180" t="s">
        <v>152</v>
      </c>
      <c r="AV199" s="12" t="s">
        <v>152</v>
      </c>
      <c r="AW199" s="12" t="s">
        <v>36</v>
      </c>
      <c r="AX199" s="12" t="s">
        <v>72</v>
      </c>
      <c r="AY199" s="180" t="s">
        <v>143</v>
      </c>
    </row>
    <row r="200" spans="2:65" s="11" customFormat="1" x14ac:dyDescent="0.3">
      <c r="B200" s="170"/>
      <c r="D200" s="171" t="s">
        <v>154</v>
      </c>
      <c r="E200" s="172" t="s">
        <v>3</v>
      </c>
      <c r="F200" s="173" t="s">
        <v>274</v>
      </c>
      <c r="H200" s="174" t="s">
        <v>3</v>
      </c>
      <c r="I200" s="175"/>
      <c r="L200" s="170"/>
      <c r="M200" s="176"/>
      <c r="N200" s="177"/>
      <c r="O200" s="177"/>
      <c r="P200" s="177"/>
      <c r="Q200" s="177"/>
      <c r="R200" s="177"/>
      <c r="S200" s="177"/>
      <c r="T200" s="178"/>
      <c r="AT200" s="174" t="s">
        <v>154</v>
      </c>
      <c r="AU200" s="174" t="s">
        <v>152</v>
      </c>
      <c r="AV200" s="11" t="s">
        <v>23</v>
      </c>
      <c r="AW200" s="11" t="s">
        <v>36</v>
      </c>
      <c r="AX200" s="11" t="s">
        <v>72</v>
      </c>
      <c r="AY200" s="174" t="s">
        <v>143</v>
      </c>
    </row>
    <row r="201" spans="2:65" s="12" customFormat="1" x14ac:dyDescent="0.3">
      <c r="B201" s="179"/>
      <c r="D201" s="171" t="s">
        <v>154</v>
      </c>
      <c r="E201" s="180" t="s">
        <v>3</v>
      </c>
      <c r="F201" s="181" t="s">
        <v>275</v>
      </c>
      <c r="H201" s="182">
        <v>-15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154</v>
      </c>
      <c r="AU201" s="180" t="s">
        <v>152</v>
      </c>
      <c r="AV201" s="12" t="s">
        <v>152</v>
      </c>
      <c r="AW201" s="12" t="s">
        <v>36</v>
      </c>
      <c r="AX201" s="12" t="s">
        <v>72</v>
      </c>
      <c r="AY201" s="180" t="s">
        <v>143</v>
      </c>
    </row>
    <row r="202" spans="2:65" s="11" customFormat="1" x14ac:dyDescent="0.3">
      <c r="B202" s="170"/>
      <c r="D202" s="171" t="s">
        <v>154</v>
      </c>
      <c r="E202" s="172" t="s">
        <v>3</v>
      </c>
      <c r="F202" s="173" t="s">
        <v>276</v>
      </c>
      <c r="H202" s="174" t="s">
        <v>3</v>
      </c>
      <c r="I202" s="175"/>
      <c r="L202" s="170"/>
      <c r="M202" s="176"/>
      <c r="N202" s="177"/>
      <c r="O202" s="177"/>
      <c r="P202" s="177"/>
      <c r="Q202" s="177"/>
      <c r="R202" s="177"/>
      <c r="S202" s="177"/>
      <c r="T202" s="178"/>
      <c r="AT202" s="174" t="s">
        <v>154</v>
      </c>
      <c r="AU202" s="174" t="s">
        <v>152</v>
      </c>
      <c r="AV202" s="11" t="s">
        <v>23</v>
      </c>
      <c r="AW202" s="11" t="s">
        <v>36</v>
      </c>
      <c r="AX202" s="11" t="s">
        <v>72</v>
      </c>
      <c r="AY202" s="174" t="s">
        <v>143</v>
      </c>
    </row>
    <row r="203" spans="2:65" s="12" customFormat="1" x14ac:dyDescent="0.3">
      <c r="B203" s="179"/>
      <c r="D203" s="171" t="s">
        <v>154</v>
      </c>
      <c r="E203" s="180" t="s">
        <v>3</v>
      </c>
      <c r="F203" s="181" t="s">
        <v>277</v>
      </c>
      <c r="H203" s="182">
        <v>-3.6720000000000002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154</v>
      </c>
      <c r="AU203" s="180" t="s">
        <v>152</v>
      </c>
      <c r="AV203" s="12" t="s">
        <v>152</v>
      </c>
      <c r="AW203" s="12" t="s">
        <v>36</v>
      </c>
      <c r="AX203" s="12" t="s">
        <v>72</v>
      </c>
      <c r="AY203" s="180" t="s">
        <v>143</v>
      </c>
    </row>
    <row r="204" spans="2:65" s="11" customFormat="1" x14ac:dyDescent="0.3">
      <c r="B204" s="170"/>
      <c r="D204" s="171" t="s">
        <v>154</v>
      </c>
      <c r="E204" s="172" t="s">
        <v>3</v>
      </c>
      <c r="F204" s="173" t="s">
        <v>278</v>
      </c>
      <c r="H204" s="174" t="s">
        <v>3</v>
      </c>
      <c r="I204" s="175"/>
      <c r="L204" s="170"/>
      <c r="M204" s="176"/>
      <c r="N204" s="177"/>
      <c r="O204" s="177"/>
      <c r="P204" s="177"/>
      <c r="Q204" s="177"/>
      <c r="R204" s="177"/>
      <c r="S204" s="177"/>
      <c r="T204" s="178"/>
      <c r="AT204" s="174" t="s">
        <v>154</v>
      </c>
      <c r="AU204" s="174" t="s">
        <v>152</v>
      </c>
      <c r="AV204" s="11" t="s">
        <v>23</v>
      </c>
      <c r="AW204" s="11" t="s">
        <v>36</v>
      </c>
      <c r="AX204" s="11" t="s">
        <v>72</v>
      </c>
      <c r="AY204" s="174" t="s">
        <v>143</v>
      </c>
    </row>
    <row r="205" spans="2:65" s="12" customFormat="1" x14ac:dyDescent="0.3">
      <c r="B205" s="179"/>
      <c r="D205" s="171" t="s">
        <v>154</v>
      </c>
      <c r="E205" s="180" t="s">
        <v>3</v>
      </c>
      <c r="F205" s="181" t="s">
        <v>279</v>
      </c>
      <c r="H205" s="182">
        <v>-0.91</v>
      </c>
      <c r="I205" s="183"/>
      <c r="L205" s="179"/>
      <c r="M205" s="184"/>
      <c r="N205" s="185"/>
      <c r="O205" s="185"/>
      <c r="P205" s="185"/>
      <c r="Q205" s="185"/>
      <c r="R205" s="185"/>
      <c r="S205" s="185"/>
      <c r="T205" s="186"/>
      <c r="AT205" s="180" t="s">
        <v>154</v>
      </c>
      <c r="AU205" s="180" t="s">
        <v>152</v>
      </c>
      <c r="AV205" s="12" t="s">
        <v>152</v>
      </c>
      <c r="AW205" s="12" t="s">
        <v>36</v>
      </c>
      <c r="AX205" s="12" t="s">
        <v>72</v>
      </c>
      <c r="AY205" s="180" t="s">
        <v>143</v>
      </c>
    </row>
    <row r="206" spans="2:65" s="12" customFormat="1" x14ac:dyDescent="0.3">
      <c r="B206" s="179"/>
      <c r="D206" s="171" t="s">
        <v>154</v>
      </c>
      <c r="E206" s="180" t="s">
        <v>3</v>
      </c>
      <c r="F206" s="181" t="s">
        <v>280</v>
      </c>
      <c r="H206" s="182">
        <v>1.5820000000000001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154</v>
      </c>
      <c r="AU206" s="180" t="s">
        <v>152</v>
      </c>
      <c r="AV206" s="12" t="s">
        <v>152</v>
      </c>
      <c r="AW206" s="12" t="s">
        <v>36</v>
      </c>
      <c r="AX206" s="12" t="s">
        <v>72</v>
      </c>
      <c r="AY206" s="180" t="s">
        <v>143</v>
      </c>
    </row>
    <row r="207" spans="2:65" s="11" customFormat="1" x14ac:dyDescent="0.3">
      <c r="B207" s="170"/>
      <c r="D207" s="171" t="s">
        <v>154</v>
      </c>
      <c r="E207" s="172" t="s">
        <v>3</v>
      </c>
      <c r="F207" s="173" t="s">
        <v>281</v>
      </c>
      <c r="H207" s="174" t="s">
        <v>3</v>
      </c>
      <c r="I207" s="175"/>
      <c r="L207" s="170"/>
      <c r="M207" s="176"/>
      <c r="N207" s="177"/>
      <c r="O207" s="177"/>
      <c r="P207" s="177"/>
      <c r="Q207" s="177"/>
      <c r="R207" s="177"/>
      <c r="S207" s="177"/>
      <c r="T207" s="178"/>
      <c r="AT207" s="174" t="s">
        <v>154</v>
      </c>
      <c r="AU207" s="174" t="s">
        <v>152</v>
      </c>
      <c r="AV207" s="11" t="s">
        <v>23</v>
      </c>
      <c r="AW207" s="11" t="s">
        <v>36</v>
      </c>
      <c r="AX207" s="11" t="s">
        <v>72</v>
      </c>
      <c r="AY207" s="174" t="s">
        <v>143</v>
      </c>
    </row>
    <row r="208" spans="2:65" s="11" customFormat="1" x14ac:dyDescent="0.3">
      <c r="B208" s="170"/>
      <c r="D208" s="171" t="s">
        <v>154</v>
      </c>
      <c r="E208" s="172" t="s">
        <v>3</v>
      </c>
      <c r="F208" s="173" t="s">
        <v>282</v>
      </c>
      <c r="H208" s="174" t="s">
        <v>3</v>
      </c>
      <c r="I208" s="175"/>
      <c r="L208" s="170"/>
      <c r="M208" s="176"/>
      <c r="N208" s="177"/>
      <c r="O208" s="177"/>
      <c r="P208" s="177"/>
      <c r="Q208" s="177"/>
      <c r="R208" s="177"/>
      <c r="S208" s="177"/>
      <c r="T208" s="178"/>
      <c r="AT208" s="174" t="s">
        <v>154</v>
      </c>
      <c r="AU208" s="174" t="s">
        <v>152</v>
      </c>
      <c r="AV208" s="11" t="s">
        <v>23</v>
      </c>
      <c r="AW208" s="11" t="s">
        <v>36</v>
      </c>
      <c r="AX208" s="11" t="s">
        <v>72</v>
      </c>
      <c r="AY208" s="174" t="s">
        <v>143</v>
      </c>
    </row>
    <row r="209" spans="2:65" s="12" customFormat="1" x14ac:dyDescent="0.3">
      <c r="B209" s="179"/>
      <c r="D209" s="171" t="s">
        <v>154</v>
      </c>
      <c r="E209" s="180" t="s">
        <v>3</v>
      </c>
      <c r="F209" s="181" t="s">
        <v>283</v>
      </c>
      <c r="H209" s="182">
        <v>16.3</v>
      </c>
      <c r="I209" s="183"/>
      <c r="L209" s="179"/>
      <c r="M209" s="184"/>
      <c r="N209" s="185"/>
      <c r="O209" s="185"/>
      <c r="P209" s="185"/>
      <c r="Q209" s="185"/>
      <c r="R209" s="185"/>
      <c r="S209" s="185"/>
      <c r="T209" s="186"/>
      <c r="AT209" s="180" t="s">
        <v>154</v>
      </c>
      <c r="AU209" s="180" t="s">
        <v>152</v>
      </c>
      <c r="AV209" s="12" t="s">
        <v>152</v>
      </c>
      <c r="AW209" s="12" t="s">
        <v>36</v>
      </c>
      <c r="AX209" s="12" t="s">
        <v>72</v>
      </c>
      <c r="AY209" s="180" t="s">
        <v>143</v>
      </c>
    </row>
    <row r="210" spans="2:65" s="11" customFormat="1" x14ac:dyDescent="0.3">
      <c r="B210" s="170"/>
      <c r="D210" s="171" t="s">
        <v>154</v>
      </c>
      <c r="E210" s="172" t="s">
        <v>3</v>
      </c>
      <c r="F210" s="173" t="s">
        <v>276</v>
      </c>
      <c r="H210" s="174" t="s">
        <v>3</v>
      </c>
      <c r="I210" s="175"/>
      <c r="L210" s="170"/>
      <c r="M210" s="176"/>
      <c r="N210" s="177"/>
      <c r="O210" s="177"/>
      <c r="P210" s="177"/>
      <c r="Q210" s="177"/>
      <c r="R210" s="177"/>
      <c r="S210" s="177"/>
      <c r="T210" s="178"/>
      <c r="AT210" s="174" t="s">
        <v>154</v>
      </c>
      <c r="AU210" s="174" t="s">
        <v>152</v>
      </c>
      <c r="AV210" s="11" t="s">
        <v>23</v>
      </c>
      <c r="AW210" s="11" t="s">
        <v>36</v>
      </c>
      <c r="AX210" s="11" t="s">
        <v>72</v>
      </c>
      <c r="AY210" s="174" t="s">
        <v>143</v>
      </c>
    </row>
    <row r="211" spans="2:65" s="12" customFormat="1" x14ac:dyDescent="0.3">
      <c r="B211" s="179"/>
      <c r="D211" s="171" t="s">
        <v>154</v>
      </c>
      <c r="E211" s="180" t="s">
        <v>3</v>
      </c>
      <c r="F211" s="181" t="s">
        <v>284</v>
      </c>
      <c r="H211" s="182">
        <v>-1.536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154</v>
      </c>
      <c r="AU211" s="180" t="s">
        <v>152</v>
      </c>
      <c r="AV211" s="12" t="s">
        <v>152</v>
      </c>
      <c r="AW211" s="12" t="s">
        <v>36</v>
      </c>
      <c r="AX211" s="12" t="s">
        <v>72</v>
      </c>
      <c r="AY211" s="180" t="s">
        <v>143</v>
      </c>
    </row>
    <row r="212" spans="2:65" s="11" customFormat="1" x14ac:dyDescent="0.3">
      <c r="B212" s="170"/>
      <c r="D212" s="171" t="s">
        <v>154</v>
      </c>
      <c r="E212" s="172" t="s">
        <v>3</v>
      </c>
      <c r="F212" s="173" t="s">
        <v>285</v>
      </c>
      <c r="H212" s="174" t="s">
        <v>3</v>
      </c>
      <c r="I212" s="175"/>
      <c r="L212" s="170"/>
      <c r="M212" s="176"/>
      <c r="N212" s="177"/>
      <c r="O212" s="177"/>
      <c r="P212" s="177"/>
      <c r="Q212" s="177"/>
      <c r="R212" s="177"/>
      <c r="S212" s="177"/>
      <c r="T212" s="178"/>
      <c r="AT212" s="174" t="s">
        <v>154</v>
      </c>
      <c r="AU212" s="174" t="s">
        <v>152</v>
      </c>
      <c r="AV212" s="11" t="s">
        <v>23</v>
      </c>
      <c r="AW212" s="11" t="s">
        <v>36</v>
      </c>
      <c r="AX212" s="11" t="s">
        <v>72</v>
      </c>
      <c r="AY212" s="174" t="s">
        <v>143</v>
      </c>
    </row>
    <row r="213" spans="2:65" s="12" customFormat="1" x14ac:dyDescent="0.3">
      <c r="B213" s="179"/>
      <c r="D213" s="171" t="s">
        <v>154</v>
      </c>
      <c r="E213" s="180" t="s">
        <v>3</v>
      </c>
      <c r="F213" s="181" t="s">
        <v>286</v>
      </c>
      <c r="H213" s="182">
        <v>0.81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154</v>
      </c>
      <c r="AU213" s="180" t="s">
        <v>152</v>
      </c>
      <c r="AV213" s="12" t="s">
        <v>152</v>
      </c>
      <c r="AW213" s="12" t="s">
        <v>36</v>
      </c>
      <c r="AX213" s="12" t="s">
        <v>72</v>
      </c>
      <c r="AY213" s="180" t="s">
        <v>143</v>
      </c>
    </row>
    <row r="214" spans="2:65" s="12" customFormat="1" x14ac:dyDescent="0.3">
      <c r="B214" s="179"/>
      <c r="D214" s="171" t="s">
        <v>154</v>
      </c>
      <c r="E214" s="180" t="s">
        <v>3</v>
      </c>
      <c r="F214" s="181" t="s">
        <v>287</v>
      </c>
      <c r="H214" s="182">
        <v>4.5259999999999998</v>
      </c>
      <c r="I214" s="183"/>
      <c r="L214" s="179"/>
      <c r="M214" s="184"/>
      <c r="N214" s="185"/>
      <c r="O214" s="185"/>
      <c r="P214" s="185"/>
      <c r="Q214" s="185"/>
      <c r="R214" s="185"/>
      <c r="S214" s="185"/>
      <c r="T214" s="186"/>
      <c r="AT214" s="180" t="s">
        <v>154</v>
      </c>
      <c r="AU214" s="180" t="s">
        <v>152</v>
      </c>
      <c r="AV214" s="12" t="s">
        <v>152</v>
      </c>
      <c r="AW214" s="12" t="s">
        <v>36</v>
      </c>
      <c r="AX214" s="12" t="s">
        <v>72</v>
      </c>
      <c r="AY214" s="180" t="s">
        <v>143</v>
      </c>
    </row>
    <row r="215" spans="2:65" s="13" customFormat="1" x14ac:dyDescent="0.3">
      <c r="B215" s="187"/>
      <c r="D215" s="188" t="s">
        <v>154</v>
      </c>
      <c r="E215" s="189" t="s">
        <v>3</v>
      </c>
      <c r="F215" s="190" t="s">
        <v>159</v>
      </c>
      <c r="H215" s="191">
        <v>49.1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96" t="s">
        <v>154</v>
      </c>
      <c r="AU215" s="196" t="s">
        <v>152</v>
      </c>
      <c r="AV215" s="13" t="s">
        <v>151</v>
      </c>
      <c r="AW215" s="13" t="s">
        <v>36</v>
      </c>
      <c r="AX215" s="13" t="s">
        <v>23</v>
      </c>
      <c r="AY215" s="196" t="s">
        <v>143</v>
      </c>
    </row>
    <row r="216" spans="2:65" s="1" customFormat="1" ht="22.5" customHeight="1" x14ac:dyDescent="0.3">
      <c r="B216" s="158"/>
      <c r="C216" s="159" t="s">
        <v>288</v>
      </c>
      <c r="D216" s="159" t="s">
        <v>146</v>
      </c>
      <c r="E216" s="160" t="s">
        <v>289</v>
      </c>
      <c r="F216" s="161" t="s">
        <v>290</v>
      </c>
      <c r="G216" s="162" t="s">
        <v>212</v>
      </c>
      <c r="H216" s="163">
        <v>100</v>
      </c>
      <c r="I216" s="322">
        <v>0</v>
      </c>
      <c r="J216" s="164">
        <f>ROUND(I216*H216,2)</f>
        <v>0</v>
      </c>
      <c r="K216" s="161" t="s">
        <v>150</v>
      </c>
      <c r="L216" s="34"/>
      <c r="M216" s="165" t="s">
        <v>3</v>
      </c>
      <c r="N216" s="166" t="s">
        <v>44</v>
      </c>
      <c r="O216" s="35"/>
      <c r="P216" s="167">
        <f>O216*H216</f>
        <v>0</v>
      </c>
      <c r="Q216" s="167">
        <v>0</v>
      </c>
      <c r="R216" s="167">
        <f>Q216*H216</f>
        <v>0</v>
      </c>
      <c r="S216" s="167">
        <v>0</v>
      </c>
      <c r="T216" s="168">
        <f>S216*H216</f>
        <v>0</v>
      </c>
      <c r="AR216" s="18" t="s">
        <v>151</v>
      </c>
      <c r="AT216" s="18" t="s">
        <v>146</v>
      </c>
      <c r="AU216" s="18" t="s">
        <v>152</v>
      </c>
      <c r="AY216" s="18" t="s">
        <v>143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18" t="s">
        <v>152</v>
      </c>
      <c r="BK216" s="169">
        <f>ROUND(I216*H216,2)</f>
        <v>0</v>
      </c>
      <c r="BL216" s="18" t="s">
        <v>151</v>
      </c>
      <c r="BM216" s="18" t="s">
        <v>291</v>
      </c>
    </row>
    <row r="217" spans="2:65" s="11" customFormat="1" x14ac:dyDescent="0.3">
      <c r="B217" s="170"/>
      <c r="D217" s="171" t="s">
        <v>154</v>
      </c>
      <c r="E217" s="172" t="s">
        <v>3</v>
      </c>
      <c r="F217" s="173" t="s">
        <v>292</v>
      </c>
      <c r="H217" s="174" t="s">
        <v>3</v>
      </c>
      <c r="I217" s="175"/>
      <c r="L217" s="170"/>
      <c r="M217" s="176"/>
      <c r="N217" s="177"/>
      <c r="O217" s="177"/>
      <c r="P217" s="177"/>
      <c r="Q217" s="177"/>
      <c r="R217" s="177"/>
      <c r="S217" s="177"/>
      <c r="T217" s="178"/>
      <c r="AT217" s="174" t="s">
        <v>154</v>
      </c>
      <c r="AU217" s="174" t="s">
        <v>152</v>
      </c>
      <c r="AV217" s="11" t="s">
        <v>23</v>
      </c>
      <c r="AW217" s="11" t="s">
        <v>36</v>
      </c>
      <c r="AX217" s="11" t="s">
        <v>72</v>
      </c>
      <c r="AY217" s="174" t="s">
        <v>143</v>
      </c>
    </row>
    <row r="218" spans="2:65" s="12" customFormat="1" x14ac:dyDescent="0.3">
      <c r="B218" s="179"/>
      <c r="D218" s="188" t="s">
        <v>154</v>
      </c>
      <c r="E218" s="197" t="s">
        <v>3</v>
      </c>
      <c r="F218" s="198" t="s">
        <v>293</v>
      </c>
      <c r="H218" s="199">
        <v>100</v>
      </c>
      <c r="I218" s="324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154</v>
      </c>
      <c r="AU218" s="180" t="s">
        <v>152</v>
      </c>
      <c r="AV218" s="12" t="s">
        <v>152</v>
      </c>
      <c r="AW218" s="12" t="s">
        <v>36</v>
      </c>
      <c r="AX218" s="12" t="s">
        <v>23</v>
      </c>
      <c r="AY218" s="180" t="s">
        <v>143</v>
      </c>
    </row>
    <row r="219" spans="2:65" s="1" customFormat="1" ht="22.5" customHeight="1" x14ac:dyDescent="0.3">
      <c r="B219" s="158"/>
      <c r="C219" s="211" t="s">
        <v>294</v>
      </c>
      <c r="D219" s="211" t="s">
        <v>295</v>
      </c>
      <c r="E219" s="212" t="s">
        <v>296</v>
      </c>
      <c r="F219" s="213" t="s">
        <v>297</v>
      </c>
      <c r="G219" s="214" t="s">
        <v>212</v>
      </c>
      <c r="H219" s="215">
        <v>166</v>
      </c>
      <c r="I219" s="325">
        <v>0</v>
      </c>
      <c r="J219" s="216">
        <f>ROUND(I219*H219,2)</f>
        <v>0</v>
      </c>
      <c r="K219" s="213" t="s">
        <v>3</v>
      </c>
      <c r="L219" s="217"/>
      <c r="M219" s="218" t="s">
        <v>3</v>
      </c>
      <c r="N219" s="219" t="s">
        <v>44</v>
      </c>
      <c r="O219" s="35"/>
      <c r="P219" s="167">
        <f>O219*H219</f>
        <v>0</v>
      </c>
      <c r="Q219" s="167">
        <v>0</v>
      </c>
      <c r="R219" s="167">
        <f>Q219*H219</f>
        <v>0</v>
      </c>
      <c r="S219" s="167">
        <v>0</v>
      </c>
      <c r="T219" s="168">
        <f>S219*H219</f>
        <v>0</v>
      </c>
      <c r="AR219" s="18" t="s">
        <v>191</v>
      </c>
      <c r="AT219" s="18" t="s">
        <v>295</v>
      </c>
      <c r="AU219" s="18" t="s">
        <v>152</v>
      </c>
      <c r="AY219" s="18" t="s">
        <v>143</v>
      </c>
      <c r="BE219" s="169">
        <f>IF(N219="základní",J219,0)</f>
        <v>0</v>
      </c>
      <c r="BF219" s="169">
        <f>IF(N219="snížená",J219,0)</f>
        <v>0</v>
      </c>
      <c r="BG219" s="169">
        <f>IF(N219="zákl. přenesená",J219,0)</f>
        <v>0</v>
      </c>
      <c r="BH219" s="169">
        <f>IF(N219="sníž. přenesená",J219,0)</f>
        <v>0</v>
      </c>
      <c r="BI219" s="169">
        <f>IF(N219="nulová",J219,0)</f>
        <v>0</v>
      </c>
      <c r="BJ219" s="18" t="s">
        <v>152</v>
      </c>
      <c r="BK219" s="169">
        <f>ROUND(I219*H219,2)</f>
        <v>0</v>
      </c>
      <c r="BL219" s="18" t="s">
        <v>151</v>
      </c>
      <c r="BM219" s="18" t="s">
        <v>298</v>
      </c>
    </row>
    <row r="220" spans="2:65" s="11" customFormat="1" x14ac:dyDescent="0.3">
      <c r="B220" s="170"/>
      <c r="D220" s="171" t="s">
        <v>154</v>
      </c>
      <c r="E220" s="172" t="s">
        <v>3</v>
      </c>
      <c r="F220" s="173" t="s">
        <v>299</v>
      </c>
      <c r="H220" s="174" t="s">
        <v>3</v>
      </c>
      <c r="I220" s="175"/>
      <c r="L220" s="170"/>
      <c r="M220" s="176"/>
      <c r="N220" s="177"/>
      <c r="O220" s="177"/>
      <c r="P220" s="177"/>
      <c r="Q220" s="177"/>
      <c r="R220" s="177"/>
      <c r="S220" s="177"/>
      <c r="T220" s="178"/>
      <c r="AT220" s="174" t="s">
        <v>154</v>
      </c>
      <c r="AU220" s="174" t="s">
        <v>152</v>
      </c>
      <c r="AV220" s="11" t="s">
        <v>23</v>
      </c>
      <c r="AW220" s="11" t="s">
        <v>36</v>
      </c>
      <c r="AX220" s="11" t="s">
        <v>72</v>
      </c>
      <c r="AY220" s="174" t="s">
        <v>143</v>
      </c>
    </row>
    <row r="221" spans="2:65" s="11" customFormat="1" x14ac:dyDescent="0.3">
      <c r="B221" s="170"/>
      <c r="D221" s="171" t="s">
        <v>154</v>
      </c>
      <c r="E221" s="172" t="s">
        <v>3</v>
      </c>
      <c r="F221" s="173" t="s">
        <v>300</v>
      </c>
      <c r="H221" s="174" t="s">
        <v>3</v>
      </c>
      <c r="I221" s="175"/>
      <c r="L221" s="170"/>
      <c r="M221" s="176"/>
      <c r="N221" s="177"/>
      <c r="O221" s="177"/>
      <c r="P221" s="177"/>
      <c r="Q221" s="177"/>
      <c r="R221" s="177"/>
      <c r="S221" s="177"/>
      <c r="T221" s="178"/>
      <c r="AT221" s="174" t="s">
        <v>154</v>
      </c>
      <c r="AU221" s="174" t="s">
        <v>152</v>
      </c>
      <c r="AV221" s="11" t="s">
        <v>23</v>
      </c>
      <c r="AW221" s="11" t="s">
        <v>36</v>
      </c>
      <c r="AX221" s="11" t="s">
        <v>72</v>
      </c>
      <c r="AY221" s="174" t="s">
        <v>143</v>
      </c>
    </row>
    <row r="222" spans="2:65" s="11" customFormat="1" x14ac:dyDescent="0.3">
      <c r="B222" s="170"/>
      <c r="D222" s="171" t="s">
        <v>154</v>
      </c>
      <c r="E222" s="172" t="s">
        <v>3</v>
      </c>
      <c r="F222" s="173" t="s">
        <v>301</v>
      </c>
      <c r="H222" s="174" t="s">
        <v>3</v>
      </c>
      <c r="I222" s="175"/>
      <c r="L222" s="170"/>
      <c r="M222" s="176"/>
      <c r="N222" s="177"/>
      <c r="O222" s="177"/>
      <c r="P222" s="177"/>
      <c r="Q222" s="177"/>
      <c r="R222" s="177"/>
      <c r="S222" s="177"/>
      <c r="T222" s="178"/>
      <c r="AT222" s="174" t="s">
        <v>154</v>
      </c>
      <c r="AU222" s="174" t="s">
        <v>152</v>
      </c>
      <c r="AV222" s="11" t="s">
        <v>23</v>
      </c>
      <c r="AW222" s="11" t="s">
        <v>36</v>
      </c>
      <c r="AX222" s="11" t="s">
        <v>72</v>
      </c>
      <c r="AY222" s="174" t="s">
        <v>143</v>
      </c>
    </row>
    <row r="223" spans="2:65" s="12" customFormat="1" x14ac:dyDescent="0.3">
      <c r="B223" s="179"/>
      <c r="D223" s="188" t="s">
        <v>154</v>
      </c>
      <c r="E223" s="197" t="s">
        <v>3</v>
      </c>
      <c r="F223" s="198" t="s">
        <v>302</v>
      </c>
      <c r="H223" s="199">
        <v>166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154</v>
      </c>
      <c r="AU223" s="180" t="s">
        <v>152</v>
      </c>
      <c r="AV223" s="12" t="s">
        <v>152</v>
      </c>
      <c r="AW223" s="12" t="s">
        <v>36</v>
      </c>
      <c r="AX223" s="12" t="s">
        <v>23</v>
      </c>
      <c r="AY223" s="180" t="s">
        <v>143</v>
      </c>
    </row>
    <row r="224" spans="2:65" s="1" customFormat="1" ht="22.5" customHeight="1" x14ac:dyDescent="0.3">
      <c r="B224" s="158"/>
      <c r="C224" s="159" t="s">
        <v>8</v>
      </c>
      <c r="D224" s="159" t="s">
        <v>146</v>
      </c>
      <c r="E224" s="160" t="s">
        <v>303</v>
      </c>
      <c r="F224" s="161" t="s">
        <v>304</v>
      </c>
      <c r="G224" s="162" t="s">
        <v>212</v>
      </c>
      <c r="H224" s="163">
        <v>327.10000000000002</v>
      </c>
      <c r="I224" s="322">
        <v>0</v>
      </c>
      <c r="J224" s="164">
        <f>ROUND(I224*H224,2)</f>
        <v>0</v>
      </c>
      <c r="K224" s="161" t="s">
        <v>150</v>
      </c>
      <c r="L224" s="34"/>
      <c r="M224" s="165" t="s">
        <v>3</v>
      </c>
      <c r="N224" s="166" t="s">
        <v>44</v>
      </c>
      <c r="O224" s="35"/>
      <c r="P224" s="167">
        <f>O224*H224</f>
        <v>0</v>
      </c>
      <c r="Q224" s="167">
        <v>0</v>
      </c>
      <c r="R224" s="167">
        <f>Q224*H224</f>
        <v>0</v>
      </c>
      <c r="S224" s="167">
        <v>0</v>
      </c>
      <c r="T224" s="168">
        <f>S224*H224</f>
        <v>0</v>
      </c>
      <c r="AR224" s="18" t="s">
        <v>151</v>
      </c>
      <c r="AT224" s="18" t="s">
        <v>146</v>
      </c>
      <c r="AU224" s="18" t="s">
        <v>152</v>
      </c>
      <c r="AY224" s="18" t="s">
        <v>143</v>
      </c>
      <c r="BE224" s="169">
        <f>IF(N224="základní",J224,0)</f>
        <v>0</v>
      </c>
      <c r="BF224" s="169">
        <f>IF(N224="snížená",J224,0)</f>
        <v>0</v>
      </c>
      <c r="BG224" s="169">
        <f>IF(N224="zákl. přenesená",J224,0)</f>
        <v>0</v>
      </c>
      <c r="BH224" s="169">
        <f>IF(N224="sníž. přenesená",J224,0)</f>
        <v>0</v>
      </c>
      <c r="BI224" s="169">
        <f>IF(N224="nulová",J224,0)</f>
        <v>0</v>
      </c>
      <c r="BJ224" s="18" t="s">
        <v>152</v>
      </c>
      <c r="BK224" s="169">
        <f>ROUND(I224*H224,2)</f>
        <v>0</v>
      </c>
      <c r="BL224" s="18" t="s">
        <v>151</v>
      </c>
      <c r="BM224" s="18" t="s">
        <v>305</v>
      </c>
    </row>
    <row r="225" spans="2:51" s="11" customFormat="1" x14ac:dyDescent="0.3">
      <c r="B225" s="170"/>
      <c r="D225" s="171" t="s">
        <v>154</v>
      </c>
      <c r="E225" s="172" t="s">
        <v>3</v>
      </c>
      <c r="F225" s="173" t="s">
        <v>306</v>
      </c>
      <c r="H225" s="174" t="s">
        <v>3</v>
      </c>
      <c r="I225" s="175"/>
      <c r="L225" s="170"/>
      <c r="M225" s="176"/>
      <c r="N225" s="177"/>
      <c r="O225" s="177"/>
      <c r="P225" s="177"/>
      <c r="Q225" s="177"/>
      <c r="R225" s="177"/>
      <c r="S225" s="177"/>
      <c r="T225" s="178"/>
      <c r="AT225" s="174" t="s">
        <v>154</v>
      </c>
      <c r="AU225" s="174" t="s">
        <v>152</v>
      </c>
      <c r="AV225" s="11" t="s">
        <v>23</v>
      </c>
      <c r="AW225" s="11" t="s">
        <v>36</v>
      </c>
      <c r="AX225" s="11" t="s">
        <v>72</v>
      </c>
      <c r="AY225" s="174" t="s">
        <v>143</v>
      </c>
    </row>
    <row r="226" spans="2:51" s="11" customFormat="1" x14ac:dyDescent="0.3">
      <c r="B226" s="170"/>
      <c r="D226" s="171" t="s">
        <v>154</v>
      </c>
      <c r="E226" s="172" t="s">
        <v>3</v>
      </c>
      <c r="F226" s="173" t="s">
        <v>307</v>
      </c>
      <c r="H226" s="174" t="s">
        <v>3</v>
      </c>
      <c r="I226" s="175"/>
      <c r="L226" s="170"/>
      <c r="M226" s="176"/>
      <c r="N226" s="177"/>
      <c r="O226" s="177"/>
      <c r="P226" s="177"/>
      <c r="Q226" s="177"/>
      <c r="R226" s="177"/>
      <c r="S226" s="177"/>
      <c r="T226" s="178"/>
      <c r="AT226" s="174" t="s">
        <v>154</v>
      </c>
      <c r="AU226" s="174" t="s">
        <v>152</v>
      </c>
      <c r="AV226" s="11" t="s">
        <v>23</v>
      </c>
      <c r="AW226" s="11" t="s">
        <v>36</v>
      </c>
      <c r="AX226" s="11" t="s">
        <v>72</v>
      </c>
      <c r="AY226" s="174" t="s">
        <v>143</v>
      </c>
    </row>
    <row r="227" spans="2:51" s="11" customFormat="1" x14ac:dyDescent="0.3">
      <c r="B227" s="170"/>
      <c r="D227" s="171" t="s">
        <v>154</v>
      </c>
      <c r="E227" s="172" t="s">
        <v>3</v>
      </c>
      <c r="F227" s="173" t="s">
        <v>308</v>
      </c>
      <c r="H227" s="174" t="s">
        <v>3</v>
      </c>
      <c r="I227" s="175"/>
      <c r="L227" s="170"/>
      <c r="M227" s="176"/>
      <c r="N227" s="177"/>
      <c r="O227" s="177"/>
      <c r="P227" s="177"/>
      <c r="Q227" s="177"/>
      <c r="R227" s="177"/>
      <c r="S227" s="177"/>
      <c r="T227" s="178"/>
      <c r="AT227" s="174" t="s">
        <v>154</v>
      </c>
      <c r="AU227" s="174" t="s">
        <v>152</v>
      </c>
      <c r="AV227" s="11" t="s">
        <v>23</v>
      </c>
      <c r="AW227" s="11" t="s">
        <v>36</v>
      </c>
      <c r="AX227" s="11" t="s">
        <v>72</v>
      </c>
      <c r="AY227" s="174" t="s">
        <v>143</v>
      </c>
    </row>
    <row r="228" spans="2:51" s="12" customFormat="1" x14ac:dyDescent="0.3">
      <c r="B228" s="179"/>
      <c r="D228" s="171" t="s">
        <v>154</v>
      </c>
      <c r="E228" s="180" t="s">
        <v>3</v>
      </c>
      <c r="F228" s="181" t="s">
        <v>273</v>
      </c>
      <c r="H228" s="182">
        <v>47</v>
      </c>
      <c r="I228" s="183"/>
      <c r="L228" s="179"/>
      <c r="M228" s="184"/>
      <c r="N228" s="185"/>
      <c r="O228" s="185"/>
      <c r="P228" s="185"/>
      <c r="Q228" s="185"/>
      <c r="R228" s="185"/>
      <c r="S228" s="185"/>
      <c r="T228" s="186"/>
      <c r="AT228" s="180" t="s">
        <v>154</v>
      </c>
      <c r="AU228" s="180" t="s">
        <v>152</v>
      </c>
      <c r="AV228" s="12" t="s">
        <v>152</v>
      </c>
      <c r="AW228" s="12" t="s">
        <v>36</v>
      </c>
      <c r="AX228" s="12" t="s">
        <v>72</v>
      </c>
      <c r="AY228" s="180" t="s">
        <v>143</v>
      </c>
    </row>
    <row r="229" spans="2:51" s="11" customFormat="1" x14ac:dyDescent="0.3">
      <c r="B229" s="170"/>
      <c r="D229" s="171" t="s">
        <v>154</v>
      </c>
      <c r="E229" s="172" t="s">
        <v>3</v>
      </c>
      <c r="F229" s="173" t="s">
        <v>309</v>
      </c>
      <c r="H229" s="174" t="s">
        <v>3</v>
      </c>
      <c r="I229" s="175"/>
      <c r="L229" s="170"/>
      <c r="M229" s="176"/>
      <c r="N229" s="177"/>
      <c r="O229" s="177"/>
      <c r="P229" s="177"/>
      <c r="Q229" s="177"/>
      <c r="R229" s="177"/>
      <c r="S229" s="177"/>
      <c r="T229" s="178"/>
      <c r="AT229" s="174" t="s">
        <v>154</v>
      </c>
      <c r="AU229" s="174" t="s">
        <v>152</v>
      </c>
      <c r="AV229" s="11" t="s">
        <v>23</v>
      </c>
      <c r="AW229" s="11" t="s">
        <v>36</v>
      </c>
      <c r="AX229" s="11" t="s">
        <v>72</v>
      </c>
      <c r="AY229" s="174" t="s">
        <v>143</v>
      </c>
    </row>
    <row r="230" spans="2:51" s="12" customFormat="1" x14ac:dyDescent="0.3">
      <c r="B230" s="179"/>
      <c r="D230" s="171" t="s">
        <v>154</v>
      </c>
      <c r="E230" s="180" t="s">
        <v>3</v>
      </c>
      <c r="F230" s="181" t="s">
        <v>310</v>
      </c>
      <c r="H230" s="182">
        <v>21</v>
      </c>
      <c r="I230" s="183"/>
      <c r="L230" s="179"/>
      <c r="M230" s="184"/>
      <c r="N230" s="185"/>
      <c r="O230" s="185"/>
      <c r="P230" s="185"/>
      <c r="Q230" s="185"/>
      <c r="R230" s="185"/>
      <c r="S230" s="185"/>
      <c r="T230" s="186"/>
      <c r="AT230" s="180" t="s">
        <v>154</v>
      </c>
      <c r="AU230" s="180" t="s">
        <v>152</v>
      </c>
      <c r="AV230" s="12" t="s">
        <v>152</v>
      </c>
      <c r="AW230" s="12" t="s">
        <v>36</v>
      </c>
      <c r="AX230" s="12" t="s">
        <v>72</v>
      </c>
      <c r="AY230" s="180" t="s">
        <v>143</v>
      </c>
    </row>
    <row r="231" spans="2:51" s="11" customFormat="1" x14ac:dyDescent="0.3">
      <c r="B231" s="170"/>
      <c r="D231" s="171" t="s">
        <v>154</v>
      </c>
      <c r="E231" s="172" t="s">
        <v>3</v>
      </c>
      <c r="F231" s="173" t="s">
        <v>311</v>
      </c>
      <c r="H231" s="174" t="s">
        <v>3</v>
      </c>
      <c r="I231" s="175"/>
      <c r="L231" s="170"/>
      <c r="M231" s="176"/>
      <c r="N231" s="177"/>
      <c r="O231" s="177"/>
      <c r="P231" s="177"/>
      <c r="Q231" s="177"/>
      <c r="R231" s="177"/>
      <c r="S231" s="177"/>
      <c r="T231" s="178"/>
      <c r="AT231" s="174" t="s">
        <v>154</v>
      </c>
      <c r="AU231" s="174" t="s">
        <v>152</v>
      </c>
      <c r="AV231" s="11" t="s">
        <v>23</v>
      </c>
      <c r="AW231" s="11" t="s">
        <v>36</v>
      </c>
      <c r="AX231" s="11" t="s">
        <v>72</v>
      </c>
      <c r="AY231" s="174" t="s">
        <v>143</v>
      </c>
    </row>
    <row r="232" spans="2:51" s="12" customFormat="1" x14ac:dyDescent="0.3">
      <c r="B232" s="179"/>
      <c r="D232" s="171" t="s">
        <v>154</v>
      </c>
      <c r="E232" s="180" t="s">
        <v>3</v>
      </c>
      <c r="F232" s="181" t="s">
        <v>312</v>
      </c>
      <c r="H232" s="182">
        <v>32.1</v>
      </c>
      <c r="I232" s="183"/>
      <c r="L232" s="179"/>
      <c r="M232" s="184"/>
      <c r="N232" s="185"/>
      <c r="O232" s="185"/>
      <c r="P232" s="185"/>
      <c r="Q232" s="185"/>
      <c r="R232" s="185"/>
      <c r="S232" s="185"/>
      <c r="T232" s="186"/>
      <c r="AT232" s="180" t="s">
        <v>154</v>
      </c>
      <c r="AU232" s="180" t="s">
        <v>152</v>
      </c>
      <c r="AV232" s="12" t="s">
        <v>152</v>
      </c>
      <c r="AW232" s="12" t="s">
        <v>36</v>
      </c>
      <c r="AX232" s="12" t="s">
        <v>72</v>
      </c>
      <c r="AY232" s="180" t="s">
        <v>143</v>
      </c>
    </row>
    <row r="233" spans="2:51" s="14" customFormat="1" x14ac:dyDescent="0.3">
      <c r="B233" s="200"/>
      <c r="D233" s="171" t="s">
        <v>154</v>
      </c>
      <c r="E233" s="201" t="s">
        <v>3</v>
      </c>
      <c r="F233" s="202" t="s">
        <v>256</v>
      </c>
      <c r="H233" s="203">
        <v>100.1</v>
      </c>
      <c r="I233" s="204"/>
      <c r="L233" s="200"/>
      <c r="M233" s="205"/>
      <c r="N233" s="206"/>
      <c r="O233" s="206"/>
      <c r="P233" s="206"/>
      <c r="Q233" s="206"/>
      <c r="R233" s="206"/>
      <c r="S233" s="206"/>
      <c r="T233" s="207"/>
      <c r="AT233" s="201" t="s">
        <v>154</v>
      </c>
      <c r="AU233" s="201" t="s">
        <v>152</v>
      </c>
      <c r="AV233" s="14" t="s">
        <v>163</v>
      </c>
      <c r="AW233" s="14" t="s">
        <v>36</v>
      </c>
      <c r="AX233" s="14" t="s">
        <v>72</v>
      </c>
      <c r="AY233" s="201" t="s">
        <v>143</v>
      </c>
    </row>
    <row r="234" spans="2:51" s="11" customFormat="1" x14ac:dyDescent="0.3">
      <c r="B234" s="170"/>
      <c r="D234" s="171" t="s">
        <v>154</v>
      </c>
      <c r="E234" s="172" t="s">
        <v>3</v>
      </c>
      <c r="F234" s="173" t="s">
        <v>313</v>
      </c>
      <c r="H234" s="174" t="s">
        <v>3</v>
      </c>
      <c r="I234" s="175"/>
      <c r="L234" s="170"/>
      <c r="M234" s="176"/>
      <c r="N234" s="177"/>
      <c r="O234" s="177"/>
      <c r="P234" s="177"/>
      <c r="Q234" s="177"/>
      <c r="R234" s="177"/>
      <c r="S234" s="177"/>
      <c r="T234" s="178"/>
      <c r="AT234" s="174" t="s">
        <v>154</v>
      </c>
      <c r="AU234" s="174" t="s">
        <v>152</v>
      </c>
      <c r="AV234" s="11" t="s">
        <v>23</v>
      </c>
      <c r="AW234" s="11" t="s">
        <v>36</v>
      </c>
      <c r="AX234" s="11" t="s">
        <v>72</v>
      </c>
      <c r="AY234" s="174" t="s">
        <v>143</v>
      </c>
    </row>
    <row r="235" spans="2:51" s="11" customFormat="1" x14ac:dyDescent="0.3">
      <c r="B235" s="170"/>
      <c r="D235" s="171" t="s">
        <v>154</v>
      </c>
      <c r="E235" s="172" t="s">
        <v>3</v>
      </c>
      <c r="F235" s="173" t="s">
        <v>314</v>
      </c>
      <c r="H235" s="174" t="s">
        <v>3</v>
      </c>
      <c r="I235" s="175"/>
      <c r="L235" s="170"/>
      <c r="M235" s="176"/>
      <c r="N235" s="177"/>
      <c r="O235" s="177"/>
      <c r="P235" s="177"/>
      <c r="Q235" s="177"/>
      <c r="R235" s="177"/>
      <c r="S235" s="177"/>
      <c r="T235" s="178"/>
      <c r="AT235" s="174" t="s">
        <v>154</v>
      </c>
      <c r="AU235" s="174" t="s">
        <v>152</v>
      </c>
      <c r="AV235" s="11" t="s">
        <v>23</v>
      </c>
      <c r="AW235" s="11" t="s">
        <v>36</v>
      </c>
      <c r="AX235" s="11" t="s">
        <v>72</v>
      </c>
      <c r="AY235" s="174" t="s">
        <v>143</v>
      </c>
    </row>
    <row r="236" spans="2:51" s="12" customFormat="1" x14ac:dyDescent="0.3">
      <c r="B236" s="179"/>
      <c r="D236" s="171" t="s">
        <v>154</v>
      </c>
      <c r="E236" s="180" t="s">
        <v>3</v>
      </c>
      <c r="F236" s="181" t="s">
        <v>315</v>
      </c>
      <c r="H236" s="182">
        <v>166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154</v>
      </c>
      <c r="AU236" s="180" t="s">
        <v>152</v>
      </c>
      <c r="AV236" s="12" t="s">
        <v>152</v>
      </c>
      <c r="AW236" s="12" t="s">
        <v>36</v>
      </c>
      <c r="AX236" s="12" t="s">
        <v>72</v>
      </c>
      <c r="AY236" s="180" t="s">
        <v>143</v>
      </c>
    </row>
    <row r="237" spans="2:51" s="11" customFormat="1" x14ac:dyDescent="0.3">
      <c r="B237" s="170"/>
      <c r="D237" s="171" t="s">
        <v>154</v>
      </c>
      <c r="E237" s="172" t="s">
        <v>3</v>
      </c>
      <c r="F237" s="173" t="s">
        <v>316</v>
      </c>
      <c r="H237" s="174" t="s">
        <v>3</v>
      </c>
      <c r="I237" s="175"/>
      <c r="L237" s="170"/>
      <c r="M237" s="176"/>
      <c r="N237" s="177"/>
      <c r="O237" s="177"/>
      <c r="P237" s="177"/>
      <c r="Q237" s="177"/>
      <c r="R237" s="177"/>
      <c r="S237" s="177"/>
      <c r="T237" s="178"/>
      <c r="AT237" s="174" t="s">
        <v>154</v>
      </c>
      <c r="AU237" s="174" t="s">
        <v>152</v>
      </c>
      <c r="AV237" s="11" t="s">
        <v>23</v>
      </c>
      <c r="AW237" s="11" t="s">
        <v>36</v>
      </c>
      <c r="AX237" s="11" t="s">
        <v>72</v>
      </c>
      <c r="AY237" s="174" t="s">
        <v>143</v>
      </c>
    </row>
    <row r="238" spans="2:51" s="12" customFormat="1" x14ac:dyDescent="0.3">
      <c r="B238" s="179"/>
      <c r="D238" s="171" t="s">
        <v>154</v>
      </c>
      <c r="E238" s="180" t="s">
        <v>3</v>
      </c>
      <c r="F238" s="181" t="s">
        <v>317</v>
      </c>
      <c r="H238" s="182">
        <v>61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154</v>
      </c>
      <c r="AU238" s="180" t="s">
        <v>152</v>
      </c>
      <c r="AV238" s="12" t="s">
        <v>152</v>
      </c>
      <c r="AW238" s="12" t="s">
        <v>36</v>
      </c>
      <c r="AX238" s="12" t="s">
        <v>72</v>
      </c>
      <c r="AY238" s="180" t="s">
        <v>143</v>
      </c>
    </row>
    <row r="239" spans="2:51" s="14" customFormat="1" x14ac:dyDescent="0.3">
      <c r="B239" s="200"/>
      <c r="D239" s="171" t="s">
        <v>154</v>
      </c>
      <c r="E239" s="201" t="s">
        <v>3</v>
      </c>
      <c r="F239" s="202" t="s">
        <v>262</v>
      </c>
      <c r="H239" s="203">
        <v>227</v>
      </c>
      <c r="I239" s="204"/>
      <c r="L239" s="200"/>
      <c r="M239" s="205"/>
      <c r="N239" s="206"/>
      <c r="O239" s="206"/>
      <c r="P239" s="206"/>
      <c r="Q239" s="206"/>
      <c r="R239" s="206"/>
      <c r="S239" s="206"/>
      <c r="T239" s="207"/>
      <c r="AT239" s="201" t="s">
        <v>154</v>
      </c>
      <c r="AU239" s="201" t="s">
        <v>152</v>
      </c>
      <c r="AV239" s="14" t="s">
        <v>163</v>
      </c>
      <c r="AW239" s="14" t="s">
        <v>36</v>
      </c>
      <c r="AX239" s="14" t="s">
        <v>72</v>
      </c>
      <c r="AY239" s="201" t="s">
        <v>143</v>
      </c>
    </row>
    <row r="240" spans="2:51" s="13" customFormat="1" x14ac:dyDescent="0.3">
      <c r="B240" s="187"/>
      <c r="D240" s="188" t="s">
        <v>154</v>
      </c>
      <c r="E240" s="189" t="s">
        <v>3</v>
      </c>
      <c r="F240" s="190" t="s">
        <v>159</v>
      </c>
      <c r="H240" s="191">
        <v>327.10000000000002</v>
      </c>
      <c r="I240" s="192"/>
      <c r="L240" s="187"/>
      <c r="M240" s="193"/>
      <c r="N240" s="194"/>
      <c r="O240" s="194"/>
      <c r="P240" s="194"/>
      <c r="Q240" s="194"/>
      <c r="R240" s="194"/>
      <c r="S240" s="194"/>
      <c r="T240" s="195"/>
      <c r="AT240" s="196" t="s">
        <v>154</v>
      </c>
      <c r="AU240" s="196" t="s">
        <v>152</v>
      </c>
      <c r="AV240" s="13" t="s">
        <v>151</v>
      </c>
      <c r="AW240" s="13" t="s">
        <v>36</v>
      </c>
      <c r="AX240" s="13" t="s">
        <v>23</v>
      </c>
      <c r="AY240" s="196" t="s">
        <v>143</v>
      </c>
    </row>
    <row r="241" spans="2:65" s="1" customFormat="1" ht="22.5" customHeight="1" x14ac:dyDescent="0.3">
      <c r="B241" s="158"/>
      <c r="C241" s="159" t="s">
        <v>318</v>
      </c>
      <c r="D241" s="159" t="s">
        <v>146</v>
      </c>
      <c r="E241" s="160" t="s">
        <v>319</v>
      </c>
      <c r="F241" s="161" t="s">
        <v>320</v>
      </c>
      <c r="G241" s="162" t="s">
        <v>212</v>
      </c>
      <c r="H241" s="163">
        <v>100.1</v>
      </c>
      <c r="I241" s="322">
        <v>0</v>
      </c>
      <c r="J241" s="164">
        <f>ROUND(I241*H241,2)</f>
        <v>0</v>
      </c>
      <c r="K241" s="161" t="s">
        <v>150</v>
      </c>
      <c r="L241" s="34"/>
      <c r="M241" s="165" t="s">
        <v>3</v>
      </c>
      <c r="N241" s="166" t="s">
        <v>44</v>
      </c>
      <c r="O241" s="35"/>
      <c r="P241" s="167">
        <f>O241*H241</f>
        <v>0</v>
      </c>
      <c r="Q241" s="167">
        <v>0</v>
      </c>
      <c r="R241" s="167">
        <f>Q241*H241</f>
        <v>0</v>
      </c>
      <c r="S241" s="167">
        <v>0</v>
      </c>
      <c r="T241" s="168">
        <f>S241*H241</f>
        <v>0</v>
      </c>
      <c r="AR241" s="18" t="s">
        <v>151</v>
      </c>
      <c r="AT241" s="18" t="s">
        <v>146</v>
      </c>
      <c r="AU241" s="18" t="s">
        <v>152</v>
      </c>
      <c r="AY241" s="18" t="s">
        <v>143</v>
      </c>
      <c r="BE241" s="169">
        <f>IF(N241="základní",J241,0)</f>
        <v>0</v>
      </c>
      <c r="BF241" s="169">
        <f>IF(N241="snížená",J241,0)</f>
        <v>0</v>
      </c>
      <c r="BG241" s="169">
        <f>IF(N241="zákl. přenesená",J241,0)</f>
        <v>0</v>
      </c>
      <c r="BH241" s="169">
        <f>IF(N241="sníž. přenesená",J241,0)</f>
        <v>0</v>
      </c>
      <c r="BI241" s="169">
        <f>IF(N241="nulová",J241,0)</f>
        <v>0</v>
      </c>
      <c r="BJ241" s="18" t="s">
        <v>152</v>
      </c>
      <c r="BK241" s="169">
        <f>ROUND(I241*H241,2)</f>
        <v>0</v>
      </c>
      <c r="BL241" s="18" t="s">
        <v>151</v>
      </c>
      <c r="BM241" s="18" t="s">
        <v>321</v>
      </c>
    </row>
    <row r="242" spans="2:65" s="11" customFormat="1" x14ac:dyDescent="0.3">
      <c r="B242" s="170"/>
      <c r="D242" s="171" t="s">
        <v>154</v>
      </c>
      <c r="E242" s="172" t="s">
        <v>3</v>
      </c>
      <c r="F242" s="173" t="s">
        <v>322</v>
      </c>
      <c r="H242" s="174" t="s">
        <v>3</v>
      </c>
      <c r="I242" s="175"/>
      <c r="L242" s="170"/>
      <c r="M242" s="176"/>
      <c r="N242" s="177"/>
      <c r="O242" s="177"/>
      <c r="P242" s="177"/>
      <c r="Q242" s="177"/>
      <c r="R242" s="177"/>
      <c r="S242" s="177"/>
      <c r="T242" s="178"/>
      <c r="AT242" s="174" t="s">
        <v>154</v>
      </c>
      <c r="AU242" s="174" t="s">
        <v>152</v>
      </c>
      <c r="AV242" s="11" t="s">
        <v>23</v>
      </c>
      <c r="AW242" s="11" t="s">
        <v>36</v>
      </c>
      <c r="AX242" s="11" t="s">
        <v>72</v>
      </c>
      <c r="AY242" s="174" t="s">
        <v>143</v>
      </c>
    </row>
    <row r="243" spans="2:65" s="12" customFormat="1" x14ac:dyDescent="0.3">
      <c r="B243" s="179"/>
      <c r="D243" s="188" t="s">
        <v>154</v>
      </c>
      <c r="E243" s="197" t="s">
        <v>3</v>
      </c>
      <c r="F243" s="198" t="s">
        <v>323</v>
      </c>
      <c r="H243" s="199">
        <v>100.1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154</v>
      </c>
      <c r="AU243" s="180" t="s">
        <v>152</v>
      </c>
      <c r="AV243" s="12" t="s">
        <v>152</v>
      </c>
      <c r="AW243" s="12" t="s">
        <v>36</v>
      </c>
      <c r="AX243" s="12" t="s">
        <v>23</v>
      </c>
      <c r="AY243" s="180" t="s">
        <v>143</v>
      </c>
    </row>
    <row r="244" spans="2:65" s="1" customFormat="1" ht="22.5" customHeight="1" x14ac:dyDescent="0.3">
      <c r="B244" s="158"/>
      <c r="C244" s="159" t="s">
        <v>324</v>
      </c>
      <c r="D244" s="159" t="s">
        <v>146</v>
      </c>
      <c r="E244" s="160" t="s">
        <v>325</v>
      </c>
      <c r="F244" s="161" t="s">
        <v>326</v>
      </c>
      <c r="G244" s="162" t="s">
        <v>173</v>
      </c>
      <c r="H244" s="163">
        <v>150.15</v>
      </c>
      <c r="I244" s="322">
        <v>0</v>
      </c>
      <c r="J244" s="164">
        <f>ROUND(I244*H244,2)</f>
        <v>0</v>
      </c>
      <c r="K244" s="161" t="s">
        <v>150</v>
      </c>
      <c r="L244" s="34"/>
      <c r="M244" s="165" t="s">
        <v>3</v>
      </c>
      <c r="N244" s="166" t="s">
        <v>44</v>
      </c>
      <c r="O244" s="35"/>
      <c r="P244" s="167">
        <f>O244*H244</f>
        <v>0</v>
      </c>
      <c r="Q244" s="167">
        <v>0</v>
      </c>
      <c r="R244" s="167">
        <f>Q244*H244</f>
        <v>0</v>
      </c>
      <c r="S244" s="167">
        <v>0</v>
      </c>
      <c r="T244" s="168">
        <f>S244*H244</f>
        <v>0</v>
      </c>
      <c r="AR244" s="18" t="s">
        <v>151</v>
      </c>
      <c r="AT244" s="18" t="s">
        <v>146</v>
      </c>
      <c r="AU244" s="18" t="s">
        <v>152</v>
      </c>
      <c r="AY244" s="18" t="s">
        <v>143</v>
      </c>
      <c r="BE244" s="169">
        <f>IF(N244="základní",J244,0)</f>
        <v>0</v>
      </c>
      <c r="BF244" s="169">
        <f>IF(N244="snížená",J244,0)</f>
        <v>0</v>
      </c>
      <c r="BG244" s="169">
        <f>IF(N244="zákl. přenesená",J244,0)</f>
        <v>0</v>
      </c>
      <c r="BH244" s="169">
        <f>IF(N244="sníž. přenesená",J244,0)</f>
        <v>0</v>
      </c>
      <c r="BI244" s="169">
        <f>IF(N244="nulová",J244,0)</f>
        <v>0</v>
      </c>
      <c r="BJ244" s="18" t="s">
        <v>152</v>
      </c>
      <c r="BK244" s="169">
        <f>ROUND(I244*H244,2)</f>
        <v>0</v>
      </c>
      <c r="BL244" s="18" t="s">
        <v>151</v>
      </c>
      <c r="BM244" s="18" t="s">
        <v>327</v>
      </c>
    </row>
    <row r="245" spans="2:65" s="12" customFormat="1" x14ac:dyDescent="0.3">
      <c r="B245" s="179"/>
      <c r="D245" s="188" t="s">
        <v>154</v>
      </c>
      <c r="E245" s="197" t="s">
        <v>3</v>
      </c>
      <c r="F245" s="198" t="s">
        <v>328</v>
      </c>
      <c r="H245" s="199">
        <v>150.15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154</v>
      </c>
      <c r="AU245" s="180" t="s">
        <v>152</v>
      </c>
      <c r="AV245" s="12" t="s">
        <v>152</v>
      </c>
      <c r="AW245" s="12" t="s">
        <v>36</v>
      </c>
      <c r="AX245" s="12" t="s">
        <v>23</v>
      </c>
      <c r="AY245" s="180" t="s">
        <v>143</v>
      </c>
    </row>
    <row r="246" spans="2:65" s="1" customFormat="1" ht="22.5" customHeight="1" x14ac:dyDescent="0.3">
      <c r="B246" s="158"/>
      <c r="C246" s="159" t="s">
        <v>329</v>
      </c>
      <c r="D246" s="159" t="s">
        <v>146</v>
      </c>
      <c r="E246" s="160" t="s">
        <v>330</v>
      </c>
      <c r="F246" s="161" t="s">
        <v>331</v>
      </c>
      <c r="G246" s="162" t="s">
        <v>149</v>
      </c>
      <c r="H246" s="163">
        <v>300</v>
      </c>
      <c r="I246" s="322">
        <v>0</v>
      </c>
      <c r="J246" s="164">
        <f>ROUND(I246*H246,2)</f>
        <v>0</v>
      </c>
      <c r="K246" s="161" t="s">
        <v>150</v>
      </c>
      <c r="L246" s="34"/>
      <c r="M246" s="165" t="s">
        <v>3</v>
      </c>
      <c r="N246" s="166" t="s">
        <v>44</v>
      </c>
      <c r="O246" s="35"/>
      <c r="P246" s="167">
        <f>O246*H246</f>
        <v>0</v>
      </c>
      <c r="Q246" s="167">
        <v>0</v>
      </c>
      <c r="R246" s="167">
        <f>Q246*H246</f>
        <v>0</v>
      </c>
      <c r="S246" s="167">
        <v>0</v>
      </c>
      <c r="T246" s="168">
        <f>S246*H246</f>
        <v>0</v>
      </c>
      <c r="AR246" s="18" t="s">
        <v>151</v>
      </c>
      <c r="AT246" s="18" t="s">
        <v>146</v>
      </c>
      <c r="AU246" s="18" t="s">
        <v>152</v>
      </c>
      <c r="AY246" s="18" t="s">
        <v>143</v>
      </c>
      <c r="BE246" s="169">
        <f>IF(N246="základní",J246,0)</f>
        <v>0</v>
      </c>
      <c r="BF246" s="169">
        <f>IF(N246="snížená",J246,0)</f>
        <v>0</v>
      </c>
      <c r="BG246" s="169">
        <f>IF(N246="zákl. přenesená",J246,0)</f>
        <v>0</v>
      </c>
      <c r="BH246" s="169">
        <f>IF(N246="sníž. přenesená",J246,0)</f>
        <v>0</v>
      </c>
      <c r="BI246" s="169">
        <f>IF(N246="nulová",J246,0)</f>
        <v>0</v>
      </c>
      <c r="BJ246" s="18" t="s">
        <v>152</v>
      </c>
      <c r="BK246" s="169">
        <f>ROUND(I246*H246,2)</f>
        <v>0</v>
      </c>
      <c r="BL246" s="18" t="s">
        <v>151</v>
      </c>
      <c r="BM246" s="18" t="s">
        <v>332</v>
      </c>
    </row>
    <row r="247" spans="2:65" s="11" customFormat="1" x14ac:dyDescent="0.3">
      <c r="B247" s="170"/>
      <c r="D247" s="171" t="s">
        <v>154</v>
      </c>
      <c r="E247" s="172" t="s">
        <v>3</v>
      </c>
      <c r="F247" s="173" t="s">
        <v>333</v>
      </c>
      <c r="H247" s="174" t="s">
        <v>3</v>
      </c>
      <c r="I247" s="175"/>
      <c r="L247" s="170"/>
      <c r="M247" s="176"/>
      <c r="N247" s="177"/>
      <c r="O247" s="177"/>
      <c r="P247" s="177"/>
      <c r="Q247" s="177"/>
      <c r="R247" s="177"/>
      <c r="S247" s="177"/>
      <c r="T247" s="178"/>
      <c r="AT247" s="174" t="s">
        <v>154</v>
      </c>
      <c r="AU247" s="174" t="s">
        <v>152</v>
      </c>
      <c r="AV247" s="11" t="s">
        <v>23</v>
      </c>
      <c r="AW247" s="11" t="s">
        <v>36</v>
      </c>
      <c r="AX247" s="11" t="s">
        <v>72</v>
      </c>
      <c r="AY247" s="174" t="s">
        <v>143</v>
      </c>
    </row>
    <row r="248" spans="2:65" s="12" customFormat="1" x14ac:dyDescent="0.3">
      <c r="B248" s="179"/>
      <c r="D248" s="188" t="s">
        <v>154</v>
      </c>
      <c r="E248" s="197" t="s">
        <v>3</v>
      </c>
      <c r="F248" s="198" t="s">
        <v>334</v>
      </c>
      <c r="H248" s="199">
        <v>300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154</v>
      </c>
      <c r="AU248" s="180" t="s">
        <v>152</v>
      </c>
      <c r="AV248" s="12" t="s">
        <v>152</v>
      </c>
      <c r="AW248" s="12" t="s">
        <v>36</v>
      </c>
      <c r="AX248" s="12" t="s">
        <v>23</v>
      </c>
      <c r="AY248" s="180" t="s">
        <v>143</v>
      </c>
    </row>
    <row r="249" spans="2:65" s="1" customFormat="1" ht="22.5" customHeight="1" x14ac:dyDescent="0.3">
      <c r="B249" s="158"/>
      <c r="C249" s="211" t="s">
        <v>335</v>
      </c>
      <c r="D249" s="211" t="s">
        <v>295</v>
      </c>
      <c r="E249" s="212" t="s">
        <v>336</v>
      </c>
      <c r="F249" s="213" t="s">
        <v>337</v>
      </c>
      <c r="G249" s="214" t="s">
        <v>212</v>
      </c>
      <c r="H249" s="215">
        <v>61</v>
      </c>
      <c r="I249" s="325">
        <v>0</v>
      </c>
      <c r="J249" s="216">
        <f>ROUND(I249*H249,2)</f>
        <v>0</v>
      </c>
      <c r="K249" s="213" t="s">
        <v>3</v>
      </c>
      <c r="L249" s="217"/>
      <c r="M249" s="218" t="s">
        <v>3</v>
      </c>
      <c r="N249" s="219" t="s">
        <v>44</v>
      </c>
      <c r="O249" s="35"/>
      <c r="P249" s="167">
        <f>O249*H249</f>
        <v>0</v>
      </c>
      <c r="Q249" s="167">
        <v>1</v>
      </c>
      <c r="R249" s="167">
        <f>Q249*H249</f>
        <v>61</v>
      </c>
      <c r="S249" s="167">
        <v>0</v>
      </c>
      <c r="T249" s="168">
        <f>S249*H249</f>
        <v>0</v>
      </c>
      <c r="AR249" s="18" t="s">
        <v>191</v>
      </c>
      <c r="AT249" s="18" t="s">
        <v>295</v>
      </c>
      <c r="AU249" s="18" t="s">
        <v>152</v>
      </c>
      <c r="AY249" s="18" t="s">
        <v>143</v>
      </c>
      <c r="BE249" s="169">
        <f>IF(N249="základní",J249,0)</f>
        <v>0</v>
      </c>
      <c r="BF249" s="169">
        <f>IF(N249="snížená",J249,0)</f>
        <v>0</v>
      </c>
      <c r="BG249" s="169">
        <f>IF(N249="zákl. přenesená",J249,0)</f>
        <v>0</v>
      </c>
      <c r="BH249" s="169">
        <f>IF(N249="sníž. přenesená",J249,0)</f>
        <v>0</v>
      </c>
      <c r="BI249" s="169">
        <f>IF(N249="nulová",J249,0)</f>
        <v>0</v>
      </c>
      <c r="BJ249" s="18" t="s">
        <v>152</v>
      </c>
      <c r="BK249" s="169">
        <f>ROUND(I249*H249,2)</f>
        <v>0</v>
      </c>
      <c r="BL249" s="18" t="s">
        <v>151</v>
      </c>
      <c r="BM249" s="18" t="s">
        <v>338</v>
      </c>
    </row>
    <row r="250" spans="2:65" s="11" customFormat="1" x14ac:dyDescent="0.3">
      <c r="B250" s="170"/>
      <c r="D250" s="171" t="s">
        <v>154</v>
      </c>
      <c r="E250" s="172" t="s">
        <v>3</v>
      </c>
      <c r="F250" s="173" t="s">
        <v>339</v>
      </c>
      <c r="H250" s="174" t="s">
        <v>3</v>
      </c>
      <c r="I250" s="175"/>
      <c r="L250" s="170"/>
      <c r="M250" s="176"/>
      <c r="N250" s="177"/>
      <c r="O250" s="177"/>
      <c r="P250" s="177"/>
      <c r="Q250" s="177"/>
      <c r="R250" s="177"/>
      <c r="S250" s="177"/>
      <c r="T250" s="178"/>
      <c r="AT250" s="174" t="s">
        <v>154</v>
      </c>
      <c r="AU250" s="174" t="s">
        <v>152</v>
      </c>
      <c r="AV250" s="11" t="s">
        <v>23</v>
      </c>
      <c r="AW250" s="11" t="s">
        <v>36</v>
      </c>
      <c r="AX250" s="11" t="s">
        <v>72</v>
      </c>
      <c r="AY250" s="174" t="s">
        <v>143</v>
      </c>
    </row>
    <row r="251" spans="2:65" s="12" customFormat="1" x14ac:dyDescent="0.3">
      <c r="B251" s="179"/>
      <c r="D251" s="188" t="s">
        <v>154</v>
      </c>
      <c r="E251" s="197" t="s">
        <v>3</v>
      </c>
      <c r="F251" s="198" t="s">
        <v>340</v>
      </c>
      <c r="H251" s="199">
        <v>61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154</v>
      </c>
      <c r="AU251" s="180" t="s">
        <v>152</v>
      </c>
      <c r="AV251" s="12" t="s">
        <v>152</v>
      </c>
      <c r="AW251" s="12" t="s">
        <v>36</v>
      </c>
      <c r="AX251" s="12" t="s">
        <v>23</v>
      </c>
      <c r="AY251" s="180" t="s">
        <v>143</v>
      </c>
    </row>
    <row r="252" spans="2:65" s="1" customFormat="1" ht="22.5" customHeight="1" x14ac:dyDescent="0.3">
      <c r="B252" s="158"/>
      <c r="C252" s="159" t="s">
        <v>341</v>
      </c>
      <c r="D252" s="159" t="s">
        <v>146</v>
      </c>
      <c r="E252" s="160" t="s">
        <v>342</v>
      </c>
      <c r="F252" s="161" t="s">
        <v>343</v>
      </c>
      <c r="G252" s="162" t="s">
        <v>149</v>
      </c>
      <c r="H252" s="163">
        <v>300</v>
      </c>
      <c r="I252" s="322">
        <v>0</v>
      </c>
      <c r="J252" s="164">
        <f>ROUND(I252*H252,2)</f>
        <v>0</v>
      </c>
      <c r="K252" s="161" t="s">
        <v>150</v>
      </c>
      <c r="L252" s="34"/>
      <c r="M252" s="165" t="s">
        <v>3</v>
      </c>
      <c r="N252" s="166" t="s">
        <v>44</v>
      </c>
      <c r="O252" s="35"/>
      <c r="P252" s="167">
        <f>O252*H252</f>
        <v>0</v>
      </c>
      <c r="Q252" s="167">
        <v>0</v>
      </c>
      <c r="R252" s="167">
        <f>Q252*H252</f>
        <v>0</v>
      </c>
      <c r="S252" s="167">
        <v>0</v>
      </c>
      <c r="T252" s="168">
        <f>S252*H252</f>
        <v>0</v>
      </c>
      <c r="AR252" s="18" t="s">
        <v>151</v>
      </c>
      <c r="AT252" s="18" t="s">
        <v>146</v>
      </c>
      <c r="AU252" s="18" t="s">
        <v>152</v>
      </c>
      <c r="AY252" s="18" t="s">
        <v>143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18" t="s">
        <v>152</v>
      </c>
      <c r="BK252" s="169">
        <f>ROUND(I252*H252,2)</f>
        <v>0</v>
      </c>
      <c r="BL252" s="18" t="s">
        <v>151</v>
      </c>
      <c r="BM252" s="18" t="s">
        <v>344</v>
      </c>
    </row>
    <row r="253" spans="2:65" s="1" customFormat="1" ht="22.5" customHeight="1" x14ac:dyDescent="0.3">
      <c r="B253" s="158"/>
      <c r="C253" s="211" t="s">
        <v>345</v>
      </c>
      <c r="D253" s="211" t="s">
        <v>295</v>
      </c>
      <c r="E253" s="212" t="s">
        <v>346</v>
      </c>
      <c r="F253" s="213" t="s">
        <v>347</v>
      </c>
      <c r="G253" s="214" t="s">
        <v>348</v>
      </c>
      <c r="H253" s="215">
        <v>4.6349999999999998</v>
      </c>
      <c r="I253" s="325">
        <v>0</v>
      </c>
      <c r="J253" s="216">
        <f>ROUND(I253*H253,2)</f>
        <v>0</v>
      </c>
      <c r="K253" s="213" t="s">
        <v>150</v>
      </c>
      <c r="L253" s="217"/>
      <c r="M253" s="218" t="s">
        <v>3</v>
      </c>
      <c r="N253" s="219" t="s">
        <v>44</v>
      </c>
      <c r="O253" s="35"/>
      <c r="P253" s="167">
        <f>O253*H253</f>
        <v>0</v>
      </c>
      <c r="Q253" s="167">
        <v>1E-3</v>
      </c>
      <c r="R253" s="167">
        <f>Q253*H253</f>
        <v>4.6350000000000002E-3</v>
      </c>
      <c r="S253" s="167">
        <v>0</v>
      </c>
      <c r="T253" s="168">
        <f>S253*H253</f>
        <v>0</v>
      </c>
      <c r="AR253" s="18" t="s">
        <v>191</v>
      </c>
      <c r="AT253" s="18" t="s">
        <v>295</v>
      </c>
      <c r="AU253" s="18" t="s">
        <v>152</v>
      </c>
      <c r="AY253" s="18" t="s">
        <v>143</v>
      </c>
      <c r="BE253" s="169">
        <f>IF(N253="základní",J253,0)</f>
        <v>0</v>
      </c>
      <c r="BF253" s="169">
        <f>IF(N253="snížená",J253,0)</f>
        <v>0</v>
      </c>
      <c r="BG253" s="169">
        <f>IF(N253="zákl. přenesená",J253,0)</f>
        <v>0</v>
      </c>
      <c r="BH253" s="169">
        <f>IF(N253="sníž. přenesená",J253,0)</f>
        <v>0</v>
      </c>
      <c r="BI253" s="169">
        <f>IF(N253="nulová",J253,0)</f>
        <v>0</v>
      </c>
      <c r="BJ253" s="18" t="s">
        <v>152</v>
      </c>
      <c r="BK253" s="169">
        <f>ROUND(I253*H253,2)</f>
        <v>0</v>
      </c>
      <c r="BL253" s="18" t="s">
        <v>151</v>
      </c>
      <c r="BM253" s="18" t="s">
        <v>349</v>
      </c>
    </row>
    <row r="254" spans="2:65" s="11" customFormat="1" x14ac:dyDescent="0.3">
      <c r="B254" s="170"/>
      <c r="D254" s="171" t="s">
        <v>154</v>
      </c>
      <c r="E254" s="172" t="s">
        <v>3</v>
      </c>
      <c r="F254" s="173" t="s">
        <v>350</v>
      </c>
      <c r="H254" s="174" t="s">
        <v>3</v>
      </c>
      <c r="I254" s="175"/>
      <c r="L254" s="170"/>
      <c r="M254" s="176"/>
      <c r="N254" s="177"/>
      <c r="O254" s="177"/>
      <c r="P254" s="177"/>
      <c r="Q254" s="177"/>
      <c r="R254" s="177"/>
      <c r="S254" s="177"/>
      <c r="T254" s="178"/>
      <c r="AT254" s="174" t="s">
        <v>154</v>
      </c>
      <c r="AU254" s="174" t="s">
        <v>152</v>
      </c>
      <c r="AV254" s="11" t="s">
        <v>23</v>
      </c>
      <c r="AW254" s="11" t="s">
        <v>36</v>
      </c>
      <c r="AX254" s="11" t="s">
        <v>72</v>
      </c>
      <c r="AY254" s="174" t="s">
        <v>143</v>
      </c>
    </row>
    <row r="255" spans="2:65" s="11" customFormat="1" x14ac:dyDescent="0.3">
      <c r="B255" s="170"/>
      <c r="D255" s="171" t="s">
        <v>154</v>
      </c>
      <c r="E255" s="172" t="s">
        <v>3</v>
      </c>
      <c r="F255" s="173" t="s">
        <v>351</v>
      </c>
      <c r="H255" s="174" t="s">
        <v>3</v>
      </c>
      <c r="I255" s="175"/>
      <c r="L255" s="170"/>
      <c r="M255" s="176"/>
      <c r="N255" s="177"/>
      <c r="O255" s="177"/>
      <c r="P255" s="177"/>
      <c r="Q255" s="177"/>
      <c r="R255" s="177"/>
      <c r="S255" s="177"/>
      <c r="T255" s="178"/>
      <c r="AT255" s="174" t="s">
        <v>154</v>
      </c>
      <c r="AU255" s="174" t="s">
        <v>152</v>
      </c>
      <c r="AV255" s="11" t="s">
        <v>23</v>
      </c>
      <c r="AW255" s="11" t="s">
        <v>36</v>
      </c>
      <c r="AX255" s="11" t="s">
        <v>72</v>
      </c>
      <c r="AY255" s="174" t="s">
        <v>143</v>
      </c>
    </row>
    <row r="256" spans="2:65" s="12" customFormat="1" x14ac:dyDescent="0.3">
      <c r="B256" s="179"/>
      <c r="D256" s="188" t="s">
        <v>154</v>
      </c>
      <c r="E256" s="197" t="s">
        <v>3</v>
      </c>
      <c r="F256" s="198" t="s">
        <v>352</v>
      </c>
      <c r="H256" s="199">
        <v>4.6349999999999998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154</v>
      </c>
      <c r="AU256" s="180" t="s">
        <v>152</v>
      </c>
      <c r="AV256" s="12" t="s">
        <v>152</v>
      </c>
      <c r="AW256" s="12" t="s">
        <v>36</v>
      </c>
      <c r="AX256" s="12" t="s">
        <v>23</v>
      </c>
      <c r="AY256" s="180" t="s">
        <v>143</v>
      </c>
    </row>
    <row r="257" spans="2:65" s="1" customFormat="1" ht="22.5" customHeight="1" x14ac:dyDescent="0.3">
      <c r="B257" s="158"/>
      <c r="C257" s="159" t="s">
        <v>353</v>
      </c>
      <c r="D257" s="159" t="s">
        <v>146</v>
      </c>
      <c r="E257" s="160" t="s">
        <v>354</v>
      </c>
      <c r="F257" s="161" t="s">
        <v>355</v>
      </c>
      <c r="G257" s="162" t="s">
        <v>212</v>
      </c>
      <c r="H257" s="163">
        <v>3</v>
      </c>
      <c r="I257" s="322">
        <v>0</v>
      </c>
      <c r="J257" s="164">
        <f>ROUND(I257*H257,2)</f>
        <v>0</v>
      </c>
      <c r="K257" s="161" t="s">
        <v>150</v>
      </c>
      <c r="L257" s="34"/>
      <c r="M257" s="165" t="s">
        <v>3</v>
      </c>
      <c r="N257" s="166" t="s">
        <v>44</v>
      </c>
      <c r="O257" s="35"/>
      <c r="P257" s="167">
        <f>O257*H257</f>
        <v>0</v>
      </c>
      <c r="Q257" s="167">
        <v>0</v>
      </c>
      <c r="R257" s="167">
        <f>Q257*H257</f>
        <v>0</v>
      </c>
      <c r="S257" s="167">
        <v>0</v>
      </c>
      <c r="T257" s="168">
        <f>S257*H257</f>
        <v>0</v>
      </c>
      <c r="AR257" s="18" t="s">
        <v>151</v>
      </c>
      <c r="AT257" s="18" t="s">
        <v>146</v>
      </c>
      <c r="AU257" s="18" t="s">
        <v>152</v>
      </c>
      <c r="AY257" s="18" t="s">
        <v>143</v>
      </c>
      <c r="BE257" s="169">
        <f>IF(N257="základní",J257,0)</f>
        <v>0</v>
      </c>
      <c r="BF257" s="169">
        <f>IF(N257="snížená",J257,0)</f>
        <v>0</v>
      </c>
      <c r="BG257" s="169">
        <f>IF(N257="zákl. přenesená",J257,0)</f>
        <v>0</v>
      </c>
      <c r="BH257" s="169">
        <f>IF(N257="sníž. přenesená",J257,0)</f>
        <v>0</v>
      </c>
      <c r="BI257" s="169">
        <f>IF(N257="nulová",J257,0)</f>
        <v>0</v>
      </c>
      <c r="BJ257" s="18" t="s">
        <v>152</v>
      </c>
      <c r="BK257" s="169">
        <f>ROUND(I257*H257,2)</f>
        <v>0</v>
      </c>
      <c r="BL257" s="18" t="s">
        <v>151</v>
      </c>
      <c r="BM257" s="18" t="s">
        <v>356</v>
      </c>
    </row>
    <row r="258" spans="2:65" s="11" customFormat="1" x14ac:dyDescent="0.3">
      <c r="B258" s="170"/>
      <c r="D258" s="171" t="s">
        <v>154</v>
      </c>
      <c r="E258" s="172" t="s">
        <v>3</v>
      </c>
      <c r="F258" s="173" t="s">
        <v>357</v>
      </c>
      <c r="H258" s="174" t="s">
        <v>3</v>
      </c>
      <c r="I258" s="175"/>
      <c r="L258" s="170"/>
      <c r="M258" s="176"/>
      <c r="N258" s="177"/>
      <c r="O258" s="177"/>
      <c r="P258" s="177"/>
      <c r="Q258" s="177"/>
      <c r="R258" s="177"/>
      <c r="S258" s="177"/>
      <c r="T258" s="178"/>
      <c r="AT258" s="174" t="s">
        <v>154</v>
      </c>
      <c r="AU258" s="174" t="s">
        <v>152</v>
      </c>
      <c r="AV258" s="11" t="s">
        <v>23</v>
      </c>
      <c r="AW258" s="11" t="s">
        <v>36</v>
      </c>
      <c r="AX258" s="11" t="s">
        <v>72</v>
      </c>
      <c r="AY258" s="174" t="s">
        <v>143</v>
      </c>
    </row>
    <row r="259" spans="2:65" s="12" customFormat="1" x14ac:dyDescent="0.3">
      <c r="B259" s="179"/>
      <c r="D259" s="188" t="s">
        <v>154</v>
      </c>
      <c r="E259" s="197" t="s">
        <v>3</v>
      </c>
      <c r="F259" s="198" t="s">
        <v>358</v>
      </c>
      <c r="H259" s="199">
        <v>3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154</v>
      </c>
      <c r="AU259" s="180" t="s">
        <v>152</v>
      </c>
      <c r="AV259" s="12" t="s">
        <v>152</v>
      </c>
      <c r="AW259" s="12" t="s">
        <v>36</v>
      </c>
      <c r="AX259" s="12" t="s">
        <v>23</v>
      </c>
      <c r="AY259" s="180" t="s">
        <v>143</v>
      </c>
    </row>
    <row r="260" spans="2:65" s="1" customFormat="1" ht="22.5" customHeight="1" x14ac:dyDescent="0.3">
      <c r="B260" s="158"/>
      <c r="C260" s="159" t="s">
        <v>359</v>
      </c>
      <c r="D260" s="159" t="s">
        <v>146</v>
      </c>
      <c r="E260" s="160" t="s">
        <v>360</v>
      </c>
      <c r="F260" s="161" t="s">
        <v>361</v>
      </c>
      <c r="G260" s="162" t="s">
        <v>212</v>
      </c>
      <c r="H260" s="163">
        <v>3</v>
      </c>
      <c r="I260" s="322">
        <v>0</v>
      </c>
      <c r="J260" s="164">
        <f>ROUND(I260*H260,2)</f>
        <v>0</v>
      </c>
      <c r="K260" s="161" t="s">
        <v>150</v>
      </c>
      <c r="L260" s="34"/>
      <c r="M260" s="165" t="s">
        <v>3</v>
      </c>
      <c r="N260" s="166" t="s">
        <v>44</v>
      </c>
      <c r="O260" s="35"/>
      <c r="P260" s="167">
        <f>O260*H260</f>
        <v>0</v>
      </c>
      <c r="Q260" s="167">
        <v>0</v>
      </c>
      <c r="R260" s="167">
        <f>Q260*H260</f>
        <v>0</v>
      </c>
      <c r="S260" s="167">
        <v>0</v>
      </c>
      <c r="T260" s="168">
        <f>S260*H260</f>
        <v>0</v>
      </c>
      <c r="AR260" s="18" t="s">
        <v>151</v>
      </c>
      <c r="AT260" s="18" t="s">
        <v>146</v>
      </c>
      <c r="AU260" s="18" t="s">
        <v>152</v>
      </c>
      <c r="AY260" s="18" t="s">
        <v>143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18" t="s">
        <v>152</v>
      </c>
      <c r="BK260" s="169">
        <f>ROUND(I260*H260,2)</f>
        <v>0</v>
      </c>
      <c r="BL260" s="18" t="s">
        <v>151</v>
      </c>
      <c r="BM260" s="18" t="s">
        <v>362</v>
      </c>
    </row>
    <row r="261" spans="2:65" s="1" customFormat="1" ht="22.5" customHeight="1" x14ac:dyDescent="0.3">
      <c r="B261" s="158"/>
      <c r="C261" s="159" t="s">
        <v>363</v>
      </c>
      <c r="D261" s="159" t="s">
        <v>146</v>
      </c>
      <c r="E261" s="160" t="s">
        <v>364</v>
      </c>
      <c r="F261" s="161" t="s">
        <v>365</v>
      </c>
      <c r="G261" s="162" t="s">
        <v>149</v>
      </c>
      <c r="H261" s="163">
        <v>300</v>
      </c>
      <c r="I261" s="322">
        <v>0</v>
      </c>
      <c r="J261" s="164">
        <f>ROUND(I261*H261,2)</f>
        <v>0</v>
      </c>
      <c r="K261" s="161" t="s">
        <v>150</v>
      </c>
      <c r="L261" s="34"/>
      <c r="M261" s="165" t="s">
        <v>3</v>
      </c>
      <c r="N261" s="166" t="s">
        <v>44</v>
      </c>
      <c r="O261" s="35"/>
      <c r="P261" s="167">
        <f>O261*H261</f>
        <v>0</v>
      </c>
      <c r="Q261" s="167">
        <v>0</v>
      </c>
      <c r="R261" s="167">
        <f>Q261*H261</f>
        <v>0</v>
      </c>
      <c r="S261" s="167">
        <v>0</v>
      </c>
      <c r="T261" s="168">
        <f>S261*H261</f>
        <v>0</v>
      </c>
      <c r="AR261" s="18" t="s">
        <v>151</v>
      </c>
      <c r="AT261" s="18" t="s">
        <v>146</v>
      </c>
      <c r="AU261" s="18" t="s">
        <v>152</v>
      </c>
      <c r="AY261" s="18" t="s">
        <v>143</v>
      </c>
      <c r="BE261" s="169">
        <f>IF(N261="základní",J261,0)</f>
        <v>0</v>
      </c>
      <c r="BF261" s="169">
        <f>IF(N261="snížená",J261,0)</f>
        <v>0</v>
      </c>
      <c r="BG261" s="169">
        <f>IF(N261="zákl. přenesená",J261,0)</f>
        <v>0</v>
      </c>
      <c r="BH261" s="169">
        <f>IF(N261="sníž. přenesená",J261,0)</f>
        <v>0</v>
      </c>
      <c r="BI261" s="169">
        <f>IF(N261="nulová",J261,0)</f>
        <v>0</v>
      </c>
      <c r="BJ261" s="18" t="s">
        <v>152</v>
      </c>
      <c r="BK261" s="169">
        <f>ROUND(I261*H261,2)</f>
        <v>0</v>
      </c>
      <c r="BL261" s="18" t="s">
        <v>151</v>
      </c>
      <c r="BM261" s="18" t="s">
        <v>366</v>
      </c>
    </row>
    <row r="262" spans="2:65" s="11" customFormat="1" x14ac:dyDescent="0.3">
      <c r="B262" s="170"/>
      <c r="D262" s="171" t="s">
        <v>154</v>
      </c>
      <c r="E262" s="172" t="s">
        <v>3</v>
      </c>
      <c r="F262" s="173" t="s">
        <v>367</v>
      </c>
      <c r="H262" s="174" t="s">
        <v>3</v>
      </c>
      <c r="I262" s="175"/>
      <c r="L262" s="170"/>
      <c r="M262" s="176"/>
      <c r="N262" s="177"/>
      <c r="O262" s="177"/>
      <c r="P262" s="177"/>
      <c r="Q262" s="177"/>
      <c r="R262" s="177"/>
      <c r="S262" s="177"/>
      <c r="T262" s="178"/>
      <c r="AT262" s="174" t="s">
        <v>154</v>
      </c>
      <c r="AU262" s="174" t="s">
        <v>152</v>
      </c>
      <c r="AV262" s="11" t="s">
        <v>23</v>
      </c>
      <c r="AW262" s="11" t="s">
        <v>36</v>
      </c>
      <c r="AX262" s="11" t="s">
        <v>72</v>
      </c>
      <c r="AY262" s="174" t="s">
        <v>143</v>
      </c>
    </row>
    <row r="263" spans="2:65" s="12" customFormat="1" x14ac:dyDescent="0.3">
      <c r="B263" s="179"/>
      <c r="D263" s="188" t="s">
        <v>154</v>
      </c>
      <c r="E263" s="197" t="s">
        <v>3</v>
      </c>
      <c r="F263" s="198" t="s">
        <v>334</v>
      </c>
      <c r="H263" s="199">
        <v>300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154</v>
      </c>
      <c r="AU263" s="180" t="s">
        <v>152</v>
      </c>
      <c r="AV263" s="12" t="s">
        <v>152</v>
      </c>
      <c r="AW263" s="12" t="s">
        <v>36</v>
      </c>
      <c r="AX263" s="12" t="s">
        <v>23</v>
      </c>
      <c r="AY263" s="180" t="s">
        <v>143</v>
      </c>
    </row>
    <row r="264" spans="2:65" s="1" customFormat="1" ht="22.5" customHeight="1" x14ac:dyDescent="0.3">
      <c r="B264" s="158"/>
      <c r="C264" s="159" t="s">
        <v>368</v>
      </c>
      <c r="D264" s="159" t="s">
        <v>146</v>
      </c>
      <c r="E264" s="160" t="s">
        <v>369</v>
      </c>
      <c r="F264" s="161" t="s">
        <v>370</v>
      </c>
      <c r="G264" s="162" t="s">
        <v>149</v>
      </c>
      <c r="H264" s="163">
        <v>94</v>
      </c>
      <c r="I264" s="322">
        <v>0</v>
      </c>
      <c r="J264" s="164">
        <f>ROUND(I264*H264,2)</f>
        <v>0</v>
      </c>
      <c r="K264" s="161" t="s">
        <v>150</v>
      </c>
      <c r="L264" s="34"/>
      <c r="M264" s="165" t="s">
        <v>3</v>
      </c>
      <c r="N264" s="166" t="s">
        <v>44</v>
      </c>
      <c r="O264" s="35"/>
      <c r="P264" s="167">
        <f>O264*H264</f>
        <v>0</v>
      </c>
      <c r="Q264" s="167">
        <v>0</v>
      </c>
      <c r="R264" s="167">
        <f>Q264*H264</f>
        <v>0</v>
      </c>
      <c r="S264" s="167">
        <v>0</v>
      </c>
      <c r="T264" s="168">
        <f>S264*H264</f>
        <v>0</v>
      </c>
      <c r="AR264" s="18" t="s">
        <v>151</v>
      </c>
      <c r="AT264" s="18" t="s">
        <v>146</v>
      </c>
      <c r="AU264" s="18" t="s">
        <v>152</v>
      </c>
      <c r="AY264" s="18" t="s">
        <v>143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18" t="s">
        <v>152</v>
      </c>
      <c r="BK264" s="169">
        <f>ROUND(I264*H264,2)</f>
        <v>0</v>
      </c>
      <c r="BL264" s="18" t="s">
        <v>151</v>
      </c>
      <c r="BM264" s="18" t="s">
        <v>371</v>
      </c>
    </row>
    <row r="265" spans="2:65" s="11" customFormat="1" x14ac:dyDescent="0.3">
      <c r="B265" s="170"/>
      <c r="D265" s="171" t="s">
        <v>154</v>
      </c>
      <c r="E265" s="172" t="s">
        <v>3</v>
      </c>
      <c r="F265" s="173" t="s">
        <v>372</v>
      </c>
      <c r="H265" s="174" t="s">
        <v>3</v>
      </c>
      <c r="I265" s="175"/>
      <c r="L265" s="170"/>
      <c r="M265" s="176"/>
      <c r="N265" s="177"/>
      <c r="O265" s="177"/>
      <c r="P265" s="177"/>
      <c r="Q265" s="177"/>
      <c r="R265" s="177"/>
      <c r="S265" s="177"/>
      <c r="T265" s="178"/>
      <c r="AT265" s="174" t="s">
        <v>154</v>
      </c>
      <c r="AU265" s="174" t="s">
        <v>152</v>
      </c>
      <c r="AV265" s="11" t="s">
        <v>23</v>
      </c>
      <c r="AW265" s="11" t="s">
        <v>36</v>
      </c>
      <c r="AX265" s="11" t="s">
        <v>72</v>
      </c>
      <c r="AY265" s="174" t="s">
        <v>143</v>
      </c>
    </row>
    <row r="266" spans="2:65" s="12" customFormat="1" x14ac:dyDescent="0.3">
      <c r="B266" s="179"/>
      <c r="D266" s="171" t="s">
        <v>154</v>
      </c>
      <c r="E266" s="180" t="s">
        <v>3</v>
      </c>
      <c r="F266" s="181" t="s">
        <v>373</v>
      </c>
      <c r="H266" s="182">
        <v>94</v>
      </c>
      <c r="I266" s="183"/>
      <c r="L266" s="179"/>
      <c r="M266" s="184"/>
      <c r="N266" s="185"/>
      <c r="O266" s="185"/>
      <c r="P266" s="185"/>
      <c r="Q266" s="185"/>
      <c r="R266" s="185"/>
      <c r="S266" s="185"/>
      <c r="T266" s="186"/>
      <c r="AT266" s="180" t="s">
        <v>154</v>
      </c>
      <c r="AU266" s="180" t="s">
        <v>152</v>
      </c>
      <c r="AV266" s="12" t="s">
        <v>152</v>
      </c>
      <c r="AW266" s="12" t="s">
        <v>36</v>
      </c>
      <c r="AX266" s="12" t="s">
        <v>23</v>
      </c>
      <c r="AY266" s="180" t="s">
        <v>143</v>
      </c>
    </row>
    <row r="267" spans="2:65" s="10" customFormat="1" ht="29.85" customHeight="1" x14ac:dyDescent="0.3">
      <c r="B267" s="144"/>
      <c r="D267" s="155" t="s">
        <v>71</v>
      </c>
      <c r="E267" s="156" t="s">
        <v>152</v>
      </c>
      <c r="F267" s="156" t="s">
        <v>374</v>
      </c>
      <c r="I267" s="147"/>
      <c r="J267" s="157">
        <f>BK267</f>
        <v>0</v>
      </c>
      <c r="L267" s="144"/>
      <c r="M267" s="149"/>
      <c r="N267" s="150"/>
      <c r="O267" s="150"/>
      <c r="P267" s="151">
        <f>SUM(P268:P289)</f>
        <v>0</v>
      </c>
      <c r="Q267" s="150"/>
      <c r="R267" s="151">
        <f>SUM(R268:R289)</f>
        <v>62.193927999999993</v>
      </c>
      <c r="S267" s="150"/>
      <c r="T267" s="152">
        <f>SUM(T268:T289)</f>
        <v>0</v>
      </c>
      <c r="AR267" s="145" t="s">
        <v>23</v>
      </c>
      <c r="AT267" s="153" t="s">
        <v>71</v>
      </c>
      <c r="AU267" s="153" t="s">
        <v>23</v>
      </c>
      <c r="AY267" s="145" t="s">
        <v>143</v>
      </c>
      <c r="BK267" s="154">
        <f>SUM(BK268:BK289)</f>
        <v>0</v>
      </c>
    </row>
    <row r="268" spans="2:65" s="1" customFormat="1" ht="22.5" customHeight="1" x14ac:dyDescent="0.3">
      <c r="B268" s="158"/>
      <c r="C268" s="159" t="s">
        <v>375</v>
      </c>
      <c r="D268" s="159" t="s">
        <v>146</v>
      </c>
      <c r="E268" s="160" t="s">
        <v>376</v>
      </c>
      <c r="F268" s="161" t="s">
        <v>377</v>
      </c>
      <c r="G268" s="162" t="s">
        <v>212</v>
      </c>
      <c r="H268" s="163">
        <v>4.7</v>
      </c>
      <c r="I268" s="322">
        <v>0</v>
      </c>
      <c r="J268" s="164">
        <f>ROUND(I268*H268,2)</f>
        <v>0</v>
      </c>
      <c r="K268" s="161" t="s">
        <v>150</v>
      </c>
      <c r="L268" s="34"/>
      <c r="M268" s="165" t="s">
        <v>3</v>
      </c>
      <c r="N268" s="166" t="s">
        <v>44</v>
      </c>
      <c r="O268" s="35"/>
      <c r="P268" s="167">
        <f>O268*H268</f>
        <v>0</v>
      </c>
      <c r="Q268" s="167">
        <v>2.2563399999999998</v>
      </c>
      <c r="R268" s="167">
        <f>Q268*H268</f>
        <v>10.604797999999999</v>
      </c>
      <c r="S268" s="167">
        <v>0</v>
      </c>
      <c r="T268" s="168">
        <f>S268*H268</f>
        <v>0</v>
      </c>
      <c r="AR268" s="18" t="s">
        <v>151</v>
      </c>
      <c r="AT268" s="18" t="s">
        <v>146</v>
      </c>
      <c r="AU268" s="18" t="s">
        <v>152</v>
      </c>
      <c r="AY268" s="18" t="s">
        <v>143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18" t="s">
        <v>152</v>
      </c>
      <c r="BK268" s="169">
        <f>ROUND(I268*H268,2)</f>
        <v>0</v>
      </c>
      <c r="BL268" s="18" t="s">
        <v>151</v>
      </c>
      <c r="BM268" s="18" t="s">
        <v>378</v>
      </c>
    </row>
    <row r="269" spans="2:65" s="11" customFormat="1" x14ac:dyDescent="0.3">
      <c r="B269" s="170"/>
      <c r="D269" s="171" t="s">
        <v>154</v>
      </c>
      <c r="E269" s="172" t="s">
        <v>3</v>
      </c>
      <c r="F269" s="173" t="s">
        <v>251</v>
      </c>
      <c r="H269" s="174" t="s">
        <v>3</v>
      </c>
      <c r="I269" s="175"/>
      <c r="L269" s="170"/>
      <c r="M269" s="176"/>
      <c r="N269" s="177"/>
      <c r="O269" s="177"/>
      <c r="P269" s="177"/>
      <c r="Q269" s="177"/>
      <c r="R269" s="177"/>
      <c r="S269" s="177"/>
      <c r="T269" s="178"/>
      <c r="AT269" s="174" t="s">
        <v>154</v>
      </c>
      <c r="AU269" s="174" t="s">
        <v>152</v>
      </c>
      <c r="AV269" s="11" t="s">
        <v>23</v>
      </c>
      <c r="AW269" s="11" t="s">
        <v>36</v>
      </c>
      <c r="AX269" s="11" t="s">
        <v>72</v>
      </c>
      <c r="AY269" s="174" t="s">
        <v>143</v>
      </c>
    </row>
    <row r="270" spans="2:65" s="11" customFormat="1" x14ac:dyDescent="0.3">
      <c r="B270" s="170"/>
      <c r="D270" s="171" t="s">
        <v>154</v>
      </c>
      <c r="E270" s="172" t="s">
        <v>3</v>
      </c>
      <c r="F270" s="173" t="s">
        <v>379</v>
      </c>
      <c r="H270" s="174" t="s">
        <v>3</v>
      </c>
      <c r="I270" s="175"/>
      <c r="L270" s="170"/>
      <c r="M270" s="176"/>
      <c r="N270" s="177"/>
      <c r="O270" s="177"/>
      <c r="P270" s="177"/>
      <c r="Q270" s="177"/>
      <c r="R270" s="177"/>
      <c r="S270" s="177"/>
      <c r="T270" s="178"/>
      <c r="AT270" s="174" t="s">
        <v>154</v>
      </c>
      <c r="AU270" s="174" t="s">
        <v>152</v>
      </c>
      <c r="AV270" s="11" t="s">
        <v>23</v>
      </c>
      <c r="AW270" s="11" t="s">
        <v>36</v>
      </c>
      <c r="AX270" s="11" t="s">
        <v>72</v>
      </c>
      <c r="AY270" s="174" t="s">
        <v>143</v>
      </c>
    </row>
    <row r="271" spans="2:65" s="12" customFormat="1" x14ac:dyDescent="0.3">
      <c r="B271" s="179"/>
      <c r="D271" s="171" t="s">
        <v>154</v>
      </c>
      <c r="E271" s="180" t="s">
        <v>3</v>
      </c>
      <c r="F271" s="181" t="s">
        <v>253</v>
      </c>
      <c r="H271" s="182">
        <v>3.3239999999999998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154</v>
      </c>
      <c r="AU271" s="180" t="s">
        <v>152</v>
      </c>
      <c r="AV271" s="12" t="s">
        <v>152</v>
      </c>
      <c r="AW271" s="12" t="s">
        <v>36</v>
      </c>
      <c r="AX271" s="12" t="s">
        <v>72</v>
      </c>
      <c r="AY271" s="180" t="s">
        <v>143</v>
      </c>
    </row>
    <row r="272" spans="2:65" s="12" customFormat="1" x14ac:dyDescent="0.3">
      <c r="B272" s="179"/>
      <c r="D272" s="171" t="s">
        <v>154</v>
      </c>
      <c r="E272" s="180" t="s">
        <v>3</v>
      </c>
      <c r="F272" s="181" t="s">
        <v>254</v>
      </c>
      <c r="H272" s="182">
        <v>0.90400000000000003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154</v>
      </c>
      <c r="AU272" s="180" t="s">
        <v>152</v>
      </c>
      <c r="AV272" s="12" t="s">
        <v>152</v>
      </c>
      <c r="AW272" s="12" t="s">
        <v>36</v>
      </c>
      <c r="AX272" s="12" t="s">
        <v>72</v>
      </c>
      <c r="AY272" s="180" t="s">
        <v>143</v>
      </c>
    </row>
    <row r="273" spans="2:65" s="12" customFormat="1" x14ac:dyDescent="0.3">
      <c r="B273" s="179"/>
      <c r="D273" s="171" t="s">
        <v>154</v>
      </c>
      <c r="E273" s="180" t="s">
        <v>3</v>
      </c>
      <c r="F273" s="181" t="s">
        <v>255</v>
      </c>
      <c r="H273" s="182">
        <v>0.47199999999999998</v>
      </c>
      <c r="I273" s="183"/>
      <c r="L273" s="179"/>
      <c r="M273" s="184"/>
      <c r="N273" s="185"/>
      <c r="O273" s="185"/>
      <c r="P273" s="185"/>
      <c r="Q273" s="185"/>
      <c r="R273" s="185"/>
      <c r="S273" s="185"/>
      <c r="T273" s="186"/>
      <c r="AT273" s="180" t="s">
        <v>154</v>
      </c>
      <c r="AU273" s="180" t="s">
        <v>152</v>
      </c>
      <c r="AV273" s="12" t="s">
        <v>152</v>
      </c>
      <c r="AW273" s="12" t="s">
        <v>36</v>
      </c>
      <c r="AX273" s="12" t="s">
        <v>72</v>
      </c>
      <c r="AY273" s="180" t="s">
        <v>143</v>
      </c>
    </row>
    <row r="274" spans="2:65" s="13" customFormat="1" x14ac:dyDescent="0.3">
      <c r="B274" s="187"/>
      <c r="D274" s="188" t="s">
        <v>154</v>
      </c>
      <c r="E274" s="189" t="s">
        <v>3</v>
      </c>
      <c r="F274" s="190" t="s">
        <v>159</v>
      </c>
      <c r="H274" s="191">
        <v>4.7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96" t="s">
        <v>154</v>
      </c>
      <c r="AU274" s="196" t="s">
        <v>152</v>
      </c>
      <c r="AV274" s="13" t="s">
        <v>151</v>
      </c>
      <c r="AW274" s="13" t="s">
        <v>36</v>
      </c>
      <c r="AX274" s="13" t="s">
        <v>23</v>
      </c>
      <c r="AY274" s="196" t="s">
        <v>143</v>
      </c>
    </row>
    <row r="275" spans="2:65" s="1" customFormat="1" ht="22.5" customHeight="1" x14ac:dyDescent="0.3">
      <c r="B275" s="158"/>
      <c r="C275" s="159" t="s">
        <v>380</v>
      </c>
      <c r="D275" s="159" t="s">
        <v>146</v>
      </c>
      <c r="E275" s="160" t="s">
        <v>381</v>
      </c>
      <c r="F275" s="161" t="s">
        <v>382</v>
      </c>
      <c r="G275" s="162" t="s">
        <v>212</v>
      </c>
      <c r="H275" s="163">
        <v>15</v>
      </c>
      <c r="I275" s="322">
        <v>0</v>
      </c>
      <c r="J275" s="164">
        <f>ROUND(I275*H275,2)</f>
        <v>0</v>
      </c>
      <c r="K275" s="161" t="s">
        <v>150</v>
      </c>
      <c r="L275" s="34"/>
      <c r="M275" s="165" t="s">
        <v>3</v>
      </c>
      <c r="N275" s="166" t="s">
        <v>44</v>
      </c>
      <c r="O275" s="35"/>
      <c r="P275" s="167">
        <f>O275*H275</f>
        <v>0</v>
      </c>
      <c r="Q275" s="167">
        <v>2.45329</v>
      </c>
      <c r="R275" s="167">
        <f>Q275*H275</f>
        <v>36.799349999999997</v>
      </c>
      <c r="S275" s="167">
        <v>0</v>
      </c>
      <c r="T275" s="168">
        <f>S275*H275</f>
        <v>0</v>
      </c>
      <c r="AR275" s="18" t="s">
        <v>151</v>
      </c>
      <c r="AT275" s="18" t="s">
        <v>146</v>
      </c>
      <c r="AU275" s="18" t="s">
        <v>152</v>
      </c>
      <c r="AY275" s="18" t="s">
        <v>143</v>
      </c>
      <c r="BE275" s="169">
        <f>IF(N275="základní",J275,0)</f>
        <v>0</v>
      </c>
      <c r="BF275" s="169">
        <f>IF(N275="snížená",J275,0)</f>
        <v>0</v>
      </c>
      <c r="BG275" s="169">
        <f>IF(N275="zákl. přenesená",J275,0)</f>
        <v>0</v>
      </c>
      <c r="BH275" s="169">
        <f>IF(N275="sníž. přenesená",J275,0)</f>
        <v>0</v>
      </c>
      <c r="BI275" s="169">
        <f>IF(N275="nulová",J275,0)</f>
        <v>0</v>
      </c>
      <c r="BJ275" s="18" t="s">
        <v>152</v>
      </c>
      <c r="BK275" s="169">
        <f>ROUND(I275*H275,2)</f>
        <v>0</v>
      </c>
      <c r="BL275" s="18" t="s">
        <v>151</v>
      </c>
      <c r="BM275" s="18" t="s">
        <v>383</v>
      </c>
    </row>
    <row r="276" spans="2:65" s="11" customFormat="1" x14ac:dyDescent="0.3">
      <c r="B276" s="170"/>
      <c r="D276" s="171" t="s">
        <v>154</v>
      </c>
      <c r="E276" s="172" t="s">
        <v>3</v>
      </c>
      <c r="F276" s="173" t="s">
        <v>251</v>
      </c>
      <c r="H276" s="174" t="s">
        <v>3</v>
      </c>
      <c r="I276" s="175"/>
      <c r="L276" s="170"/>
      <c r="M276" s="176"/>
      <c r="N276" s="177"/>
      <c r="O276" s="177"/>
      <c r="P276" s="177"/>
      <c r="Q276" s="177"/>
      <c r="R276" s="177"/>
      <c r="S276" s="177"/>
      <c r="T276" s="178"/>
      <c r="AT276" s="174" t="s">
        <v>154</v>
      </c>
      <c r="AU276" s="174" t="s">
        <v>152</v>
      </c>
      <c r="AV276" s="11" t="s">
        <v>23</v>
      </c>
      <c r="AW276" s="11" t="s">
        <v>36</v>
      </c>
      <c r="AX276" s="11" t="s">
        <v>72</v>
      </c>
      <c r="AY276" s="174" t="s">
        <v>143</v>
      </c>
    </row>
    <row r="277" spans="2:65" s="12" customFormat="1" x14ac:dyDescent="0.3">
      <c r="B277" s="179"/>
      <c r="D277" s="171" t="s">
        <v>154</v>
      </c>
      <c r="E277" s="180" t="s">
        <v>3</v>
      </c>
      <c r="F277" s="181" t="s">
        <v>384</v>
      </c>
      <c r="H277" s="182">
        <v>3.3279999999999998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154</v>
      </c>
      <c r="AU277" s="180" t="s">
        <v>152</v>
      </c>
      <c r="AV277" s="12" t="s">
        <v>152</v>
      </c>
      <c r="AW277" s="12" t="s">
        <v>36</v>
      </c>
      <c r="AX277" s="12" t="s">
        <v>72</v>
      </c>
      <c r="AY277" s="180" t="s">
        <v>143</v>
      </c>
    </row>
    <row r="278" spans="2:65" s="12" customFormat="1" x14ac:dyDescent="0.3">
      <c r="B278" s="179"/>
      <c r="D278" s="171" t="s">
        <v>154</v>
      </c>
      <c r="E278" s="180" t="s">
        <v>3</v>
      </c>
      <c r="F278" s="181" t="s">
        <v>385</v>
      </c>
      <c r="H278" s="182">
        <v>4.8280000000000003</v>
      </c>
      <c r="I278" s="183"/>
      <c r="L278" s="179"/>
      <c r="M278" s="184"/>
      <c r="N278" s="185"/>
      <c r="O278" s="185"/>
      <c r="P278" s="185"/>
      <c r="Q278" s="185"/>
      <c r="R278" s="185"/>
      <c r="S278" s="185"/>
      <c r="T278" s="186"/>
      <c r="AT278" s="180" t="s">
        <v>154</v>
      </c>
      <c r="AU278" s="180" t="s">
        <v>152</v>
      </c>
      <c r="AV278" s="12" t="s">
        <v>152</v>
      </c>
      <c r="AW278" s="12" t="s">
        <v>36</v>
      </c>
      <c r="AX278" s="12" t="s">
        <v>72</v>
      </c>
      <c r="AY278" s="180" t="s">
        <v>143</v>
      </c>
    </row>
    <row r="279" spans="2:65" s="12" customFormat="1" x14ac:dyDescent="0.3">
      <c r="B279" s="179"/>
      <c r="D279" s="171" t="s">
        <v>154</v>
      </c>
      <c r="E279" s="180" t="s">
        <v>3</v>
      </c>
      <c r="F279" s="181" t="s">
        <v>386</v>
      </c>
      <c r="H279" s="182">
        <v>5.7460000000000004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154</v>
      </c>
      <c r="AU279" s="180" t="s">
        <v>152</v>
      </c>
      <c r="AV279" s="12" t="s">
        <v>152</v>
      </c>
      <c r="AW279" s="12" t="s">
        <v>36</v>
      </c>
      <c r="AX279" s="12" t="s">
        <v>72</v>
      </c>
      <c r="AY279" s="180" t="s">
        <v>143</v>
      </c>
    </row>
    <row r="280" spans="2:65" s="12" customFormat="1" x14ac:dyDescent="0.3">
      <c r="B280" s="179"/>
      <c r="D280" s="171" t="s">
        <v>154</v>
      </c>
      <c r="E280" s="180" t="s">
        <v>3</v>
      </c>
      <c r="F280" s="181" t="s">
        <v>387</v>
      </c>
      <c r="H280" s="182">
        <v>1.0980000000000001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154</v>
      </c>
      <c r="AU280" s="180" t="s">
        <v>152</v>
      </c>
      <c r="AV280" s="12" t="s">
        <v>152</v>
      </c>
      <c r="AW280" s="12" t="s">
        <v>36</v>
      </c>
      <c r="AX280" s="12" t="s">
        <v>72</v>
      </c>
      <c r="AY280" s="180" t="s">
        <v>143</v>
      </c>
    </row>
    <row r="281" spans="2:65" s="13" customFormat="1" x14ac:dyDescent="0.3">
      <c r="B281" s="187"/>
      <c r="D281" s="188" t="s">
        <v>154</v>
      </c>
      <c r="E281" s="189" t="s">
        <v>3</v>
      </c>
      <c r="F281" s="190" t="s">
        <v>159</v>
      </c>
      <c r="H281" s="191">
        <v>15</v>
      </c>
      <c r="I281" s="192"/>
      <c r="L281" s="187"/>
      <c r="M281" s="193"/>
      <c r="N281" s="194"/>
      <c r="O281" s="194"/>
      <c r="P281" s="194"/>
      <c r="Q281" s="194"/>
      <c r="R281" s="194"/>
      <c r="S281" s="194"/>
      <c r="T281" s="195"/>
      <c r="AT281" s="196" t="s">
        <v>154</v>
      </c>
      <c r="AU281" s="196" t="s">
        <v>152</v>
      </c>
      <c r="AV281" s="13" t="s">
        <v>151</v>
      </c>
      <c r="AW281" s="13" t="s">
        <v>36</v>
      </c>
      <c r="AX281" s="13" t="s">
        <v>23</v>
      </c>
      <c r="AY281" s="196" t="s">
        <v>143</v>
      </c>
    </row>
    <row r="282" spans="2:65" s="1" customFormat="1" ht="22.5" customHeight="1" x14ac:dyDescent="0.3">
      <c r="B282" s="158"/>
      <c r="C282" s="159" t="s">
        <v>388</v>
      </c>
      <c r="D282" s="159" t="s">
        <v>146</v>
      </c>
      <c r="E282" s="160" t="s">
        <v>389</v>
      </c>
      <c r="F282" s="161" t="s">
        <v>390</v>
      </c>
      <c r="G282" s="162" t="s">
        <v>149</v>
      </c>
      <c r="H282" s="163">
        <v>68</v>
      </c>
      <c r="I282" s="322">
        <v>0</v>
      </c>
      <c r="J282" s="164">
        <f>ROUND(I282*H282,2)</f>
        <v>0</v>
      </c>
      <c r="K282" s="161" t="s">
        <v>150</v>
      </c>
      <c r="L282" s="34"/>
      <c r="M282" s="165" t="s">
        <v>3</v>
      </c>
      <c r="N282" s="166" t="s">
        <v>44</v>
      </c>
      <c r="O282" s="35"/>
      <c r="P282" s="167">
        <f>O282*H282</f>
        <v>0</v>
      </c>
      <c r="Q282" s="167">
        <v>1.0300000000000001E-3</v>
      </c>
      <c r="R282" s="167">
        <f>Q282*H282</f>
        <v>7.0040000000000005E-2</v>
      </c>
      <c r="S282" s="167">
        <v>0</v>
      </c>
      <c r="T282" s="168">
        <f>S282*H282</f>
        <v>0</v>
      </c>
      <c r="AR282" s="18" t="s">
        <v>151</v>
      </c>
      <c r="AT282" s="18" t="s">
        <v>146</v>
      </c>
      <c r="AU282" s="18" t="s">
        <v>152</v>
      </c>
      <c r="AY282" s="18" t="s">
        <v>143</v>
      </c>
      <c r="BE282" s="169">
        <f>IF(N282="základní",J282,0)</f>
        <v>0</v>
      </c>
      <c r="BF282" s="169">
        <f>IF(N282="snížená",J282,0)</f>
        <v>0</v>
      </c>
      <c r="BG282" s="169">
        <f>IF(N282="zákl. přenesená",J282,0)</f>
        <v>0</v>
      </c>
      <c r="BH282" s="169">
        <f>IF(N282="sníž. přenesená",J282,0)</f>
        <v>0</v>
      </c>
      <c r="BI282" s="169">
        <f>IF(N282="nulová",J282,0)</f>
        <v>0</v>
      </c>
      <c r="BJ282" s="18" t="s">
        <v>152</v>
      </c>
      <c r="BK282" s="169">
        <f>ROUND(I282*H282,2)</f>
        <v>0</v>
      </c>
      <c r="BL282" s="18" t="s">
        <v>151</v>
      </c>
      <c r="BM282" s="18" t="s">
        <v>391</v>
      </c>
    </row>
    <row r="283" spans="2:65" s="11" customFormat="1" x14ac:dyDescent="0.3">
      <c r="B283" s="170"/>
      <c r="D283" s="171" t="s">
        <v>154</v>
      </c>
      <c r="E283" s="172" t="s">
        <v>3</v>
      </c>
      <c r="F283" s="173" t="s">
        <v>251</v>
      </c>
      <c r="H283" s="174" t="s">
        <v>3</v>
      </c>
      <c r="I283" s="175"/>
      <c r="L283" s="170"/>
      <c r="M283" s="176"/>
      <c r="N283" s="177"/>
      <c r="O283" s="177"/>
      <c r="P283" s="177"/>
      <c r="Q283" s="177"/>
      <c r="R283" s="177"/>
      <c r="S283" s="177"/>
      <c r="T283" s="178"/>
      <c r="AT283" s="174" t="s">
        <v>154</v>
      </c>
      <c r="AU283" s="174" t="s">
        <v>152</v>
      </c>
      <c r="AV283" s="11" t="s">
        <v>23</v>
      </c>
      <c r="AW283" s="11" t="s">
        <v>36</v>
      </c>
      <c r="AX283" s="11" t="s">
        <v>72</v>
      </c>
      <c r="AY283" s="174" t="s">
        <v>143</v>
      </c>
    </row>
    <row r="284" spans="2:65" s="12" customFormat="1" x14ac:dyDescent="0.3">
      <c r="B284" s="179"/>
      <c r="D284" s="171" t="s">
        <v>154</v>
      </c>
      <c r="E284" s="180" t="s">
        <v>3</v>
      </c>
      <c r="F284" s="181" t="s">
        <v>392</v>
      </c>
      <c r="H284" s="182">
        <v>29.07</v>
      </c>
      <c r="I284" s="183"/>
      <c r="L284" s="179"/>
      <c r="M284" s="184"/>
      <c r="N284" s="185"/>
      <c r="O284" s="185"/>
      <c r="P284" s="185"/>
      <c r="Q284" s="185"/>
      <c r="R284" s="185"/>
      <c r="S284" s="185"/>
      <c r="T284" s="186"/>
      <c r="AT284" s="180" t="s">
        <v>154</v>
      </c>
      <c r="AU284" s="180" t="s">
        <v>152</v>
      </c>
      <c r="AV284" s="12" t="s">
        <v>152</v>
      </c>
      <c r="AW284" s="12" t="s">
        <v>36</v>
      </c>
      <c r="AX284" s="12" t="s">
        <v>72</v>
      </c>
      <c r="AY284" s="180" t="s">
        <v>143</v>
      </c>
    </row>
    <row r="285" spans="2:65" s="12" customFormat="1" x14ac:dyDescent="0.3">
      <c r="B285" s="179"/>
      <c r="D285" s="171" t="s">
        <v>154</v>
      </c>
      <c r="E285" s="180" t="s">
        <v>3</v>
      </c>
      <c r="F285" s="181" t="s">
        <v>393</v>
      </c>
      <c r="H285" s="182">
        <v>32.130000000000003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154</v>
      </c>
      <c r="AU285" s="180" t="s">
        <v>152</v>
      </c>
      <c r="AV285" s="12" t="s">
        <v>152</v>
      </c>
      <c r="AW285" s="12" t="s">
        <v>36</v>
      </c>
      <c r="AX285" s="12" t="s">
        <v>72</v>
      </c>
      <c r="AY285" s="180" t="s">
        <v>143</v>
      </c>
    </row>
    <row r="286" spans="2:65" s="12" customFormat="1" x14ac:dyDescent="0.3">
      <c r="B286" s="179"/>
      <c r="D286" s="171" t="s">
        <v>154</v>
      </c>
      <c r="E286" s="180" t="s">
        <v>3</v>
      </c>
      <c r="F286" s="181" t="s">
        <v>394</v>
      </c>
      <c r="H286" s="182">
        <v>6.8</v>
      </c>
      <c r="I286" s="183"/>
      <c r="L286" s="179"/>
      <c r="M286" s="184"/>
      <c r="N286" s="185"/>
      <c r="O286" s="185"/>
      <c r="P286" s="185"/>
      <c r="Q286" s="185"/>
      <c r="R286" s="185"/>
      <c r="S286" s="185"/>
      <c r="T286" s="186"/>
      <c r="AT286" s="180" t="s">
        <v>154</v>
      </c>
      <c r="AU286" s="180" t="s">
        <v>152</v>
      </c>
      <c r="AV286" s="12" t="s">
        <v>152</v>
      </c>
      <c r="AW286" s="12" t="s">
        <v>36</v>
      </c>
      <c r="AX286" s="12" t="s">
        <v>72</v>
      </c>
      <c r="AY286" s="180" t="s">
        <v>143</v>
      </c>
    </row>
    <row r="287" spans="2:65" s="13" customFormat="1" x14ac:dyDescent="0.3">
      <c r="B287" s="187"/>
      <c r="D287" s="188" t="s">
        <v>154</v>
      </c>
      <c r="E287" s="189" t="s">
        <v>3</v>
      </c>
      <c r="F287" s="190" t="s">
        <v>159</v>
      </c>
      <c r="H287" s="191">
        <v>68</v>
      </c>
      <c r="I287" s="192"/>
      <c r="L287" s="187"/>
      <c r="M287" s="193"/>
      <c r="N287" s="194"/>
      <c r="O287" s="194"/>
      <c r="P287" s="194"/>
      <c r="Q287" s="194"/>
      <c r="R287" s="194"/>
      <c r="S287" s="194"/>
      <c r="T287" s="195"/>
      <c r="AT287" s="196" t="s">
        <v>154</v>
      </c>
      <c r="AU287" s="196" t="s">
        <v>152</v>
      </c>
      <c r="AV287" s="13" t="s">
        <v>151</v>
      </c>
      <c r="AW287" s="13" t="s">
        <v>36</v>
      </c>
      <c r="AX287" s="13" t="s">
        <v>23</v>
      </c>
      <c r="AY287" s="196" t="s">
        <v>143</v>
      </c>
    </row>
    <row r="288" spans="2:65" s="1" customFormat="1" ht="22.5" customHeight="1" x14ac:dyDescent="0.3">
      <c r="B288" s="158"/>
      <c r="C288" s="159" t="s">
        <v>395</v>
      </c>
      <c r="D288" s="159" t="s">
        <v>146</v>
      </c>
      <c r="E288" s="160" t="s">
        <v>396</v>
      </c>
      <c r="F288" s="161" t="s">
        <v>397</v>
      </c>
      <c r="G288" s="162" t="s">
        <v>149</v>
      </c>
      <c r="H288" s="163">
        <v>68</v>
      </c>
      <c r="I288" s="322">
        <v>0</v>
      </c>
      <c r="J288" s="164">
        <f>ROUND(I288*H288,2)</f>
        <v>0</v>
      </c>
      <c r="K288" s="161" t="s">
        <v>150</v>
      </c>
      <c r="L288" s="34"/>
      <c r="M288" s="165" t="s">
        <v>3</v>
      </c>
      <c r="N288" s="166" t="s">
        <v>44</v>
      </c>
      <c r="O288" s="35"/>
      <c r="P288" s="167">
        <f>O288*H288</f>
        <v>0</v>
      </c>
      <c r="Q288" s="167">
        <v>0</v>
      </c>
      <c r="R288" s="167">
        <f>Q288*H288</f>
        <v>0</v>
      </c>
      <c r="S288" s="167">
        <v>0</v>
      </c>
      <c r="T288" s="168">
        <f>S288*H288</f>
        <v>0</v>
      </c>
      <c r="AR288" s="18" t="s">
        <v>151</v>
      </c>
      <c r="AT288" s="18" t="s">
        <v>146</v>
      </c>
      <c r="AU288" s="18" t="s">
        <v>152</v>
      </c>
      <c r="AY288" s="18" t="s">
        <v>143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18" t="s">
        <v>152</v>
      </c>
      <c r="BK288" s="169">
        <f>ROUND(I288*H288,2)</f>
        <v>0</v>
      </c>
      <c r="BL288" s="18" t="s">
        <v>151</v>
      </c>
      <c r="BM288" s="18" t="s">
        <v>398</v>
      </c>
    </row>
    <row r="289" spans="2:65" s="1" customFormat="1" ht="31.5" customHeight="1" x14ac:dyDescent="0.3">
      <c r="B289" s="158"/>
      <c r="C289" s="159" t="s">
        <v>399</v>
      </c>
      <c r="D289" s="159" t="s">
        <v>146</v>
      </c>
      <c r="E289" s="160" t="s">
        <v>400</v>
      </c>
      <c r="F289" s="161" t="s">
        <v>401</v>
      </c>
      <c r="G289" s="162" t="s">
        <v>402</v>
      </c>
      <c r="H289" s="163">
        <v>6</v>
      </c>
      <c r="I289" s="322">
        <v>0</v>
      </c>
      <c r="J289" s="164">
        <f>ROUND(I289*H289,2)</f>
        <v>0</v>
      </c>
      <c r="K289" s="161" t="s">
        <v>3</v>
      </c>
      <c r="L289" s="34"/>
      <c r="M289" s="165" t="s">
        <v>3</v>
      </c>
      <c r="N289" s="166" t="s">
        <v>44</v>
      </c>
      <c r="O289" s="35"/>
      <c r="P289" s="167">
        <f>O289*H289</f>
        <v>0</v>
      </c>
      <c r="Q289" s="167">
        <v>2.45329</v>
      </c>
      <c r="R289" s="167">
        <f>Q289*H289</f>
        <v>14.71974</v>
      </c>
      <c r="S289" s="167">
        <v>0</v>
      </c>
      <c r="T289" s="168">
        <f>S289*H289</f>
        <v>0</v>
      </c>
      <c r="AR289" s="18" t="s">
        <v>151</v>
      </c>
      <c r="AT289" s="18" t="s">
        <v>146</v>
      </c>
      <c r="AU289" s="18" t="s">
        <v>152</v>
      </c>
      <c r="AY289" s="18" t="s">
        <v>143</v>
      </c>
      <c r="BE289" s="169">
        <f>IF(N289="základní",J289,0)</f>
        <v>0</v>
      </c>
      <c r="BF289" s="169">
        <f>IF(N289="snížená",J289,0)</f>
        <v>0</v>
      </c>
      <c r="BG289" s="169">
        <f>IF(N289="zákl. přenesená",J289,0)</f>
        <v>0</v>
      </c>
      <c r="BH289" s="169">
        <f>IF(N289="sníž. přenesená",J289,0)</f>
        <v>0</v>
      </c>
      <c r="BI289" s="169">
        <f>IF(N289="nulová",J289,0)</f>
        <v>0</v>
      </c>
      <c r="BJ289" s="18" t="s">
        <v>152</v>
      </c>
      <c r="BK289" s="169">
        <f>ROUND(I289*H289,2)</f>
        <v>0</v>
      </c>
      <c r="BL289" s="18" t="s">
        <v>151</v>
      </c>
      <c r="BM289" s="18" t="s">
        <v>403</v>
      </c>
    </row>
    <row r="290" spans="2:65" s="10" customFormat="1" ht="29.85" customHeight="1" x14ac:dyDescent="0.3">
      <c r="B290" s="144"/>
      <c r="D290" s="155" t="s">
        <v>71</v>
      </c>
      <c r="E290" s="156" t="s">
        <v>163</v>
      </c>
      <c r="F290" s="156" t="s">
        <v>404</v>
      </c>
      <c r="I290" s="147"/>
      <c r="J290" s="157">
        <f>BK290</f>
        <v>0</v>
      </c>
      <c r="L290" s="144"/>
      <c r="M290" s="149"/>
      <c r="N290" s="150"/>
      <c r="O290" s="150"/>
      <c r="P290" s="151">
        <f>SUM(P291:P340)</f>
        <v>0</v>
      </c>
      <c r="Q290" s="150"/>
      <c r="R290" s="151">
        <f>SUM(R291:R340)</f>
        <v>32.124228200000005</v>
      </c>
      <c r="S290" s="150"/>
      <c r="T290" s="152">
        <f>SUM(T291:T340)</f>
        <v>0</v>
      </c>
      <c r="AR290" s="145" t="s">
        <v>23</v>
      </c>
      <c r="AT290" s="153" t="s">
        <v>71</v>
      </c>
      <c r="AU290" s="153" t="s">
        <v>23</v>
      </c>
      <c r="AY290" s="145" t="s">
        <v>143</v>
      </c>
      <c r="BK290" s="154">
        <f>SUM(BK291:BK340)</f>
        <v>0</v>
      </c>
    </row>
    <row r="291" spans="2:65" s="1" customFormat="1" ht="22.5" customHeight="1" x14ac:dyDescent="0.3">
      <c r="B291" s="158"/>
      <c r="C291" s="159" t="s">
        <v>405</v>
      </c>
      <c r="D291" s="159" t="s">
        <v>146</v>
      </c>
      <c r="E291" s="160" t="s">
        <v>406</v>
      </c>
      <c r="F291" s="161" t="s">
        <v>407</v>
      </c>
      <c r="G291" s="162" t="s">
        <v>149</v>
      </c>
      <c r="H291" s="163">
        <v>77</v>
      </c>
      <c r="I291" s="322">
        <v>0</v>
      </c>
      <c r="J291" s="164">
        <f>ROUND(I291*H291,2)</f>
        <v>0</v>
      </c>
      <c r="K291" s="161" t="s">
        <v>150</v>
      </c>
      <c r="L291" s="34"/>
      <c r="M291" s="165" t="s">
        <v>3</v>
      </c>
      <c r="N291" s="166" t="s">
        <v>44</v>
      </c>
      <c r="O291" s="35"/>
      <c r="P291" s="167">
        <f>O291*H291</f>
        <v>0</v>
      </c>
      <c r="Q291" s="167">
        <v>5.2839999999999998E-2</v>
      </c>
      <c r="R291" s="167">
        <f>Q291*H291</f>
        <v>4.0686799999999996</v>
      </c>
      <c r="S291" s="167">
        <v>0</v>
      </c>
      <c r="T291" s="168">
        <f>S291*H291</f>
        <v>0</v>
      </c>
      <c r="AR291" s="18" t="s">
        <v>151</v>
      </c>
      <c r="AT291" s="18" t="s">
        <v>146</v>
      </c>
      <c r="AU291" s="18" t="s">
        <v>152</v>
      </c>
      <c r="AY291" s="18" t="s">
        <v>143</v>
      </c>
      <c r="BE291" s="169">
        <f>IF(N291="základní",J291,0)</f>
        <v>0</v>
      </c>
      <c r="BF291" s="169">
        <f>IF(N291="snížená",J291,0)</f>
        <v>0</v>
      </c>
      <c r="BG291" s="169">
        <f>IF(N291="zákl. přenesená",J291,0)</f>
        <v>0</v>
      </c>
      <c r="BH291" s="169">
        <f>IF(N291="sníž. přenesená",J291,0)</f>
        <v>0</v>
      </c>
      <c r="BI291" s="169">
        <f>IF(N291="nulová",J291,0)</f>
        <v>0</v>
      </c>
      <c r="BJ291" s="18" t="s">
        <v>152</v>
      </c>
      <c r="BK291" s="169">
        <f>ROUND(I291*H291,2)</f>
        <v>0</v>
      </c>
      <c r="BL291" s="18" t="s">
        <v>151</v>
      </c>
      <c r="BM291" s="18" t="s">
        <v>408</v>
      </c>
    </row>
    <row r="292" spans="2:65" s="11" customFormat="1" x14ac:dyDescent="0.3">
      <c r="B292" s="170"/>
      <c r="D292" s="171" t="s">
        <v>154</v>
      </c>
      <c r="E292" s="172" t="s">
        <v>3</v>
      </c>
      <c r="F292" s="173" t="s">
        <v>409</v>
      </c>
      <c r="H292" s="174" t="s">
        <v>3</v>
      </c>
      <c r="I292" s="175"/>
      <c r="L292" s="170"/>
      <c r="M292" s="176"/>
      <c r="N292" s="177"/>
      <c r="O292" s="177"/>
      <c r="P292" s="177"/>
      <c r="Q292" s="177"/>
      <c r="R292" s="177"/>
      <c r="S292" s="177"/>
      <c r="T292" s="178"/>
      <c r="AT292" s="174" t="s">
        <v>154</v>
      </c>
      <c r="AU292" s="174" t="s">
        <v>152</v>
      </c>
      <c r="AV292" s="11" t="s">
        <v>23</v>
      </c>
      <c r="AW292" s="11" t="s">
        <v>36</v>
      </c>
      <c r="AX292" s="11" t="s">
        <v>72</v>
      </c>
      <c r="AY292" s="174" t="s">
        <v>143</v>
      </c>
    </row>
    <row r="293" spans="2:65" s="12" customFormat="1" x14ac:dyDescent="0.3">
      <c r="B293" s="179"/>
      <c r="D293" s="171" t="s">
        <v>154</v>
      </c>
      <c r="E293" s="180" t="s">
        <v>3</v>
      </c>
      <c r="F293" s="181" t="s">
        <v>410</v>
      </c>
      <c r="H293" s="182">
        <v>15.33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154</v>
      </c>
      <c r="AU293" s="180" t="s">
        <v>152</v>
      </c>
      <c r="AV293" s="12" t="s">
        <v>152</v>
      </c>
      <c r="AW293" s="12" t="s">
        <v>36</v>
      </c>
      <c r="AX293" s="12" t="s">
        <v>72</v>
      </c>
      <c r="AY293" s="180" t="s">
        <v>143</v>
      </c>
    </row>
    <row r="294" spans="2:65" s="12" customFormat="1" x14ac:dyDescent="0.3">
      <c r="B294" s="179"/>
      <c r="D294" s="171" t="s">
        <v>154</v>
      </c>
      <c r="E294" s="180" t="s">
        <v>3</v>
      </c>
      <c r="F294" s="181" t="s">
        <v>411</v>
      </c>
      <c r="H294" s="182">
        <v>33.58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154</v>
      </c>
      <c r="AU294" s="180" t="s">
        <v>152</v>
      </c>
      <c r="AV294" s="12" t="s">
        <v>152</v>
      </c>
      <c r="AW294" s="12" t="s">
        <v>36</v>
      </c>
      <c r="AX294" s="12" t="s">
        <v>72</v>
      </c>
      <c r="AY294" s="180" t="s">
        <v>143</v>
      </c>
    </row>
    <row r="295" spans="2:65" s="12" customFormat="1" x14ac:dyDescent="0.3">
      <c r="B295" s="179"/>
      <c r="D295" s="171" t="s">
        <v>154</v>
      </c>
      <c r="E295" s="180" t="s">
        <v>3</v>
      </c>
      <c r="F295" s="181" t="s">
        <v>412</v>
      </c>
      <c r="H295" s="182">
        <v>31.86</v>
      </c>
      <c r="I295" s="183"/>
      <c r="L295" s="179"/>
      <c r="M295" s="184"/>
      <c r="N295" s="185"/>
      <c r="O295" s="185"/>
      <c r="P295" s="185"/>
      <c r="Q295" s="185"/>
      <c r="R295" s="185"/>
      <c r="S295" s="185"/>
      <c r="T295" s="186"/>
      <c r="AT295" s="180" t="s">
        <v>154</v>
      </c>
      <c r="AU295" s="180" t="s">
        <v>152</v>
      </c>
      <c r="AV295" s="12" t="s">
        <v>152</v>
      </c>
      <c r="AW295" s="12" t="s">
        <v>36</v>
      </c>
      <c r="AX295" s="12" t="s">
        <v>72</v>
      </c>
      <c r="AY295" s="180" t="s">
        <v>143</v>
      </c>
    </row>
    <row r="296" spans="2:65" s="12" customFormat="1" x14ac:dyDescent="0.3">
      <c r="B296" s="179"/>
      <c r="D296" s="171" t="s">
        <v>154</v>
      </c>
      <c r="E296" s="180" t="s">
        <v>3</v>
      </c>
      <c r="F296" s="181" t="s">
        <v>413</v>
      </c>
      <c r="H296" s="182">
        <v>-8.2739999999999991</v>
      </c>
      <c r="I296" s="183"/>
      <c r="L296" s="179"/>
      <c r="M296" s="184"/>
      <c r="N296" s="185"/>
      <c r="O296" s="185"/>
      <c r="P296" s="185"/>
      <c r="Q296" s="185"/>
      <c r="R296" s="185"/>
      <c r="S296" s="185"/>
      <c r="T296" s="186"/>
      <c r="AT296" s="180" t="s">
        <v>154</v>
      </c>
      <c r="AU296" s="180" t="s">
        <v>152</v>
      </c>
      <c r="AV296" s="12" t="s">
        <v>152</v>
      </c>
      <c r="AW296" s="12" t="s">
        <v>36</v>
      </c>
      <c r="AX296" s="12" t="s">
        <v>72</v>
      </c>
      <c r="AY296" s="180" t="s">
        <v>143</v>
      </c>
    </row>
    <row r="297" spans="2:65" s="12" customFormat="1" x14ac:dyDescent="0.3">
      <c r="B297" s="179"/>
      <c r="D297" s="171" t="s">
        <v>154</v>
      </c>
      <c r="E297" s="180" t="s">
        <v>3</v>
      </c>
      <c r="F297" s="181" t="s">
        <v>414</v>
      </c>
      <c r="H297" s="182">
        <v>4.5039999999999996</v>
      </c>
      <c r="I297" s="183"/>
      <c r="L297" s="179"/>
      <c r="M297" s="184"/>
      <c r="N297" s="185"/>
      <c r="O297" s="185"/>
      <c r="P297" s="185"/>
      <c r="Q297" s="185"/>
      <c r="R297" s="185"/>
      <c r="S297" s="185"/>
      <c r="T297" s="186"/>
      <c r="AT297" s="180" t="s">
        <v>154</v>
      </c>
      <c r="AU297" s="180" t="s">
        <v>152</v>
      </c>
      <c r="AV297" s="12" t="s">
        <v>152</v>
      </c>
      <c r="AW297" s="12" t="s">
        <v>36</v>
      </c>
      <c r="AX297" s="12" t="s">
        <v>72</v>
      </c>
      <c r="AY297" s="180" t="s">
        <v>143</v>
      </c>
    </row>
    <row r="298" spans="2:65" s="13" customFormat="1" x14ac:dyDescent="0.3">
      <c r="B298" s="187"/>
      <c r="D298" s="188" t="s">
        <v>154</v>
      </c>
      <c r="E298" s="189" t="s">
        <v>3</v>
      </c>
      <c r="F298" s="190" t="s">
        <v>159</v>
      </c>
      <c r="H298" s="191">
        <v>77</v>
      </c>
      <c r="I298" s="192"/>
      <c r="L298" s="187"/>
      <c r="M298" s="193"/>
      <c r="N298" s="194"/>
      <c r="O298" s="194"/>
      <c r="P298" s="194"/>
      <c r="Q298" s="194"/>
      <c r="R298" s="194"/>
      <c r="S298" s="194"/>
      <c r="T298" s="195"/>
      <c r="AT298" s="196" t="s">
        <v>154</v>
      </c>
      <c r="AU298" s="196" t="s">
        <v>152</v>
      </c>
      <c r="AV298" s="13" t="s">
        <v>151</v>
      </c>
      <c r="AW298" s="13" t="s">
        <v>36</v>
      </c>
      <c r="AX298" s="13" t="s">
        <v>23</v>
      </c>
      <c r="AY298" s="196" t="s">
        <v>143</v>
      </c>
    </row>
    <row r="299" spans="2:65" s="1" customFormat="1" ht="22.5" customHeight="1" x14ac:dyDescent="0.3">
      <c r="B299" s="158"/>
      <c r="C299" s="159" t="s">
        <v>415</v>
      </c>
      <c r="D299" s="159" t="s">
        <v>146</v>
      </c>
      <c r="E299" s="160" t="s">
        <v>416</v>
      </c>
      <c r="F299" s="161" t="s">
        <v>417</v>
      </c>
      <c r="G299" s="162" t="s">
        <v>149</v>
      </c>
      <c r="H299" s="163">
        <v>158</v>
      </c>
      <c r="I299" s="322">
        <v>0</v>
      </c>
      <c r="J299" s="164">
        <f>ROUND(I299*H299,2)</f>
        <v>0</v>
      </c>
      <c r="K299" s="161" t="s">
        <v>150</v>
      </c>
      <c r="L299" s="34"/>
      <c r="M299" s="165" t="s">
        <v>3</v>
      </c>
      <c r="N299" s="166" t="s">
        <v>44</v>
      </c>
      <c r="O299" s="35"/>
      <c r="P299" s="167">
        <f>O299*H299</f>
        <v>0</v>
      </c>
      <c r="Q299" s="167">
        <v>0.15253</v>
      </c>
      <c r="R299" s="167">
        <f>Q299*H299</f>
        <v>24.099740000000001</v>
      </c>
      <c r="S299" s="167">
        <v>0</v>
      </c>
      <c r="T299" s="168">
        <f>S299*H299</f>
        <v>0</v>
      </c>
      <c r="AR299" s="18" t="s">
        <v>151</v>
      </c>
      <c r="AT299" s="18" t="s">
        <v>146</v>
      </c>
      <c r="AU299" s="18" t="s">
        <v>152</v>
      </c>
      <c r="AY299" s="18" t="s">
        <v>143</v>
      </c>
      <c r="BE299" s="169">
        <f>IF(N299="základní",J299,0)</f>
        <v>0</v>
      </c>
      <c r="BF299" s="169">
        <f>IF(N299="snížená",J299,0)</f>
        <v>0</v>
      </c>
      <c r="BG299" s="169">
        <f>IF(N299="zákl. přenesená",J299,0)</f>
        <v>0</v>
      </c>
      <c r="BH299" s="169">
        <f>IF(N299="sníž. přenesená",J299,0)</f>
        <v>0</v>
      </c>
      <c r="BI299" s="169">
        <f>IF(N299="nulová",J299,0)</f>
        <v>0</v>
      </c>
      <c r="BJ299" s="18" t="s">
        <v>152</v>
      </c>
      <c r="BK299" s="169">
        <f>ROUND(I299*H299,2)</f>
        <v>0</v>
      </c>
      <c r="BL299" s="18" t="s">
        <v>151</v>
      </c>
      <c r="BM299" s="18" t="s">
        <v>418</v>
      </c>
    </row>
    <row r="300" spans="2:65" s="11" customFormat="1" x14ac:dyDescent="0.3">
      <c r="B300" s="170"/>
      <c r="D300" s="171" t="s">
        <v>154</v>
      </c>
      <c r="E300" s="172" t="s">
        <v>3</v>
      </c>
      <c r="F300" s="173" t="s">
        <v>419</v>
      </c>
      <c r="H300" s="174" t="s">
        <v>3</v>
      </c>
      <c r="I300" s="175"/>
      <c r="L300" s="170"/>
      <c r="M300" s="176"/>
      <c r="N300" s="177"/>
      <c r="O300" s="177"/>
      <c r="P300" s="177"/>
      <c r="Q300" s="177"/>
      <c r="R300" s="177"/>
      <c r="S300" s="177"/>
      <c r="T300" s="178"/>
      <c r="AT300" s="174" t="s">
        <v>154</v>
      </c>
      <c r="AU300" s="174" t="s">
        <v>152</v>
      </c>
      <c r="AV300" s="11" t="s">
        <v>23</v>
      </c>
      <c r="AW300" s="11" t="s">
        <v>36</v>
      </c>
      <c r="AX300" s="11" t="s">
        <v>72</v>
      </c>
      <c r="AY300" s="174" t="s">
        <v>143</v>
      </c>
    </row>
    <row r="301" spans="2:65" s="12" customFormat="1" x14ac:dyDescent="0.3">
      <c r="B301" s="179"/>
      <c r="D301" s="171" t="s">
        <v>154</v>
      </c>
      <c r="E301" s="180" t="s">
        <v>3</v>
      </c>
      <c r="F301" s="181" t="s">
        <v>420</v>
      </c>
      <c r="H301" s="182">
        <v>49.68</v>
      </c>
      <c r="I301" s="183"/>
      <c r="L301" s="179"/>
      <c r="M301" s="184"/>
      <c r="N301" s="185"/>
      <c r="O301" s="185"/>
      <c r="P301" s="185"/>
      <c r="Q301" s="185"/>
      <c r="R301" s="185"/>
      <c r="S301" s="185"/>
      <c r="T301" s="186"/>
      <c r="AT301" s="180" t="s">
        <v>154</v>
      </c>
      <c r="AU301" s="180" t="s">
        <v>152</v>
      </c>
      <c r="AV301" s="12" t="s">
        <v>152</v>
      </c>
      <c r="AW301" s="12" t="s">
        <v>36</v>
      </c>
      <c r="AX301" s="12" t="s">
        <v>72</v>
      </c>
      <c r="AY301" s="180" t="s">
        <v>143</v>
      </c>
    </row>
    <row r="302" spans="2:65" s="12" customFormat="1" x14ac:dyDescent="0.3">
      <c r="B302" s="179"/>
      <c r="D302" s="171" t="s">
        <v>154</v>
      </c>
      <c r="E302" s="180" t="s">
        <v>3</v>
      </c>
      <c r="F302" s="181" t="s">
        <v>421</v>
      </c>
      <c r="H302" s="182">
        <v>-6.3040000000000003</v>
      </c>
      <c r="I302" s="183"/>
      <c r="L302" s="179"/>
      <c r="M302" s="184"/>
      <c r="N302" s="185"/>
      <c r="O302" s="185"/>
      <c r="P302" s="185"/>
      <c r="Q302" s="185"/>
      <c r="R302" s="185"/>
      <c r="S302" s="185"/>
      <c r="T302" s="186"/>
      <c r="AT302" s="180" t="s">
        <v>154</v>
      </c>
      <c r="AU302" s="180" t="s">
        <v>152</v>
      </c>
      <c r="AV302" s="12" t="s">
        <v>152</v>
      </c>
      <c r="AW302" s="12" t="s">
        <v>36</v>
      </c>
      <c r="AX302" s="12" t="s">
        <v>72</v>
      </c>
      <c r="AY302" s="180" t="s">
        <v>143</v>
      </c>
    </row>
    <row r="303" spans="2:65" s="12" customFormat="1" x14ac:dyDescent="0.3">
      <c r="B303" s="179"/>
      <c r="D303" s="171" t="s">
        <v>154</v>
      </c>
      <c r="E303" s="180" t="s">
        <v>3</v>
      </c>
      <c r="F303" s="181" t="s">
        <v>422</v>
      </c>
      <c r="H303" s="182">
        <v>137.69999999999999</v>
      </c>
      <c r="I303" s="183"/>
      <c r="L303" s="179"/>
      <c r="M303" s="184"/>
      <c r="N303" s="185"/>
      <c r="O303" s="185"/>
      <c r="P303" s="185"/>
      <c r="Q303" s="185"/>
      <c r="R303" s="185"/>
      <c r="S303" s="185"/>
      <c r="T303" s="186"/>
      <c r="AT303" s="180" t="s">
        <v>154</v>
      </c>
      <c r="AU303" s="180" t="s">
        <v>152</v>
      </c>
      <c r="AV303" s="12" t="s">
        <v>152</v>
      </c>
      <c r="AW303" s="12" t="s">
        <v>36</v>
      </c>
      <c r="AX303" s="12" t="s">
        <v>72</v>
      </c>
      <c r="AY303" s="180" t="s">
        <v>143</v>
      </c>
    </row>
    <row r="304" spans="2:65" s="12" customFormat="1" x14ac:dyDescent="0.3">
      <c r="B304" s="179"/>
      <c r="D304" s="171" t="s">
        <v>154</v>
      </c>
      <c r="E304" s="180" t="s">
        <v>3</v>
      </c>
      <c r="F304" s="181" t="s">
        <v>423</v>
      </c>
      <c r="H304" s="182">
        <v>-10.8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154</v>
      </c>
      <c r="AU304" s="180" t="s">
        <v>152</v>
      </c>
      <c r="AV304" s="12" t="s">
        <v>152</v>
      </c>
      <c r="AW304" s="12" t="s">
        <v>36</v>
      </c>
      <c r="AX304" s="12" t="s">
        <v>72</v>
      </c>
      <c r="AY304" s="180" t="s">
        <v>143</v>
      </c>
    </row>
    <row r="305" spans="2:65" s="12" customFormat="1" x14ac:dyDescent="0.3">
      <c r="B305" s="179"/>
      <c r="D305" s="171" t="s">
        <v>154</v>
      </c>
      <c r="E305" s="180" t="s">
        <v>3</v>
      </c>
      <c r="F305" s="181" t="s">
        <v>424</v>
      </c>
      <c r="H305" s="182">
        <v>-19.98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154</v>
      </c>
      <c r="AU305" s="180" t="s">
        <v>152</v>
      </c>
      <c r="AV305" s="12" t="s">
        <v>152</v>
      </c>
      <c r="AW305" s="12" t="s">
        <v>36</v>
      </c>
      <c r="AX305" s="12" t="s">
        <v>72</v>
      </c>
      <c r="AY305" s="180" t="s">
        <v>143</v>
      </c>
    </row>
    <row r="306" spans="2:65" s="12" customFormat="1" x14ac:dyDescent="0.3">
      <c r="B306" s="179"/>
      <c r="D306" s="171" t="s">
        <v>154</v>
      </c>
      <c r="E306" s="180" t="s">
        <v>3</v>
      </c>
      <c r="F306" s="181" t="s">
        <v>425</v>
      </c>
      <c r="H306" s="182">
        <v>7.7039999999999997</v>
      </c>
      <c r="I306" s="183"/>
      <c r="L306" s="179"/>
      <c r="M306" s="184"/>
      <c r="N306" s="185"/>
      <c r="O306" s="185"/>
      <c r="P306" s="185"/>
      <c r="Q306" s="185"/>
      <c r="R306" s="185"/>
      <c r="S306" s="185"/>
      <c r="T306" s="186"/>
      <c r="AT306" s="180" t="s">
        <v>154</v>
      </c>
      <c r="AU306" s="180" t="s">
        <v>152</v>
      </c>
      <c r="AV306" s="12" t="s">
        <v>152</v>
      </c>
      <c r="AW306" s="12" t="s">
        <v>36</v>
      </c>
      <c r="AX306" s="12" t="s">
        <v>72</v>
      </c>
      <c r="AY306" s="180" t="s">
        <v>143</v>
      </c>
    </row>
    <row r="307" spans="2:65" s="13" customFormat="1" x14ac:dyDescent="0.3">
      <c r="B307" s="187"/>
      <c r="D307" s="188" t="s">
        <v>154</v>
      </c>
      <c r="E307" s="189" t="s">
        <v>3</v>
      </c>
      <c r="F307" s="190" t="s">
        <v>159</v>
      </c>
      <c r="H307" s="191">
        <v>158</v>
      </c>
      <c r="I307" s="192"/>
      <c r="L307" s="187"/>
      <c r="M307" s="193"/>
      <c r="N307" s="194"/>
      <c r="O307" s="194"/>
      <c r="P307" s="194"/>
      <c r="Q307" s="194"/>
      <c r="R307" s="194"/>
      <c r="S307" s="194"/>
      <c r="T307" s="195"/>
      <c r="AT307" s="196" t="s">
        <v>154</v>
      </c>
      <c r="AU307" s="196" t="s">
        <v>152</v>
      </c>
      <c r="AV307" s="13" t="s">
        <v>151</v>
      </c>
      <c r="AW307" s="13" t="s">
        <v>36</v>
      </c>
      <c r="AX307" s="13" t="s">
        <v>23</v>
      </c>
      <c r="AY307" s="196" t="s">
        <v>143</v>
      </c>
    </row>
    <row r="308" spans="2:65" s="1" customFormat="1" ht="31.5" customHeight="1" x14ac:dyDescent="0.3">
      <c r="B308" s="158"/>
      <c r="C308" s="159" t="s">
        <v>426</v>
      </c>
      <c r="D308" s="159" t="s">
        <v>146</v>
      </c>
      <c r="E308" s="160" t="s">
        <v>427</v>
      </c>
      <c r="F308" s="161" t="s">
        <v>428</v>
      </c>
      <c r="G308" s="162" t="s">
        <v>149</v>
      </c>
      <c r="H308" s="163">
        <v>4</v>
      </c>
      <c r="I308" s="322">
        <v>0</v>
      </c>
      <c r="J308" s="164">
        <f>ROUND(I308*H308,2)</f>
        <v>0</v>
      </c>
      <c r="K308" s="161" t="s">
        <v>150</v>
      </c>
      <c r="L308" s="34"/>
      <c r="M308" s="165" t="s">
        <v>3</v>
      </c>
      <c r="N308" s="166" t="s">
        <v>44</v>
      </c>
      <c r="O308" s="35"/>
      <c r="P308" s="167">
        <f>O308*H308</f>
        <v>0</v>
      </c>
      <c r="Q308" s="167">
        <v>0.10212</v>
      </c>
      <c r="R308" s="167">
        <f>Q308*H308</f>
        <v>0.40848000000000001</v>
      </c>
      <c r="S308" s="167">
        <v>0</v>
      </c>
      <c r="T308" s="168">
        <f>S308*H308</f>
        <v>0</v>
      </c>
      <c r="AR308" s="18" t="s">
        <v>151</v>
      </c>
      <c r="AT308" s="18" t="s">
        <v>146</v>
      </c>
      <c r="AU308" s="18" t="s">
        <v>152</v>
      </c>
      <c r="AY308" s="18" t="s">
        <v>143</v>
      </c>
      <c r="BE308" s="169">
        <f>IF(N308="základní",J308,0)</f>
        <v>0</v>
      </c>
      <c r="BF308" s="169">
        <f>IF(N308="snížená",J308,0)</f>
        <v>0</v>
      </c>
      <c r="BG308" s="169">
        <f>IF(N308="zákl. přenesená",J308,0)</f>
        <v>0</v>
      </c>
      <c r="BH308" s="169">
        <f>IF(N308="sníž. přenesená",J308,0)</f>
        <v>0</v>
      </c>
      <c r="BI308" s="169">
        <f>IF(N308="nulová",J308,0)</f>
        <v>0</v>
      </c>
      <c r="BJ308" s="18" t="s">
        <v>152</v>
      </c>
      <c r="BK308" s="169">
        <f>ROUND(I308*H308,2)</f>
        <v>0</v>
      </c>
      <c r="BL308" s="18" t="s">
        <v>151</v>
      </c>
      <c r="BM308" s="18" t="s">
        <v>429</v>
      </c>
    </row>
    <row r="309" spans="2:65" s="11" customFormat="1" x14ac:dyDescent="0.3">
      <c r="B309" s="170"/>
      <c r="D309" s="171" t="s">
        <v>154</v>
      </c>
      <c r="E309" s="172" t="s">
        <v>3</v>
      </c>
      <c r="F309" s="173" t="s">
        <v>430</v>
      </c>
      <c r="H309" s="174" t="s">
        <v>3</v>
      </c>
      <c r="I309" s="175"/>
      <c r="L309" s="170"/>
      <c r="M309" s="176"/>
      <c r="N309" s="177"/>
      <c r="O309" s="177"/>
      <c r="P309" s="177"/>
      <c r="Q309" s="177"/>
      <c r="R309" s="177"/>
      <c r="S309" s="177"/>
      <c r="T309" s="178"/>
      <c r="AT309" s="174" t="s">
        <v>154</v>
      </c>
      <c r="AU309" s="174" t="s">
        <v>152</v>
      </c>
      <c r="AV309" s="11" t="s">
        <v>23</v>
      </c>
      <c r="AW309" s="11" t="s">
        <v>36</v>
      </c>
      <c r="AX309" s="11" t="s">
        <v>72</v>
      </c>
      <c r="AY309" s="174" t="s">
        <v>143</v>
      </c>
    </row>
    <row r="310" spans="2:65" s="12" customFormat="1" x14ac:dyDescent="0.3">
      <c r="B310" s="179"/>
      <c r="D310" s="188" t="s">
        <v>154</v>
      </c>
      <c r="E310" s="197" t="s">
        <v>3</v>
      </c>
      <c r="F310" s="198" t="s">
        <v>431</v>
      </c>
      <c r="H310" s="199">
        <v>4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154</v>
      </c>
      <c r="AU310" s="180" t="s">
        <v>152</v>
      </c>
      <c r="AV310" s="12" t="s">
        <v>152</v>
      </c>
      <c r="AW310" s="12" t="s">
        <v>36</v>
      </c>
      <c r="AX310" s="12" t="s">
        <v>23</v>
      </c>
      <c r="AY310" s="180" t="s">
        <v>143</v>
      </c>
    </row>
    <row r="311" spans="2:65" s="1" customFormat="1" ht="31.5" customHeight="1" x14ac:dyDescent="0.3">
      <c r="B311" s="158"/>
      <c r="C311" s="159" t="s">
        <v>432</v>
      </c>
      <c r="D311" s="159" t="s">
        <v>146</v>
      </c>
      <c r="E311" s="160" t="s">
        <v>433</v>
      </c>
      <c r="F311" s="161" t="s">
        <v>434</v>
      </c>
      <c r="G311" s="162" t="s">
        <v>149</v>
      </c>
      <c r="H311" s="163">
        <v>11</v>
      </c>
      <c r="I311" s="322">
        <v>0</v>
      </c>
      <c r="J311" s="164">
        <f>ROUND(I311*H311,2)</f>
        <v>0</v>
      </c>
      <c r="K311" s="161" t="s">
        <v>150</v>
      </c>
      <c r="L311" s="34"/>
      <c r="M311" s="165" t="s">
        <v>3</v>
      </c>
      <c r="N311" s="166" t="s">
        <v>44</v>
      </c>
      <c r="O311" s="35"/>
      <c r="P311" s="167">
        <f>O311*H311</f>
        <v>0</v>
      </c>
      <c r="Q311" s="167">
        <v>0.10212</v>
      </c>
      <c r="R311" s="167">
        <f>Q311*H311</f>
        <v>1.1233200000000001</v>
      </c>
      <c r="S311" s="167">
        <v>0</v>
      </c>
      <c r="T311" s="168">
        <f>S311*H311</f>
        <v>0</v>
      </c>
      <c r="AR311" s="18" t="s">
        <v>151</v>
      </c>
      <c r="AT311" s="18" t="s">
        <v>146</v>
      </c>
      <c r="AU311" s="18" t="s">
        <v>152</v>
      </c>
      <c r="AY311" s="18" t="s">
        <v>143</v>
      </c>
      <c r="BE311" s="169">
        <f>IF(N311="základní",J311,0)</f>
        <v>0</v>
      </c>
      <c r="BF311" s="169">
        <f>IF(N311="snížená",J311,0)</f>
        <v>0</v>
      </c>
      <c r="BG311" s="169">
        <f>IF(N311="zákl. přenesená",J311,0)</f>
        <v>0</v>
      </c>
      <c r="BH311" s="169">
        <f>IF(N311="sníž. přenesená",J311,0)</f>
        <v>0</v>
      </c>
      <c r="BI311" s="169">
        <f>IF(N311="nulová",J311,0)</f>
        <v>0</v>
      </c>
      <c r="BJ311" s="18" t="s">
        <v>152</v>
      </c>
      <c r="BK311" s="169">
        <f>ROUND(I311*H311,2)</f>
        <v>0</v>
      </c>
      <c r="BL311" s="18" t="s">
        <v>151</v>
      </c>
      <c r="BM311" s="18" t="s">
        <v>435</v>
      </c>
    </row>
    <row r="312" spans="2:65" s="11" customFormat="1" x14ac:dyDescent="0.3">
      <c r="B312" s="170"/>
      <c r="D312" s="171" t="s">
        <v>154</v>
      </c>
      <c r="E312" s="172" t="s">
        <v>3</v>
      </c>
      <c r="F312" s="173" t="s">
        <v>430</v>
      </c>
      <c r="H312" s="174" t="s">
        <v>3</v>
      </c>
      <c r="I312" s="175"/>
      <c r="L312" s="170"/>
      <c r="M312" s="176"/>
      <c r="N312" s="177"/>
      <c r="O312" s="177"/>
      <c r="P312" s="177"/>
      <c r="Q312" s="177"/>
      <c r="R312" s="177"/>
      <c r="S312" s="177"/>
      <c r="T312" s="178"/>
      <c r="AT312" s="174" t="s">
        <v>154</v>
      </c>
      <c r="AU312" s="174" t="s">
        <v>152</v>
      </c>
      <c r="AV312" s="11" t="s">
        <v>23</v>
      </c>
      <c r="AW312" s="11" t="s">
        <v>36</v>
      </c>
      <c r="AX312" s="11" t="s">
        <v>72</v>
      </c>
      <c r="AY312" s="174" t="s">
        <v>143</v>
      </c>
    </row>
    <row r="313" spans="2:65" s="12" customFormat="1" x14ac:dyDescent="0.3">
      <c r="B313" s="179"/>
      <c r="D313" s="171" t="s">
        <v>154</v>
      </c>
      <c r="E313" s="180" t="s">
        <v>3</v>
      </c>
      <c r="F313" s="181" t="s">
        <v>436</v>
      </c>
      <c r="H313" s="182">
        <v>7.56</v>
      </c>
      <c r="I313" s="183"/>
      <c r="L313" s="179"/>
      <c r="M313" s="184"/>
      <c r="N313" s="185"/>
      <c r="O313" s="185"/>
      <c r="P313" s="185"/>
      <c r="Q313" s="185"/>
      <c r="R313" s="185"/>
      <c r="S313" s="185"/>
      <c r="T313" s="186"/>
      <c r="AT313" s="180" t="s">
        <v>154</v>
      </c>
      <c r="AU313" s="180" t="s">
        <v>152</v>
      </c>
      <c r="AV313" s="12" t="s">
        <v>152</v>
      </c>
      <c r="AW313" s="12" t="s">
        <v>36</v>
      </c>
      <c r="AX313" s="12" t="s">
        <v>72</v>
      </c>
      <c r="AY313" s="180" t="s">
        <v>143</v>
      </c>
    </row>
    <row r="314" spans="2:65" s="12" customFormat="1" x14ac:dyDescent="0.3">
      <c r="B314" s="179"/>
      <c r="D314" s="171" t="s">
        <v>154</v>
      </c>
      <c r="E314" s="180" t="s">
        <v>3</v>
      </c>
      <c r="F314" s="181" t="s">
        <v>437</v>
      </c>
      <c r="H314" s="182">
        <v>3.0449999999999999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154</v>
      </c>
      <c r="AU314" s="180" t="s">
        <v>152</v>
      </c>
      <c r="AV314" s="12" t="s">
        <v>152</v>
      </c>
      <c r="AW314" s="12" t="s">
        <v>36</v>
      </c>
      <c r="AX314" s="12" t="s">
        <v>72</v>
      </c>
      <c r="AY314" s="180" t="s">
        <v>143</v>
      </c>
    </row>
    <row r="315" spans="2:65" s="12" customFormat="1" x14ac:dyDescent="0.3">
      <c r="B315" s="179"/>
      <c r="D315" s="171" t="s">
        <v>154</v>
      </c>
      <c r="E315" s="180" t="s">
        <v>3</v>
      </c>
      <c r="F315" s="181" t="s">
        <v>438</v>
      </c>
      <c r="H315" s="182">
        <v>0.39500000000000002</v>
      </c>
      <c r="I315" s="183"/>
      <c r="L315" s="179"/>
      <c r="M315" s="184"/>
      <c r="N315" s="185"/>
      <c r="O315" s="185"/>
      <c r="P315" s="185"/>
      <c r="Q315" s="185"/>
      <c r="R315" s="185"/>
      <c r="S315" s="185"/>
      <c r="T315" s="186"/>
      <c r="AT315" s="180" t="s">
        <v>154</v>
      </c>
      <c r="AU315" s="180" t="s">
        <v>152</v>
      </c>
      <c r="AV315" s="12" t="s">
        <v>152</v>
      </c>
      <c r="AW315" s="12" t="s">
        <v>36</v>
      </c>
      <c r="AX315" s="12" t="s">
        <v>72</v>
      </c>
      <c r="AY315" s="180" t="s">
        <v>143</v>
      </c>
    </row>
    <row r="316" spans="2:65" s="13" customFormat="1" x14ac:dyDescent="0.3">
      <c r="B316" s="187"/>
      <c r="D316" s="188" t="s">
        <v>154</v>
      </c>
      <c r="E316" s="189" t="s">
        <v>3</v>
      </c>
      <c r="F316" s="190" t="s">
        <v>159</v>
      </c>
      <c r="H316" s="191">
        <v>11</v>
      </c>
      <c r="I316" s="192"/>
      <c r="L316" s="187"/>
      <c r="M316" s="193"/>
      <c r="N316" s="194"/>
      <c r="O316" s="194"/>
      <c r="P316" s="194"/>
      <c r="Q316" s="194"/>
      <c r="R316" s="194"/>
      <c r="S316" s="194"/>
      <c r="T316" s="195"/>
      <c r="AT316" s="196" t="s">
        <v>154</v>
      </c>
      <c r="AU316" s="196" t="s">
        <v>152</v>
      </c>
      <c r="AV316" s="13" t="s">
        <v>151</v>
      </c>
      <c r="AW316" s="13" t="s">
        <v>36</v>
      </c>
      <c r="AX316" s="13" t="s">
        <v>23</v>
      </c>
      <c r="AY316" s="196" t="s">
        <v>143</v>
      </c>
    </row>
    <row r="317" spans="2:65" s="1" customFormat="1" ht="22.5" customHeight="1" x14ac:dyDescent="0.3">
      <c r="B317" s="158"/>
      <c r="C317" s="159" t="s">
        <v>439</v>
      </c>
      <c r="D317" s="159" t="s">
        <v>146</v>
      </c>
      <c r="E317" s="160" t="s">
        <v>440</v>
      </c>
      <c r="F317" s="161" t="s">
        <v>441</v>
      </c>
      <c r="G317" s="162" t="s">
        <v>212</v>
      </c>
      <c r="H317" s="163">
        <v>0.55400000000000005</v>
      </c>
      <c r="I317" s="322">
        <v>0</v>
      </c>
      <c r="J317" s="164">
        <f>ROUND(I317*H317,2)</f>
        <v>0</v>
      </c>
      <c r="K317" s="161" t="s">
        <v>150</v>
      </c>
      <c r="L317" s="34"/>
      <c r="M317" s="165" t="s">
        <v>3</v>
      </c>
      <c r="N317" s="166" t="s">
        <v>44</v>
      </c>
      <c r="O317" s="35"/>
      <c r="P317" s="167">
        <f>O317*H317</f>
        <v>0</v>
      </c>
      <c r="Q317" s="167">
        <v>2.4533</v>
      </c>
      <c r="R317" s="167">
        <f>Q317*H317</f>
        <v>1.3591282000000002</v>
      </c>
      <c r="S317" s="167">
        <v>0</v>
      </c>
      <c r="T317" s="168">
        <f>S317*H317</f>
        <v>0</v>
      </c>
      <c r="AR317" s="18" t="s">
        <v>151</v>
      </c>
      <c r="AT317" s="18" t="s">
        <v>146</v>
      </c>
      <c r="AU317" s="18" t="s">
        <v>152</v>
      </c>
      <c r="AY317" s="18" t="s">
        <v>143</v>
      </c>
      <c r="BE317" s="169">
        <f>IF(N317="základní",J317,0)</f>
        <v>0</v>
      </c>
      <c r="BF317" s="169">
        <f>IF(N317="snížená",J317,0)</f>
        <v>0</v>
      </c>
      <c r="BG317" s="169">
        <f>IF(N317="zákl. přenesená",J317,0)</f>
        <v>0</v>
      </c>
      <c r="BH317" s="169">
        <f>IF(N317="sníž. přenesená",J317,0)</f>
        <v>0</v>
      </c>
      <c r="BI317" s="169">
        <f>IF(N317="nulová",J317,0)</f>
        <v>0</v>
      </c>
      <c r="BJ317" s="18" t="s">
        <v>152</v>
      </c>
      <c r="BK317" s="169">
        <f>ROUND(I317*H317,2)</f>
        <v>0</v>
      </c>
      <c r="BL317" s="18" t="s">
        <v>151</v>
      </c>
      <c r="BM317" s="18" t="s">
        <v>442</v>
      </c>
    </row>
    <row r="318" spans="2:65" s="11" customFormat="1" x14ac:dyDescent="0.3">
      <c r="B318" s="170"/>
      <c r="D318" s="171" t="s">
        <v>154</v>
      </c>
      <c r="E318" s="172" t="s">
        <v>3</v>
      </c>
      <c r="F318" s="173" t="s">
        <v>443</v>
      </c>
      <c r="H318" s="174" t="s">
        <v>3</v>
      </c>
      <c r="I318" s="175"/>
      <c r="L318" s="170"/>
      <c r="M318" s="176"/>
      <c r="N318" s="177"/>
      <c r="O318" s="177"/>
      <c r="P318" s="177"/>
      <c r="Q318" s="177"/>
      <c r="R318" s="177"/>
      <c r="S318" s="177"/>
      <c r="T318" s="178"/>
      <c r="AT318" s="174" t="s">
        <v>154</v>
      </c>
      <c r="AU318" s="174" t="s">
        <v>152</v>
      </c>
      <c r="AV318" s="11" t="s">
        <v>23</v>
      </c>
      <c r="AW318" s="11" t="s">
        <v>36</v>
      </c>
      <c r="AX318" s="11" t="s">
        <v>72</v>
      </c>
      <c r="AY318" s="174" t="s">
        <v>143</v>
      </c>
    </row>
    <row r="319" spans="2:65" s="12" customFormat="1" x14ac:dyDescent="0.3">
      <c r="B319" s="179"/>
      <c r="D319" s="188" t="s">
        <v>154</v>
      </c>
      <c r="E319" s="197" t="s">
        <v>3</v>
      </c>
      <c r="F319" s="198" t="s">
        <v>444</v>
      </c>
      <c r="H319" s="199">
        <v>0.55400000000000005</v>
      </c>
      <c r="I319" s="183"/>
      <c r="L319" s="179"/>
      <c r="M319" s="184"/>
      <c r="N319" s="185"/>
      <c r="O319" s="185"/>
      <c r="P319" s="185"/>
      <c r="Q319" s="185"/>
      <c r="R319" s="185"/>
      <c r="S319" s="185"/>
      <c r="T319" s="186"/>
      <c r="AT319" s="180" t="s">
        <v>154</v>
      </c>
      <c r="AU319" s="180" t="s">
        <v>152</v>
      </c>
      <c r="AV319" s="12" t="s">
        <v>152</v>
      </c>
      <c r="AW319" s="12" t="s">
        <v>36</v>
      </c>
      <c r="AX319" s="12" t="s">
        <v>23</v>
      </c>
      <c r="AY319" s="180" t="s">
        <v>143</v>
      </c>
    </row>
    <row r="320" spans="2:65" s="1" customFormat="1" ht="22.5" customHeight="1" x14ac:dyDescent="0.3">
      <c r="B320" s="158"/>
      <c r="C320" s="159" t="s">
        <v>445</v>
      </c>
      <c r="D320" s="159" t="s">
        <v>146</v>
      </c>
      <c r="E320" s="160" t="s">
        <v>446</v>
      </c>
      <c r="F320" s="161" t="s">
        <v>447</v>
      </c>
      <c r="G320" s="162" t="s">
        <v>149</v>
      </c>
      <c r="H320" s="163">
        <v>8</v>
      </c>
      <c r="I320" s="322">
        <v>0</v>
      </c>
      <c r="J320" s="164">
        <f>ROUND(I320*H320,2)</f>
        <v>0</v>
      </c>
      <c r="K320" s="161" t="s">
        <v>150</v>
      </c>
      <c r="L320" s="34"/>
      <c r="M320" s="165" t="s">
        <v>3</v>
      </c>
      <c r="N320" s="166" t="s">
        <v>44</v>
      </c>
      <c r="O320" s="35"/>
      <c r="P320" s="167">
        <f>O320*H320</f>
        <v>0</v>
      </c>
      <c r="Q320" s="167">
        <v>4.4900000000000001E-3</v>
      </c>
      <c r="R320" s="167">
        <f>Q320*H320</f>
        <v>3.5920000000000001E-2</v>
      </c>
      <c r="S320" s="167">
        <v>0</v>
      </c>
      <c r="T320" s="168">
        <f>S320*H320</f>
        <v>0</v>
      </c>
      <c r="AR320" s="18" t="s">
        <v>151</v>
      </c>
      <c r="AT320" s="18" t="s">
        <v>146</v>
      </c>
      <c r="AU320" s="18" t="s">
        <v>152</v>
      </c>
      <c r="AY320" s="18" t="s">
        <v>143</v>
      </c>
      <c r="BE320" s="169">
        <f>IF(N320="základní",J320,0)</f>
        <v>0</v>
      </c>
      <c r="BF320" s="169">
        <f>IF(N320="snížená",J320,0)</f>
        <v>0</v>
      </c>
      <c r="BG320" s="169">
        <f>IF(N320="zákl. přenesená",J320,0)</f>
        <v>0</v>
      </c>
      <c r="BH320" s="169">
        <f>IF(N320="sníž. přenesená",J320,0)</f>
        <v>0</v>
      </c>
      <c r="BI320" s="169">
        <f>IF(N320="nulová",J320,0)</f>
        <v>0</v>
      </c>
      <c r="BJ320" s="18" t="s">
        <v>152</v>
      </c>
      <c r="BK320" s="169">
        <f>ROUND(I320*H320,2)</f>
        <v>0</v>
      </c>
      <c r="BL320" s="18" t="s">
        <v>151</v>
      </c>
      <c r="BM320" s="18" t="s">
        <v>448</v>
      </c>
    </row>
    <row r="321" spans="2:65" s="11" customFormat="1" x14ac:dyDescent="0.3">
      <c r="B321" s="170"/>
      <c r="D321" s="171" t="s">
        <v>154</v>
      </c>
      <c r="E321" s="172" t="s">
        <v>3</v>
      </c>
      <c r="F321" s="173" t="s">
        <v>443</v>
      </c>
      <c r="H321" s="174" t="s">
        <v>3</v>
      </c>
      <c r="I321" s="175"/>
      <c r="L321" s="170"/>
      <c r="M321" s="176"/>
      <c r="N321" s="177"/>
      <c r="O321" s="177"/>
      <c r="P321" s="177"/>
      <c r="Q321" s="177"/>
      <c r="R321" s="177"/>
      <c r="S321" s="177"/>
      <c r="T321" s="178"/>
      <c r="AT321" s="174" t="s">
        <v>154</v>
      </c>
      <c r="AU321" s="174" t="s">
        <v>152</v>
      </c>
      <c r="AV321" s="11" t="s">
        <v>23</v>
      </c>
      <c r="AW321" s="11" t="s">
        <v>36</v>
      </c>
      <c r="AX321" s="11" t="s">
        <v>72</v>
      </c>
      <c r="AY321" s="174" t="s">
        <v>143</v>
      </c>
    </row>
    <row r="322" spans="2:65" s="12" customFormat="1" x14ac:dyDescent="0.3">
      <c r="B322" s="179"/>
      <c r="D322" s="188" t="s">
        <v>154</v>
      </c>
      <c r="E322" s="197" t="s">
        <v>3</v>
      </c>
      <c r="F322" s="198" t="s">
        <v>449</v>
      </c>
      <c r="H322" s="199">
        <v>8</v>
      </c>
      <c r="I322" s="183"/>
      <c r="L322" s="179"/>
      <c r="M322" s="184"/>
      <c r="N322" s="185"/>
      <c r="O322" s="185"/>
      <c r="P322" s="185"/>
      <c r="Q322" s="185"/>
      <c r="R322" s="185"/>
      <c r="S322" s="185"/>
      <c r="T322" s="186"/>
      <c r="AT322" s="180" t="s">
        <v>154</v>
      </c>
      <c r="AU322" s="180" t="s">
        <v>152</v>
      </c>
      <c r="AV322" s="12" t="s">
        <v>152</v>
      </c>
      <c r="AW322" s="12" t="s">
        <v>36</v>
      </c>
      <c r="AX322" s="12" t="s">
        <v>23</v>
      </c>
      <c r="AY322" s="180" t="s">
        <v>143</v>
      </c>
    </row>
    <row r="323" spans="2:65" s="1" customFormat="1" ht="22.5" customHeight="1" x14ac:dyDescent="0.3">
      <c r="B323" s="158"/>
      <c r="C323" s="159" t="s">
        <v>450</v>
      </c>
      <c r="D323" s="159" t="s">
        <v>146</v>
      </c>
      <c r="E323" s="160" t="s">
        <v>451</v>
      </c>
      <c r="F323" s="161" t="s">
        <v>452</v>
      </c>
      <c r="G323" s="162" t="s">
        <v>149</v>
      </c>
      <c r="H323" s="163">
        <v>8</v>
      </c>
      <c r="I323" s="322">
        <v>0</v>
      </c>
      <c r="J323" s="164">
        <f>ROUND(I323*H323,2)</f>
        <v>0</v>
      </c>
      <c r="K323" s="161" t="s">
        <v>150</v>
      </c>
      <c r="L323" s="34"/>
      <c r="M323" s="165" t="s">
        <v>3</v>
      </c>
      <c r="N323" s="166" t="s">
        <v>44</v>
      </c>
      <c r="O323" s="35"/>
      <c r="P323" s="167">
        <f>O323*H323</f>
        <v>0</v>
      </c>
      <c r="Q323" s="167">
        <v>0</v>
      </c>
      <c r="R323" s="167">
        <f>Q323*H323</f>
        <v>0</v>
      </c>
      <c r="S323" s="167">
        <v>0</v>
      </c>
      <c r="T323" s="168">
        <f>S323*H323</f>
        <v>0</v>
      </c>
      <c r="AR323" s="18" t="s">
        <v>151</v>
      </c>
      <c r="AT323" s="18" t="s">
        <v>146</v>
      </c>
      <c r="AU323" s="18" t="s">
        <v>152</v>
      </c>
      <c r="AY323" s="18" t="s">
        <v>143</v>
      </c>
      <c r="BE323" s="169">
        <f>IF(N323="základní",J323,0)</f>
        <v>0</v>
      </c>
      <c r="BF323" s="169">
        <f>IF(N323="snížená",J323,0)</f>
        <v>0</v>
      </c>
      <c r="BG323" s="169">
        <f>IF(N323="zákl. přenesená",J323,0)</f>
        <v>0</v>
      </c>
      <c r="BH323" s="169">
        <f>IF(N323="sníž. přenesená",J323,0)</f>
        <v>0</v>
      </c>
      <c r="BI323" s="169">
        <f>IF(N323="nulová",J323,0)</f>
        <v>0</v>
      </c>
      <c r="BJ323" s="18" t="s">
        <v>152</v>
      </c>
      <c r="BK323" s="169">
        <f>ROUND(I323*H323,2)</f>
        <v>0</v>
      </c>
      <c r="BL323" s="18" t="s">
        <v>151</v>
      </c>
      <c r="BM323" s="18" t="s">
        <v>453</v>
      </c>
    </row>
    <row r="324" spans="2:65" s="1" customFormat="1" ht="22.5" customHeight="1" x14ac:dyDescent="0.3">
      <c r="B324" s="158"/>
      <c r="C324" s="159" t="s">
        <v>454</v>
      </c>
      <c r="D324" s="159" t="s">
        <v>146</v>
      </c>
      <c r="E324" s="160" t="s">
        <v>455</v>
      </c>
      <c r="F324" s="161" t="s">
        <v>456</v>
      </c>
      <c r="G324" s="162" t="s">
        <v>402</v>
      </c>
      <c r="H324" s="163">
        <v>226</v>
      </c>
      <c r="I324" s="322">
        <v>0</v>
      </c>
      <c r="J324" s="164">
        <f>ROUND(I324*H324,2)</f>
        <v>0</v>
      </c>
      <c r="K324" s="161" t="s">
        <v>150</v>
      </c>
      <c r="L324" s="34"/>
      <c r="M324" s="165" t="s">
        <v>3</v>
      </c>
      <c r="N324" s="166" t="s">
        <v>44</v>
      </c>
      <c r="O324" s="35"/>
      <c r="P324" s="167">
        <f>O324*H324</f>
        <v>0</v>
      </c>
      <c r="Q324" s="167">
        <v>2.0000000000000001E-4</v>
      </c>
      <c r="R324" s="167">
        <f>Q324*H324</f>
        <v>4.5200000000000004E-2</v>
      </c>
      <c r="S324" s="167">
        <v>0</v>
      </c>
      <c r="T324" s="168">
        <f>S324*H324</f>
        <v>0</v>
      </c>
      <c r="AR324" s="18" t="s">
        <v>151</v>
      </c>
      <c r="AT324" s="18" t="s">
        <v>146</v>
      </c>
      <c r="AU324" s="18" t="s">
        <v>152</v>
      </c>
      <c r="AY324" s="18" t="s">
        <v>143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18" t="s">
        <v>152</v>
      </c>
      <c r="BK324" s="169">
        <f>ROUND(I324*H324,2)</f>
        <v>0</v>
      </c>
      <c r="BL324" s="18" t="s">
        <v>151</v>
      </c>
      <c r="BM324" s="18" t="s">
        <v>457</v>
      </c>
    </row>
    <row r="325" spans="2:65" s="11" customFormat="1" x14ac:dyDescent="0.3">
      <c r="B325" s="170"/>
      <c r="D325" s="171" t="s">
        <v>154</v>
      </c>
      <c r="E325" s="172" t="s">
        <v>3</v>
      </c>
      <c r="F325" s="173" t="s">
        <v>458</v>
      </c>
      <c r="H325" s="174" t="s">
        <v>3</v>
      </c>
      <c r="I325" s="175"/>
      <c r="L325" s="170"/>
      <c r="M325" s="176"/>
      <c r="N325" s="177"/>
      <c r="O325" s="177"/>
      <c r="P325" s="177"/>
      <c r="Q325" s="177"/>
      <c r="R325" s="177"/>
      <c r="S325" s="177"/>
      <c r="T325" s="178"/>
      <c r="AT325" s="174" t="s">
        <v>154</v>
      </c>
      <c r="AU325" s="174" t="s">
        <v>152</v>
      </c>
      <c r="AV325" s="11" t="s">
        <v>23</v>
      </c>
      <c r="AW325" s="11" t="s">
        <v>36</v>
      </c>
      <c r="AX325" s="11" t="s">
        <v>72</v>
      </c>
      <c r="AY325" s="174" t="s">
        <v>143</v>
      </c>
    </row>
    <row r="326" spans="2:65" s="12" customFormat="1" x14ac:dyDescent="0.3">
      <c r="B326" s="179"/>
      <c r="D326" s="171" t="s">
        <v>154</v>
      </c>
      <c r="E326" s="180" t="s">
        <v>3</v>
      </c>
      <c r="F326" s="181" t="s">
        <v>459</v>
      </c>
      <c r="H326" s="182">
        <v>33.6</v>
      </c>
      <c r="I326" s="183"/>
      <c r="L326" s="179"/>
      <c r="M326" s="184"/>
      <c r="N326" s="185"/>
      <c r="O326" s="185"/>
      <c r="P326" s="185"/>
      <c r="Q326" s="185"/>
      <c r="R326" s="185"/>
      <c r="S326" s="185"/>
      <c r="T326" s="186"/>
      <c r="AT326" s="180" t="s">
        <v>154</v>
      </c>
      <c r="AU326" s="180" t="s">
        <v>152</v>
      </c>
      <c r="AV326" s="12" t="s">
        <v>152</v>
      </c>
      <c r="AW326" s="12" t="s">
        <v>36</v>
      </c>
      <c r="AX326" s="12" t="s">
        <v>72</v>
      </c>
      <c r="AY326" s="180" t="s">
        <v>143</v>
      </c>
    </row>
    <row r="327" spans="2:65" s="11" customFormat="1" x14ac:dyDescent="0.3">
      <c r="B327" s="170"/>
      <c r="D327" s="171" t="s">
        <v>154</v>
      </c>
      <c r="E327" s="172" t="s">
        <v>3</v>
      </c>
      <c r="F327" s="173" t="s">
        <v>460</v>
      </c>
      <c r="H327" s="174" t="s">
        <v>3</v>
      </c>
      <c r="I327" s="175"/>
      <c r="L327" s="170"/>
      <c r="M327" s="176"/>
      <c r="N327" s="177"/>
      <c r="O327" s="177"/>
      <c r="P327" s="177"/>
      <c r="Q327" s="177"/>
      <c r="R327" s="177"/>
      <c r="S327" s="177"/>
      <c r="T327" s="178"/>
      <c r="AT327" s="174" t="s">
        <v>154</v>
      </c>
      <c r="AU327" s="174" t="s">
        <v>152</v>
      </c>
      <c r="AV327" s="11" t="s">
        <v>23</v>
      </c>
      <c r="AW327" s="11" t="s">
        <v>36</v>
      </c>
      <c r="AX327" s="11" t="s">
        <v>72</v>
      </c>
      <c r="AY327" s="174" t="s">
        <v>143</v>
      </c>
    </row>
    <row r="328" spans="2:65" s="12" customFormat="1" x14ac:dyDescent="0.3">
      <c r="B328" s="179"/>
      <c r="D328" s="171" t="s">
        <v>154</v>
      </c>
      <c r="E328" s="180" t="s">
        <v>3</v>
      </c>
      <c r="F328" s="181" t="s">
        <v>461</v>
      </c>
      <c r="H328" s="182">
        <v>8.1999999999999993</v>
      </c>
      <c r="I328" s="183"/>
      <c r="L328" s="179"/>
      <c r="M328" s="184"/>
      <c r="N328" s="185"/>
      <c r="O328" s="185"/>
      <c r="P328" s="185"/>
      <c r="Q328" s="185"/>
      <c r="R328" s="185"/>
      <c r="S328" s="185"/>
      <c r="T328" s="186"/>
      <c r="AT328" s="180" t="s">
        <v>154</v>
      </c>
      <c r="AU328" s="180" t="s">
        <v>152</v>
      </c>
      <c r="AV328" s="12" t="s">
        <v>152</v>
      </c>
      <c r="AW328" s="12" t="s">
        <v>36</v>
      </c>
      <c r="AX328" s="12" t="s">
        <v>72</v>
      </c>
      <c r="AY328" s="180" t="s">
        <v>143</v>
      </c>
    </row>
    <row r="329" spans="2:65" s="11" customFormat="1" x14ac:dyDescent="0.3">
      <c r="B329" s="170"/>
      <c r="D329" s="171" t="s">
        <v>154</v>
      </c>
      <c r="E329" s="172" t="s">
        <v>3</v>
      </c>
      <c r="F329" s="173" t="s">
        <v>462</v>
      </c>
      <c r="H329" s="174" t="s">
        <v>3</v>
      </c>
      <c r="I329" s="175"/>
      <c r="L329" s="170"/>
      <c r="M329" s="176"/>
      <c r="N329" s="177"/>
      <c r="O329" s="177"/>
      <c r="P329" s="177"/>
      <c r="Q329" s="177"/>
      <c r="R329" s="177"/>
      <c r="S329" s="177"/>
      <c r="T329" s="178"/>
      <c r="AT329" s="174" t="s">
        <v>154</v>
      </c>
      <c r="AU329" s="174" t="s">
        <v>152</v>
      </c>
      <c r="AV329" s="11" t="s">
        <v>23</v>
      </c>
      <c r="AW329" s="11" t="s">
        <v>36</v>
      </c>
      <c r="AX329" s="11" t="s">
        <v>72</v>
      </c>
      <c r="AY329" s="174" t="s">
        <v>143</v>
      </c>
    </row>
    <row r="330" spans="2:65" s="12" customFormat="1" x14ac:dyDescent="0.3">
      <c r="B330" s="179"/>
      <c r="D330" s="171" t="s">
        <v>154</v>
      </c>
      <c r="E330" s="180" t="s">
        <v>3</v>
      </c>
      <c r="F330" s="181" t="s">
        <v>463</v>
      </c>
      <c r="H330" s="182">
        <v>105.3</v>
      </c>
      <c r="I330" s="183"/>
      <c r="L330" s="179"/>
      <c r="M330" s="184"/>
      <c r="N330" s="185"/>
      <c r="O330" s="185"/>
      <c r="P330" s="185"/>
      <c r="Q330" s="185"/>
      <c r="R330" s="185"/>
      <c r="S330" s="185"/>
      <c r="T330" s="186"/>
      <c r="AT330" s="180" t="s">
        <v>154</v>
      </c>
      <c r="AU330" s="180" t="s">
        <v>152</v>
      </c>
      <c r="AV330" s="12" t="s">
        <v>152</v>
      </c>
      <c r="AW330" s="12" t="s">
        <v>36</v>
      </c>
      <c r="AX330" s="12" t="s">
        <v>72</v>
      </c>
      <c r="AY330" s="180" t="s">
        <v>143</v>
      </c>
    </row>
    <row r="331" spans="2:65" s="11" customFormat="1" x14ac:dyDescent="0.3">
      <c r="B331" s="170"/>
      <c r="D331" s="171" t="s">
        <v>154</v>
      </c>
      <c r="E331" s="172" t="s">
        <v>3</v>
      </c>
      <c r="F331" s="173" t="s">
        <v>464</v>
      </c>
      <c r="H331" s="174" t="s">
        <v>3</v>
      </c>
      <c r="I331" s="175"/>
      <c r="L331" s="170"/>
      <c r="M331" s="176"/>
      <c r="N331" s="177"/>
      <c r="O331" s="177"/>
      <c r="P331" s="177"/>
      <c r="Q331" s="177"/>
      <c r="R331" s="177"/>
      <c r="S331" s="177"/>
      <c r="T331" s="178"/>
      <c r="AT331" s="174" t="s">
        <v>154</v>
      </c>
      <c r="AU331" s="174" t="s">
        <v>152</v>
      </c>
      <c r="AV331" s="11" t="s">
        <v>23</v>
      </c>
      <c r="AW331" s="11" t="s">
        <v>36</v>
      </c>
      <c r="AX331" s="11" t="s">
        <v>72</v>
      </c>
      <c r="AY331" s="174" t="s">
        <v>143</v>
      </c>
    </row>
    <row r="332" spans="2:65" s="12" customFormat="1" x14ac:dyDescent="0.3">
      <c r="B332" s="179"/>
      <c r="D332" s="171" t="s">
        <v>154</v>
      </c>
      <c r="E332" s="180" t="s">
        <v>3</v>
      </c>
      <c r="F332" s="181" t="s">
        <v>465</v>
      </c>
      <c r="H332" s="182">
        <v>67.5</v>
      </c>
      <c r="I332" s="183"/>
      <c r="L332" s="179"/>
      <c r="M332" s="184"/>
      <c r="N332" s="185"/>
      <c r="O332" s="185"/>
      <c r="P332" s="185"/>
      <c r="Q332" s="185"/>
      <c r="R332" s="185"/>
      <c r="S332" s="185"/>
      <c r="T332" s="186"/>
      <c r="AT332" s="180" t="s">
        <v>154</v>
      </c>
      <c r="AU332" s="180" t="s">
        <v>152</v>
      </c>
      <c r="AV332" s="12" t="s">
        <v>152</v>
      </c>
      <c r="AW332" s="12" t="s">
        <v>36</v>
      </c>
      <c r="AX332" s="12" t="s">
        <v>72</v>
      </c>
      <c r="AY332" s="180" t="s">
        <v>143</v>
      </c>
    </row>
    <row r="333" spans="2:65" s="12" customFormat="1" x14ac:dyDescent="0.3">
      <c r="B333" s="179"/>
      <c r="D333" s="171" t="s">
        <v>154</v>
      </c>
      <c r="E333" s="180" t="s">
        <v>3</v>
      </c>
      <c r="F333" s="181" t="s">
        <v>466</v>
      </c>
      <c r="H333" s="182">
        <v>11.4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154</v>
      </c>
      <c r="AU333" s="180" t="s">
        <v>152</v>
      </c>
      <c r="AV333" s="12" t="s">
        <v>152</v>
      </c>
      <c r="AW333" s="12" t="s">
        <v>36</v>
      </c>
      <c r="AX333" s="12" t="s">
        <v>72</v>
      </c>
      <c r="AY333" s="180" t="s">
        <v>143</v>
      </c>
    </row>
    <row r="334" spans="2:65" s="13" customFormat="1" x14ac:dyDescent="0.3">
      <c r="B334" s="187"/>
      <c r="D334" s="188" t="s">
        <v>154</v>
      </c>
      <c r="E334" s="189" t="s">
        <v>3</v>
      </c>
      <c r="F334" s="190" t="s">
        <v>159</v>
      </c>
      <c r="H334" s="191">
        <v>226</v>
      </c>
      <c r="I334" s="192"/>
      <c r="L334" s="187"/>
      <c r="M334" s="193"/>
      <c r="N334" s="194"/>
      <c r="O334" s="194"/>
      <c r="P334" s="194"/>
      <c r="Q334" s="194"/>
      <c r="R334" s="194"/>
      <c r="S334" s="194"/>
      <c r="T334" s="195"/>
      <c r="AT334" s="196" t="s">
        <v>154</v>
      </c>
      <c r="AU334" s="196" t="s">
        <v>152</v>
      </c>
      <c r="AV334" s="13" t="s">
        <v>151</v>
      </c>
      <c r="AW334" s="13" t="s">
        <v>36</v>
      </c>
      <c r="AX334" s="13" t="s">
        <v>23</v>
      </c>
      <c r="AY334" s="196" t="s">
        <v>143</v>
      </c>
    </row>
    <row r="335" spans="2:65" s="1" customFormat="1" ht="22.5" customHeight="1" x14ac:dyDescent="0.3">
      <c r="B335" s="158"/>
      <c r="C335" s="159" t="s">
        <v>467</v>
      </c>
      <c r="D335" s="159" t="s">
        <v>146</v>
      </c>
      <c r="E335" s="160" t="s">
        <v>468</v>
      </c>
      <c r="F335" s="161" t="s">
        <v>469</v>
      </c>
      <c r="G335" s="162" t="s">
        <v>470</v>
      </c>
      <c r="H335" s="163">
        <v>2</v>
      </c>
      <c r="I335" s="322">
        <v>0</v>
      </c>
      <c r="J335" s="164">
        <f>ROUND(I335*H335,2)</f>
        <v>0</v>
      </c>
      <c r="K335" s="161" t="s">
        <v>150</v>
      </c>
      <c r="L335" s="34"/>
      <c r="M335" s="165" t="s">
        <v>3</v>
      </c>
      <c r="N335" s="166" t="s">
        <v>44</v>
      </c>
      <c r="O335" s="35"/>
      <c r="P335" s="167">
        <f>O335*H335</f>
        <v>0</v>
      </c>
      <c r="Q335" s="167">
        <v>1.6809999999999999E-2</v>
      </c>
      <c r="R335" s="167">
        <f>Q335*H335</f>
        <v>3.3619999999999997E-2</v>
      </c>
      <c r="S335" s="167">
        <v>0</v>
      </c>
      <c r="T335" s="168">
        <f>S335*H335</f>
        <v>0</v>
      </c>
      <c r="AR335" s="18" t="s">
        <v>151</v>
      </c>
      <c r="AT335" s="18" t="s">
        <v>146</v>
      </c>
      <c r="AU335" s="18" t="s">
        <v>152</v>
      </c>
      <c r="AY335" s="18" t="s">
        <v>143</v>
      </c>
      <c r="BE335" s="169">
        <f>IF(N335="základní",J335,0)</f>
        <v>0</v>
      </c>
      <c r="BF335" s="169">
        <f>IF(N335="snížená",J335,0)</f>
        <v>0</v>
      </c>
      <c r="BG335" s="169">
        <f>IF(N335="zákl. přenesená",J335,0)</f>
        <v>0</v>
      </c>
      <c r="BH335" s="169">
        <f>IF(N335="sníž. přenesená",J335,0)</f>
        <v>0</v>
      </c>
      <c r="BI335" s="169">
        <f>IF(N335="nulová",J335,0)</f>
        <v>0</v>
      </c>
      <c r="BJ335" s="18" t="s">
        <v>152</v>
      </c>
      <c r="BK335" s="169">
        <f>ROUND(I335*H335,2)</f>
        <v>0</v>
      </c>
      <c r="BL335" s="18" t="s">
        <v>151</v>
      </c>
      <c r="BM335" s="18" t="s">
        <v>471</v>
      </c>
    </row>
    <row r="336" spans="2:65" s="1" customFormat="1" ht="22.5" customHeight="1" x14ac:dyDescent="0.3">
      <c r="B336" s="158"/>
      <c r="C336" s="159" t="s">
        <v>472</v>
      </c>
      <c r="D336" s="159" t="s">
        <v>146</v>
      </c>
      <c r="E336" s="160" t="s">
        <v>473</v>
      </c>
      <c r="F336" s="161" t="s">
        <v>474</v>
      </c>
      <c r="G336" s="162" t="s">
        <v>212</v>
      </c>
      <c r="H336" s="163">
        <v>1</v>
      </c>
      <c r="I336" s="322">
        <v>0</v>
      </c>
      <c r="J336" s="164">
        <f>ROUND(I336*H336,2)</f>
        <v>0</v>
      </c>
      <c r="K336" s="161" t="s">
        <v>150</v>
      </c>
      <c r="L336" s="34"/>
      <c r="M336" s="165" t="s">
        <v>3</v>
      </c>
      <c r="N336" s="166" t="s">
        <v>44</v>
      </c>
      <c r="O336" s="35"/>
      <c r="P336" s="167">
        <f>O336*H336</f>
        <v>0</v>
      </c>
      <c r="Q336" s="167">
        <v>0.95013999999999998</v>
      </c>
      <c r="R336" s="167">
        <f>Q336*H336</f>
        <v>0.95013999999999998</v>
      </c>
      <c r="S336" s="167">
        <v>0</v>
      </c>
      <c r="T336" s="168">
        <f>S336*H336</f>
        <v>0</v>
      </c>
      <c r="AR336" s="18" t="s">
        <v>151</v>
      </c>
      <c r="AT336" s="18" t="s">
        <v>146</v>
      </c>
      <c r="AU336" s="18" t="s">
        <v>152</v>
      </c>
      <c r="AY336" s="18" t="s">
        <v>143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18" t="s">
        <v>152</v>
      </c>
      <c r="BK336" s="169">
        <f>ROUND(I336*H336,2)</f>
        <v>0</v>
      </c>
      <c r="BL336" s="18" t="s">
        <v>151</v>
      </c>
      <c r="BM336" s="18" t="s">
        <v>475</v>
      </c>
    </row>
    <row r="337" spans="2:65" s="11" customFormat="1" x14ac:dyDescent="0.3">
      <c r="B337" s="170"/>
      <c r="D337" s="171" t="s">
        <v>154</v>
      </c>
      <c r="E337" s="172" t="s">
        <v>3</v>
      </c>
      <c r="F337" s="173" t="s">
        <v>476</v>
      </c>
      <c r="H337" s="174" t="s">
        <v>3</v>
      </c>
      <c r="I337" s="175"/>
      <c r="L337" s="170"/>
      <c r="M337" s="176"/>
      <c r="N337" s="177"/>
      <c r="O337" s="177"/>
      <c r="P337" s="177"/>
      <c r="Q337" s="177"/>
      <c r="R337" s="177"/>
      <c r="S337" s="177"/>
      <c r="T337" s="178"/>
      <c r="AT337" s="174" t="s">
        <v>154</v>
      </c>
      <c r="AU337" s="174" t="s">
        <v>152</v>
      </c>
      <c r="AV337" s="11" t="s">
        <v>23</v>
      </c>
      <c r="AW337" s="11" t="s">
        <v>36</v>
      </c>
      <c r="AX337" s="11" t="s">
        <v>72</v>
      </c>
      <c r="AY337" s="174" t="s">
        <v>143</v>
      </c>
    </row>
    <row r="338" spans="2:65" s="12" customFormat="1" x14ac:dyDescent="0.3">
      <c r="B338" s="179"/>
      <c r="D338" s="171" t="s">
        <v>154</v>
      </c>
      <c r="E338" s="180" t="s">
        <v>3</v>
      </c>
      <c r="F338" s="181" t="s">
        <v>477</v>
      </c>
      <c r="H338" s="182">
        <v>0.78700000000000003</v>
      </c>
      <c r="I338" s="183"/>
      <c r="L338" s="179"/>
      <c r="M338" s="184"/>
      <c r="N338" s="185"/>
      <c r="O338" s="185"/>
      <c r="P338" s="185"/>
      <c r="Q338" s="185"/>
      <c r="R338" s="185"/>
      <c r="S338" s="185"/>
      <c r="T338" s="186"/>
      <c r="AT338" s="180" t="s">
        <v>154</v>
      </c>
      <c r="AU338" s="180" t="s">
        <v>152</v>
      </c>
      <c r="AV338" s="12" t="s">
        <v>152</v>
      </c>
      <c r="AW338" s="12" t="s">
        <v>36</v>
      </c>
      <c r="AX338" s="12" t="s">
        <v>72</v>
      </c>
      <c r="AY338" s="180" t="s">
        <v>143</v>
      </c>
    </row>
    <row r="339" spans="2:65" s="12" customFormat="1" x14ac:dyDescent="0.3">
      <c r="B339" s="179"/>
      <c r="D339" s="171" t="s">
        <v>154</v>
      </c>
      <c r="E339" s="180" t="s">
        <v>3</v>
      </c>
      <c r="F339" s="181" t="s">
        <v>478</v>
      </c>
      <c r="H339" s="182">
        <v>0.21299999999999999</v>
      </c>
      <c r="I339" s="183"/>
      <c r="L339" s="179"/>
      <c r="M339" s="184"/>
      <c r="N339" s="185"/>
      <c r="O339" s="185"/>
      <c r="P339" s="185"/>
      <c r="Q339" s="185"/>
      <c r="R339" s="185"/>
      <c r="S339" s="185"/>
      <c r="T339" s="186"/>
      <c r="AT339" s="180" t="s">
        <v>154</v>
      </c>
      <c r="AU339" s="180" t="s">
        <v>152</v>
      </c>
      <c r="AV339" s="12" t="s">
        <v>152</v>
      </c>
      <c r="AW339" s="12" t="s">
        <v>36</v>
      </c>
      <c r="AX339" s="12" t="s">
        <v>72</v>
      </c>
      <c r="AY339" s="180" t="s">
        <v>143</v>
      </c>
    </row>
    <row r="340" spans="2:65" s="13" customFormat="1" x14ac:dyDescent="0.3">
      <c r="B340" s="187"/>
      <c r="D340" s="171" t="s">
        <v>154</v>
      </c>
      <c r="E340" s="220" t="s">
        <v>3</v>
      </c>
      <c r="F340" s="221" t="s">
        <v>159</v>
      </c>
      <c r="H340" s="222">
        <v>1</v>
      </c>
      <c r="I340" s="192"/>
      <c r="L340" s="187"/>
      <c r="M340" s="193"/>
      <c r="N340" s="194"/>
      <c r="O340" s="194"/>
      <c r="P340" s="194"/>
      <c r="Q340" s="194"/>
      <c r="R340" s="194"/>
      <c r="S340" s="194"/>
      <c r="T340" s="195"/>
      <c r="AT340" s="196" t="s">
        <v>154</v>
      </c>
      <c r="AU340" s="196" t="s">
        <v>152</v>
      </c>
      <c r="AV340" s="13" t="s">
        <v>151</v>
      </c>
      <c r="AW340" s="13" t="s">
        <v>36</v>
      </c>
      <c r="AX340" s="13" t="s">
        <v>23</v>
      </c>
      <c r="AY340" s="196" t="s">
        <v>143</v>
      </c>
    </row>
    <row r="341" spans="2:65" s="10" customFormat="1" ht="29.85" customHeight="1" x14ac:dyDescent="0.3">
      <c r="B341" s="144"/>
      <c r="D341" s="155" t="s">
        <v>71</v>
      </c>
      <c r="E341" s="156" t="s">
        <v>151</v>
      </c>
      <c r="F341" s="156" t="s">
        <v>479</v>
      </c>
      <c r="I341" s="147"/>
      <c r="J341" s="157">
        <f>BK341</f>
        <v>0</v>
      </c>
      <c r="L341" s="144"/>
      <c r="M341" s="149"/>
      <c r="N341" s="150"/>
      <c r="O341" s="150"/>
      <c r="P341" s="151">
        <f>SUM(P342:P369)</f>
        <v>0</v>
      </c>
      <c r="Q341" s="150"/>
      <c r="R341" s="151">
        <f>SUM(R342:R369)</f>
        <v>3.9060559999999995</v>
      </c>
      <c r="S341" s="150"/>
      <c r="T341" s="152">
        <f>SUM(T342:T369)</f>
        <v>0</v>
      </c>
      <c r="AR341" s="145" t="s">
        <v>23</v>
      </c>
      <c r="AT341" s="153" t="s">
        <v>71</v>
      </c>
      <c r="AU341" s="153" t="s">
        <v>23</v>
      </c>
      <c r="AY341" s="145" t="s">
        <v>143</v>
      </c>
      <c r="BK341" s="154">
        <f>SUM(BK342:BK369)</f>
        <v>0</v>
      </c>
    </row>
    <row r="342" spans="2:65" s="1" customFormat="1" ht="44.25" customHeight="1" x14ac:dyDescent="0.3">
      <c r="B342" s="158"/>
      <c r="C342" s="159" t="s">
        <v>480</v>
      </c>
      <c r="D342" s="159" t="s">
        <v>146</v>
      </c>
      <c r="E342" s="160" t="s">
        <v>481</v>
      </c>
      <c r="F342" s="161" t="s">
        <v>482</v>
      </c>
      <c r="G342" s="162" t="s">
        <v>212</v>
      </c>
      <c r="H342" s="163">
        <v>0.5</v>
      </c>
      <c r="I342" s="322">
        <v>0</v>
      </c>
      <c r="J342" s="164">
        <f>ROUND(I342*H342,2)</f>
        <v>0</v>
      </c>
      <c r="K342" s="161" t="s">
        <v>3</v>
      </c>
      <c r="L342" s="34"/>
      <c r="M342" s="165" t="s">
        <v>3</v>
      </c>
      <c r="N342" s="166" t="s">
        <v>44</v>
      </c>
      <c r="O342" s="35"/>
      <c r="P342" s="167">
        <f>O342*H342</f>
        <v>0</v>
      </c>
      <c r="Q342" s="167">
        <v>5.3280000000000001E-2</v>
      </c>
      <c r="R342" s="167">
        <f>Q342*H342</f>
        <v>2.664E-2</v>
      </c>
      <c r="S342" s="167">
        <v>0</v>
      </c>
      <c r="T342" s="168">
        <f>S342*H342</f>
        <v>0</v>
      </c>
      <c r="AR342" s="18" t="s">
        <v>151</v>
      </c>
      <c r="AT342" s="18" t="s">
        <v>146</v>
      </c>
      <c r="AU342" s="18" t="s">
        <v>152</v>
      </c>
      <c r="AY342" s="18" t="s">
        <v>143</v>
      </c>
      <c r="BE342" s="169">
        <f>IF(N342="základní",J342,0)</f>
        <v>0</v>
      </c>
      <c r="BF342" s="169">
        <f>IF(N342="snížená",J342,0)</f>
        <v>0</v>
      </c>
      <c r="BG342" s="169">
        <f>IF(N342="zákl. přenesená",J342,0)</f>
        <v>0</v>
      </c>
      <c r="BH342" s="169">
        <f>IF(N342="sníž. přenesená",J342,0)</f>
        <v>0</v>
      </c>
      <c r="BI342" s="169">
        <f>IF(N342="nulová",J342,0)</f>
        <v>0</v>
      </c>
      <c r="BJ342" s="18" t="s">
        <v>152</v>
      </c>
      <c r="BK342" s="169">
        <f>ROUND(I342*H342,2)</f>
        <v>0</v>
      </c>
      <c r="BL342" s="18" t="s">
        <v>151</v>
      </c>
      <c r="BM342" s="18" t="s">
        <v>483</v>
      </c>
    </row>
    <row r="343" spans="2:65" s="1" customFormat="1" ht="22.5" customHeight="1" x14ac:dyDescent="0.3">
      <c r="B343" s="158"/>
      <c r="C343" s="159" t="s">
        <v>484</v>
      </c>
      <c r="D343" s="159" t="s">
        <v>146</v>
      </c>
      <c r="E343" s="160" t="s">
        <v>485</v>
      </c>
      <c r="F343" s="161" t="s">
        <v>486</v>
      </c>
      <c r="G343" s="162" t="s">
        <v>212</v>
      </c>
      <c r="H343" s="163">
        <v>1.4339999999999999</v>
      </c>
      <c r="I343" s="322">
        <v>0</v>
      </c>
      <c r="J343" s="164">
        <f>ROUND(I343*H343,2)</f>
        <v>0</v>
      </c>
      <c r="K343" s="161" t="s">
        <v>150</v>
      </c>
      <c r="L343" s="34"/>
      <c r="M343" s="165" t="s">
        <v>3</v>
      </c>
      <c r="N343" s="166" t="s">
        <v>44</v>
      </c>
      <c r="O343" s="35"/>
      <c r="P343" s="167">
        <f>O343*H343</f>
        <v>0</v>
      </c>
      <c r="Q343" s="167">
        <v>2.4533999999999998</v>
      </c>
      <c r="R343" s="167">
        <f>Q343*H343</f>
        <v>3.5181755999999997</v>
      </c>
      <c r="S343" s="167">
        <v>0</v>
      </c>
      <c r="T343" s="168">
        <f>S343*H343</f>
        <v>0</v>
      </c>
      <c r="AR343" s="18" t="s">
        <v>151</v>
      </c>
      <c r="AT343" s="18" t="s">
        <v>146</v>
      </c>
      <c r="AU343" s="18" t="s">
        <v>152</v>
      </c>
      <c r="AY343" s="18" t="s">
        <v>143</v>
      </c>
      <c r="BE343" s="169">
        <f>IF(N343="základní",J343,0)</f>
        <v>0</v>
      </c>
      <c r="BF343" s="169">
        <f>IF(N343="snížená",J343,0)</f>
        <v>0</v>
      </c>
      <c r="BG343" s="169">
        <f>IF(N343="zákl. přenesená",J343,0)</f>
        <v>0</v>
      </c>
      <c r="BH343" s="169">
        <f>IF(N343="sníž. přenesená",J343,0)</f>
        <v>0</v>
      </c>
      <c r="BI343" s="169">
        <f>IF(N343="nulová",J343,0)</f>
        <v>0</v>
      </c>
      <c r="BJ343" s="18" t="s">
        <v>152</v>
      </c>
      <c r="BK343" s="169">
        <f>ROUND(I343*H343,2)</f>
        <v>0</v>
      </c>
      <c r="BL343" s="18" t="s">
        <v>151</v>
      </c>
      <c r="BM343" s="18" t="s">
        <v>487</v>
      </c>
    </row>
    <row r="344" spans="2:65" s="11" customFormat="1" x14ac:dyDescent="0.3">
      <c r="B344" s="170"/>
      <c r="D344" s="171" t="s">
        <v>154</v>
      </c>
      <c r="E344" s="172" t="s">
        <v>3</v>
      </c>
      <c r="F344" s="173" t="s">
        <v>488</v>
      </c>
      <c r="H344" s="174" t="s">
        <v>3</v>
      </c>
      <c r="I344" s="175"/>
      <c r="L344" s="170"/>
      <c r="M344" s="176"/>
      <c r="N344" s="177"/>
      <c r="O344" s="177"/>
      <c r="P344" s="177"/>
      <c r="Q344" s="177"/>
      <c r="R344" s="177"/>
      <c r="S344" s="177"/>
      <c r="T344" s="178"/>
      <c r="AT344" s="174" t="s">
        <v>154</v>
      </c>
      <c r="AU344" s="174" t="s">
        <v>152</v>
      </c>
      <c r="AV344" s="11" t="s">
        <v>23</v>
      </c>
      <c r="AW344" s="11" t="s">
        <v>36</v>
      </c>
      <c r="AX344" s="11" t="s">
        <v>72</v>
      </c>
      <c r="AY344" s="174" t="s">
        <v>143</v>
      </c>
    </row>
    <row r="345" spans="2:65" s="11" customFormat="1" x14ac:dyDescent="0.3">
      <c r="B345" s="170"/>
      <c r="D345" s="171" t="s">
        <v>154</v>
      </c>
      <c r="E345" s="172" t="s">
        <v>3</v>
      </c>
      <c r="F345" s="173" t="s">
        <v>489</v>
      </c>
      <c r="H345" s="174" t="s">
        <v>3</v>
      </c>
      <c r="I345" s="175"/>
      <c r="L345" s="170"/>
      <c r="M345" s="176"/>
      <c r="N345" s="177"/>
      <c r="O345" s="177"/>
      <c r="P345" s="177"/>
      <c r="Q345" s="177"/>
      <c r="R345" s="177"/>
      <c r="S345" s="177"/>
      <c r="T345" s="178"/>
      <c r="AT345" s="174" t="s">
        <v>154</v>
      </c>
      <c r="AU345" s="174" t="s">
        <v>152</v>
      </c>
      <c r="AV345" s="11" t="s">
        <v>23</v>
      </c>
      <c r="AW345" s="11" t="s">
        <v>36</v>
      </c>
      <c r="AX345" s="11" t="s">
        <v>72</v>
      </c>
      <c r="AY345" s="174" t="s">
        <v>143</v>
      </c>
    </row>
    <row r="346" spans="2:65" s="12" customFormat="1" x14ac:dyDescent="0.3">
      <c r="B346" s="179"/>
      <c r="D346" s="171" t="s">
        <v>154</v>
      </c>
      <c r="E346" s="180" t="s">
        <v>3</v>
      </c>
      <c r="F346" s="181" t="s">
        <v>490</v>
      </c>
      <c r="H346" s="182">
        <v>0.47</v>
      </c>
      <c r="I346" s="183"/>
      <c r="L346" s="179"/>
      <c r="M346" s="184"/>
      <c r="N346" s="185"/>
      <c r="O346" s="185"/>
      <c r="P346" s="185"/>
      <c r="Q346" s="185"/>
      <c r="R346" s="185"/>
      <c r="S346" s="185"/>
      <c r="T346" s="186"/>
      <c r="AT346" s="180" t="s">
        <v>154</v>
      </c>
      <c r="AU346" s="180" t="s">
        <v>152</v>
      </c>
      <c r="AV346" s="12" t="s">
        <v>152</v>
      </c>
      <c r="AW346" s="12" t="s">
        <v>36</v>
      </c>
      <c r="AX346" s="12" t="s">
        <v>72</v>
      </c>
      <c r="AY346" s="180" t="s">
        <v>143</v>
      </c>
    </row>
    <row r="347" spans="2:65" s="11" customFormat="1" x14ac:dyDescent="0.3">
      <c r="B347" s="170"/>
      <c r="D347" s="171" t="s">
        <v>154</v>
      </c>
      <c r="E347" s="172" t="s">
        <v>3</v>
      </c>
      <c r="F347" s="173" t="s">
        <v>491</v>
      </c>
      <c r="H347" s="174" t="s">
        <v>3</v>
      </c>
      <c r="I347" s="175"/>
      <c r="L347" s="170"/>
      <c r="M347" s="176"/>
      <c r="N347" s="177"/>
      <c r="O347" s="177"/>
      <c r="P347" s="177"/>
      <c r="Q347" s="177"/>
      <c r="R347" s="177"/>
      <c r="S347" s="177"/>
      <c r="T347" s="178"/>
      <c r="AT347" s="174" t="s">
        <v>154</v>
      </c>
      <c r="AU347" s="174" t="s">
        <v>152</v>
      </c>
      <c r="AV347" s="11" t="s">
        <v>23</v>
      </c>
      <c r="AW347" s="11" t="s">
        <v>36</v>
      </c>
      <c r="AX347" s="11" t="s">
        <v>72</v>
      </c>
      <c r="AY347" s="174" t="s">
        <v>143</v>
      </c>
    </row>
    <row r="348" spans="2:65" s="12" customFormat="1" x14ac:dyDescent="0.3">
      <c r="B348" s="179"/>
      <c r="D348" s="171" t="s">
        <v>154</v>
      </c>
      <c r="E348" s="180" t="s">
        <v>3</v>
      </c>
      <c r="F348" s="181" t="s">
        <v>492</v>
      </c>
      <c r="H348" s="182">
        <v>0.95</v>
      </c>
      <c r="I348" s="183"/>
      <c r="L348" s="179"/>
      <c r="M348" s="184"/>
      <c r="N348" s="185"/>
      <c r="O348" s="185"/>
      <c r="P348" s="185"/>
      <c r="Q348" s="185"/>
      <c r="R348" s="185"/>
      <c r="S348" s="185"/>
      <c r="T348" s="186"/>
      <c r="AT348" s="180" t="s">
        <v>154</v>
      </c>
      <c r="AU348" s="180" t="s">
        <v>152</v>
      </c>
      <c r="AV348" s="12" t="s">
        <v>152</v>
      </c>
      <c r="AW348" s="12" t="s">
        <v>36</v>
      </c>
      <c r="AX348" s="12" t="s">
        <v>72</v>
      </c>
      <c r="AY348" s="180" t="s">
        <v>143</v>
      </c>
    </row>
    <row r="349" spans="2:65" s="12" customFormat="1" x14ac:dyDescent="0.3">
      <c r="B349" s="179"/>
      <c r="D349" s="171" t="s">
        <v>154</v>
      </c>
      <c r="E349" s="180" t="s">
        <v>3</v>
      </c>
      <c r="F349" s="181" t="s">
        <v>493</v>
      </c>
      <c r="H349" s="182">
        <v>1.4E-2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154</v>
      </c>
      <c r="AU349" s="180" t="s">
        <v>152</v>
      </c>
      <c r="AV349" s="12" t="s">
        <v>152</v>
      </c>
      <c r="AW349" s="12" t="s">
        <v>36</v>
      </c>
      <c r="AX349" s="12" t="s">
        <v>72</v>
      </c>
      <c r="AY349" s="180" t="s">
        <v>143</v>
      </c>
    </row>
    <row r="350" spans="2:65" s="13" customFormat="1" x14ac:dyDescent="0.3">
      <c r="B350" s="187"/>
      <c r="D350" s="188" t="s">
        <v>154</v>
      </c>
      <c r="E350" s="189" t="s">
        <v>3</v>
      </c>
      <c r="F350" s="190" t="s">
        <v>159</v>
      </c>
      <c r="H350" s="191">
        <v>1.4339999999999999</v>
      </c>
      <c r="I350" s="192"/>
      <c r="L350" s="187"/>
      <c r="M350" s="193"/>
      <c r="N350" s="194"/>
      <c r="O350" s="194"/>
      <c r="P350" s="194"/>
      <c r="Q350" s="194"/>
      <c r="R350" s="194"/>
      <c r="S350" s="194"/>
      <c r="T350" s="195"/>
      <c r="AT350" s="196" t="s">
        <v>154</v>
      </c>
      <c r="AU350" s="196" t="s">
        <v>152</v>
      </c>
      <c r="AV350" s="13" t="s">
        <v>151</v>
      </c>
      <c r="AW350" s="13" t="s">
        <v>36</v>
      </c>
      <c r="AX350" s="13" t="s">
        <v>23</v>
      </c>
      <c r="AY350" s="196" t="s">
        <v>143</v>
      </c>
    </row>
    <row r="351" spans="2:65" s="1" customFormat="1" ht="22.5" customHeight="1" x14ac:dyDescent="0.3">
      <c r="B351" s="158"/>
      <c r="C351" s="159" t="s">
        <v>494</v>
      </c>
      <c r="D351" s="159" t="s">
        <v>146</v>
      </c>
      <c r="E351" s="160" t="s">
        <v>495</v>
      </c>
      <c r="F351" s="161" t="s">
        <v>496</v>
      </c>
      <c r="G351" s="162" t="s">
        <v>149</v>
      </c>
      <c r="H351" s="163">
        <v>26</v>
      </c>
      <c r="I351" s="322">
        <v>0</v>
      </c>
      <c r="J351" s="164">
        <f>ROUND(I351*H351,2)</f>
        <v>0</v>
      </c>
      <c r="K351" s="161" t="s">
        <v>150</v>
      </c>
      <c r="L351" s="34"/>
      <c r="M351" s="165" t="s">
        <v>3</v>
      </c>
      <c r="N351" s="166" t="s">
        <v>44</v>
      </c>
      <c r="O351" s="35"/>
      <c r="P351" s="167">
        <f>O351*H351</f>
        <v>0</v>
      </c>
      <c r="Q351" s="167">
        <v>5.1900000000000002E-3</v>
      </c>
      <c r="R351" s="167">
        <f>Q351*H351</f>
        <v>0.13494</v>
      </c>
      <c r="S351" s="167">
        <v>0</v>
      </c>
      <c r="T351" s="168">
        <f>S351*H351</f>
        <v>0</v>
      </c>
      <c r="AR351" s="18" t="s">
        <v>151</v>
      </c>
      <c r="AT351" s="18" t="s">
        <v>146</v>
      </c>
      <c r="AU351" s="18" t="s">
        <v>152</v>
      </c>
      <c r="AY351" s="18" t="s">
        <v>143</v>
      </c>
      <c r="BE351" s="169">
        <f>IF(N351="základní",J351,0)</f>
        <v>0</v>
      </c>
      <c r="BF351" s="169">
        <f>IF(N351="snížená",J351,0)</f>
        <v>0</v>
      </c>
      <c r="BG351" s="169">
        <f>IF(N351="zákl. přenesená",J351,0)</f>
        <v>0</v>
      </c>
      <c r="BH351" s="169">
        <f>IF(N351="sníž. přenesená",J351,0)</f>
        <v>0</v>
      </c>
      <c r="BI351" s="169">
        <f>IF(N351="nulová",J351,0)</f>
        <v>0</v>
      </c>
      <c r="BJ351" s="18" t="s">
        <v>152</v>
      </c>
      <c r="BK351" s="169">
        <f>ROUND(I351*H351,2)</f>
        <v>0</v>
      </c>
      <c r="BL351" s="18" t="s">
        <v>151</v>
      </c>
      <c r="BM351" s="18" t="s">
        <v>497</v>
      </c>
    </row>
    <row r="352" spans="2:65" s="11" customFormat="1" x14ac:dyDescent="0.3">
      <c r="B352" s="170"/>
      <c r="D352" s="171" t="s">
        <v>154</v>
      </c>
      <c r="E352" s="172" t="s">
        <v>3</v>
      </c>
      <c r="F352" s="173" t="s">
        <v>488</v>
      </c>
      <c r="H352" s="174" t="s">
        <v>3</v>
      </c>
      <c r="I352" s="175"/>
      <c r="L352" s="170"/>
      <c r="M352" s="176"/>
      <c r="N352" s="177"/>
      <c r="O352" s="177"/>
      <c r="P352" s="177"/>
      <c r="Q352" s="177"/>
      <c r="R352" s="177"/>
      <c r="S352" s="177"/>
      <c r="T352" s="178"/>
      <c r="AT352" s="174" t="s">
        <v>154</v>
      </c>
      <c r="AU352" s="174" t="s">
        <v>152</v>
      </c>
      <c r="AV352" s="11" t="s">
        <v>23</v>
      </c>
      <c r="AW352" s="11" t="s">
        <v>36</v>
      </c>
      <c r="AX352" s="11" t="s">
        <v>72</v>
      </c>
      <c r="AY352" s="174" t="s">
        <v>143</v>
      </c>
    </row>
    <row r="353" spans="2:65" s="11" customFormat="1" x14ac:dyDescent="0.3">
      <c r="B353" s="170"/>
      <c r="D353" s="171" t="s">
        <v>154</v>
      </c>
      <c r="E353" s="172" t="s">
        <v>3</v>
      </c>
      <c r="F353" s="173" t="s">
        <v>489</v>
      </c>
      <c r="H353" s="174" t="s">
        <v>3</v>
      </c>
      <c r="I353" s="175"/>
      <c r="L353" s="170"/>
      <c r="M353" s="176"/>
      <c r="N353" s="177"/>
      <c r="O353" s="177"/>
      <c r="P353" s="177"/>
      <c r="Q353" s="177"/>
      <c r="R353" s="177"/>
      <c r="S353" s="177"/>
      <c r="T353" s="178"/>
      <c r="AT353" s="174" t="s">
        <v>154</v>
      </c>
      <c r="AU353" s="174" t="s">
        <v>152</v>
      </c>
      <c r="AV353" s="11" t="s">
        <v>23</v>
      </c>
      <c r="AW353" s="11" t="s">
        <v>36</v>
      </c>
      <c r="AX353" s="11" t="s">
        <v>72</v>
      </c>
      <c r="AY353" s="174" t="s">
        <v>143</v>
      </c>
    </row>
    <row r="354" spans="2:65" s="12" customFormat="1" x14ac:dyDescent="0.3">
      <c r="B354" s="179"/>
      <c r="D354" s="171" t="s">
        <v>154</v>
      </c>
      <c r="E354" s="180" t="s">
        <v>3</v>
      </c>
      <c r="F354" s="181" t="s">
        <v>498</v>
      </c>
      <c r="H354" s="182">
        <v>7.7759999999999998</v>
      </c>
      <c r="I354" s="183"/>
      <c r="L354" s="179"/>
      <c r="M354" s="184"/>
      <c r="N354" s="185"/>
      <c r="O354" s="185"/>
      <c r="P354" s="185"/>
      <c r="Q354" s="185"/>
      <c r="R354" s="185"/>
      <c r="S354" s="185"/>
      <c r="T354" s="186"/>
      <c r="AT354" s="180" t="s">
        <v>154</v>
      </c>
      <c r="AU354" s="180" t="s">
        <v>152</v>
      </c>
      <c r="AV354" s="12" t="s">
        <v>152</v>
      </c>
      <c r="AW354" s="12" t="s">
        <v>36</v>
      </c>
      <c r="AX354" s="12" t="s">
        <v>72</v>
      </c>
      <c r="AY354" s="180" t="s">
        <v>143</v>
      </c>
    </row>
    <row r="355" spans="2:65" s="11" customFormat="1" x14ac:dyDescent="0.3">
      <c r="B355" s="170"/>
      <c r="D355" s="171" t="s">
        <v>154</v>
      </c>
      <c r="E355" s="172" t="s">
        <v>3</v>
      </c>
      <c r="F355" s="173" t="s">
        <v>491</v>
      </c>
      <c r="H355" s="174" t="s">
        <v>3</v>
      </c>
      <c r="I355" s="175"/>
      <c r="L355" s="170"/>
      <c r="M355" s="176"/>
      <c r="N355" s="177"/>
      <c r="O355" s="177"/>
      <c r="P355" s="177"/>
      <c r="Q355" s="177"/>
      <c r="R355" s="177"/>
      <c r="S355" s="177"/>
      <c r="T355" s="178"/>
      <c r="AT355" s="174" t="s">
        <v>154</v>
      </c>
      <c r="AU355" s="174" t="s">
        <v>152</v>
      </c>
      <c r="AV355" s="11" t="s">
        <v>23</v>
      </c>
      <c r="AW355" s="11" t="s">
        <v>36</v>
      </c>
      <c r="AX355" s="11" t="s">
        <v>72</v>
      </c>
      <c r="AY355" s="174" t="s">
        <v>143</v>
      </c>
    </row>
    <row r="356" spans="2:65" s="12" customFormat="1" x14ac:dyDescent="0.3">
      <c r="B356" s="179"/>
      <c r="D356" s="171" t="s">
        <v>154</v>
      </c>
      <c r="E356" s="180" t="s">
        <v>3</v>
      </c>
      <c r="F356" s="181" t="s">
        <v>499</v>
      </c>
      <c r="H356" s="182">
        <v>15.708</v>
      </c>
      <c r="I356" s="183"/>
      <c r="L356" s="179"/>
      <c r="M356" s="184"/>
      <c r="N356" s="185"/>
      <c r="O356" s="185"/>
      <c r="P356" s="185"/>
      <c r="Q356" s="185"/>
      <c r="R356" s="185"/>
      <c r="S356" s="185"/>
      <c r="T356" s="186"/>
      <c r="AT356" s="180" t="s">
        <v>154</v>
      </c>
      <c r="AU356" s="180" t="s">
        <v>152</v>
      </c>
      <c r="AV356" s="12" t="s">
        <v>152</v>
      </c>
      <c r="AW356" s="12" t="s">
        <v>36</v>
      </c>
      <c r="AX356" s="12" t="s">
        <v>72</v>
      </c>
      <c r="AY356" s="180" t="s">
        <v>143</v>
      </c>
    </row>
    <row r="357" spans="2:65" s="12" customFormat="1" x14ac:dyDescent="0.3">
      <c r="B357" s="179"/>
      <c r="D357" s="171" t="s">
        <v>154</v>
      </c>
      <c r="E357" s="180" t="s">
        <v>3</v>
      </c>
      <c r="F357" s="181" t="s">
        <v>500</v>
      </c>
      <c r="H357" s="182">
        <v>2.516</v>
      </c>
      <c r="I357" s="183"/>
      <c r="L357" s="179"/>
      <c r="M357" s="184"/>
      <c r="N357" s="185"/>
      <c r="O357" s="185"/>
      <c r="P357" s="185"/>
      <c r="Q357" s="185"/>
      <c r="R357" s="185"/>
      <c r="S357" s="185"/>
      <c r="T357" s="186"/>
      <c r="AT357" s="180" t="s">
        <v>154</v>
      </c>
      <c r="AU357" s="180" t="s">
        <v>152</v>
      </c>
      <c r="AV357" s="12" t="s">
        <v>152</v>
      </c>
      <c r="AW357" s="12" t="s">
        <v>36</v>
      </c>
      <c r="AX357" s="12" t="s">
        <v>72</v>
      </c>
      <c r="AY357" s="180" t="s">
        <v>143</v>
      </c>
    </row>
    <row r="358" spans="2:65" s="13" customFormat="1" x14ac:dyDescent="0.3">
      <c r="B358" s="187"/>
      <c r="D358" s="188" t="s">
        <v>154</v>
      </c>
      <c r="E358" s="189" t="s">
        <v>3</v>
      </c>
      <c r="F358" s="190" t="s">
        <v>159</v>
      </c>
      <c r="H358" s="191">
        <v>26</v>
      </c>
      <c r="I358" s="192"/>
      <c r="L358" s="187"/>
      <c r="M358" s="193"/>
      <c r="N358" s="194"/>
      <c r="O358" s="194"/>
      <c r="P358" s="194"/>
      <c r="Q358" s="194"/>
      <c r="R358" s="194"/>
      <c r="S358" s="194"/>
      <c r="T358" s="195"/>
      <c r="AT358" s="196" t="s">
        <v>154</v>
      </c>
      <c r="AU358" s="196" t="s">
        <v>152</v>
      </c>
      <c r="AV358" s="13" t="s">
        <v>151</v>
      </c>
      <c r="AW358" s="13" t="s">
        <v>36</v>
      </c>
      <c r="AX358" s="13" t="s">
        <v>23</v>
      </c>
      <c r="AY358" s="196" t="s">
        <v>143</v>
      </c>
    </row>
    <row r="359" spans="2:65" s="1" customFormat="1" ht="22.5" customHeight="1" x14ac:dyDescent="0.3">
      <c r="B359" s="158"/>
      <c r="C359" s="159" t="s">
        <v>501</v>
      </c>
      <c r="D359" s="159" t="s">
        <v>146</v>
      </c>
      <c r="E359" s="160" t="s">
        <v>502</v>
      </c>
      <c r="F359" s="161" t="s">
        <v>503</v>
      </c>
      <c r="G359" s="162" t="s">
        <v>149</v>
      </c>
      <c r="H359" s="163">
        <v>26</v>
      </c>
      <c r="I359" s="322">
        <v>0</v>
      </c>
      <c r="J359" s="164">
        <f>ROUND(I359*H359,2)</f>
        <v>0</v>
      </c>
      <c r="K359" s="161" t="s">
        <v>150</v>
      </c>
      <c r="L359" s="34"/>
      <c r="M359" s="165" t="s">
        <v>3</v>
      </c>
      <c r="N359" s="166" t="s">
        <v>44</v>
      </c>
      <c r="O359" s="35"/>
      <c r="P359" s="167">
        <f>O359*H359</f>
        <v>0</v>
      </c>
      <c r="Q359" s="167">
        <v>0</v>
      </c>
      <c r="R359" s="167">
        <f>Q359*H359</f>
        <v>0</v>
      </c>
      <c r="S359" s="167">
        <v>0</v>
      </c>
      <c r="T359" s="168">
        <f>S359*H359</f>
        <v>0</v>
      </c>
      <c r="AR359" s="18" t="s">
        <v>151</v>
      </c>
      <c r="AT359" s="18" t="s">
        <v>146</v>
      </c>
      <c r="AU359" s="18" t="s">
        <v>152</v>
      </c>
      <c r="AY359" s="18" t="s">
        <v>143</v>
      </c>
      <c r="BE359" s="169">
        <f>IF(N359="základní",J359,0)</f>
        <v>0</v>
      </c>
      <c r="BF359" s="169">
        <f>IF(N359="snížená",J359,0)</f>
        <v>0</v>
      </c>
      <c r="BG359" s="169">
        <f>IF(N359="zákl. přenesená",J359,0)</f>
        <v>0</v>
      </c>
      <c r="BH359" s="169">
        <f>IF(N359="sníž. přenesená",J359,0)</f>
        <v>0</v>
      </c>
      <c r="BI359" s="169">
        <f>IF(N359="nulová",J359,0)</f>
        <v>0</v>
      </c>
      <c r="BJ359" s="18" t="s">
        <v>152</v>
      </c>
      <c r="BK359" s="169">
        <f>ROUND(I359*H359,2)</f>
        <v>0</v>
      </c>
      <c r="BL359" s="18" t="s">
        <v>151</v>
      </c>
      <c r="BM359" s="18" t="s">
        <v>504</v>
      </c>
    </row>
    <row r="360" spans="2:65" s="1" customFormat="1" ht="22.5" customHeight="1" x14ac:dyDescent="0.3">
      <c r="B360" s="158"/>
      <c r="C360" s="159" t="s">
        <v>505</v>
      </c>
      <c r="D360" s="159" t="s">
        <v>146</v>
      </c>
      <c r="E360" s="160" t="s">
        <v>506</v>
      </c>
      <c r="F360" s="161" t="s">
        <v>507</v>
      </c>
      <c r="G360" s="162" t="s">
        <v>173</v>
      </c>
      <c r="H360" s="163">
        <v>0.215</v>
      </c>
      <c r="I360" s="322">
        <v>0</v>
      </c>
      <c r="J360" s="164">
        <f>ROUND(I360*H360,2)</f>
        <v>0</v>
      </c>
      <c r="K360" s="161" t="s">
        <v>150</v>
      </c>
      <c r="L360" s="34"/>
      <c r="M360" s="165" t="s">
        <v>3</v>
      </c>
      <c r="N360" s="166" t="s">
        <v>44</v>
      </c>
      <c r="O360" s="35"/>
      <c r="P360" s="167">
        <f>O360*H360</f>
        <v>0</v>
      </c>
      <c r="Q360" s="167">
        <v>1.0525599999999999</v>
      </c>
      <c r="R360" s="167">
        <f>Q360*H360</f>
        <v>0.22630039999999998</v>
      </c>
      <c r="S360" s="167">
        <v>0</v>
      </c>
      <c r="T360" s="168">
        <f>S360*H360</f>
        <v>0</v>
      </c>
      <c r="AR360" s="18" t="s">
        <v>151</v>
      </c>
      <c r="AT360" s="18" t="s">
        <v>146</v>
      </c>
      <c r="AU360" s="18" t="s">
        <v>152</v>
      </c>
      <c r="AY360" s="18" t="s">
        <v>143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18" t="s">
        <v>152</v>
      </c>
      <c r="BK360" s="169">
        <f>ROUND(I360*H360,2)</f>
        <v>0</v>
      </c>
      <c r="BL360" s="18" t="s">
        <v>151</v>
      </c>
      <c r="BM360" s="18" t="s">
        <v>508</v>
      </c>
    </row>
    <row r="361" spans="2:65" s="11" customFormat="1" x14ac:dyDescent="0.3">
      <c r="B361" s="170"/>
      <c r="D361" s="171" t="s">
        <v>154</v>
      </c>
      <c r="E361" s="172" t="s">
        <v>3</v>
      </c>
      <c r="F361" s="173" t="s">
        <v>488</v>
      </c>
      <c r="H361" s="174" t="s">
        <v>3</v>
      </c>
      <c r="I361" s="175"/>
      <c r="L361" s="170"/>
      <c r="M361" s="176"/>
      <c r="N361" s="177"/>
      <c r="O361" s="177"/>
      <c r="P361" s="177"/>
      <c r="Q361" s="177"/>
      <c r="R361" s="177"/>
      <c r="S361" s="177"/>
      <c r="T361" s="178"/>
      <c r="AT361" s="174" t="s">
        <v>154</v>
      </c>
      <c r="AU361" s="174" t="s">
        <v>152</v>
      </c>
      <c r="AV361" s="11" t="s">
        <v>23</v>
      </c>
      <c r="AW361" s="11" t="s">
        <v>36</v>
      </c>
      <c r="AX361" s="11" t="s">
        <v>72</v>
      </c>
      <c r="AY361" s="174" t="s">
        <v>143</v>
      </c>
    </row>
    <row r="362" spans="2:65" s="11" customFormat="1" x14ac:dyDescent="0.3">
      <c r="B362" s="170"/>
      <c r="D362" s="171" t="s">
        <v>154</v>
      </c>
      <c r="E362" s="172" t="s">
        <v>3</v>
      </c>
      <c r="F362" s="173" t="s">
        <v>489</v>
      </c>
      <c r="H362" s="174" t="s">
        <v>3</v>
      </c>
      <c r="I362" s="175"/>
      <c r="L362" s="170"/>
      <c r="M362" s="176"/>
      <c r="N362" s="177"/>
      <c r="O362" s="177"/>
      <c r="P362" s="177"/>
      <c r="Q362" s="177"/>
      <c r="R362" s="177"/>
      <c r="S362" s="177"/>
      <c r="T362" s="178"/>
      <c r="AT362" s="174" t="s">
        <v>154</v>
      </c>
      <c r="AU362" s="174" t="s">
        <v>152</v>
      </c>
      <c r="AV362" s="11" t="s">
        <v>23</v>
      </c>
      <c r="AW362" s="11" t="s">
        <v>36</v>
      </c>
      <c r="AX362" s="11" t="s">
        <v>72</v>
      </c>
      <c r="AY362" s="174" t="s">
        <v>143</v>
      </c>
    </row>
    <row r="363" spans="2:65" s="12" customFormat="1" x14ac:dyDescent="0.3">
      <c r="B363" s="179"/>
      <c r="D363" s="171" t="s">
        <v>154</v>
      </c>
      <c r="E363" s="180" t="s">
        <v>3</v>
      </c>
      <c r="F363" s="181" t="s">
        <v>509</v>
      </c>
      <c r="H363" s="182">
        <v>7.5999999999999998E-2</v>
      </c>
      <c r="I363" s="183"/>
      <c r="L363" s="179"/>
      <c r="M363" s="184"/>
      <c r="N363" s="185"/>
      <c r="O363" s="185"/>
      <c r="P363" s="185"/>
      <c r="Q363" s="185"/>
      <c r="R363" s="185"/>
      <c r="S363" s="185"/>
      <c r="T363" s="186"/>
      <c r="AT363" s="180" t="s">
        <v>154</v>
      </c>
      <c r="AU363" s="180" t="s">
        <v>152</v>
      </c>
      <c r="AV363" s="12" t="s">
        <v>152</v>
      </c>
      <c r="AW363" s="12" t="s">
        <v>36</v>
      </c>
      <c r="AX363" s="12" t="s">
        <v>72</v>
      </c>
      <c r="AY363" s="180" t="s">
        <v>143</v>
      </c>
    </row>
    <row r="364" spans="2:65" s="11" customFormat="1" x14ac:dyDescent="0.3">
      <c r="B364" s="170"/>
      <c r="D364" s="171" t="s">
        <v>154</v>
      </c>
      <c r="E364" s="172" t="s">
        <v>3</v>
      </c>
      <c r="F364" s="173" t="s">
        <v>491</v>
      </c>
      <c r="H364" s="174" t="s">
        <v>3</v>
      </c>
      <c r="I364" s="175"/>
      <c r="L364" s="170"/>
      <c r="M364" s="176"/>
      <c r="N364" s="177"/>
      <c r="O364" s="177"/>
      <c r="P364" s="177"/>
      <c r="Q364" s="177"/>
      <c r="R364" s="177"/>
      <c r="S364" s="177"/>
      <c r="T364" s="178"/>
      <c r="AT364" s="174" t="s">
        <v>154</v>
      </c>
      <c r="AU364" s="174" t="s">
        <v>152</v>
      </c>
      <c r="AV364" s="11" t="s">
        <v>23</v>
      </c>
      <c r="AW364" s="11" t="s">
        <v>36</v>
      </c>
      <c r="AX364" s="11" t="s">
        <v>72</v>
      </c>
      <c r="AY364" s="174" t="s">
        <v>143</v>
      </c>
    </row>
    <row r="365" spans="2:65" s="12" customFormat="1" x14ac:dyDescent="0.3">
      <c r="B365" s="179"/>
      <c r="D365" s="171" t="s">
        <v>154</v>
      </c>
      <c r="E365" s="180" t="s">
        <v>3</v>
      </c>
      <c r="F365" s="181" t="s">
        <v>510</v>
      </c>
      <c r="H365" s="182">
        <v>0.11899999999999999</v>
      </c>
      <c r="I365" s="183"/>
      <c r="L365" s="179"/>
      <c r="M365" s="184"/>
      <c r="N365" s="185"/>
      <c r="O365" s="185"/>
      <c r="P365" s="185"/>
      <c r="Q365" s="185"/>
      <c r="R365" s="185"/>
      <c r="S365" s="185"/>
      <c r="T365" s="186"/>
      <c r="AT365" s="180" t="s">
        <v>154</v>
      </c>
      <c r="AU365" s="180" t="s">
        <v>152</v>
      </c>
      <c r="AV365" s="12" t="s">
        <v>152</v>
      </c>
      <c r="AW365" s="12" t="s">
        <v>36</v>
      </c>
      <c r="AX365" s="12" t="s">
        <v>72</v>
      </c>
      <c r="AY365" s="180" t="s">
        <v>143</v>
      </c>
    </row>
    <row r="366" spans="2:65" s="12" customFormat="1" x14ac:dyDescent="0.3">
      <c r="B366" s="179"/>
      <c r="D366" s="171" t="s">
        <v>154</v>
      </c>
      <c r="E366" s="180" t="s">
        <v>3</v>
      </c>
      <c r="F366" s="181" t="s">
        <v>511</v>
      </c>
      <c r="H366" s="182">
        <v>0.02</v>
      </c>
      <c r="I366" s="183"/>
      <c r="L366" s="179"/>
      <c r="M366" s="184"/>
      <c r="N366" s="185"/>
      <c r="O366" s="185"/>
      <c r="P366" s="185"/>
      <c r="Q366" s="185"/>
      <c r="R366" s="185"/>
      <c r="S366" s="185"/>
      <c r="T366" s="186"/>
      <c r="AT366" s="180" t="s">
        <v>154</v>
      </c>
      <c r="AU366" s="180" t="s">
        <v>152</v>
      </c>
      <c r="AV366" s="12" t="s">
        <v>152</v>
      </c>
      <c r="AW366" s="12" t="s">
        <v>36</v>
      </c>
      <c r="AX366" s="12" t="s">
        <v>72</v>
      </c>
      <c r="AY366" s="180" t="s">
        <v>143</v>
      </c>
    </row>
    <row r="367" spans="2:65" s="13" customFormat="1" x14ac:dyDescent="0.3">
      <c r="B367" s="187"/>
      <c r="D367" s="171" t="s">
        <v>154</v>
      </c>
      <c r="E367" s="220" t="s">
        <v>3</v>
      </c>
      <c r="F367" s="221" t="s">
        <v>159</v>
      </c>
      <c r="H367" s="222">
        <v>0.215</v>
      </c>
      <c r="I367" s="192"/>
      <c r="L367" s="187"/>
      <c r="M367" s="193"/>
      <c r="N367" s="194"/>
      <c r="O367" s="194"/>
      <c r="P367" s="194"/>
      <c r="Q367" s="194"/>
      <c r="R367" s="194"/>
      <c r="S367" s="194"/>
      <c r="T367" s="195"/>
      <c r="AT367" s="196" t="s">
        <v>154</v>
      </c>
      <c r="AU367" s="196" t="s">
        <v>152</v>
      </c>
      <c r="AV367" s="13" t="s">
        <v>151</v>
      </c>
      <c r="AW367" s="13" t="s">
        <v>36</v>
      </c>
      <c r="AX367" s="13" t="s">
        <v>23</v>
      </c>
      <c r="AY367" s="196" t="s">
        <v>143</v>
      </c>
    </row>
    <row r="368" spans="2:65" s="11" customFormat="1" x14ac:dyDescent="0.3">
      <c r="B368" s="170"/>
      <c r="D368" s="171" t="s">
        <v>154</v>
      </c>
      <c r="E368" s="172" t="s">
        <v>3</v>
      </c>
      <c r="F368" s="173" t="s">
        <v>512</v>
      </c>
      <c r="H368" s="174" t="s">
        <v>3</v>
      </c>
      <c r="I368" s="175"/>
      <c r="L368" s="170"/>
      <c r="M368" s="176"/>
      <c r="N368" s="177"/>
      <c r="O368" s="177"/>
      <c r="P368" s="177"/>
      <c r="Q368" s="177"/>
      <c r="R368" s="177"/>
      <c r="S368" s="177"/>
      <c r="T368" s="178"/>
      <c r="AT368" s="174" t="s">
        <v>154</v>
      </c>
      <c r="AU368" s="174" t="s">
        <v>152</v>
      </c>
      <c r="AV368" s="11" t="s">
        <v>23</v>
      </c>
      <c r="AW368" s="11" t="s">
        <v>36</v>
      </c>
      <c r="AX368" s="11" t="s">
        <v>72</v>
      </c>
      <c r="AY368" s="174" t="s">
        <v>143</v>
      </c>
    </row>
    <row r="369" spans="2:65" s="11" customFormat="1" x14ac:dyDescent="0.3">
      <c r="B369" s="170"/>
      <c r="D369" s="171" t="s">
        <v>154</v>
      </c>
      <c r="E369" s="172" t="s">
        <v>3</v>
      </c>
      <c r="F369" s="173" t="s">
        <v>513</v>
      </c>
      <c r="H369" s="174" t="s">
        <v>3</v>
      </c>
      <c r="I369" s="175"/>
      <c r="L369" s="170"/>
      <c r="M369" s="176"/>
      <c r="N369" s="177"/>
      <c r="O369" s="177"/>
      <c r="P369" s="177"/>
      <c r="Q369" s="177"/>
      <c r="R369" s="177"/>
      <c r="S369" s="177"/>
      <c r="T369" s="178"/>
      <c r="AT369" s="174" t="s">
        <v>154</v>
      </c>
      <c r="AU369" s="174" t="s">
        <v>152</v>
      </c>
      <c r="AV369" s="11" t="s">
        <v>23</v>
      </c>
      <c r="AW369" s="11" t="s">
        <v>36</v>
      </c>
      <c r="AX369" s="11" t="s">
        <v>72</v>
      </c>
      <c r="AY369" s="174" t="s">
        <v>143</v>
      </c>
    </row>
    <row r="370" spans="2:65" s="10" customFormat="1" ht="29.85" customHeight="1" x14ac:dyDescent="0.3">
      <c r="B370" s="144"/>
      <c r="D370" s="155" t="s">
        <v>71</v>
      </c>
      <c r="E370" s="156" t="s">
        <v>170</v>
      </c>
      <c r="F370" s="156" t="s">
        <v>514</v>
      </c>
      <c r="I370" s="147"/>
      <c r="J370" s="157">
        <f>BK370</f>
        <v>0</v>
      </c>
      <c r="L370" s="144"/>
      <c r="M370" s="149"/>
      <c r="N370" s="150"/>
      <c r="O370" s="150"/>
      <c r="P370" s="151">
        <f>SUM(P371:P382)</f>
        <v>0</v>
      </c>
      <c r="Q370" s="150"/>
      <c r="R370" s="151">
        <f>SUM(R371:R382)</f>
        <v>20.3995</v>
      </c>
      <c r="S370" s="150"/>
      <c r="T370" s="152">
        <f>SUM(T371:T382)</f>
        <v>0</v>
      </c>
      <c r="AR370" s="145" t="s">
        <v>23</v>
      </c>
      <c r="AT370" s="153" t="s">
        <v>71</v>
      </c>
      <c r="AU370" s="153" t="s">
        <v>23</v>
      </c>
      <c r="AY370" s="145" t="s">
        <v>143</v>
      </c>
      <c r="BK370" s="154">
        <f>SUM(BK371:BK382)</f>
        <v>0</v>
      </c>
    </row>
    <row r="371" spans="2:65" s="1" customFormat="1" ht="22.5" customHeight="1" x14ac:dyDescent="0.3">
      <c r="B371" s="158"/>
      <c r="C371" s="159" t="s">
        <v>515</v>
      </c>
      <c r="D371" s="159" t="s">
        <v>146</v>
      </c>
      <c r="E371" s="160" t="s">
        <v>516</v>
      </c>
      <c r="F371" s="161" t="s">
        <v>517</v>
      </c>
      <c r="G371" s="162" t="s">
        <v>149</v>
      </c>
      <c r="H371" s="163">
        <v>94</v>
      </c>
      <c r="I371" s="322">
        <v>0</v>
      </c>
      <c r="J371" s="164">
        <f>ROUND(I371*H371,2)</f>
        <v>0</v>
      </c>
      <c r="K371" s="161" t="s">
        <v>150</v>
      </c>
      <c r="L371" s="34"/>
      <c r="M371" s="165" t="s">
        <v>3</v>
      </c>
      <c r="N371" s="166" t="s">
        <v>44</v>
      </c>
      <c r="O371" s="35"/>
      <c r="P371" s="167">
        <f>O371*H371</f>
        <v>0</v>
      </c>
      <c r="Q371" s="167">
        <v>8.4250000000000005E-2</v>
      </c>
      <c r="R371" s="167">
        <f>Q371*H371</f>
        <v>7.9195000000000002</v>
      </c>
      <c r="S371" s="167">
        <v>0</v>
      </c>
      <c r="T371" s="168">
        <f>S371*H371</f>
        <v>0</v>
      </c>
      <c r="AR371" s="18" t="s">
        <v>151</v>
      </c>
      <c r="AT371" s="18" t="s">
        <v>146</v>
      </c>
      <c r="AU371" s="18" t="s">
        <v>152</v>
      </c>
      <c r="AY371" s="18" t="s">
        <v>143</v>
      </c>
      <c r="BE371" s="169">
        <f>IF(N371="základní",J371,0)</f>
        <v>0</v>
      </c>
      <c r="BF371" s="169">
        <f>IF(N371="snížená",J371,0)</f>
        <v>0</v>
      </c>
      <c r="BG371" s="169">
        <f>IF(N371="zákl. přenesená",J371,0)</f>
        <v>0</v>
      </c>
      <c r="BH371" s="169">
        <f>IF(N371="sníž. přenesená",J371,0)</f>
        <v>0</v>
      </c>
      <c r="BI371" s="169">
        <f>IF(N371="nulová",J371,0)</f>
        <v>0</v>
      </c>
      <c r="BJ371" s="18" t="s">
        <v>152</v>
      </c>
      <c r="BK371" s="169">
        <f>ROUND(I371*H371,2)</f>
        <v>0</v>
      </c>
      <c r="BL371" s="18" t="s">
        <v>151</v>
      </c>
      <c r="BM371" s="18" t="s">
        <v>518</v>
      </c>
    </row>
    <row r="372" spans="2:65" s="11" customFormat="1" x14ac:dyDescent="0.3">
      <c r="B372" s="170"/>
      <c r="D372" s="171" t="s">
        <v>154</v>
      </c>
      <c r="E372" s="172" t="s">
        <v>3</v>
      </c>
      <c r="F372" s="173" t="s">
        <v>519</v>
      </c>
      <c r="H372" s="174" t="s">
        <v>3</v>
      </c>
      <c r="I372" s="175"/>
      <c r="L372" s="170"/>
      <c r="M372" s="176"/>
      <c r="N372" s="177"/>
      <c r="O372" s="177"/>
      <c r="P372" s="177"/>
      <c r="Q372" s="177"/>
      <c r="R372" s="177"/>
      <c r="S372" s="177"/>
      <c r="T372" s="178"/>
      <c r="AT372" s="174" t="s">
        <v>154</v>
      </c>
      <c r="AU372" s="174" t="s">
        <v>152</v>
      </c>
      <c r="AV372" s="11" t="s">
        <v>23</v>
      </c>
      <c r="AW372" s="11" t="s">
        <v>36</v>
      </c>
      <c r="AX372" s="11" t="s">
        <v>72</v>
      </c>
      <c r="AY372" s="174" t="s">
        <v>143</v>
      </c>
    </row>
    <row r="373" spans="2:65" s="12" customFormat="1" x14ac:dyDescent="0.3">
      <c r="B373" s="179"/>
      <c r="D373" s="188" t="s">
        <v>154</v>
      </c>
      <c r="E373" s="197" t="s">
        <v>3</v>
      </c>
      <c r="F373" s="198" t="s">
        <v>373</v>
      </c>
      <c r="H373" s="199">
        <v>94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154</v>
      </c>
      <c r="AU373" s="180" t="s">
        <v>152</v>
      </c>
      <c r="AV373" s="12" t="s">
        <v>152</v>
      </c>
      <c r="AW373" s="12" t="s">
        <v>36</v>
      </c>
      <c r="AX373" s="12" t="s">
        <v>23</v>
      </c>
      <c r="AY373" s="180" t="s">
        <v>143</v>
      </c>
    </row>
    <row r="374" spans="2:65" s="1" customFormat="1" ht="22.5" customHeight="1" x14ac:dyDescent="0.3">
      <c r="B374" s="158"/>
      <c r="C374" s="211" t="s">
        <v>520</v>
      </c>
      <c r="D374" s="211" t="s">
        <v>295</v>
      </c>
      <c r="E374" s="212" t="s">
        <v>521</v>
      </c>
      <c r="F374" s="213" t="s">
        <v>522</v>
      </c>
      <c r="G374" s="214" t="s">
        <v>149</v>
      </c>
      <c r="H374" s="215">
        <v>96</v>
      </c>
      <c r="I374" s="325">
        <v>0</v>
      </c>
      <c r="J374" s="216">
        <f>ROUND(I374*H374,2)</f>
        <v>0</v>
      </c>
      <c r="K374" s="213" t="s">
        <v>150</v>
      </c>
      <c r="L374" s="217"/>
      <c r="M374" s="218" t="s">
        <v>3</v>
      </c>
      <c r="N374" s="219" t="s">
        <v>44</v>
      </c>
      <c r="O374" s="35"/>
      <c r="P374" s="167">
        <f>O374*H374</f>
        <v>0</v>
      </c>
      <c r="Q374" s="167">
        <v>0.13</v>
      </c>
      <c r="R374" s="167">
        <f>Q374*H374</f>
        <v>12.48</v>
      </c>
      <c r="S374" s="167">
        <v>0</v>
      </c>
      <c r="T374" s="168">
        <f>S374*H374</f>
        <v>0</v>
      </c>
      <c r="AR374" s="18" t="s">
        <v>191</v>
      </c>
      <c r="AT374" s="18" t="s">
        <v>295</v>
      </c>
      <c r="AU374" s="18" t="s">
        <v>152</v>
      </c>
      <c r="AY374" s="18" t="s">
        <v>143</v>
      </c>
      <c r="BE374" s="169">
        <f>IF(N374="základní",J374,0)</f>
        <v>0</v>
      </c>
      <c r="BF374" s="169">
        <f>IF(N374="snížená",J374,0)</f>
        <v>0</v>
      </c>
      <c r="BG374" s="169">
        <f>IF(N374="zákl. přenesená",J374,0)</f>
        <v>0</v>
      </c>
      <c r="BH374" s="169">
        <f>IF(N374="sníž. přenesená",J374,0)</f>
        <v>0</v>
      </c>
      <c r="BI374" s="169">
        <f>IF(N374="nulová",J374,0)</f>
        <v>0</v>
      </c>
      <c r="BJ374" s="18" t="s">
        <v>152</v>
      </c>
      <c r="BK374" s="169">
        <f>ROUND(I374*H374,2)</f>
        <v>0</v>
      </c>
      <c r="BL374" s="18" t="s">
        <v>151</v>
      </c>
      <c r="BM374" s="18" t="s">
        <v>523</v>
      </c>
    </row>
    <row r="375" spans="2:65" s="11" customFormat="1" x14ac:dyDescent="0.3">
      <c r="B375" s="170"/>
      <c r="D375" s="171" t="s">
        <v>154</v>
      </c>
      <c r="E375" s="172" t="s">
        <v>3</v>
      </c>
      <c r="F375" s="173" t="s">
        <v>524</v>
      </c>
      <c r="H375" s="174" t="s">
        <v>3</v>
      </c>
      <c r="I375" s="175"/>
      <c r="L375" s="170"/>
      <c r="M375" s="176"/>
      <c r="N375" s="177"/>
      <c r="O375" s="177"/>
      <c r="P375" s="177"/>
      <c r="Q375" s="177"/>
      <c r="R375" s="177"/>
      <c r="S375" s="177"/>
      <c r="T375" s="178"/>
      <c r="AT375" s="174" t="s">
        <v>154</v>
      </c>
      <c r="AU375" s="174" t="s">
        <v>152</v>
      </c>
      <c r="AV375" s="11" t="s">
        <v>23</v>
      </c>
      <c r="AW375" s="11" t="s">
        <v>36</v>
      </c>
      <c r="AX375" s="11" t="s">
        <v>72</v>
      </c>
      <c r="AY375" s="174" t="s">
        <v>143</v>
      </c>
    </row>
    <row r="376" spans="2:65" s="12" customFormat="1" x14ac:dyDescent="0.3">
      <c r="B376" s="179"/>
      <c r="D376" s="188" t="s">
        <v>154</v>
      </c>
      <c r="E376" s="197" t="s">
        <v>3</v>
      </c>
      <c r="F376" s="198" t="s">
        <v>525</v>
      </c>
      <c r="H376" s="199">
        <v>96</v>
      </c>
      <c r="I376" s="183"/>
      <c r="L376" s="179"/>
      <c r="M376" s="184"/>
      <c r="N376" s="185"/>
      <c r="O376" s="185"/>
      <c r="P376" s="185"/>
      <c r="Q376" s="185"/>
      <c r="R376" s="185"/>
      <c r="S376" s="185"/>
      <c r="T376" s="186"/>
      <c r="AT376" s="180" t="s">
        <v>154</v>
      </c>
      <c r="AU376" s="180" t="s">
        <v>152</v>
      </c>
      <c r="AV376" s="12" t="s">
        <v>152</v>
      </c>
      <c r="AW376" s="12" t="s">
        <v>36</v>
      </c>
      <c r="AX376" s="12" t="s">
        <v>23</v>
      </c>
      <c r="AY376" s="180" t="s">
        <v>143</v>
      </c>
    </row>
    <row r="377" spans="2:65" s="1" customFormat="1" ht="22.5" customHeight="1" x14ac:dyDescent="0.3">
      <c r="B377" s="158"/>
      <c r="C377" s="159" t="s">
        <v>526</v>
      </c>
      <c r="D377" s="159" t="s">
        <v>146</v>
      </c>
      <c r="E377" s="160" t="s">
        <v>527</v>
      </c>
      <c r="F377" s="161" t="s">
        <v>528</v>
      </c>
      <c r="G377" s="162" t="s">
        <v>149</v>
      </c>
      <c r="H377" s="163">
        <v>94</v>
      </c>
      <c r="I377" s="322">
        <v>0</v>
      </c>
      <c r="J377" s="164">
        <f>ROUND(I377*H377,2)</f>
        <v>0</v>
      </c>
      <c r="K377" s="161" t="s">
        <v>3</v>
      </c>
      <c r="L377" s="34"/>
      <c r="M377" s="165" t="s">
        <v>3</v>
      </c>
      <c r="N377" s="166" t="s">
        <v>44</v>
      </c>
      <c r="O377" s="35"/>
      <c r="P377" s="167">
        <f>O377*H377</f>
        <v>0</v>
      </c>
      <c r="Q377" s="167">
        <v>0</v>
      </c>
      <c r="R377" s="167">
        <f>Q377*H377</f>
        <v>0</v>
      </c>
      <c r="S377" s="167">
        <v>0</v>
      </c>
      <c r="T377" s="168">
        <f>S377*H377</f>
        <v>0</v>
      </c>
      <c r="AR377" s="18" t="s">
        <v>151</v>
      </c>
      <c r="AT377" s="18" t="s">
        <v>146</v>
      </c>
      <c r="AU377" s="18" t="s">
        <v>152</v>
      </c>
      <c r="AY377" s="18" t="s">
        <v>143</v>
      </c>
      <c r="BE377" s="169">
        <f>IF(N377="základní",J377,0)</f>
        <v>0</v>
      </c>
      <c r="BF377" s="169">
        <f>IF(N377="snížená",J377,0)</f>
        <v>0</v>
      </c>
      <c r="BG377" s="169">
        <f>IF(N377="zákl. přenesená",J377,0)</f>
        <v>0</v>
      </c>
      <c r="BH377" s="169">
        <f>IF(N377="sníž. přenesená",J377,0)</f>
        <v>0</v>
      </c>
      <c r="BI377" s="169">
        <f>IF(N377="nulová",J377,0)</f>
        <v>0</v>
      </c>
      <c r="BJ377" s="18" t="s">
        <v>152</v>
      </c>
      <c r="BK377" s="169">
        <f>ROUND(I377*H377,2)</f>
        <v>0</v>
      </c>
      <c r="BL377" s="18" t="s">
        <v>151</v>
      </c>
      <c r="BM377" s="18" t="s">
        <v>529</v>
      </c>
    </row>
    <row r="378" spans="2:65" s="11" customFormat="1" x14ac:dyDescent="0.3">
      <c r="B378" s="170"/>
      <c r="D378" s="171" t="s">
        <v>154</v>
      </c>
      <c r="E378" s="172" t="s">
        <v>3</v>
      </c>
      <c r="F378" s="173" t="s">
        <v>519</v>
      </c>
      <c r="H378" s="174" t="s">
        <v>3</v>
      </c>
      <c r="I378" s="175"/>
      <c r="L378" s="170"/>
      <c r="M378" s="176"/>
      <c r="N378" s="177"/>
      <c r="O378" s="177"/>
      <c r="P378" s="177"/>
      <c r="Q378" s="177"/>
      <c r="R378" s="177"/>
      <c r="S378" s="177"/>
      <c r="T378" s="178"/>
      <c r="AT378" s="174" t="s">
        <v>154</v>
      </c>
      <c r="AU378" s="174" t="s">
        <v>152</v>
      </c>
      <c r="AV378" s="11" t="s">
        <v>23</v>
      </c>
      <c r="AW378" s="11" t="s">
        <v>36</v>
      </c>
      <c r="AX378" s="11" t="s">
        <v>72</v>
      </c>
      <c r="AY378" s="174" t="s">
        <v>143</v>
      </c>
    </row>
    <row r="379" spans="2:65" s="12" customFormat="1" x14ac:dyDescent="0.3">
      <c r="B379" s="179"/>
      <c r="D379" s="188" t="s">
        <v>154</v>
      </c>
      <c r="E379" s="197" t="s">
        <v>3</v>
      </c>
      <c r="F379" s="198" t="s">
        <v>373</v>
      </c>
      <c r="H379" s="199">
        <v>94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154</v>
      </c>
      <c r="AU379" s="180" t="s">
        <v>152</v>
      </c>
      <c r="AV379" s="12" t="s">
        <v>152</v>
      </c>
      <c r="AW379" s="12" t="s">
        <v>36</v>
      </c>
      <c r="AX379" s="12" t="s">
        <v>23</v>
      </c>
      <c r="AY379" s="180" t="s">
        <v>143</v>
      </c>
    </row>
    <row r="380" spans="2:65" s="1" customFormat="1" ht="22.5" customHeight="1" x14ac:dyDescent="0.3">
      <c r="B380" s="158"/>
      <c r="C380" s="159" t="s">
        <v>530</v>
      </c>
      <c r="D380" s="159" t="s">
        <v>146</v>
      </c>
      <c r="E380" s="160" t="s">
        <v>531</v>
      </c>
      <c r="F380" s="161" t="s">
        <v>532</v>
      </c>
      <c r="G380" s="162" t="s">
        <v>149</v>
      </c>
      <c r="H380" s="163">
        <v>94</v>
      </c>
      <c r="I380" s="322">
        <v>0</v>
      </c>
      <c r="J380" s="164">
        <f>ROUND(I380*H380,2)</f>
        <v>0</v>
      </c>
      <c r="K380" s="161" t="s">
        <v>150</v>
      </c>
      <c r="L380" s="34"/>
      <c r="M380" s="165" t="s">
        <v>3</v>
      </c>
      <c r="N380" s="166" t="s">
        <v>44</v>
      </c>
      <c r="O380" s="35"/>
      <c r="P380" s="167">
        <f>O380*H380</f>
        <v>0</v>
      </c>
      <c r="Q380" s="167">
        <v>0</v>
      </c>
      <c r="R380" s="167">
        <f>Q380*H380</f>
        <v>0</v>
      </c>
      <c r="S380" s="167">
        <v>0</v>
      </c>
      <c r="T380" s="168">
        <f>S380*H380</f>
        <v>0</v>
      </c>
      <c r="AR380" s="18" t="s">
        <v>151</v>
      </c>
      <c r="AT380" s="18" t="s">
        <v>146</v>
      </c>
      <c r="AU380" s="18" t="s">
        <v>152</v>
      </c>
      <c r="AY380" s="18" t="s">
        <v>143</v>
      </c>
      <c r="BE380" s="169">
        <f>IF(N380="základní",J380,0)</f>
        <v>0</v>
      </c>
      <c r="BF380" s="169">
        <f>IF(N380="snížená",J380,0)</f>
        <v>0</v>
      </c>
      <c r="BG380" s="169">
        <f>IF(N380="zákl. přenesená",J380,0)</f>
        <v>0</v>
      </c>
      <c r="BH380" s="169">
        <f>IF(N380="sníž. přenesená",J380,0)</f>
        <v>0</v>
      </c>
      <c r="BI380" s="169">
        <f>IF(N380="nulová",J380,0)</f>
        <v>0</v>
      </c>
      <c r="BJ380" s="18" t="s">
        <v>152</v>
      </c>
      <c r="BK380" s="169">
        <f>ROUND(I380*H380,2)</f>
        <v>0</v>
      </c>
      <c r="BL380" s="18" t="s">
        <v>151</v>
      </c>
      <c r="BM380" s="18" t="s">
        <v>533</v>
      </c>
    </row>
    <row r="381" spans="2:65" s="11" customFormat="1" x14ac:dyDescent="0.3">
      <c r="B381" s="170"/>
      <c r="D381" s="171" t="s">
        <v>154</v>
      </c>
      <c r="E381" s="172" t="s">
        <v>3</v>
      </c>
      <c r="F381" s="173" t="s">
        <v>519</v>
      </c>
      <c r="H381" s="174" t="s">
        <v>3</v>
      </c>
      <c r="I381" s="175"/>
      <c r="L381" s="170"/>
      <c r="M381" s="176"/>
      <c r="N381" s="177"/>
      <c r="O381" s="177"/>
      <c r="P381" s="177"/>
      <c r="Q381" s="177"/>
      <c r="R381" s="177"/>
      <c r="S381" s="177"/>
      <c r="T381" s="178"/>
      <c r="AT381" s="174" t="s">
        <v>154</v>
      </c>
      <c r="AU381" s="174" t="s">
        <v>152</v>
      </c>
      <c r="AV381" s="11" t="s">
        <v>23</v>
      </c>
      <c r="AW381" s="11" t="s">
        <v>36</v>
      </c>
      <c r="AX381" s="11" t="s">
        <v>72</v>
      </c>
      <c r="AY381" s="174" t="s">
        <v>143</v>
      </c>
    </row>
    <row r="382" spans="2:65" s="12" customFormat="1" x14ac:dyDescent="0.3">
      <c r="B382" s="179"/>
      <c r="D382" s="171" t="s">
        <v>154</v>
      </c>
      <c r="E382" s="180" t="s">
        <v>3</v>
      </c>
      <c r="F382" s="181" t="s">
        <v>373</v>
      </c>
      <c r="H382" s="182">
        <v>94</v>
      </c>
      <c r="I382" s="183"/>
      <c r="L382" s="179"/>
      <c r="M382" s="184"/>
      <c r="N382" s="185"/>
      <c r="O382" s="185"/>
      <c r="P382" s="185"/>
      <c r="Q382" s="185"/>
      <c r="R382" s="185"/>
      <c r="S382" s="185"/>
      <c r="T382" s="186"/>
      <c r="AT382" s="180" t="s">
        <v>154</v>
      </c>
      <c r="AU382" s="180" t="s">
        <v>152</v>
      </c>
      <c r="AV382" s="12" t="s">
        <v>152</v>
      </c>
      <c r="AW382" s="12" t="s">
        <v>36</v>
      </c>
      <c r="AX382" s="12" t="s">
        <v>23</v>
      </c>
      <c r="AY382" s="180" t="s">
        <v>143</v>
      </c>
    </row>
    <row r="383" spans="2:65" s="10" customFormat="1" ht="29.85" customHeight="1" x14ac:dyDescent="0.3">
      <c r="B383" s="144"/>
      <c r="D383" s="155" t="s">
        <v>71</v>
      </c>
      <c r="E383" s="156" t="s">
        <v>534</v>
      </c>
      <c r="F383" s="156" t="s">
        <v>535</v>
      </c>
      <c r="I383" s="147"/>
      <c r="J383" s="157">
        <f>BK383</f>
        <v>0</v>
      </c>
      <c r="L383" s="144"/>
      <c r="M383" s="149"/>
      <c r="N383" s="150"/>
      <c r="O383" s="150"/>
      <c r="P383" s="151">
        <f>SUM(P384:P473)</f>
        <v>0</v>
      </c>
      <c r="Q383" s="150"/>
      <c r="R383" s="151">
        <f>SUM(R384:R473)</f>
        <v>14.823230000000001</v>
      </c>
      <c r="S383" s="150"/>
      <c r="T383" s="152">
        <f>SUM(T384:T473)</f>
        <v>0</v>
      </c>
      <c r="AR383" s="145" t="s">
        <v>23</v>
      </c>
      <c r="AT383" s="153" t="s">
        <v>71</v>
      </c>
      <c r="AU383" s="153" t="s">
        <v>23</v>
      </c>
      <c r="AY383" s="145" t="s">
        <v>143</v>
      </c>
      <c r="BK383" s="154">
        <f>SUM(BK384:BK473)</f>
        <v>0</v>
      </c>
    </row>
    <row r="384" spans="2:65" s="1" customFormat="1" ht="22.5" customHeight="1" x14ac:dyDescent="0.3">
      <c r="B384" s="158"/>
      <c r="C384" s="159" t="s">
        <v>536</v>
      </c>
      <c r="D384" s="159" t="s">
        <v>146</v>
      </c>
      <c r="E384" s="160" t="s">
        <v>537</v>
      </c>
      <c r="F384" s="161" t="s">
        <v>538</v>
      </c>
      <c r="G384" s="162" t="s">
        <v>149</v>
      </c>
      <c r="H384" s="163">
        <v>31</v>
      </c>
      <c r="I384" s="322">
        <v>0</v>
      </c>
      <c r="J384" s="164">
        <f>ROUND(I384*H384,2)</f>
        <v>0</v>
      </c>
      <c r="K384" s="161" t="s">
        <v>150</v>
      </c>
      <c r="L384" s="34"/>
      <c r="M384" s="165" t="s">
        <v>3</v>
      </c>
      <c r="N384" s="166" t="s">
        <v>44</v>
      </c>
      <c r="O384" s="35"/>
      <c r="P384" s="167">
        <f>O384*H384</f>
        <v>0</v>
      </c>
      <c r="Q384" s="167">
        <v>6.4000000000000005E-4</v>
      </c>
      <c r="R384" s="167">
        <f>Q384*H384</f>
        <v>1.984E-2</v>
      </c>
      <c r="S384" s="167">
        <v>0</v>
      </c>
      <c r="T384" s="168">
        <f>S384*H384</f>
        <v>0</v>
      </c>
      <c r="AR384" s="18" t="s">
        <v>151</v>
      </c>
      <c r="AT384" s="18" t="s">
        <v>146</v>
      </c>
      <c r="AU384" s="18" t="s">
        <v>152</v>
      </c>
      <c r="AY384" s="18" t="s">
        <v>143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18" t="s">
        <v>152</v>
      </c>
      <c r="BK384" s="169">
        <f>ROUND(I384*H384,2)</f>
        <v>0</v>
      </c>
      <c r="BL384" s="18" t="s">
        <v>151</v>
      </c>
      <c r="BM384" s="18" t="s">
        <v>539</v>
      </c>
    </row>
    <row r="385" spans="2:65" s="11" customFormat="1" x14ac:dyDescent="0.3">
      <c r="B385" s="170"/>
      <c r="D385" s="171" t="s">
        <v>154</v>
      </c>
      <c r="E385" s="172" t="s">
        <v>3</v>
      </c>
      <c r="F385" s="173" t="s">
        <v>540</v>
      </c>
      <c r="H385" s="174" t="s">
        <v>3</v>
      </c>
      <c r="I385" s="175"/>
      <c r="L385" s="170"/>
      <c r="M385" s="176"/>
      <c r="N385" s="177"/>
      <c r="O385" s="177"/>
      <c r="P385" s="177"/>
      <c r="Q385" s="177"/>
      <c r="R385" s="177"/>
      <c r="S385" s="177"/>
      <c r="T385" s="178"/>
      <c r="AT385" s="174" t="s">
        <v>154</v>
      </c>
      <c r="AU385" s="174" t="s">
        <v>152</v>
      </c>
      <c r="AV385" s="11" t="s">
        <v>23</v>
      </c>
      <c r="AW385" s="11" t="s">
        <v>36</v>
      </c>
      <c r="AX385" s="11" t="s">
        <v>72</v>
      </c>
      <c r="AY385" s="174" t="s">
        <v>143</v>
      </c>
    </row>
    <row r="386" spans="2:65" s="12" customFormat="1" x14ac:dyDescent="0.3">
      <c r="B386" s="179"/>
      <c r="D386" s="171" t="s">
        <v>154</v>
      </c>
      <c r="E386" s="180" t="s">
        <v>3</v>
      </c>
      <c r="F386" s="181" t="s">
        <v>541</v>
      </c>
      <c r="H386" s="182">
        <v>15.12</v>
      </c>
      <c r="I386" s="183"/>
      <c r="L386" s="179"/>
      <c r="M386" s="184"/>
      <c r="N386" s="185"/>
      <c r="O386" s="185"/>
      <c r="P386" s="185"/>
      <c r="Q386" s="185"/>
      <c r="R386" s="185"/>
      <c r="S386" s="185"/>
      <c r="T386" s="186"/>
      <c r="AT386" s="180" t="s">
        <v>154</v>
      </c>
      <c r="AU386" s="180" t="s">
        <v>152</v>
      </c>
      <c r="AV386" s="12" t="s">
        <v>152</v>
      </c>
      <c r="AW386" s="12" t="s">
        <v>36</v>
      </c>
      <c r="AX386" s="12" t="s">
        <v>72</v>
      </c>
      <c r="AY386" s="180" t="s">
        <v>143</v>
      </c>
    </row>
    <row r="387" spans="2:65" s="12" customFormat="1" x14ac:dyDescent="0.3">
      <c r="B387" s="179"/>
      <c r="D387" s="171" t="s">
        <v>154</v>
      </c>
      <c r="E387" s="180" t="s">
        <v>3</v>
      </c>
      <c r="F387" s="181" t="s">
        <v>542</v>
      </c>
      <c r="H387" s="182">
        <v>13.65</v>
      </c>
      <c r="I387" s="183"/>
      <c r="L387" s="179"/>
      <c r="M387" s="184"/>
      <c r="N387" s="185"/>
      <c r="O387" s="185"/>
      <c r="P387" s="185"/>
      <c r="Q387" s="185"/>
      <c r="R387" s="185"/>
      <c r="S387" s="185"/>
      <c r="T387" s="186"/>
      <c r="AT387" s="180" t="s">
        <v>154</v>
      </c>
      <c r="AU387" s="180" t="s">
        <v>152</v>
      </c>
      <c r="AV387" s="12" t="s">
        <v>152</v>
      </c>
      <c r="AW387" s="12" t="s">
        <v>36</v>
      </c>
      <c r="AX387" s="12" t="s">
        <v>72</v>
      </c>
      <c r="AY387" s="180" t="s">
        <v>143</v>
      </c>
    </row>
    <row r="388" spans="2:65" s="12" customFormat="1" x14ac:dyDescent="0.3">
      <c r="B388" s="179"/>
      <c r="D388" s="171" t="s">
        <v>154</v>
      </c>
      <c r="E388" s="180" t="s">
        <v>3</v>
      </c>
      <c r="F388" s="181" t="s">
        <v>543</v>
      </c>
      <c r="H388" s="182">
        <v>2.23</v>
      </c>
      <c r="I388" s="183"/>
      <c r="L388" s="179"/>
      <c r="M388" s="184"/>
      <c r="N388" s="185"/>
      <c r="O388" s="185"/>
      <c r="P388" s="185"/>
      <c r="Q388" s="185"/>
      <c r="R388" s="185"/>
      <c r="S388" s="185"/>
      <c r="T388" s="186"/>
      <c r="AT388" s="180" t="s">
        <v>154</v>
      </c>
      <c r="AU388" s="180" t="s">
        <v>152</v>
      </c>
      <c r="AV388" s="12" t="s">
        <v>152</v>
      </c>
      <c r="AW388" s="12" t="s">
        <v>36</v>
      </c>
      <c r="AX388" s="12" t="s">
        <v>72</v>
      </c>
      <c r="AY388" s="180" t="s">
        <v>143</v>
      </c>
    </row>
    <row r="389" spans="2:65" s="13" customFormat="1" x14ac:dyDescent="0.3">
      <c r="B389" s="187"/>
      <c r="D389" s="188" t="s">
        <v>154</v>
      </c>
      <c r="E389" s="189" t="s">
        <v>3</v>
      </c>
      <c r="F389" s="190" t="s">
        <v>159</v>
      </c>
      <c r="H389" s="191">
        <v>31</v>
      </c>
      <c r="I389" s="192"/>
      <c r="L389" s="187"/>
      <c r="M389" s="193"/>
      <c r="N389" s="194"/>
      <c r="O389" s="194"/>
      <c r="P389" s="194"/>
      <c r="Q389" s="194"/>
      <c r="R389" s="194"/>
      <c r="S389" s="194"/>
      <c r="T389" s="195"/>
      <c r="AT389" s="196" t="s">
        <v>154</v>
      </c>
      <c r="AU389" s="196" t="s">
        <v>152</v>
      </c>
      <c r="AV389" s="13" t="s">
        <v>151</v>
      </c>
      <c r="AW389" s="13" t="s">
        <v>36</v>
      </c>
      <c r="AX389" s="13" t="s">
        <v>23</v>
      </c>
      <c r="AY389" s="196" t="s">
        <v>143</v>
      </c>
    </row>
    <row r="390" spans="2:65" s="1" customFormat="1" ht="22.5" customHeight="1" x14ac:dyDescent="0.3">
      <c r="B390" s="158"/>
      <c r="C390" s="159" t="s">
        <v>544</v>
      </c>
      <c r="D390" s="159" t="s">
        <v>146</v>
      </c>
      <c r="E390" s="160" t="s">
        <v>545</v>
      </c>
      <c r="F390" s="161" t="s">
        <v>546</v>
      </c>
      <c r="G390" s="162" t="s">
        <v>149</v>
      </c>
      <c r="H390" s="163">
        <v>121</v>
      </c>
      <c r="I390" s="322">
        <v>0</v>
      </c>
      <c r="J390" s="164">
        <f>ROUND(I390*H390,2)</f>
        <v>0</v>
      </c>
      <c r="K390" s="161" t="s">
        <v>150</v>
      </c>
      <c r="L390" s="34"/>
      <c r="M390" s="165" t="s">
        <v>3</v>
      </c>
      <c r="N390" s="166" t="s">
        <v>44</v>
      </c>
      <c r="O390" s="35"/>
      <c r="P390" s="167">
        <f>O390*H390</f>
        <v>0</v>
      </c>
      <c r="Q390" s="167">
        <v>7.9000000000000001E-4</v>
      </c>
      <c r="R390" s="167">
        <f>Q390*H390</f>
        <v>9.5590000000000008E-2</v>
      </c>
      <c r="S390" s="167">
        <v>0</v>
      </c>
      <c r="T390" s="168">
        <f>S390*H390</f>
        <v>0</v>
      </c>
      <c r="AR390" s="18" t="s">
        <v>151</v>
      </c>
      <c r="AT390" s="18" t="s">
        <v>146</v>
      </c>
      <c r="AU390" s="18" t="s">
        <v>152</v>
      </c>
      <c r="AY390" s="18" t="s">
        <v>143</v>
      </c>
      <c r="BE390" s="169">
        <f>IF(N390="základní",J390,0)</f>
        <v>0</v>
      </c>
      <c r="BF390" s="169">
        <f>IF(N390="snížená",J390,0)</f>
        <v>0</v>
      </c>
      <c r="BG390" s="169">
        <f>IF(N390="zákl. přenesená",J390,0)</f>
        <v>0</v>
      </c>
      <c r="BH390" s="169">
        <f>IF(N390="sníž. přenesená",J390,0)</f>
        <v>0</v>
      </c>
      <c r="BI390" s="169">
        <f>IF(N390="nulová",J390,0)</f>
        <v>0</v>
      </c>
      <c r="BJ390" s="18" t="s">
        <v>152</v>
      </c>
      <c r="BK390" s="169">
        <f>ROUND(I390*H390,2)</f>
        <v>0</v>
      </c>
      <c r="BL390" s="18" t="s">
        <v>151</v>
      </c>
      <c r="BM390" s="18" t="s">
        <v>547</v>
      </c>
    </row>
    <row r="391" spans="2:65" s="11" customFormat="1" x14ac:dyDescent="0.3">
      <c r="B391" s="170"/>
      <c r="D391" s="171" t="s">
        <v>154</v>
      </c>
      <c r="E391" s="172" t="s">
        <v>3</v>
      </c>
      <c r="F391" s="173" t="s">
        <v>548</v>
      </c>
      <c r="H391" s="174" t="s">
        <v>3</v>
      </c>
      <c r="I391" s="175"/>
      <c r="L391" s="170"/>
      <c r="M391" s="176"/>
      <c r="N391" s="177"/>
      <c r="O391" s="177"/>
      <c r="P391" s="177"/>
      <c r="Q391" s="177"/>
      <c r="R391" s="177"/>
      <c r="S391" s="177"/>
      <c r="T391" s="178"/>
      <c r="AT391" s="174" t="s">
        <v>154</v>
      </c>
      <c r="AU391" s="174" t="s">
        <v>152</v>
      </c>
      <c r="AV391" s="11" t="s">
        <v>23</v>
      </c>
      <c r="AW391" s="11" t="s">
        <v>36</v>
      </c>
      <c r="AX391" s="11" t="s">
        <v>72</v>
      </c>
      <c r="AY391" s="174" t="s">
        <v>143</v>
      </c>
    </row>
    <row r="392" spans="2:65" s="11" customFormat="1" x14ac:dyDescent="0.3">
      <c r="B392" s="170"/>
      <c r="D392" s="171" t="s">
        <v>154</v>
      </c>
      <c r="E392" s="172" t="s">
        <v>3</v>
      </c>
      <c r="F392" s="173" t="s">
        <v>549</v>
      </c>
      <c r="H392" s="174" t="s">
        <v>3</v>
      </c>
      <c r="I392" s="175"/>
      <c r="L392" s="170"/>
      <c r="M392" s="176"/>
      <c r="N392" s="177"/>
      <c r="O392" s="177"/>
      <c r="P392" s="177"/>
      <c r="Q392" s="177"/>
      <c r="R392" s="177"/>
      <c r="S392" s="177"/>
      <c r="T392" s="178"/>
      <c r="AT392" s="174" t="s">
        <v>154</v>
      </c>
      <c r="AU392" s="174" t="s">
        <v>152</v>
      </c>
      <c r="AV392" s="11" t="s">
        <v>23</v>
      </c>
      <c r="AW392" s="11" t="s">
        <v>36</v>
      </c>
      <c r="AX392" s="11" t="s">
        <v>72</v>
      </c>
      <c r="AY392" s="174" t="s">
        <v>143</v>
      </c>
    </row>
    <row r="393" spans="2:65" s="11" customFormat="1" x14ac:dyDescent="0.3">
      <c r="B393" s="170"/>
      <c r="D393" s="171" t="s">
        <v>154</v>
      </c>
      <c r="E393" s="172" t="s">
        <v>3</v>
      </c>
      <c r="F393" s="173" t="s">
        <v>550</v>
      </c>
      <c r="H393" s="174" t="s">
        <v>3</v>
      </c>
      <c r="I393" s="175"/>
      <c r="L393" s="170"/>
      <c r="M393" s="176"/>
      <c r="N393" s="177"/>
      <c r="O393" s="177"/>
      <c r="P393" s="177"/>
      <c r="Q393" s="177"/>
      <c r="R393" s="177"/>
      <c r="S393" s="177"/>
      <c r="T393" s="178"/>
      <c r="AT393" s="174" t="s">
        <v>154</v>
      </c>
      <c r="AU393" s="174" t="s">
        <v>152</v>
      </c>
      <c r="AV393" s="11" t="s">
        <v>23</v>
      </c>
      <c r="AW393" s="11" t="s">
        <v>36</v>
      </c>
      <c r="AX393" s="11" t="s">
        <v>72</v>
      </c>
      <c r="AY393" s="174" t="s">
        <v>143</v>
      </c>
    </row>
    <row r="394" spans="2:65" s="12" customFormat="1" x14ac:dyDescent="0.3">
      <c r="B394" s="179"/>
      <c r="D394" s="171" t="s">
        <v>154</v>
      </c>
      <c r="E394" s="180" t="s">
        <v>3</v>
      </c>
      <c r="F394" s="181" t="s">
        <v>551</v>
      </c>
      <c r="H394" s="182">
        <v>17.309999999999999</v>
      </c>
      <c r="I394" s="183"/>
      <c r="L394" s="179"/>
      <c r="M394" s="184"/>
      <c r="N394" s="185"/>
      <c r="O394" s="185"/>
      <c r="P394" s="185"/>
      <c r="Q394" s="185"/>
      <c r="R394" s="185"/>
      <c r="S394" s="185"/>
      <c r="T394" s="186"/>
      <c r="AT394" s="180" t="s">
        <v>154</v>
      </c>
      <c r="AU394" s="180" t="s">
        <v>152</v>
      </c>
      <c r="AV394" s="12" t="s">
        <v>152</v>
      </c>
      <c r="AW394" s="12" t="s">
        <v>36</v>
      </c>
      <c r="AX394" s="12" t="s">
        <v>72</v>
      </c>
      <c r="AY394" s="180" t="s">
        <v>143</v>
      </c>
    </row>
    <row r="395" spans="2:65" s="11" customFormat="1" x14ac:dyDescent="0.3">
      <c r="B395" s="170"/>
      <c r="D395" s="171" t="s">
        <v>154</v>
      </c>
      <c r="E395" s="172" t="s">
        <v>3</v>
      </c>
      <c r="F395" s="173" t="s">
        <v>552</v>
      </c>
      <c r="H395" s="174" t="s">
        <v>3</v>
      </c>
      <c r="I395" s="175"/>
      <c r="L395" s="170"/>
      <c r="M395" s="176"/>
      <c r="N395" s="177"/>
      <c r="O395" s="177"/>
      <c r="P395" s="177"/>
      <c r="Q395" s="177"/>
      <c r="R395" s="177"/>
      <c r="S395" s="177"/>
      <c r="T395" s="178"/>
      <c r="AT395" s="174" t="s">
        <v>154</v>
      </c>
      <c r="AU395" s="174" t="s">
        <v>152</v>
      </c>
      <c r="AV395" s="11" t="s">
        <v>23</v>
      </c>
      <c r="AW395" s="11" t="s">
        <v>36</v>
      </c>
      <c r="AX395" s="11" t="s">
        <v>72</v>
      </c>
      <c r="AY395" s="174" t="s">
        <v>143</v>
      </c>
    </row>
    <row r="396" spans="2:65" s="11" customFormat="1" x14ac:dyDescent="0.3">
      <c r="B396" s="170"/>
      <c r="D396" s="171" t="s">
        <v>154</v>
      </c>
      <c r="E396" s="172" t="s">
        <v>3</v>
      </c>
      <c r="F396" s="173" t="s">
        <v>550</v>
      </c>
      <c r="H396" s="174" t="s">
        <v>3</v>
      </c>
      <c r="I396" s="175"/>
      <c r="L396" s="170"/>
      <c r="M396" s="176"/>
      <c r="N396" s="177"/>
      <c r="O396" s="177"/>
      <c r="P396" s="177"/>
      <c r="Q396" s="177"/>
      <c r="R396" s="177"/>
      <c r="S396" s="177"/>
      <c r="T396" s="178"/>
      <c r="AT396" s="174" t="s">
        <v>154</v>
      </c>
      <c r="AU396" s="174" t="s">
        <v>152</v>
      </c>
      <c r="AV396" s="11" t="s">
        <v>23</v>
      </c>
      <c r="AW396" s="11" t="s">
        <v>36</v>
      </c>
      <c r="AX396" s="11" t="s">
        <v>72</v>
      </c>
      <c r="AY396" s="174" t="s">
        <v>143</v>
      </c>
    </row>
    <row r="397" spans="2:65" s="12" customFormat="1" x14ac:dyDescent="0.3">
      <c r="B397" s="179"/>
      <c r="D397" s="171" t="s">
        <v>154</v>
      </c>
      <c r="E397" s="180" t="s">
        <v>3</v>
      </c>
      <c r="F397" s="181" t="s">
        <v>553</v>
      </c>
      <c r="H397" s="182">
        <v>92.34</v>
      </c>
      <c r="I397" s="183"/>
      <c r="L397" s="179"/>
      <c r="M397" s="184"/>
      <c r="N397" s="185"/>
      <c r="O397" s="185"/>
      <c r="P397" s="185"/>
      <c r="Q397" s="185"/>
      <c r="R397" s="185"/>
      <c r="S397" s="185"/>
      <c r="T397" s="186"/>
      <c r="AT397" s="180" t="s">
        <v>154</v>
      </c>
      <c r="AU397" s="180" t="s">
        <v>152</v>
      </c>
      <c r="AV397" s="12" t="s">
        <v>152</v>
      </c>
      <c r="AW397" s="12" t="s">
        <v>36</v>
      </c>
      <c r="AX397" s="12" t="s">
        <v>72</v>
      </c>
      <c r="AY397" s="180" t="s">
        <v>143</v>
      </c>
    </row>
    <row r="398" spans="2:65" s="12" customFormat="1" x14ac:dyDescent="0.3">
      <c r="B398" s="179"/>
      <c r="D398" s="171" t="s">
        <v>154</v>
      </c>
      <c r="E398" s="180" t="s">
        <v>3</v>
      </c>
      <c r="F398" s="181" t="s">
        <v>554</v>
      </c>
      <c r="H398" s="182">
        <v>11.35</v>
      </c>
      <c r="I398" s="183"/>
      <c r="L398" s="179"/>
      <c r="M398" s="184"/>
      <c r="N398" s="185"/>
      <c r="O398" s="185"/>
      <c r="P398" s="185"/>
      <c r="Q398" s="185"/>
      <c r="R398" s="185"/>
      <c r="S398" s="185"/>
      <c r="T398" s="186"/>
      <c r="AT398" s="180" t="s">
        <v>154</v>
      </c>
      <c r="AU398" s="180" t="s">
        <v>152</v>
      </c>
      <c r="AV398" s="12" t="s">
        <v>152</v>
      </c>
      <c r="AW398" s="12" t="s">
        <v>36</v>
      </c>
      <c r="AX398" s="12" t="s">
        <v>72</v>
      </c>
      <c r="AY398" s="180" t="s">
        <v>143</v>
      </c>
    </row>
    <row r="399" spans="2:65" s="13" customFormat="1" x14ac:dyDescent="0.3">
      <c r="B399" s="187"/>
      <c r="D399" s="188" t="s">
        <v>154</v>
      </c>
      <c r="E399" s="189" t="s">
        <v>3</v>
      </c>
      <c r="F399" s="190" t="s">
        <v>159</v>
      </c>
      <c r="H399" s="191">
        <v>121</v>
      </c>
      <c r="I399" s="192"/>
      <c r="L399" s="187"/>
      <c r="M399" s="193"/>
      <c r="N399" s="194"/>
      <c r="O399" s="194"/>
      <c r="P399" s="194"/>
      <c r="Q399" s="194"/>
      <c r="R399" s="194"/>
      <c r="S399" s="194"/>
      <c r="T399" s="195"/>
      <c r="AT399" s="196" t="s">
        <v>154</v>
      </c>
      <c r="AU399" s="196" t="s">
        <v>152</v>
      </c>
      <c r="AV399" s="13" t="s">
        <v>151</v>
      </c>
      <c r="AW399" s="13" t="s">
        <v>36</v>
      </c>
      <c r="AX399" s="13" t="s">
        <v>23</v>
      </c>
      <c r="AY399" s="196" t="s">
        <v>143</v>
      </c>
    </row>
    <row r="400" spans="2:65" s="1" customFormat="1" ht="31.5" customHeight="1" x14ac:dyDescent="0.3">
      <c r="B400" s="158"/>
      <c r="C400" s="159" t="s">
        <v>555</v>
      </c>
      <c r="D400" s="159" t="s">
        <v>146</v>
      </c>
      <c r="E400" s="160" t="s">
        <v>556</v>
      </c>
      <c r="F400" s="161" t="s">
        <v>557</v>
      </c>
      <c r="G400" s="162" t="s">
        <v>149</v>
      </c>
      <c r="H400" s="163">
        <v>31</v>
      </c>
      <c r="I400" s="322">
        <v>0</v>
      </c>
      <c r="J400" s="164">
        <f>ROUND(I400*H400,2)</f>
        <v>0</v>
      </c>
      <c r="K400" s="161" t="s">
        <v>150</v>
      </c>
      <c r="L400" s="34"/>
      <c r="M400" s="165" t="s">
        <v>3</v>
      </c>
      <c r="N400" s="166" t="s">
        <v>44</v>
      </c>
      <c r="O400" s="35"/>
      <c r="P400" s="167">
        <f>O400*H400</f>
        <v>0</v>
      </c>
      <c r="Q400" s="167">
        <v>2.1000000000000001E-2</v>
      </c>
      <c r="R400" s="167">
        <f>Q400*H400</f>
        <v>0.65100000000000002</v>
      </c>
      <c r="S400" s="167">
        <v>0</v>
      </c>
      <c r="T400" s="168">
        <f>S400*H400</f>
        <v>0</v>
      </c>
      <c r="AR400" s="18" t="s">
        <v>151</v>
      </c>
      <c r="AT400" s="18" t="s">
        <v>146</v>
      </c>
      <c r="AU400" s="18" t="s">
        <v>152</v>
      </c>
      <c r="AY400" s="18" t="s">
        <v>143</v>
      </c>
      <c r="BE400" s="169">
        <f>IF(N400="základní",J400,0)</f>
        <v>0</v>
      </c>
      <c r="BF400" s="169">
        <f>IF(N400="snížená",J400,0)</f>
        <v>0</v>
      </c>
      <c r="BG400" s="169">
        <f>IF(N400="zákl. přenesená",J400,0)</f>
        <v>0</v>
      </c>
      <c r="BH400" s="169">
        <f>IF(N400="sníž. přenesená",J400,0)</f>
        <v>0</v>
      </c>
      <c r="BI400" s="169">
        <f>IF(N400="nulová",J400,0)</f>
        <v>0</v>
      </c>
      <c r="BJ400" s="18" t="s">
        <v>152</v>
      </c>
      <c r="BK400" s="169">
        <f>ROUND(I400*H400,2)</f>
        <v>0</v>
      </c>
      <c r="BL400" s="18" t="s">
        <v>151</v>
      </c>
      <c r="BM400" s="18" t="s">
        <v>558</v>
      </c>
    </row>
    <row r="401" spans="2:65" s="11" customFormat="1" x14ac:dyDescent="0.3">
      <c r="B401" s="170"/>
      <c r="D401" s="171" t="s">
        <v>154</v>
      </c>
      <c r="E401" s="172" t="s">
        <v>3</v>
      </c>
      <c r="F401" s="173" t="s">
        <v>540</v>
      </c>
      <c r="H401" s="174" t="s">
        <v>3</v>
      </c>
      <c r="I401" s="175"/>
      <c r="L401" s="170"/>
      <c r="M401" s="176"/>
      <c r="N401" s="177"/>
      <c r="O401" s="177"/>
      <c r="P401" s="177"/>
      <c r="Q401" s="177"/>
      <c r="R401" s="177"/>
      <c r="S401" s="177"/>
      <c r="T401" s="178"/>
      <c r="AT401" s="174" t="s">
        <v>154</v>
      </c>
      <c r="AU401" s="174" t="s">
        <v>152</v>
      </c>
      <c r="AV401" s="11" t="s">
        <v>23</v>
      </c>
      <c r="AW401" s="11" t="s">
        <v>36</v>
      </c>
      <c r="AX401" s="11" t="s">
        <v>72</v>
      </c>
      <c r="AY401" s="174" t="s">
        <v>143</v>
      </c>
    </row>
    <row r="402" spans="2:65" s="11" customFormat="1" x14ac:dyDescent="0.3">
      <c r="B402" s="170"/>
      <c r="D402" s="171" t="s">
        <v>154</v>
      </c>
      <c r="E402" s="172" t="s">
        <v>3</v>
      </c>
      <c r="F402" s="173" t="s">
        <v>559</v>
      </c>
      <c r="H402" s="174" t="s">
        <v>3</v>
      </c>
      <c r="I402" s="175"/>
      <c r="L402" s="170"/>
      <c r="M402" s="176"/>
      <c r="N402" s="177"/>
      <c r="O402" s="177"/>
      <c r="P402" s="177"/>
      <c r="Q402" s="177"/>
      <c r="R402" s="177"/>
      <c r="S402" s="177"/>
      <c r="T402" s="178"/>
      <c r="AT402" s="174" t="s">
        <v>154</v>
      </c>
      <c r="AU402" s="174" t="s">
        <v>152</v>
      </c>
      <c r="AV402" s="11" t="s">
        <v>23</v>
      </c>
      <c r="AW402" s="11" t="s">
        <v>36</v>
      </c>
      <c r="AX402" s="11" t="s">
        <v>72</v>
      </c>
      <c r="AY402" s="174" t="s">
        <v>143</v>
      </c>
    </row>
    <row r="403" spans="2:65" s="12" customFormat="1" x14ac:dyDescent="0.3">
      <c r="B403" s="179"/>
      <c r="D403" s="188" t="s">
        <v>154</v>
      </c>
      <c r="E403" s="197" t="s">
        <v>3</v>
      </c>
      <c r="F403" s="198" t="s">
        <v>560</v>
      </c>
      <c r="H403" s="199">
        <v>31</v>
      </c>
      <c r="I403" s="183"/>
      <c r="L403" s="179"/>
      <c r="M403" s="184"/>
      <c r="N403" s="185"/>
      <c r="O403" s="185"/>
      <c r="P403" s="185"/>
      <c r="Q403" s="185"/>
      <c r="R403" s="185"/>
      <c r="S403" s="185"/>
      <c r="T403" s="186"/>
      <c r="AT403" s="180" t="s">
        <v>154</v>
      </c>
      <c r="AU403" s="180" t="s">
        <v>152</v>
      </c>
      <c r="AV403" s="12" t="s">
        <v>152</v>
      </c>
      <c r="AW403" s="12" t="s">
        <v>36</v>
      </c>
      <c r="AX403" s="12" t="s">
        <v>23</v>
      </c>
      <c r="AY403" s="180" t="s">
        <v>143</v>
      </c>
    </row>
    <row r="404" spans="2:65" s="1" customFormat="1" ht="22.5" customHeight="1" x14ac:dyDescent="0.3">
      <c r="B404" s="158"/>
      <c r="C404" s="159" t="s">
        <v>561</v>
      </c>
      <c r="D404" s="159" t="s">
        <v>146</v>
      </c>
      <c r="E404" s="160" t="s">
        <v>562</v>
      </c>
      <c r="F404" s="161" t="s">
        <v>563</v>
      </c>
      <c r="G404" s="162" t="s">
        <v>149</v>
      </c>
      <c r="H404" s="163">
        <v>62</v>
      </c>
      <c r="I404" s="322">
        <v>0</v>
      </c>
      <c r="J404" s="164">
        <f>ROUND(I404*H404,2)</f>
        <v>0</v>
      </c>
      <c r="K404" s="161" t="s">
        <v>150</v>
      </c>
      <c r="L404" s="34"/>
      <c r="M404" s="165" t="s">
        <v>3</v>
      </c>
      <c r="N404" s="166" t="s">
        <v>44</v>
      </c>
      <c r="O404" s="35"/>
      <c r="P404" s="167">
        <f>O404*H404</f>
        <v>0</v>
      </c>
      <c r="Q404" s="167">
        <v>1.0500000000000001E-2</v>
      </c>
      <c r="R404" s="167">
        <f>Q404*H404</f>
        <v>0.65100000000000002</v>
      </c>
      <c r="S404" s="167">
        <v>0</v>
      </c>
      <c r="T404" s="168">
        <f>S404*H404</f>
        <v>0</v>
      </c>
      <c r="AR404" s="18" t="s">
        <v>151</v>
      </c>
      <c r="AT404" s="18" t="s">
        <v>146</v>
      </c>
      <c r="AU404" s="18" t="s">
        <v>152</v>
      </c>
      <c r="AY404" s="18" t="s">
        <v>143</v>
      </c>
      <c r="BE404" s="169">
        <f>IF(N404="základní",J404,0)</f>
        <v>0</v>
      </c>
      <c r="BF404" s="169">
        <f>IF(N404="snížená",J404,0)</f>
        <v>0</v>
      </c>
      <c r="BG404" s="169">
        <f>IF(N404="zákl. přenesená",J404,0)</f>
        <v>0</v>
      </c>
      <c r="BH404" s="169">
        <f>IF(N404="sníž. přenesená",J404,0)</f>
        <v>0</v>
      </c>
      <c r="BI404" s="169">
        <f>IF(N404="nulová",J404,0)</f>
        <v>0</v>
      </c>
      <c r="BJ404" s="18" t="s">
        <v>152</v>
      </c>
      <c r="BK404" s="169">
        <f>ROUND(I404*H404,2)</f>
        <v>0</v>
      </c>
      <c r="BL404" s="18" t="s">
        <v>151</v>
      </c>
      <c r="BM404" s="18" t="s">
        <v>564</v>
      </c>
    </row>
    <row r="405" spans="2:65" s="11" customFormat="1" x14ac:dyDescent="0.3">
      <c r="B405" s="170"/>
      <c r="D405" s="171" t="s">
        <v>154</v>
      </c>
      <c r="E405" s="172" t="s">
        <v>3</v>
      </c>
      <c r="F405" s="173" t="s">
        <v>540</v>
      </c>
      <c r="H405" s="174" t="s">
        <v>3</v>
      </c>
      <c r="I405" s="175"/>
      <c r="L405" s="170"/>
      <c r="M405" s="176"/>
      <c r="N405" s="177"/>
      <c r="O405" s="177"/>
      <c r="P405" s="177"/>
      <c r="Q405" s="177"/>
      <c r="R405" s="177"/>
      <c r="S405" s="177"/>
      <c r="T405" s="178"/>
      <c r="AT405" s="174" t="s">
        <v>154</v>
      </c>
      <c r="AU405" s="174" t="s">
        <v>152</v>
      </c>
      <c r="AV405" s="11" t="s">
        <v>23</v>
      </c>
      <c r="AW405" s="11" t="s">
        <v>36</v>
      </c>
      <c r="AX405" s="11" t="s">
        <v>72</v>
      </c>
      <c r="AY405" s="174" t="s">
        <v>143</v>
      </c>
    </row>
    <row r="406" spans="2:65" s="11" customFormat="1" x14ac:dyDescent="0.3">
      <c r="B406" s="170"/>
      <c r="D406" s="171" t="s">
        <v>154</v>
      </c>
      <c r="E406" s="172" t="s">
        <v>3</v>
      </c>
      <c r="F406" s="173" t="s">
        <v>565</v>
      </c>
      <c r="H406" s="174" t="s">
        <v>3</v>
      </c>
      <c r="I406" s="175"/>
      <c r="L406" s="170"/>
      <c r="M406" s="176"/>
      <c r="N406" s="177"/>
      <c r="O406" s="177"/>
      <c r="P406" s="177"/>
      <c r="Q406" s="177"/>
      <c r="R406" s="177"/>
      <c r="S406" s="177"/>
      <c r="T406" s="178"/>
      <c r="AT406" s="174" t="s">
        <v>154</v>
      </c>
      <c r="AU406" s="174" t="s">
        <v>152</v>
      </c>
      <c r="AV406" s="11" t="s">
        <v>23</v>
      </c>
      <c r="AW406" s="11" t="s">
        <v>36</v>
      </c>
      <c r="AX406" s="11" t="s">
        <v>72</v>
      </c>
      <c r="AY406" s="174" t="s">
        <v>143</v>
      </c>
    </row>
    <row r="407" spans="2:65" s="11" customFormat="1" x14ac:dyDescent="0.3">
      <c r="B407" s="170"/>
      <c r="D407" s="171" t="s">
        <v>154</v>
      </c>
      <c r="E407" s="172" t="s">
        <v>3</v>
      </c>
      <c r="F407" s="173" t="s">
        <v>566</v>
      </c>
      <c r="H407" s="174" t="s">
        <v>3</v>
      </c>
      <c r="I407" s="175"/>
      <c r="L407" s="170"/>
      <c r="M407" s="176"/>
      <c r="N407" s="177"/>
      <c r="O407" s="177"/>
      <c r="P407" s="177"/>
      <c r="Q407" s="177"/>
      <c r="R407" s="177"/>
      <c r="S407" s="177"/>
      <c r="T407" s="178"/>
      <c r="AT407" s="174" t="s">
        <v>154</v>
      </c>
      <c r="AU407" s="174" t="s">
        <v>152</v>
      </c>
      <c r="AV407" s="11" t="s">
        <v>23</v>
      </c>
      <c r="AW407" s="11" t="s">
        <v>36</v>
      </c>
      <c r="AX407" s="11" t="s">
        <v>72</v>
      </c>
      <c r="AY407" s="174" t="s">
        <v>143</v>
      </c>
    </row>
    <row r="408" spans="2:65" s="12" customFormat="1" x14ac:dyDescent="0.3">
      <c r="B408" s="179"/>
      <c r="D408" s="188" t="s">
        <v>154</v>
      </c>
      <c r="E408" s="197" t="s">
        <v>3</v>
      </c>
      <c r="F408" s="198" t="s">
        <v>567</v>
      </c>
      <c r="H408" s="199">
        <v>62</v>
      </c>
      <c r="I408" s="183"/>
      <c r="L408" s="179"/>
      <c r="M408" s="184"/>
      <c r="N408" s="185"/>
      <c r="O408" s="185"/>
      <c r="P408" s="185"/>
      <c r="Q408" s="185"/>
      <c r="R408" s="185"/>
      <c r="S408" s="185"/>
      <c r="T408" s="186"/>
      <c r="AT408" s="180" t="s">
        <v>154</v>
      </c>
      <c r="AU408" s="180" t="s">
        <v>152</v>
      </c>
      <c r="AV408" s="12" t="s">
        <v>152</v>
      </c>
      <c r="AW408" s="12" t="s">
        <v>36</v>
      </c>
      <c r="AX408" s="12" t="s">
        <v>23</v>
      </c>
      <c r="AY408" s="180" t="s">
        <v>143</v>
      </c>
    </row>
    <row r="409" spans="2:65" s="1" customFormat="1" ht="22.5" customHeight="1" x14ac:dyDescent="0.3">
      <c r="B409" s="158"/>
      <c r="C409" s="159" t="s">
        <v>568</v>
      </c>
      <c r="D409" s="159" t="s">
        <v>146</v>
      </c>
      <c r="E409" s="160" t="s">
        <v>569</v>
      </c>
      <c r="F409" s="161" t="s">
        <v>570</v>
      </c>
      <c r="G409" s="162" t="s">
        <v>149</v>
      </c>
      <c r="H409" s="163">
        <v>28</v>
      </c>
      <c r="I409" s="322">
        <v>0</v>
      </c>
      <c r="J409" s="164">
        <f>ROUND(I409*H409,2)</f>
        <v>0</v>
      </c>
      <c r="K409" s="161" t="s">
        <v>150</v>
      </c>
      <c r="L409" s="34"/>
      <c r="M409" s="165" t="s">
        <v>3</v>
      </c>
      <c r="N409" s="166" t="s">
        <v>44</v>
      </c>
      <c r="O409" s="35"/>
      <c r="P409" s="167">
        <f>O409*H409</f>
        <v>0</v>
      </c>
      <c r="Q409" s="167">
        <v>2.7300000000000001E-2</v>
      </c>
      <c r="R409" s="167">
        <f>Q409*H409</f>
        <v>0.76440000000000008</v>
      </c>
      <c r="S409" s="167">
        <v>0</v>
      </c>
      <c r="T409" s="168">
        <f>S409*H409</f>
        <v>0</v>
      </c>
      <c r="AR409" s="18" t="s">
        <v>151</v>
      </c>
      <c r="AT409" s="18" t="s">
        <v>146</v>
      </c>
      <c r="AU409" s="18" t="s">
        <v>152</v>
      </c>
      <c r="AY409" s="18" t="s">
        <v>143</v>
      </c>
      <c r="BE409" s="169">
        <f>IF(N409="základní",J409,0)</f>
        <v>0</v>
      </c>
      <c r="BF409" s="169">
        <f>IF(N409="snížená",J409,0)</f>
        <v>0</v>
      </c>
      <c r="BG409" s="169">
        <f>IF(N409="zákl. přenesená",J409,0)</f>
        <v>0</v>
      </c>
      <c r="BH409" s="169">
        <f>IF(N409="sníž. přenesená",J409,0)</f>
        <v>0</v>
      </c>
      <c r="BI409" s="169">
        <f>IF(N409="nulová",J409,0)</f>
        <v>0</v>
      </c>
      <c r="BJ409" s="18" t="s">
        <v>152</v>
      </c>
      <c r="BK409" s="169">
        <f>ROUND(I409*H409,2)</f>
        <v>0</v>
      </c>
      <c r="BL409" s="18" t="s">
        <v>151</v>
      </c>
      <c r="BM409" s="18" t="s">
        <v>571</v>
      </c>
    </row>
    <row r="410" spans="2:65" s="11" customFormat="1" x14ac:dyDescent="0.3">
      <c r="B410" s="170"/>
      <c r="D410" s="171" t="s">
        <v>154</v>
      </c>
      <c r="E410" s="172" t="s">
        <v>3</v>
      </c>
      <c r="F410" s="173" t="s">
        <v>572</v>
      </c>
      <c r="H410" s="174" t="s">
        <v>3</v>
      </c>
      <c r="I410" s="175"/>
      <c r="L410" s="170"/>
      <c r="M410" s="176"/>
      <c r="N410" s="177"/>
      <c r="O410" s="177"/>
      <c r="P410" s="177"/>
      <c r="Q410" s="177"/>
      <c r="R410" s="177"/>
      <c r="S410" s="177"/>
      <c r="T410" s="178"/>
      <c r="AT410" s="174" t="s">
        <v>154</v>
      </c>
      <c r="AU410" s="174" t="s">
        <v>152</v>
      </c>
      <c r="AV410" s="11" t="s">
        <v>23</v>
      </c>
      <c r="AW410" s="11" t="s">
        <v>36</v>
      </c>
      <c r="AX410" s="11" t="s">
        <v>72</v>
      </c>
      <c r="AY410" s="174" t="s">
        <v>143</v>
      </c>
    </row>
    <row r="411" spans="2:65" s="11" customFormat="1" x14ac:dyDescent="0.3">
      <c r="B411" s="170"/>
      <c r="D411" s="171" t="s">
        <v>154</v>
      </c>
      <c r="E411" s="172" t="s">
        <v>3</v>
      </c>
      <c r="F411" s="173" t="s">
        <v>573</v>
      </c>
      <c r="H411" s="174" t="s">
        <v>3</v>
      </c>
      <c r="I411" s="175"/>
      <c r="L411" s="170"/>
      <c r="M411" s="176"/>
      <c r="N411" s="177"/>
      <c r="O411" s="177"/>
      <c r="P411" s="177"/>
      <c r="Q411" s="177"/>
      <c r="R411" s="177"/>
      <c r="S411" s="177"/>
      <c r="T411" s="178"/>
      <c r="AT411" s="174" t="s">
        <v>154</v>
      </c>
      <c r="AU411" s="174" t="s">
        <v>152</v>
      </c>
      <c r="AV411" s="11" t="s">
        <v>23</v>
      </c>
      <c r="AW411" s="11" t="s">
        <v>36</v>
      </c>
      <c r="AX411" s="11" t="s">
        <v>72</v>
      </c>
      <c r="AY411" s="174" t="s">
        <v>143</v>
      </c>
    </row>
    <row r="412" spans="2:65" s="12" customFormat="1" x14ac:dyDescent="0.3">
      <c r="B412" s="179"/>
      <c r="D412" s="188" t="s">
        <v>154</v>
      </c>
      <c r="E412" s="197" t="s">
        <v>3</v>
      </c>
      <c r="F412" s="198" t="s">
        <v>574</v>
      </c>
      <c r="H412" s="199">
        <v>28</v>
      </c>
      <c r="I412" s="183"/>
      <c r="L412" s="179"/>
      <c r="M412" s="184"/>
      <c r="N412" s="185"/>
      <c r="O412" s="185"/>
      <c r="P412" s="185"/>
      <c r="Q412" s="185"/>
      <c r="R412" s="185"/>
      <c r="S412" s="185"/>
      <c r="T412" s="186"/>
      <c r="AT412" s="180" t="s">
        <v>154</v>
      </c>
      <c r="AU412" s="180" t="s">
        <v>152</v>
      </c>
      <c r="AV412" s="12" t="s">
        <v>152</v>
      </c>
      <c r="AW412" s="12" t="s">
        <v>36</v>
      </c>
      <c r="AX412" s="12" t="s">
        <v>23</v>
      </c>
      <c r="AY412" s="180" t="s">
        <v>143</v>
      </c>
    </row>
    <row r="413" spans="2:65" s="1" customFormat="1" ht="22.5" customHeight="1" x14ac:dyDescent="0.3">
      <c r="B413" s="158"/>
      <c r="C413" s="159" t="s">
        <v>534</v>
      </c>
      <c r="D413" s="159" t="s">
        <v>146</v>
      </c>
      <c r="E413" s="160" t="s">
        <v>575</v>
      </c>
      <c r="F413" s="161" t="s">
        <v>576</v>
      </c>
      <c r="G413" s="162" t="s">
        <v>149</v>
      </c>
      <c r="H413" s="163">
        <v>88</v>
      </c>
      <c r="I413" s="322">
        <v>0</v>
      </c>
      <c r="J413" s="164">
        <f>ROUND(I413*H413,2)</f>
        <v>0</v>
      </c>
      <c r="K413" s="161" t="s">
        <v>150</v>
      </c>
      <c r="L413" s="34"/>
      <c r="M413" s="165" t="s">
        <v>3</v>
      </c>
      <c r="N413" s="166" t="s">
        <v>44</v>
      </c>
      <c r="O413" s="35"/>
      <c r="P413" s="167">
        <f>O413*H413</f>
        <v>0</v>
      </c>
      <c r="Q413" s="167">
        <v>2.7300000000000001E-2</v>
      </c>
      <c r="R413" s="167">
        <f>Q413*H413</f>
        <v>2.4024000000000001</v>
      </c>
      <c r="S413" s="167">
        <v>0</v>
      </c>
      <c r="T413" s="168">
        <f>S413*H413</f>
        <v>0</v>
      </c>
      <c r="AR413" s="18" t="s">
        <v>151</v>
      </c>
      <c r="AT413" s="18" t="s">
        <v>146</v>
      </c>
      <c r="AU413" s="18" t="s">
        <v>152</v>
      </c>
      <c r="AY413" s="18" t="s">
        <v>143</v>
      </c>
      <c r="BE413" s="169">
        <f>IF(N413="základní",J413,0)</f>
        <v>0</v>
      </c>
      <c r="BF413" s="169">
        <f>IF(N413="snížená",J413,0)</f>
        <v>0</v>
      </c>
      <c r="BG413" s="169">
        <f>IF(N413="zákl. přenesená",J413,0)</f>
        <v>0</v>
      </c>
      <c r="BH413" s="169">
        <f>IF(N413="sníž. přenesená",J413,0)</f>
        <v>0</v>
      </c>
      <c r="BI413" s="169">
        <f>IF(N413="nulová",J413,0)</f>
        <v>0</v>
      </c>
      <c r="BJ413" s="18" t="s">
        <v>152</v>
      </c>
      <c r="BK413" s="169">
        <f>ROUND(I413*H413,2)</f>
        <v>0</v>
      </c>
      <c r="BL413" s="18" t="s">
        <v>151</v>
      </c>
      <c r="BM413" s="18" t="s">
        <v>577</v>
      </c>
    </row>
    <row r="414" spans="2:65" s="11" customFormat="1" x14ac:dyDescent="0.3">
      <c r="B414" s="170"/>
      <c r="D414" s="171" t="s">
        <v>154</v>
      </c>
      <c r="E414" s="172" t="s">
        <v>3</v>
      </c>
      <c r="F414" s="173" t="s">
        <v>578</v>
      </c>
      <c r="H414" s="174" t="s">
        <v>3</v>
      </c>
      <c r="I414" s="175"/>
      <c r="L414" s="170"/>
      <c r="M414" s="176"/>
      <c r="N414" s="177"/>
      <c r="O414" s="177"/>
      <c r="P414" s="177"/>
      <c r="Q414" s="177"/>
      <c r="R414" s="177"/>
      <c r="S414" s="177"/>
      <c r="T414" s="178"/>
      <c r="AT414" s="174" t="s">
        <v>154</v>
      </c>
      <c r="AU414" s="174" t="s">
        <v>152</v>
      </c>
      <c r="AV414" s="11" t="s">
        <v>23</v>
      </c>
      <c r="AW414" s="11" t="s">
        <v>36</v>
      </c>
      <c r="AX414" s="11" t="s">
        <v>72</v>
      </c>
      <c r="AY414" s="174" t="s">
        <v>143</v>
      </c>
    </row>
    <row r="415" spans="2:65" s="11" customFormat="1" x14ac:dyDescent="0.3">
      <c r="B415" s="170"/>
      <c r="D415" s="171" t="s">
        <v>154</v>
      </c>
      <c r="E415" s="172" t="s">
        <v>3</v>
      </c>
      <c r="F415" s="173" t="s">
        <v>579</v>
      </c>
      <c r="H415" s="174" t="s">
        <v>3</v>
      </c>
      <c r="I415" s="175"/>
      <c r="L415" s="170"/>
      <c r="M415" s="176"/>
      <c r="N415" s="177"/>
      <c r="O415" s="177"/>
      <c r="P415" s="177"/>
      <c r="Q415" s="177"/>
      <c r="R415" s="177"/>
      <c r="S415" s="177"/>
      <c r="T415" s="178"/>
      <c r="AT415" s="174" t="s">
        <v>154</v>
      </c>
      <c r="AU415" s="174" t="s">
        <v>152</v>
      </c>
      <c r="AV415" s="11" t="s">
        <v>23</v>
      </c>
      <c r="AW415" s="11" t="s">
        <v>36</v>
      </c>
      <c r="AX415" s="11" t="s">
        <v>72</v>
      </c>
      <c r="AY415" s="174" t="s">
        <v>143</v>
      </c>
    </row>
    <row r="416" spans="2:65" s="11" customFormat="1" x14ac:dyDescent="0.3">
      <c r="B416" s="170"/>
      <c r="D416" s="171" t="s">
        <v>154</v>
      </c>
      <c r="E416" s="172" t="s">
        <v>3</v>
      </c>
      <c r="F416" s="173" t="s">
        <v>580</v>
      </c>
      <c r="H416" s="174" t="s">
        <v>3</v>
      </c>
      <c r="I416" s="175"/>
      <c r="L416" s="170"/>
      <c r="M416" s="176"/>
      <c r="N416" s="177"/>
      <c r="O416" s="177"/>
      <c r="P416" s="177"/>
      <c r="Q416" s="177"/>
      <c r="R416" s="177"/>
      <c r="S416" s="177"/>
      <c r="T416" s="178"/>
      <c r="AT416" s="174" t="s">
        <v>154</v>
      </c>
      <c r="AU416" s="174" t="s">
        <v>152</v>
      </c>
      <c r="AV416" s="11" t="s">
        <v>23</v>
      </c>
      <c r="AW416" s="11" t="s">
        <v>36</v>
      </c>
      <c r="AX416" s="11" t="s">
        <v>72</v>
      </c>
      <c r="AY416" s="174" t="s">
        <v>143</v>
      </c>
    </row>
    <row r="417" spans="2:65" s="12" customFormat="1" x14ac:dyDescent="0.3">
      <c r="B417" s="179"/>
      <c r="D417" s="171" t="s">
        <v>154</v>
      </c>
      <c r="E417" s="180" t="s">
        <v>3</v>
      </c>
      <c r="F417" s="181" t="s">
        <v>581</v>
      </c>
      <c r="H417" s="182">
        <v>466.18</v>
      </c>
      <c r="I417" s="183"/>
      <c r="L417" s="179"/>
      <c r="M417" s="184"/>
      <c r="N417" s="185"/>
      <c r="O417" s="185"/>
      <c r="P417" s="185"/>
      <c r="Q417" s="185"/>
      <c r="R417" s="185"/>
      <c r="S417" s="185"/>
      <c r="T417" s="186"/>
      <c r="AT417" s="180" t="s">
        <v>154</v>
      </c>
      <c r="AU417" s="180" t="s">
        <v>152</v>
      </c>
      <c r="AV417" s="12" t="s">
        <v>152</v>
      </c>
      <c r="AW417" s="12" t="s">
        <v>36</v>
      </c>
      <c r="AX417" s="12" t="s">
        <v>72</v>
      </c>
      <c r="AY417" s="180" t="s">
        <v>143</v>
      </c>
    </row>
    <row r="418" spans="2:65" s="11" customFormat="1" x14ac:dyDescent="0.3">
      <c r="B418" s="170"/>
      <c r="D418" s="171" t="s">
        <v>154</v>
      </c>
      <c r="E418" s="172" t="s">
        <v>3</v>
      </c>
      <c r="F418" s="173" t="s">
        <v>582</v>
      </c>
      <c r="H418" s="174" t="s">
        <v>3</v>
      </c>
      <c r="I418" s="175"/>
      <c r="L418" s="170"/>
      <c r="M418" s="176"/>
      <c r="N418" s="177"/>
      <c r="O418" s="177"/>
      <c r="P418" s="177"/>
      <c r="Q418" s="177"/>
      <c r="R418" s="177"/>
      <c r="S418" s="177"/>
      <c r="T418" s="178"/>
      <c r="AT418" s="174" t="s">
        <v>154</v>
      </c>
      <c r="AU418" s="174" t="s">
        <v>152</v>
      </c>
      <c r="AV418" s="11" t="s">
        <v>23</v>
      </c>
      <c r="AW418" s="11" t="s">
        <v>36</v>
      </c>
      <c r="AX418" s="11" t="s">
        <v>72</v>
      </c>
      <c r="AY418" s="174" t="s">
        <v>143</v>
      </c>
    </row>
    <row r="419" spans="2:65" s="12" customFormat="1" x14ac:dyDescent="0.3">
      <c r="B419" s="179"/>
      <c r="D419" s="171" t="s">
        <v>154</v>
      </c>
      <c r="E419" s="180" t="s">
        <v>3</v>
      </c>
      <c r="F419" s="181" t="s">
        <v>583</v>
      </c>
      <c r="H419" s="182">
        <v>-44.64</v>
      </c>
      <c r="I419" s="183"/>
      <c r="L419" s="179"/>
      <c r="M419" s="184"/>
      <c r="N419" s="185"/>
      <c r="O419" s="185"/>
      <c r="P419" s="185"/>
      <c r="Q419" s="185"/>
      <c r="R419" s="185"/>
      <c r="S419" s="185"/>
      <c r="T419" s="186"/>
      <c r="AT419" s="180" t="s">
        <v>154</v>
      </c>
      <c r="AU419" s="180" t="s">
        <v>152</v>
      </c>
      <c r="AV419" s="12" t="s">
        <v>152</v>
      </c>
      <c r="AW419" s="12" t="s">
        <v>36</v>
      </c>
      <c r="AX419" s="12" t="s">
        <v>72</v>
      </c>
      <c r="AY419" s="180" t="s">
        <v>143</v>
      </c>
    </row>
    <row r="420" spans="2:65" s="12" customFormat="1" x14ac:dyDescent="0.3">
      <c r="B420" s="179"/>
      <c r="D420" s="171" t="s">
        <v>154</v>
      </c>
      <c r="E420" s="180" t="s">
        <v>3</v>
      </c>
      <c r="F420" s="181" t="s">
        <v>584</v>
      </c>
      <c r="H420" s="182">
        <v>-4.5</v>
      </c>
      <c r="I420" s="183"/>
      <c r="L420" s="179"/>
      <c r="M420" s="184"/>
      <c r="N420" s="185"/>
      <c r="O420" s="185"/>
      <c r="P420" s="185"/>
      <c r="Q420" s="185"/>
      <c r="R420" s="185"/>
      <c r="S420" s="185"/>
      <c r="T420" s="186"/>
      <c r="AT420" s="180" t="s">
        <v>154</v>
      </c>
      <c r="AU420" s="180" t="s">
        <v>152</v>
      </c>
      <c r="AV420" s="12" t="s">
        <v>152</v>
      </c>
      <c r="AW420" s="12" t="s">
        <v>36</v>
      </c>
      <c r="AX420" s="12" t="s">
        <v>72</v>
      </c>
      <c r="AY420" s="180" t="s">
        <v>143</v>
      </c>
    </row>
    <row r="421" spans="2:65" s="12" customFormat="1" x14ac:dyDescent="0.3">
      <c r="B421" s="179"/>
      <c r="D421" s="171" t="s">
        <v>154</v>
      </c>
      <c r="E421" s="180" t="s">
        <v>3</v>
      </c>
      <c r="F421" s="181" t="s">
        <v>585</v>
      </c>
      <c r="H421" s="182">
        <v>20.96</v>
      </c>
      <c r="I421" s="183"/>
      <c r="L421" s="179"/>
      <c r="M421" s="184"/>
      <c r="N421" s="185"/>
      <c r="O421" s="185"/>
      <c r="P421" s="185"/>
      <c r="Q421" s="185"/>
      <c r="R421" s="185"/>
      <c r="S421" s="185"/>
      <c r="T421" s="186"/>
      <c r="AT421" s="180" t="s">
        <v>154</v>
      </c>
      <c r="AU421" s="180" t="s">
        <v>152</v>
      </c>
      <c r="AV421" s="12" t="s">
        <v>152</v>
      </c>
      <c r="AW421" s="12" t="s">
        <v>36</v>
      </c>
      <c r="AX421" s="12" t="s">
        <v>72</v>
      </c>
      <c r="AY421" s="180" t="s">
        <v>143</v>
      </c>
    </row>
    <row r="422" spans="2:65" s="14" customFormat="1" x14ac:dyDescent="0.3">
      <c r="B422" s="200"/>
      <c r="D422" s="171" t="s">
        <v>154</v>
      </c>
      <c r="E422" s="201" t="s">
        <v>3</v>
      </c>
      <c r="F422" s="202" t="s">
        <v>586</v>
      </c>
      <c r="H422" s="203">
        <v>438</v>
      </c>
      <c r="I422" s="204"/>
      <c r="L422" s="200"/>
      <c r="M422" s="205"/>
      <c r="N422" s="206"/>
      <c r="O422" s="206"/>
      <c r="P422" s="206"/>
      <c r="Q422" s="206"/>
      <c r="R422" s="206"/>
      <c r="S422" s="206"/>
      <c r="T422" s="207"/>
      <c r="AT422" s="201" t="s">
        <v>154</v>
      </c>
      <c r="AU422" s="201" t="s">
        <v>152</v>
      </c>
      <c r="AV422" s="14" t="s">
        <v>163</v>
      </c>
      <c r="AW422" s="14" t="s">
        <v>36</v>
      </c>
      <c r="AX422" s="14" t="s">
        <v>72</v>
      </c>
      <c r="AY422" s="201" t="s">
        <v>143</v>
      </c>
    </row>
    <row r="423" spans="2:65" s="11" customFormat="1" x14ac:dyDescent="0.3">
      <c r="B423" s="170"/>
      <c r="D423" s="171" t="s">
        <v>154</v>
      </c>
      <c r="E423" s="172" t="s">
        <v>3</v>
      </c>
      <c r="F423" s="173" t="s">
        <v>587</v>
      </c>
      <c r="H423" s="174" t="s">
        <v>3</v>
      </c>
      <c r="I423" s="175"/>
      <c r="L423" s="170"/>
      <c r="M423" s="176"/>
      <c r="N423" s="177"/>
      <c r="O423" s="177"/>
      <c r="P423" s="177"/>
      <c r="Q423" s="177"/>
      <c r="R423" s="177"/>
      <c r="S423" s="177"/>
      <c r="T423" s="178"/>
      <c r="AT423" s="174" t="s">
        <v>154</v>
      </c>
      <c r="AU423" s="174" t="s">
        <v>152</v>
      </c>
      <c r="AV423" s="11" t="s">
        <v>23</v>
      </c>
      <c r="AW423" s="11" t="s">
        <v>36</v>
      </c>
      <c r="AX423" s="11" t="s">
        <v>72</v>
      </c>
      <c r="AY423" s="174" t="s">
        <v>143</v>
      </c>
    </row>
    <row r="424" spans="2:65" s="12" customFormat="1" x14ac:dyDescent="0.3">
      <c r="B424" s="179"/>
      <c r="D424" s="171" t="s">
        <v>154</v>
      </c>
      <c r="E424" s="180" t="s">
        <v>3</v>
      </c>
      <c r="F424" s="181" t="s">
        <v>588</v>
      </c>
      <c r="H424" s="182">
        <v>88</v>
      </c>
      <c r="I424" s="183"/>
      <c r="L424" s="179"/>
      <c r="M424" s="184"/>
      <c r="N424" s="185"/>
      <c r="O424" s="185"/>
      <c r="P424" s="185"/>
      <c r="Q424" s="185"/>
      <c r="R424" s="185"/>
      <c r="S424" s="185"/>
      <c r="T424" s="186"/>
      <c r="AT424" s="180" t="s">
        <v>154</v>
      </c>
      <c r="AU424" s="180" t="s">
        <v>152</v>
      </c>
      <c r="AV424" s="12" t="s">
        <v>152</v>
      </c>
      <c r="AW424" s="12" t="s">
        <v>36</v>
      </c>
      <c r="AX424" s="12" t="s">
        <v>72</v>
      </c>
      <c r="AY424" s="180" t="s">
        <v>143</v>
      </c>
    </row>
    <row r="425" spans="2:65" s="14" customFormat="1" x14ac:dyDescent="0.3">
      <c r="B425" s="200"/>
      <c r="D425" s="188" t="s">
        <v>154</v>
      </c>
      <c r="E425" s="208" t="s">
        <v>3</v>
      </c>
      <c r="F425" s="209" t="s">
        <v>589</v>
      </c>
      <c r="H425" s="210">
        <v>88</v>
      </c>
      <c r="I425" s="204"/>
      <c r="L425" s="200"/>
      <c r="M425" s="205"/>
      <c r="N425" s="206"/>
      <c r="O425" s="206"/>
      <c r="P425" s="206"/>
      <c r="Q425" s="206"/>
      <c r="R425" s="206"/>
      <c r="S425" s="206"/>
      <c r="T425" s="207"/>
      <c r="AT425" s="201" t="s">
        <v>154</v>
      </c>
      <c r="AU425" s="201" t="s">
        <v>152</v>
      </c>
      <c r="AV425" s="14" t="s">
        <v>163</v>
      </c>
      <c r="AW425" s="14" t="s">
        <v>36</v>
      </c>
      <c r="AX425" s="14" t="s">
        <v>23</v>
      </c>
      <c r="AY425" s="201" t="s">
        <v>143</v>
      </c>
    </row>
    <row r="426" spans="2:65" s="1" customFormat="1" ht="22.5" customHeight="1" x14ac:dyDescent="0.3">
      <c r="B426" s="158"/>
      <c r="C426" s="159" t="s">
        <v>590</v>
      </c>
      <c r="D426" s="159" t="s">
        <v>146</v>
      </c>
      <c r="E426" s="160" t="s">
        <v>591</v>
      </c>
      <c r="F426" s="161" t="s">
        <v>592</v>
      </c>
      <c r="G426" s="162" t="s">
        <v>149</v>
      </c>
      <c r="H426" s="163">
        <v>56</v>
      </c>
      <c r="I426" s="322">
        <v>0</v>
      </c>
      <c r="J426" s="164">
        <f>ROUND(I426*H426,2)</f>
        <v>0</v>
      </c>
      <c r="K426" s="161" t="s">
        <v>150</v>
      </c>
      <c r="L426" s="34"/>
      <c r="M426" s="165" t="s">
        <v>3</v>
      </c>
      <c r="N426" s="166" t="s">
        <v>44</v>
      </c>
      <c r="O426" s="35"/>
      <c r="P426" s="167">
        <f>O426*H426</f>
        <v>0</v>
      </c>
      <c r="Q426" s="167">
        <v>1.0500000000000001E-2</v>
      </c>
      <c r="R426" s="167">
        <f>Q426*H426</f>
        <v>0.58800000000000008</v>
      </c>
      <c r="S426" s="167">
        <v>0</v>
      </c>
      <c r="T426" s="168">
        <f>S426*H426</f>
        <v>0</v>
      </c>
      <c r="AR426" s="18" t="s">
        <v>151</v>
      </c>
      <c r="AT426" s="18" t="s">
        <v>146</v>
      </c>
      <c r="AU426" s="18" t="s">
        <v>152</v>
      </c>
      <c r="AY426" s="18" t="s">
        <v>143</v>
      </c>
      <c r="BE426" s="169">
        <f>IF(N426="základní",J426,0)</f>
        <v>0</v>
      </c>
      <c r="BF426" s="169">
        <f>IF(N426="snížená",J426,0)</f>
        <v>0</v>
      </c>
      <c r="BG426" s="169">
        <f>IF(N426="zákl. přenesená",J426,0)</f>
        <v>0</v>
      </c>
      <c r="BH426" s="169">
        <f>IF(N426="sníž. přenesená",J426,0)</f>
        <v>0</v>
      </c>
      <c r="BI426" s="169">
        <f>IF(N426="nulová",J426,0)</f>
        <v>0</v>
      </c>
      <c r="BJ426" s="18" t="s">
        <v>152</v>
      </c>
      <c r="BK426" s="169">
        <f>ROUND(I426*H426,2)</f>
        <v>0</v>
      </c>
      <c r="BL426" s="18" t="s">
        <v>151</v>
      </c>
      <c r="BM426" s="18" t="s">
        <v>593</v>
      </c>
    </row>
    <row r="427" spans="2:65" s="11" customFormat="1" x14ac:dyDescent="0.3">
      <c r="B427" s="170"/>
      <c r="D427" s="171" t="s">
        <v>154</v>
      </c>
      <c r="E427" s="172" t="s">
        <v>3</v>
      </c>
      <c r="F427" s="173" t="s">
        <v>594</v>
      </c>
      <c r="H427" s="174" t="s">
        <v>3</v>
      </c>
      <c r="I427" s="175"/>
      <c r="L427" s="170"/>
      <c r="M427" s="176"/>
      <c r="N427" s="177"/>
      <c r="O427" s="177"/>
      <c r="P427" s="177"/>
      <c r="Q427" s="177"/>
      <c r="R427" s="177"/>
      <c r="S427" s="177"/>
      <c r="T427" s="178"/>
      <c r="AT427" s="174" t="s">
        <v>154</v>
      </c>
      <c r="AU427" s="174" t="s">
        <v>152</v>
      </c>
      <c r="AV427" s="11" t="s">
        <v>23</v>
      </c>
      <c r="AW427" s="11" t="s">
        <v>36</v>
      </c>
      <c r="AX427" s="11" t="s">
        <v>72</v>
      </c>
      <c r="AY427" s="174" t="s">
        <v>143</v>
      </c>
    </row>
    <row r="428" spans="2:65" s="11" customFormat="1" x14ac:dyDescent="0.3">
      <c r="B428" s="170"/>
      <c r="D428" s="171" t="s">
        <v>154</v>
      </c>
      <c r="E428" s="172" t="s">
        <v>3</v>
      </c>
      <c r="F428" s="173" t="s">
        <v>595</v>
      </c>
      <c r="H428" s="174" t="s">
        <v>3</v>
      </c>
      <c r="I428" s="175"/>
      <c r="L428" s="170"/>
      <c r="M428" s="176"/>
      <c r="N428" s="177"/>
      <c r="O428" s="177"/>
      <c r="P428" s="177"/>
      <c r="Q428" s="177"/>
      <c r="R428" s="177"/>
      <c r="S428" s="177"/>
      <c r="T428" s="178"/>
      <c r="AT428" s="174" t="s">
        <v>154</v>
      </c>
      <c r="AU428" s="174" t="s">
        <v>152</v>
      </c>
      <c r="AV428" s="11" t="s">
        <v>23</v>
      </c>
      <c r="AW428" s="11" t="s">
        <v>36</v>
      </c>
      <c r="AX428" s="11" t="s">
        <v>72</v>
      </c>
      <c r="AY428" s="174" t="s">
        <v>143</v>
      </c>
    </row>
    <row r="429" spans="2:65" s="12" customFormat="1" x14ac:dyDescent="0.3">
      <c r="B429" s="179"/>
      <c r="D429" s="188" t="s">
        <v>154</v>
      </c>
      <c r="E429" s="197" t="s">
        <v>3</v>
      </c>
      <c r="F429" s="198" t="s">
        <v>596</v>
      </c>
      <c r="H429" s="199">
        <v>56</v>
      </c>
      <c r="I429" s="183"/>
      <c r="L429" s="179"/>
      <c r="M429" s="184"/>
      <c r="N429" s="185"/>
      <c r="O429" s="185"/>
      <c r="P429" s="185"/>
      <c r="Q429" s="185"/>
      <c r="R429" s="185"/>
      <c r="S429" s="185"/>
      <c r="T429" s="186"/>
      <c r="AT429" s="180" t="s">
        <v>154</v>
      </c>
      <c r="AU429" s="180" t="s">
        <v>152</v>
      </c>
      <c r="AV429" s="12" t="s">
        <v>152</v>
      </c>
      <c r="AW429" s="12" t="s">
        <v>36</v>
      </c>
      <c r="AX429" s="12" t="s">
        <v>23</v>
      </c>
      <c r="AY429" s="180" t="s">
        <v>143</v>
      </c>
    </row>
    <row r="430" spans="2:65" s="1" customFormat="1" ht="22.5" customHeight="1" x14ac:dyDescent="0.3">
      <c r="B430" s="158"/>
      <c r="C430" s="159" t="s">
        <v>597</v>
      </c>
      <c r="D430" s="159" t="s">
        <v>146</v>
      </c>
      <c r="E430" s="160" t="s">
        <v>598</v>
      </c>
      <c r="F430" s="161" t="s">
        <v>599</v>
      </c>
      <c r="G430" s="162" t="s">
        <v>149</v>
      </c>
      <c r="H430" s="163">
        <v>176</v>
      </c>
      <c r="I430" s="322">
        <v>0</v>
      </c>
      <c r="J430" s="164">
        <f>ROUND(I430*H430,2)</f>
        <v>0</v>
      </c>
      <c r="K430" s="161" t="s">
        <v>150</v>
      </c>
      <c r="L430" s="34"/>
      <c r="M430" s="165" t="s">
        <v>3</v>
      </c>
      <c r="N430" s="166" t="s">
        <v>44</v>
      </c>
      <c r="O430" s="35"/>
      <c r="P430" s="167">
        <f>O430*H430</f>
        <v>0</v>
      </c>
      <c r="Q430" s="167">
        <v>1.0500000000000001E-2</v>
      </c>
      <c r="R430" s="167">
        <f>Q430*H430</f>
        <v>1.8480000000000001</v>
      </c>
      <c r="S430" s="167">
        <v>0</v>
      </c>
      <c r="T430" s="168">
        <f>S430*H430</f>
        <v>0</v>
      </c>
      <c r="AR430" s="18" t="s">
        <v>151</v>
      </c>
      <c r="AT430" s="18" t="s">
        <v>146</v>
      </c>
      <c r="AU430" s="18" t="s">
        <v>152</v>
      </c>
      <c r="AY430" s="18" t="s">
        <v>143</v>
      </c>
      <c r="BE430" s="169">
        <f>IF(N430="základní",J430,0)</f>
        <v>0</v>
      </c>
      <c r="BF430" s="169">
        <f>IF(N430="snížená",J430,0)</f>
        <v>0</v>
      </c>
      <c r="BG430" s="169">
        <f>IF(N430="zákl. přenesená",J430,0)</f>
        <v>0</v>
      </c>
      <c r="BH430" s="169">
        <f>IF(N430="sníž. přenesená",J430,0)</f>
        <v>0</v>
      </c>
      <c r="BI430" s="169">
        <f>IF(N430="nulová",J430,0)</f>
        <v>0</v>
      </c>
      <c r="BJ430" s="18" t="s">
        <v>152</v>
      </c>
      <c r="BK430" s="169">
        <f>ROUND(I430*H430,2)</f>
        <v>0</v>
      </c>
      <c r="BL430" s="18" t="s">
        <v>151</v>
      </c>
      <c r="BM430" s="18" t="s">
        <v>600</v>
      </c>
    </row>
    <row r="431" spans="2:65" s="11" customFormat="1" x14ac:dyDescent="0.3">
      <c r="B431" s="170"/>
      <c r="D431" s="171" t="s">
        <v>154</v>
      </c>
      <c r="E431" s="172" t="s">
        <v>3</v>
      </c>
      <c r="F431" s="173" t="s">
        <v>594</v>
      </c>
      <c r="H431" s="174" t="s">
        <v>3</v>
      </c>
      <c r="I431" s="175"/>
      <c r="L431" s="170"/>
      <c r="M431" s="176"/>
      <c r="N431" s="177"/>
      <c r="O431" s="177"/>
      <c r="P431" s="177"/>
      <c r="Q431" s="177"/>
      <c r="R431" s="177"/>
      <c r="S431" s="177"/>
      <c r="T431" s="178"/>
      <c r="AT431" s="174" t="s">
        <v>154</v>
      </c>
      <c r="AU431" s="174" t="s">
        <v>152</v>
      </c>
      <c r="AV431" s="11" t="s">
        <v>23</v>
      </c>
      <c r="AW431" s="11" t="s">
        <v>36</v>
      </c>
      <c r="AX431" s="11" t="s">
        <v>72</v>
      </c>
      <c r="AY431" s="174" t="s">
        <v>143</v>
      </c>
    </row>
    <row r="432" spans="2:65" s="11" customFormat="1" x14ac:dyDescent="0.3">
      <c r="B432" s="170"/>
      <c r="D432" s="171" t="s">
        <v>154</v>
      </c>
      <c r="E432" s="172" t="s">
        <v>3</v>
      </c>
      <c r="F432" s="173" t="s">
        <v>601</v>
      </c>
      <c r="H432" s="174" t="s">
        <v>3</v>
      </c>
      <c r="I432" s="175"/>
      <c r="L432" s="170"/>
      <c r="M432" s="176"/>
      <c r="N432" s="177"/>
      <c r="O432" s="177"/>
      <c r="P432" s="177"/>
      <c r="Q432" s="177"/>
      <c r="R432" s="177"/>
      <c r="S432" s="177"/>
      <c r="T432" s="178"/>
      <c r="AT432" s="174" t="s">
        <v>154</v>
      </c>
      <c r="AU432" s="174" t="s">
        <v>152</v>
      </c>
      <c r="AV432" s="11" t="s">
        <v>23</v>
      </c>
      <c r="AW432" s="11" t="s">
        <v>36</v>
      </c>
      <c r="AX432" s="11" t="s">
        <v>72</v>
      </c>
      <c r="AY432" s="174" t="s">
        <v>143</v>
      </c>
    </row>
    <row r="433" spans="2:65" s="12" customFormat="1" x14ac:dyDescent="0.3">
      <c r="B433" s="179"/>
      <c r="D433" s="188" t="s">
        <v>154</v>
      </c>
      <c r="E433" s="197" t="s">
        <v>3</v>
      </c>
      <c r="F433" s="198" t="s">
        <v>602</v>
      </c>
      <c r="H433" s="199">
        <v>176</v>
      </c>
      <c r="I433" s="183"/>
      <c r="L433" s="179"/>
      <c r="M433" s="184"/>
      <c r="N433" s="185"/>
      <c r="O433" s="185"/>
      <c r="P433" s="185"/>
      <c r="Q433" s="185"/>
      <c r="R433" s="185"/>
      <c r="S433" s="185"/>
      <c r="T433" s="186"/>
      <c r="AT433" s="180" t="s">
        <v>154</v>
      </c>
      <c r="AU433" s="180" t="s">
        <v>152</v>
      </c>
      <c r="AV433" s="12" t="s">
        <v>152</v>
      </c>
      <c r="AW433" s="12" t="s">
        <v>36</v>
      </c>
      <c r="AX433" s="12" t="s">
        <v>23</v>
      </c>
      <c r="AY433" s="180" t="s">
        <v>143</v>
      </c>
    </row>
    <row r="434" spans="2:65" s="1" customFormat="1" ht="22.5" customHeight="1" x14ac:dyDescent="0.3">
      <c r="B434" s="158"/>
      <c r="C434" s="159" t="s">
        <v>603</v>
      </c>
      <c r="D434" s="159" t="s">
        <v>146</v>
      </c>
      <c r="E434" s="160" t="s">
        <v>604</v>
      </c>
      <c r="F434" s="161" t="s">
        <v>605</v>
      </c>
      <c r="G434" s="162" t="s">
        <v>149</v>
      </c>
      <c r="H434" s="163">
        <v>34</v>
      </c>
      <c r="I434" s="322">
        <v>0</v>
      </c>
      <c r="J434" s="164">
        <f>ROUND(I434*H434,2)</f>
        <v>0</v>
      </c>
      <c r="K434" s="161" t="s">
        <v>150</v>
      </c>
      <c r="L434" s="34"/>
      <c r="M434" s="165" t="s">
        <v>3</v>
      </c>
      <c r="N434" s="166" t="s">
        <v>44</v>
      </c>
      <c r="O434" s="35"/>
      <c r="P434" s="167">
        <f>O434*H434</f>
        <v>0</v>
      </c>
      <c r="Q434" s="167">
        <v>5.7000000000000002E-3</v>
      </c>
      <c r="R434" s="167">
        <f>Q434*H434</f>
        <v>0.1938</v>
      </c>
      <c r="S434" s="167">
        <v>0</v>
      </c>
      <c r="T434" s="168">
        <f>S434*H434</f>
        <v>0</v>
      </c>
      <c r="AR434" s="18" t="s">
        <v>151</v>
      </c>
      <c r="AT434" s="18" t="s">
        <v>146</v>
      </c>
      <c r="AU434" s="18" t="s">
        <v>152</v>
      </c>
      <c r="AY434" s="18" t="s">
        <v>143</v>
      </c>
      <c r="BE434" s="169">
        <f>IF(N434="základní",J434,0)</f>
        <v>0</v>
      </c>
      <c r="BF434" s="169">
        <f>IF(N434="snížená",J434,0)</f>
        <v>0</v>
      </c>
      <c r="BG434" s="169">
        <f>IF(N434="zákl. přenesená",J434,0)</f>
        <v>0</v>
      </c>
      <c r="BH434" s="169">
        <f>IF(N434="sníž. přenesená",J434,0)</f>
        <v>0</v>
      </c>
      <c r="BI434" s="169">
        <f>IF(N434="nulová",J434,0)</f>
        <v>0</v>
      </c>
      <c r="BJ434" s="18" t="s">
        <v>152</v>
      </c>
      <c r="BK434" s="169">
        <f>ROUND(I434*H434,2)</f>
        <v>0</v>
      </c>
      <c r="BL434" s="18" t="s">
        <v>151</v>
      </c>
      <c r="BM434" s="18" t="s">
        <v>606</v>
      </c>
    </row>
    <row r="435" spans="2:65" s="11" customFormat="1" x14ac:dyDescent="0.3">
      <c r="B435" s="170"/>
      <c r="D435" s="171" t="s">
        <v>154</v>
      </c>
      <c r="E435" s="172" t="s">
        <v>3</v>
      </c>
      <c r="F435" s="173" t="s">
        <v>607</v>
      </c>
      <c r="H435" s="174" t="s">
        <v>3</v>
      </c>
      <c r="I435" s="175"/>
      <c r="L435" s="170"/>
      <c r="M435" s="176"/>
      <c r="N435" s="177"/>
      <c r="O435" s="177"/>
      <c r="P435" s="177"/>
      <c r="Q435" s="177"/>
      <c r="R435" s="177"/>
      <c r="S435" s="177"/>
      <c r="T435" s="178"/>
      <c r="AT435" s="174" t="s">
        <v>154</v>
      </c>
      <c r="AU435" s="174" t="s">
        <v>152</v>
      </c>
      <c r="AV435" s="11" t="s">
        <v>23</v>
      </c>
      <c r="AW435" s="11" t="s">
        <v>36</v>
      </c>
      <c r="AX435" s="11" t="s">
        <v>72</v>
      </c>
      <c r="AY435" s="174" t="s">
        <v>143</v>
      </c>
    </row>
    <row r="436" spans="2:65" s="11" customFormat="1" x14ac:dyDescent="0.3">
      <c r="B436" s="170"/>
      <c r="D436" s="171" t="s">
        <v>154</v>
      </c>
      <c r="E436" s="172" t="s">
        <v>3</v>
      </c>
      <c r="F436" s="173" t="s">
        <v>608</v>
      </c>
      <c r="H436" s="174" t="s">
        <v>3</v>
      </c>
      <c r="I436" s="175"/>
      <c r="L436" s="170"/>
      <c r="M436" s="176"/>
      <c r="N436" s="177"/>
      <c r="O436" s="177"/>
      <c r="P436" s="177"/>
      <c r="Q436" s="177"/>
      <c r="R436" s="177"/>
      <c r="S436" s="177"/>
      <c r="T436" s="178"/>
      <c r="AT436" s="174" t="s">
        <v>154</v>
      </c>
      <c r="AU436" s="174" t="s">
        <v>152</v>
      </c>
      <c r="AV436" s="11" t="s">
        <v>23</v>
      </c>
      <c r="AW436" s="11" t="s">
        <v>36</v>
      </c>
      <c r="AX436" s="11" t="s">
        <v>72</v>
      </c>
      <c r="AY436" s="174" t="s">
        <v>143</v>
      </c>
    </row>
    <row r="437" spans="2:65" s="12" customFormat="1" x14ac:dyDescent="0.3">
      <c r="B437" s="179"/>
      <c r="D437" s="171" t="s">
        <v>154</v>
      </c>
      <c r="E437" s="180" t="s">
        <v>3</v>
      </c>
      <c r="F437" s="181" t="s">
        <v>609</v>
      </c>
      <c r="H437" s="182">
        <v>30.51</v>
      </c>
      <c r="I437" s="183"/>
      <c r="L437" s="179"/>
      <c r="M437" s="184"/>
      <c r="N437" s="185"/>
      <c r="O437" s="185"/>
      <c r="P437" s="185"/>
      <c r="Q437" s="185"/>
      <c r="R437" s="185"/>
      <c r="S437" s="185"/>
      <c r="T437" s="186"/>
      <c r="AT437" s="180" t="s">
        <v>154</v>
      </c>
      <c r="AU437" s="180" t="s">
        <v>152</v>
      </c>
      <c r="AV437" s="12" t="s">
        <v>152</v>
      </c>
      <c r="AW437" s="12" t="s">
        <v>36</v>
      </c>
      <c r="AX437" s="12" t="s">
        <v>72</v>
      </c>
      <c r="AY437" s="180" t="s">
        <v>143</v>
      </c>
    </row>
    <row r="438" spans="2:65" s="12" customFormat="1" x14ac:dyDescent="0.3">
      <c r="B438" s="179"/>
      <c r="D438" s="171" t="s">
        <v>154</v>
      </c>
      <c r="E438" s="180" t="s">
        <v>3</v>
      </c>
      <c r="F438" s="181" t="s">
        <v>610</v>
      </c>
      <c r="H438" s="182">
        <v>3.49</v>
      </c>
      <c r="I438" s="183"/>
      <c r="L438" s="179"/>
      <c r="M438" s="184"/>
      <c r="N438" s="185"/>
      <c r="O438" s="185"/>
      <c r="P438" s="185"/>
      <c r="Q438" s="185"/>
      <c r="R438" s="185"/>
      <c r="S438" s="185"/>
      <c r="T438" s="186"/>
      <c r="AT438" s="180" t="s">
        <v>154</v>
      </c>
      <c r="AU438" s="180" t="s">
        <v>152</v>
      </c>
      <c r="AV438" s="12" t="s">
        <v>152</v>
      </c>
      <c r="AW438" s="12" t="s">
        <v>36</v>
      </c>
      <c r="AX438" s="12" t="s">
        <v>72</v>
      </c>
      <c r="AY438" s="180" t="s">
        <v>143</v>
      </c>
    </row>
    <row r="439" spans="2:65" s="13" customFormat="1" x14ac:dyDescent="0.3">
      <c r="B439" s="187"/>
      <c r="D439" s="171" t="s">
        <v>154</v>
      </c>
      <c r="E439" s="220" t="s">
        <v>3</v>
      </c>
      <c r="F439" s="221" t="s">
        <v>159</v>
      </c>
      <c r="H439" s="222">
        <v>34</v>
      </c>
      <c r="I439" s="192"/>
      <c r="L439" s="187"/>
      <c r="M439" s="193"/>
      <c r="N439" s="194"/>
      <c r="O439" s="194"/>
      <c r="P439" s="194"/>
      <c r="Q439" s="194"/>
      <c r="R439" s="194"/>
      <c r="S439" s="194"/>
      <c r="T439" s="195"/>
      <c r="AT439" s="196" t="s">
        <v>154</v>
      </c>
      <c r="AU439" s="196" t="s">
        <v>152</v>
      </c>
      <c r="AV439" s="13" t="s">
        <v>151</v>
      </c>
      <c r="AW439" s="13" t="s">
        <v>36</v>
      </c>
      <c r="AX439" s="13" t="s">
        <v>23</v>
      </c>
      <c r="AY439" s="196" t="s">
        <v>143</v>
      </c>
    </row>
    <row r="440" spans="2:65" s="11" customFormat="1" x14ac:dyDescent="0.3">
      <c r="B440" s="170"/>
      <c r="D440" s="171" t="s">
        <v>154</v>
      </c>
      <c r="E440" s="172" t="s">
        <v>3</v>
      </c>
      <c r="F440" s="173" t="s">
        <v>37</v>
      </c>
      <c r="H440" s="174" t="s">
        <v>3</v>
      </c>
      <c r="I440" s="175"/>
      <c r="L440" s="170"/>
      <c r="M440" s="176"/>
      <c r="N440" s="177"/>
      <c r="O440" s="177"/>
      <c r="P440" s="177"/>
      <c r="Q440" s="177"/>
      <c r="R440" s="177"/>
      <c r="S440" s="177"/>
      <c r="T440" s="178"/>
      <c r="AT440" s="174" t="s">
        <v>154</v>
      </c>
      <c r="AU440" s="174" t="s">
        <v>152</v>
      </c>
      <c r="AV440" s="11" t="s">
        <v>23</v>
      </c>
      <c r="AW440" s="11" t="s">
        <v>36</v>
      </c>
      <c r="AX440" s="11" t="s">
        <v>72</v>
      </c>
      <c r="AY440" s="174" t="s">
        <v>143</v>
      </c>
    </row>
    <row r="441" spans="2:65" s="11" customFormat="1" x14ac:dyDescent="0.3">
      <c r="B441" s="170"/>
      <c r="D441" s="171" t="s">
        <v>154</v>
      </c>
      <c r="E441" s="172" t="s">
        <v>3</v>
      </c>
      <c r="F441" s="173" t="s">
        <v>611</v>
      </c>
      <c r="H441" s="174" t="s">
        <v>3</v>
      </c>
      <c r="I441" s="175"/>
      <c r="L441" s="170"/>
      <c r="M441" s="176"/>
      <c r="N441" s="177"/>
      <c r="O441" s="177"/>
      <c r="P441" s="177"/>
      <c r="Q441" s="177"/>
      <c r="R441" s="177"/>
      <c r="S441" s="177"/>
      <c r="T441" s="178"/>
      <c r="AT441" s="174" t="s">
        <v>154</v>
      </c>
      <c r="AU441" s="174" t="s">
        <v>152</v>
      </c>
      <c r="AV441" s="11" t="s">
        <v>23</v>
      </c>
      <c r="AW441" s="11" t="s">
        <v>36</v>
      </c>
      <c r="AX441" s="11" t="s">
        <v>72</v>
      </c>
      <c r="AY441" s="174" t="s">
        <v>143</v>
      </c>
    </row>
    <row r="442" spans="2:65" s="11" customFormat="1" x14ac:dyDescent="0.3">
      <c r="B442" s="170"/>
      <c r="D442" s="171" t="s">
        <v>154</v>
      </c>
      <c r="E442" s="172" t="s">
        <v>3</v>
      </c>
      <c r="F442" s="173" t="s">
        <v>612</v>
      </c>
      <c r="H442" s="174" t="s">
        <v>3</v>
      </c>
      <c r="I442" s="175"/>
      <c r="L442" s="170"/>
      <c r="M442" s="176"/>
      <c r="N442" s="177"/>
      <c r="O442" s="177"/>
      <c r="P442" s="177"/>
      <c r="Q442" s="177"/>
      <c r="R442" s="177"/>
      <c r="S442" s="177"/>
      <c r="T442" s="178"/>
      <c r="AT442" s="174" t="s">
        <v>154</v>
      </c>
      <c r="AU442" s="174" t="s">
        <v>152</v>
      </c>
      <c r="AV442" s="11" t="s">
        <v>23</v>
      </c>
      <c r="AW442" s="11" t="s">
        <v>36</v>
      </c>
      <c r="AX442" s="11" t="s">
        <v>72</v>
      </c>
      <c r="AY442" s="174" t="s">
        <v>143</v>
      </c>
    </row>
    <row r="443" spans="2:65" s="11" customFormat="1" x14ac:dyDescent="0.3">
      <c r="B443" s="170"/>
      <c r="D443" s="188" t="s">
        <v>154</v>
      </c>
      <c r="E443" s="223" t="s">
        <v>3</v>
      </c>
      <c r="F443" s="224" t="s">
        <v>613</v>
      </c>
      <c r="H443" s="225" t="s">
        <v>3</v>
      </c>
      <c r="I443" s="175"/>
      <c r="L443" s="170"/>
      <c r="M443" s="176"/>
      <c r="N443" s="177"/>
      <c r="O443" s="177"/>
      <c r="P443" s="177"/>
      <c r="Q443" s="177"/>
      <c r="R443" s="177"/>
      <c r="S443" s="177"/>
      <c r="T443" s="178"/>
      <c r="AT443" s="174" t="s">
        <v>154</v>
      </c>
      <c r="AU443" s="174" t="s">
        <v>152</v>
      </c>
      <c r="AV443" s="11" t="s">
        <v>23</v>
      </c>
      <c r="AW443" s="11" t="s">
        <v>36</v>
      </c>
      <c r="AX443" s="11" t="s">
        <v>72</v>
      </c>
      <c r="AY443" s="174" t="s">
        <v>143</v>
      </c>
    </row>
    <row r="444" spans="2:65" s="1" customFormat="1" ht="22.5" customHeight="1" x14ac:dyDescent="0.3">
      <c r="B444" s="158"/>
      <c r="C444" s="159" t="s">
        <v>614</v>
      </c>
      <c r="D444" s="159" t="s">
        <v>146</v>
      </c>
      <c r="E444" s="160" t="s">
        <v>615</v>
      </c>
      <c r="F444" s="161" t="s">
        <v>616</v>
      </c>
      <c r="G444" s="162" t="s">
        <v>149</v>
      </c>
      <c r="H444" s="163">
        <v>227</v>
      </c>
      <c r="I444" s="322">
        <v>0</v>
      </c>
      <c r="J444" s="164">
        <f>ROUND(I444*H444,2)</f>
        <v>0</v>
      </c>
      <c r="K444" s="161" t="s">
        <v>150</v>
      </c>
      <c r="L444" s="34"/>
      <c r="M444" s="165" t="s">
        <v>3</v>
      </c>
      <c r="N444" s="166" t="s">
        <v>44</v>
      </c>
      <c r="O444" s="35"/>
      <c r="P444" s="167">
        <f>O444*H444</f>
        <v>0</v>
      </c>
      <c r="Q444" s="167">
        <v>1.7000000000000001E-2</v>
      </c>
      <c r="R444" s="167">
        <f>Q444*H444</f>
        <v>3.8590000000000004</v>
      </c>
      <c r="S444" s="167">
        <v>0</v>
      </c>
      <c r="T444" s="168">
        <f>S444*H444</f>
        <v>0</v>
      </c>
      <c r="AR444" s="18" t="s">
        <v>151</v>
      </c>
      <c r="AT444" s="18" t="s">
        <v>146</v>
      </c>
      <c r="AU444" s="18" t="s">
        <v>152</v>
      </c>
      <c r="AY444" s="18" t="s">
        <v>143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18" t="s">
        <v>152</v>
      </c>
      <c r="BK444" s="169">
        <f>ROUND(I444*H444,2)</f>
        <v>0</v>
      </c>
      <c r="BL444" s="18" t="s">
        <v>151</v>
      </c>
      <c r="BM444" s="18" t="s">
        <v>617</v>
      </c>
    </row>
    <row r="445" spans="2:65" s="11" customFormat="1" x14ac:dyDescent="0.3">
      <c r="B445" s="170"/>
      <c r="D445" s="171" t="s">
        <v>154</v>
      </c>
      <c r="E445" s="172" t="s">
        <v>3</v>
      </c>
      <c r="F445" s="173" t="s">
        <v>618</v>
      </c>
      <c r="H445" s="174" t="s">
        <v>3</v>
      </c>
      <c r="I445" s="175"/>
      <c r="L445" s="170"/>
      <c r="M445" s="176"/>
      <c r="N445" s="177"/>
      <c r="O445" s="177"/>
      <c r="P445" s="177"/>
      <c r="Q445" s="177"/>
      <c r="R445" s="177"/>
      <c r="S445" s="177"/>
      <c r="T445" s="178"/>
      <c r="AT445" s="174" t="s">
        <v>154</v>
      </c>
      <c r="AU445" s="174" t="s">
        <v>152</v>
      </c>
      <c r="AV445" s="11" t="s">
        <v>23</v>
      </c>
      <c r="AW445" s="11" t="s">
        <v>36</v>
      </c>
      <c r="AX445" s="11" t="s">
        <v>72</v>
      </c>
      <c r="AY445" s="174" t="s">
        <v>143</v>
      </c>
    </row>
    <row r="446" spans="2:65" s="11" customFormat="1" x14ac:dyDescent="0.3">
      <c r="B446" s="170"/>
      <c r="D446" s="171" t="s">
        <v>154</v>
      </c>
      <c r="E446" s="172" t="s">
        <v>3</v>
      </c>
      <c r="F446" s="173" t="s">
        <v>619</v>
      </c>
      <c r="H446" s="174" t="s">
        <v>3</v>
      </c>
      <c r="I446" s="175"/>
      <c r="L446" s="170"/>
      <c r="M446" s="176"/>
      <c r="N446" s="177"/>
      <c r="O446" s="177"/>
      <c r="P446" s="177"/>
      <c r="Q446" s="177"/>
      <c r="R446" s="177"/>
      <c r="S446" s="177"/>
      <c r="T446" s="178"/>
      <c r="AT446" s="174" t="s">
        <v>154</v>
      </c>
      <c r="AU446" s="174" t="s">
        <v>152</v>
      </c>
      <c r="AV446" s="11" t="s">
        <v>23</v>
      </c>
      <c r="AW446" s="11" t="s">
        <v>36</v>
      </c>
      <c r="AX446" s="11" t="s">
        <v>72</v>
      </c>
      <c r="AY446" s="174" t="s">
        <v>143</v>
      </c>
    </row>
    <row r="447" spans="2:65" s="12" customFormat="1" x14ac:dyDescent="0.3">
      <c r="B447" s="179"/>
      <c r="D447" s="171" t="s">
        <v>154</v>
      </c>
      <c r="E447" s="180" t="s">
        <v>3</v>
      </c>
      <c r="F447" s="181" t="s">
        <v>620</v>
      </c>
      <c r="H447" s="182">
        <v>77.48</v>
      </c>
      <c r="I447" s="183"/>
      <c r="L447" s="179"/>
      <c r="M447" s="184"/>
      <c r="N447" s="185"/>
      <c r="O447" s="185"/>
      <c r="P447" s="185"/>
      <c r="Q447" s="185"/>
      <c r="R447" s="185"/>
      <c r="S447" s="185"/>
      <c r="T447" s="186"/>
      <c r="AT447" s="180" t="s">
        <v>154</v>
      </c>
      <c r="AU447" s="180" t="s">
        <v>152</v>
      </c>
      <c r="AV447" s="12" t="s">
        <v>152</v>
      </c>
      <c r="AW447" s="12" t="s">
        <v>36</v>
      </c>
      <c r="AX447" s="12" t="s">
        <v>72</v>
      </c>
      <c r="AY447" s="180" t="s">
        <v>143</v>
      </c>
    </row>
    <row r="448" spans="2:65" s="12" customFormat="1" x14ac:dyDescent="0.3">
      <c r="B448" s="179"/>
      <c r="D448" s="171" t="s">
        <v>154</v>
      </c>
      <c r="E448" s="180" t="s">
        <v>3</v>
      </c>
      <c r="F448" s="181" t="s">
        <v>621</v>
      </c>
      <c r="H448" s="182">
        <v>-7.2320000000000002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154</v>
      </c>
      <c r="AU448" s="180" t="s">
        <v>152</v>
      </c>
      <c r="AV448" s="12" t="s">
        <v>152</v>
      </c>
      <c r="AW448" s="12" t="s">
        <v>36</v>
      </c>
      <c r="AX448" s="12" t="s">
        <v>72</v>
      </c>
      <c r="AY448" s="180" t="s">
        <v>143</v>
      </c>
    </row>
    <row r="449" spans="2:65" s="11" customFormat="1" x14ac:dyDescent="0.3">
      <c r="B449" s="170"/>
      <c r="D449" s="171" t="s">
        <v>154</v>
      </c>
      <c r="E449" s="172" t="s">
        <v>3</v>
      </c>
      <c r="F449" s="173" t="s">
        <v>622</v>
      </c>
      <c r="H449" s="174" t="s">
        <v>3</v>
      </c>
      <c r="I449" s="175"/>
      <c r="L449" s="170"/>
      <c r="M449" s="176"/>
      <c r="N449" s="177"/>
      <c r="O449" s="177"/>
      <c r="P449" s="177"/>
      <c r="Q449" s="177"/>
      <c r="R449" s="177"/>
      <c r="S449" s="177"/>
      <c r="T449" s="178"/>
      <c r="AT449" s="174" t="s">
        <v>154</v>
      </c>
      <c r="AU449" s="174" t="s">
        <v>152</v>
      </c>
      <c r="AV449" s="11" t="s">
        <v>23</v>
      </c>
      <c r="AW449" s="11" t="s">
        <v>36</v>
      </c>
      <c r="AX449" s="11" t="s">
        <v>72</v>
      </c>
      <c r="AY449" s="174" t="s">
        <v>143</v>
      </c>
    </row>
    <row r="450" spans="2:65" s="12" customFormat="1" x14ac:dyDescent="0.3">
      <c r="B450" s="179"/>
      <c r="D450" s="171" t="s">
        <v>154</v>
      </c>
      <c r="E450" s="180" t="s">
        <v>3</v>
      </c>
      <c r="F450" s="181" t="s">
        <v>623</v>
      </c>
      <c r="H450" s="182">
        <v>84.34</v>
      </c>
      <c r="I450" s="183"/>
      <c r="L450" s="179"/>
      <c r="M450" s="184"/>
      <c r="N450" s="185"/>
      <c r="O450" s="185"/>
      <c r="P450" s="185"/>
      <c r="Q450" s="185"/>
      <c r="R450" s="185"/>
      <c r="S450" s="185"/>
      <c r="T450" s="186"/>
      <c r="AT450" s="180" t="s">
        <v>154</v>
      </c>
      <c r="AU450" s="180" t="s">
        <v>152</v>
      </c>
      <c r="AV450" s="12" t="s">
        <v>152</v>
      </c>
      <c r="AW450" s="12" t="s">
        <v>36</v>
      </c>
      <c r="AX450" s="12" t="s">
        <v>72</v>
      </c>
      <c r="AY450" s="180" t="s">
        <v>143</v>
      </c>
    </row>
    <row r="451" spans="2:65" s="11" customFormat="1" x14ac:dyDescent="0.3">
      <c r="B451" s="170"/>
      <c r="D451" s="171" t="s">
        <v>154</v>
      </c>
      <c r="E451" s="172" t="s">
        <v>3</v>
      </c>
      <c r="F451" s="173" t="s">
        <v>624</v>
      </c>
      <c r="H451" s="174" t="s">
        <v>3</v>
      </c>
      <c r="I451" s="175"/>
      <c r="L451" s="170"/>
      <c r="M451" s="176"/>
      <c r="N451" s="177"/>
      <c r="O451" s="177"/>
      <c r="P451" s="177"/>
      <c r="Q451" s="177"/>
      <c r="R451" s="177"/>
      <c r="S451" s="177"/>
      <c r="T451" s="178"/>
      <c r="AT451" s="174" t="s">
        <v>154</v>
      </c>
      <c r="AU451" s="174" t="s">
        <v>152</v>
      </c>
      <c r="AV451" s="11" t="s">
        <v>23</v>
      </c>
      <c r="AW451" s="11" t="s">
        <v>36</v>
      </c>
      <c r="AX451" s="11" t="s">
        <v>72</v>
      </c>
      <c r="AY451" s="174" t="s">
        <v>143</v>
      </c>
    </row>
    <row r="452" spans="2:65" s="12" customFormat="1" x14ac:dyDescent="0.3">
      <c r="B452" s="179"/>
      <c r="D452" s="171" t="s">
        <v>154</v>
      </c>
      <c r="E452" s="180" t="s">
        <v>3</v>
      </c>
      <c r="F452" s="181" t="s">
        <v>625</v>
      </c>
      <c r="H452" s="182">
        <v>34.44</v>
      </c>
      <c r="I452" s="183"/>
      <c r="L452" s="179"/>
      <c r="M452" s="184"/>
      <c r="N452" s="185"/>
      <c r="O452" s="185"/>
      <c r="P452" s="185"/>
      <c r="Q452" s="185"/>
      <c r="R452" s="185"/>
      <c r="S452" s="185"/>
      <c r="T452" s="186"/>
      <c r="AT452" s="180" t="s">
        <v>154</v>
      </c>
      <c r="AU452" s="180" t="s">
        <v>152</v>
      </c>
      <c r="AV452" s="12" t="s">
        <v>152</v>
      </c>
      <c r="AW452" s="12" t="s">
        <v>36</v>
      </c>
      <c r="AX452" s="12" t="s">
        <v>72</v>
      </c>
      <c r="AY452" s="180" t="s">
        <v>143</v>
      </c>
    </row>
    <row r="453" spans="2:65" s="12" customFormat="1" x14ac:dyDescent="0.3">
      <c r="B453" s="179"/>
      <c r="D453" s="171" t="s">
        <v>154</v>
      </c>
      <c r="E453" s="180" t="s">
        <v>3</v>
      </c>
      <c r="F453" s="181" t="s">
        <v>626</v>
      </c>
      <c r="H453" s="182">
        <v>37.972000000000001</v>
      </c>
      <c r="I453" s="183"/>
      <c r="L453" s="179"/>
      <c r="M453" s="184"/>
      <c r="N453" s="185"/>
      <c r="O453" s="185"/>
      <c r="P453" s="185"/>
      <c r="Q453" s="185"/>
      <c r="R453" s="185"/>
      <c r="S453" s="185"/>
      <c r="T453" s="186"/>
      <c r="AT453" s="180" t="s">
        <v>154</v>
      </c>
      <c r="AU453" s="180" t="s">
        <v>152</v>
      </c>
      <c r="AV453" s="12" t="s">
        <v>152</v>
      </c>
      <c r="AW453" s="12" t="s">
        <v>36</v>
      </c>
      <c r="AX453" s="12" t="s">
        <v>72</v>
      </c>
      <c r="AY453" s="180" t="s">
        <v>143</v>
      </c>
    </row>
    <row r="454" spans="2:65" s="13" customFormat="1" x14ac:dyDescent="0.3">
      <c r="B454" s="187"/>
      <c r="D454" s="171" t="s">
        <v>154</v>
      </c>
      <c r="E454" s="220" t="s">
        <v>3</v>
      </c>
      <c r="F454" s="221" t="s">
        <v>159</v>
      </c>
      <c r="H454" s="222">
        <v>227</v>
      </c>
      <c r="I454" s="192"/>
      <c r="L454" s="187"/>
      <c r="M454" s="193"/>
      <c r="N454" s="194"/>
      <c r="O454" s="194"/>
      <c r="P454" s="194"/>
      <c r="Q454" s="194"/>
      <c r="R454" s="194"/>
      <c r="S454" s="194"/>
      <c r="T454" s="195"/>
      <c r="AT454" s="196" t="s">
        <v>154</v>
      </c>
      <c r="AU454" s="196" t="s">
        <v>152</v>
      </c>
      <c r="AV454" s="13" t="s">
        <v>151</v>
      </c>
      <c r="AW454" s="13" t="s">
        <v>36</v>
      </c>
      <c r="AX454" s="13" t="s">
        <v>23</v>
      </c>
      <c r="AY454" s="196" t="s">
        <v>143</v>
      </c>
    </row>
    <row r="455" spans="2:65" s="11" customFormat="1" x14ac:dyDescent="0.3">
      <c r="B455" s="170"/>
      <c r="D455" s="171" t="s">
        <v>154</v>
      </c>
      <c r="E455" s="172" t="s">
        <v>3</v>
      </c>
      <c r="F455" s="173" t="s">
        <v>37</v>
      </c>
      <c r="H455" s="174" t="s">
        <v>3</v>
      </c>
      <c r="I455" s="175"/>
      <c r="L455" s="170"/>
      <c r="M455" s="176"/>
      <c r="N455" s="177"/>
      <c r="O455" s="177"/>
      <c r="P455" s="177"/>
      <c r="Q455" s="177"/>
      <c r="R455" s="177"/>
      <c r="S455" s="177"/>
      <c r="T455" s="178"/>
      <c r="AT455" s="174" t="s">
        <v>154</v>
      </c>
      <c r="AU455" s="174" t="s">
        <v>152</v>
      </c>
      <c r="AV455" s="11" t="s">
        <v>23</v>
      </c>
      <c r="AW455" s="11" t="s">
        <v>36</v>
      </c>
      <c r="AX455" s="11" t="s">
        <v>72</v>
      </c>
      <c r="AY455" s="174" t="s">
        <v>143</v>
      </c>
    </row>
    <row r="456" spans="2:65" s="11" customFormat="1" x14ac:dyDescent="0.3">
      <c r="B456" s="170"/>
      <c r="D456" s="171" t="s">
        <v>154</v>
      </c>
      <c r="E456" s="172" t="s">
        <v>3</v>
      </c>
      <c r="F456" s="173" t="s">
        <v>627</v>
      </c>
      <c r="H456" s="174" t="s">
        <v>3</v>
      </c>
      <c r="I456" s="175"/>
      <c r="L456" s="170"/>
      <c r="M456" s="176"/>
      <c r="N456" s="177"/>
      <c r="O456" s="177"/>
      <c r="P456" s="177"/>
      <c r="Q456" s="177"/>
      <c r="R456" s="177"/>
      <c r="S456" s="177"/>
      <c r="T456" s="178"/>
      <c r="AT456" s="174" t="s">
        <v>154</v>
      </c>
      <c r="AU456" s="174" t="s">
        <v>152</v>
      </c>
      <c r="AV456" s="11" t="s">
        <v>23</v>
      </c>
      <c r="AW456" s="11" t="s">
        <v>36</v>
      </c>
      <c r="AX456" s="11" t="s">
        <v>72</v>
      </c>
      <c r="AY456" s="174" t="s">
        <v>143</v>
      </c>
    </row>
    <row r="457" spans="2:65" s="11" customFormat="1" x14ac:dyDescent="0.3">
      <c r="B457" s="170"/>
      <c r="D457" s="171" t="s">
        <v>154</v>
      </c>
      <c r="E457" s="172" t="s">
        <v>3</v>
      </c>
      <c r="F457" s="173" t="s">
        <v>612</v>
      </c>
      <c r="H457" s="174" t="s">
        <v>3</v>
      </c>
      <c r="I457" s="175"/>
      <c r="L457" s="170"/>
      <c r="M457" s="176"/>
      <c r="N457" s="177"/>
      <c r="O457" s="177"/>
      <c r="P457" s="177"/>
      <c r="Q457" s="177"/>
      <c r="R457" s="177"/>
      <c r="S457" s="177"/>
      <c r="T457" s="178"/>
      <c r="AT457" s="174" t="s">
        <v>154</v>
      </c>
      <c r="AU457" s="174" t="s">
        <v>152</v>
      </c>
      <c r="AV457" s="11" t="s">
        <v>23</v>
      </c>
      <c r="AW457" s="11" t="s">
        <v>36</v>
      </c>
      <c r="AX457" s="11" t="s">
        <v>72</v>
      </c>
      <c r="AY457" s="174" t="s">
        <v>143</v>
      </c>
    </row>
    <row r="458" spans="2:65" s="11" customFormat="1" x14ac:dyDescent="0.3">
      <c r="B458" s="170"/>
      <c r="D458" s="188" t="s">
        <v>154</v>
      </c>
      <c r="E458" s="223" t="s">
        <v>3</v>
      </c>
      <c r="F458" s="224" t="s">
        <v>628</v>
      </c>
      <c r="H458" s="225" t="s">
        <v>3</v>
      </c>
      <c r="I458" s="175"/>
      <c r="L458" s="170"/>
      <c r="M458" s="176"/>
      <c r="N458" s="177"/>
      <c r="O458" s="177"/>
      <c r="P458" s="177"/>
      <c r="Q458" s="177"/>
      <c r="R458" s="177"/>
      <c r="S458" s="177"/>
      <c r="T458" s="178"/>
      <c r="AT458" s="174" t="s">
        <v>154</v>
      </c>
      <c r="AU458" s="174" t="s">
        <v>152</v>
      </c>
      <c r="AV458" s="11" t="s">
        <v>23</v>
      </c>
      <c r="AW458" s="11" t="s">
        <v>36</v>
      </c>
      <c r="AX458" s="11" t="s">
        <v>72</v>
      </c>
      <c r="AY458" s="174" t="s">
        <v>143</v>
      </c>
    </row>
    <row r="459" spans="2:65" s="1" customFormat="1" ht="22.5" customHeight="1" x14ac:dyDescent="0.3">
      <c r="B459" s="158"/>
      <c r="C459" s="159" t="s">
        <v>629</v>
      </c>
      <c r="D459" s="159" t="s">
        <v>146</v>
      </c>
      <c r="E459" s="160" t="s">
        <v>630</v>
      </c>
      <c r="F459" s="161" t="s">
        <v>631</v>
      </c>
      <c r="G459" s="162" t="s">
        <v>149</v>
      </c>
      <c r="H459" s="163">
        <v>340</v>
      </c>
      <c r="I459" s="322">
        <v>0</v>
      </c>
      <c r="J459" s="164">
        <f>ROUND(I459*H459,2)</f>
        <v>0</v>
      </c>
      <c r="K459" s="161" t="s">
        <v>150</v>
      </c>
      <c r="L459" s="34"/>
      <c r="M459" s="165" t="s">
        <v>3</v>
      </c>
      <c r="N459" s="166" t="s">
        <v>44</v>
      </c>
      <c r="O459" s="35"/>
      <c r="P459" s="167">
        <f>O459*H459</f>
        <v>0</v>
      </c>
      <c r="Q459" s="167">
        <v>1.103E-2</v>
      </c>
      <c r="R459" s="167">
        <f>Q459*H459</f>
        <v>3.7502</v>
      </c>
      <c r="S459" s="167">
        <v>0</v>
      </c>
      <c r="T459" s="168">
        <f>S459*H459</f>
        <v>0</v>
      </c>
      <c r="AR459" s="18" t="s">
        <v>151</v>
      </c>
      <c r="AT459" s="18" t="s">
        <v>146</v>
      </c>
      <c r="AU459" s="18" t="s">
        <v>152</v>
      </c>
      <c r="AY459" s="18" t="s">
        <v>143</v>
      </c>
      <c r="BE459" s="169">
        <f>IF(N459="základní",J459,0)</f>
        <v>0</v>
      </c>
      <c r="BF459" s="169">
        <f>IF(N459="snížená",J459,0)</f>
        <v>0</v>
      </c>
      <c r="BG459" s="169">
        <f>IF(N459="zákl. přenesená",J459,0)</f>
        <v>0</v>
      </c>
      <c r="BH459" s="169">
        <f>IF(N459="sníž. přenesená",J459,0)</f>
        <v>0</v>
      </c>
      <c r="BI459" s="169">
        <f>IF(N459="nulová",J459,0)</f>
        <v>0</v>
      </c>
      <c r="BJ459" s="18" t="s">
        <v>152</v>
      </c>
      <c r="BK459" s="169">
        <f>ROUND(I459*H459,2)</f>
        <v>0</v>
      </c>
      <c r="BL459" s="18" t="s">
        <v>151</v>
      </c>
      <c r="BM459" s="18" t="s">
        <v>632</v>
      </c>
    </row>
    <row r="460" spans="2:65" s="11" customFormat="1" x14ac:dyDescent="0.3">
      <c r="B460" s="170"/>
      <c r="D460" s="171" t="s">
        <v>154</v>
      </c>
      <c r="E460" s="172" t="s">
        <v>3</v>
      </c>
      <c r="F460" s="173" t="s">
        <v>633</v>
      </c>
      <c r="H460" s="174" t="s">
        <v>3</v>
      </c>
      <c r="I460" s="175"/>
      <c r="L460" s="170"/>
      <c r="M460" s="176"/>
      <c r="N460" s="177"/>
      <c r="O460" s="177"/>
      <c r="P460" s="177"/>
      <c r="Q460" s="177"/>
      <c r="R460" s="177"/>
      <c r="S460" s="177"/>
      <c r="T460" s="178"/>
      <c r="AT460" s="174" t="s">
        <v>154</v>
      </c>
      <c r="AU460" s="174" t="s">
        <v>152</v>
      </c>
      <c r="AV460" s="11" t="s">
        <v>23</v>
      </c>
      <c r="AW460" s="11" t="s">
        <v>36</v>
      </c>
      <c r="AX460" s="11" t="s">
        <v>72</v>
      </c>
      <c r="AY460" s="174" t="s">
        <v>143</v>
      </c>
    </row>
    <row r="461" spans="2:65" s="11" customFormat="1" x14ac:dyDescent="0.3">
      <c r="B461" s="170"/>
      <c r="D461" s="171" t="s">
        <v>154</v>
      </c>
      <c r="E461" s="172" t="s">
        <v>3</v>
      </c>
      <c r="F461" s="173" t="s">
        <v>634</v>
      </c>
      <c r="H461" s="174" t="s">
        <v>3</v>
      </c>
      <c r="I461" s="175"/>
      <c r="L461" s="170"/>
      <c r="M461" s="176"/>
      <c r="N461" s="177"/>
      <c r="O461" s="177"/>
      <c r="P461" s="177"/>
      <c r="Q461" s="177"/>
      <c r="R461" s="177"/>
      <c r="S461" s="177"/>
      <c r="T461" s="178"/>
      <c r="AT461" s="174" t="s">
        <v>154</v>
      </c>
      <c r="AU461" s="174" t="s">
        <v>152</v>
      </c>
      <c r="AV461" s="11" t="s">
        <v>23</v>
      </c>
      <c r="AW461" s="11" t="s">
        <v>36</v>
      </c>
      <c r="AX461" s="11" t="s">
        <v>72</v>
      </c>
      <c r="AY461" s="174" t="s">
        <v>143</v>
      </c>
    </row>
    <row r="462" spans="2:65" s="12" customFormat="1" x14ac:dyDescent="0.3">
      <c r="B462" s="179"/>
      <c r="D462" s="171" t="s">
        <v>154</v>
      </c>
      <c r="E462" s="180" t="s">
        <v>3</v>
      </c>
      <c r="F462" s="181" t="s">
        <v>635</v>
      </c>
      <c r="H462" s="182">
        <v>108.68</v>
      </c>
      <c r="I462" s="183"/>
      <c r="L462" s="179"/>
      <c r="M462" s="184"/>
      <c r="N462" s="185"/>
      <c r="O462" s="185"/>
      <c r="P462" s="185"/>
      <c r="Q462" s="185"/>
      <c r="R462" s="185"/>
      <c r="S462" s="185"/>
      <c r="T462" s="186"/>
      <c r="AT462" s="180" t="s">
        <v>154</v>
      </c>
      <c r="AU462" s="180" t="s">
        <v>152</v>
      </c>
      <c r="AV462" s="12" t="s">
        <v>152</v>
      </c>
      <c r="AW462" s="12" t="s">
        <v>36</v>
      </c>
      <c r="AX462" s="12" t="s">
        <v>72</v>
      </c>
      <c r="AY462" s="180" t="s">
        <v>143</v>
      </c>
    </row>
    <row r="463" spans="2:65" s="12" customFormat="1" x14ac:dyDescent="0.3">
      <c r="B463" s="179"/>
      <c r="D463" s="171" t="s">
        <v>154</v>
      </c>
      <c r="E463" s="180" t="s">
        <v>3</v>
      </c>
      <c r="F463" s="181" t="s">
        <v>636</v>
      </c>
      <c r="H463" s="182">
        <v>-25.61</v>
      </c>
      <c r="I463" s="183"/>
      <c r="L463" s="179"/>
      <c r="M463" s="184"/>
      <c r="N463" s="185"/>
      <c r="O463" s="185"/>
      <c r="P463" s="185"/>
      <c r="Q463" s="185"/>
      <c r="R463" s="185"/>
      <c r="S463" s="185"/>
      <c r="T463" s="186"/>
      <c r="AT463" s="180" t="s">
        <v>154</v>
      </c>
      <c r="AU463" s="180" t="s">
        <v>152</v>
      </c>
      <c r="AV463" s="12" t="s">
        <v>152</v>
      </c>
      <c r="AW463" s="12" t="s">
        <v>36</v>
      </c>
      <c r="AX463" s="12" t="s">
        <v>72</v>
      </c>
      <c r="AY463" s="180" t="s">
        <v>143</v>
      </c>
    </row>
    <row r="464" spans="2:65" s="11" customFormat="1" x14ac:dyDescent="0.3">
      <c r="B464" s="170"/>
      <c r="D464" s="171" t="s">
        <v>154</v>
      </c>
      <c r="E464" s="172" t="s">
        <v>3</v>
      </c>
      <c r="F464" s="173" t="s">
        <v>637</v>
      </c>
      <c r="H464" s="174" t="s">
        <v>3</v>
      </c>
      <c r="I464" s="175"/>
      <c r="L464" s="170"/>
      <c r="M464" s="176"/>
      <c r="N464" s="177"/>
      <c r="O464" s="177"/>
      <c r="P464" s="177"/>
      <c r="Q464" s="177"/>
      <c r="R464" s="177"/>
      <c r="S464" s="177"/>
      <c r="T464" s="178"/>
      <c r="AT464" s="174" t="s">
        <v>154</v>
      </c>
      <c r="AU464" s="174" t="s">
        <v>152</v>
      </c>
      <c r="AV464" s="11" t="s">
        <v>23</v>
      </c>
      <c r="AW464" s="11" t="s">
        <v>36</v>
      </c>
      <c r="AX464" s="11" t="s">
        <v>72</v>
      </c>
      <c r="AY464" s="174" t="s">
        <v>143</v>
      </c>
    </row>
    <row r="465" spans="2:65" s="12" customFormat="1" x14ac:dyDescent="0.3">
      <c r="B465" s="179"/>
      <c r="D465" s="171" t="s">
        <v>154</v>
      </c>
      <c r="E465" s="180" t="s">
        <v>3</v>
      </c>
      <c r="F465" s="181" t="s">
        <v>638</v>
      </c>
      <c r="H465" s="182">
        <v>74.244</v>
      </c>
      <c r="I465" s="183"/>
      <c r="L465" s="179"/>
      <c r="M465" s="184"/>
      <c r="N465" s="185"/>
      <c r="O465" s="185"/>
      <c r="P465" s="185"/>
      <c r="Q465" s="185"/>
      <c r="R465" s="185"/>
      <c r="S465" s="185"/>
      <c r="T465" s="186"/>
      <c r="AT465" s="180" t="s">
        <v>154</v>
      </c>
      <c r="AU465" s="180" t="s">
        <v>152</v>
      </c>
      <c r="AV465" s="12" t="s">
        <v>152</v>
      </c>
      <c r="AW465" s="12" t="s">
        <v>36</v>
      </c>
      <c r="AX465" s="12" t="s">
        <v>72</v>
      </c>
      <c r="AY465" s="180" t="s">
        <v>143</v>
      </c>
    </row>
    <row r="466" spans="2:65" s="12" customFormat="1" x14ac:dyDescent="0.3">
      <c r="B466" s="179"/>
      <c r="D466" s="171" t="s">
        <v>154</v>
      </c>
      <c r="E466" s="180" t="s">
        <v>3</v>
      </c>
      <c r="F466" s="181" t="s">
        <v>639</v>
      </c>
      <c r="H466" s="182">
        <v>84.18</v>
      </c>
      <c r="I466" s="183"/>
      <c r="L466" s="179"/>
      <c r="M466" s="184"/>
      <c r="N466" s="185"/>
      <c r="O466" s="185"/>
      <c r="P466" s="185"/>
      <c r="Q466" s="185"/>
      <c r="R466" s="185"/>
      <c r="S466" s="185"/>
      <c r="T466" s="186"/>
      <c r="AT466" s="180" t="s">
        <v>154</v>
      </c>
      <c r="AU466" s="180" t="s">
        <v>152</v>
      </c>
      <c r="AV466" s="12" t="s">
        <v>152</v>
      </c>
      <c r="AW466" s="12" t="s">
        <v>36</v>
      </c>
      <c r="AX466" s="12" t="s">
        <v>72</v>
      </c>
      <c r="AY466" s="180" t="s">
        <v>143</v>
      </c>
    </row>
    <row r="467" spans="2:65" s="12" customFormat="1" x14ac:dyDescent="0.3">
      <c r="B467" s="179"/>
      <c r="D467" s="171" t="s">
        <v>154</v>
      </c>
      <c r="E467" s="180" t="s">
        <v>3</v>
      </c>
      <c r="F467" s="181" t="s">
        <v>640</v>
      </c>
      <c r="H467" s="182">
        <v>-34.200000000000003</v>
      </c>
      <c r="I467" s="183"/>
      <c r="L467" s="179"/>
      <c r="M467" s="184"/>
      <c r="N467" s="185"/>
      <c r="O467" s="185"/>
      <c r="P467" s="185"/>
      <c r="Q467" s="185"/>
      <c r="R467" s="185"/>
      <c r="S467" s="185"/>
      <c r="T467" s="186"/>
      <c r="AT467" s="180" t="s">
        <v>154</v>
      </c>
      <c r="AU467" s="180" t="s">
        <v>152</v>
      </c>
      <c r="AV467" s="12" t="s">
        <v>152</v>
      </c>
      <c r="AW467" s="12" t="s">
        <v>36</v>
      </c>
      <c r="AX467" s="12" t="s">
        <v>72</v>
      </c>
      <c r="AY467" s="180" t="s">
        <v>143</v>
      </c>
    </row>
    <row r="468" spans="2:65" s="12" customFormat="1" x14ac:dyDescent="0.3">
      <c r="B468" s="179"/>
      <c r="D468" s="171" t="s">
        <v>154</v>
      </c>
      <c r="E468" s="180" t="s">
        <v>3</v>
      </c>
      <c r="F468" s="181" t="s">
        <v>641</v>
      </c>
      <c r="H468" s="182">
        <v>-19.98</v>
      </c>
      <c r="I468" s="183"/>
      <c r="L468" s="179"/>
      <c r="M468" s="184"/>
      <c r="N468" s="185"/>
      <c r="O468" s="185"/>
      <c r="P468" s="185"/>
      <c r="Q468" s="185"/>
      <c r="R468" s="185"/>
      <c r="S468" s="185"/>
      <c r="T468" s="186"/>
      <c r="AT468" s="180" t="s">
        <v>154</v>
      </c>
      <c r="AU468" s="180" t="s">
        <v>152</v>
      </c>
      <c r="AV468" s="12" t="s">
        <v>152</v>
      </c>
      <c r="AW468" s="12" t="s">
        <v>36</v>
      </c>
      <c r="AX468" s="12" t="s">
        <v>72</v>
      </c>
      <c r="AY468" s="180" t="s">
        <v>143</v>
      </c>
    </row>
    <row r="469" spans="2:65" s="12" customFormat="1" x14ac:dyDescent="0.3">
      <c r="B469" s="179"/>
      <c r="D469" s="171" t="s">
        <v>154</v>
      </c>
      <c r="E469" s="180" t="s">
        <v>3</v>
      </c>
      <c r="F469" s="181" t="s">
        <v>642</v>
      </c>
      <c r="H469" s="182">
        <v>12.028</v>
      </c>
      <c r="I469" s="183"/>
      <c r="L469" s="179"/>
      <c r="M469" s="184"/>
      <c r="N469" s="185"/>
      <c r="O469" s="185"/>
      <c r="P469" s="185"/>
      <c r="Q469" s="185"/>
      <c r="R469" s="185"/>
      <c r="S469" s="185"/>
      <c r="T469" s="186"/>
      <c r="AT469" s="180" t="s">
        <v>154</v>
      </c>
      <c r="AU469" s="180" t="s">
        <v>152</v>
      </c>
      <c r="AV469" s="12" t="s">
        <v>152</v>
      </c>
      <c r="AW469" s="12" t="s">
        <v>36</v>
      </c>
      <c r="AX469" s="12" t="s">
        <v>72</v>
      </c>
      <c r="AY469" s="180" t="s">
        <v>143</v>
      </c>
    </row>
    <row r="470" spans="2:65" s="12" customFormat="1" x14ac:dyDescent="0.3">
      <c r="B470" s="179"/>
      <c r="D470" s="171" t="s">
        <v>154</v>
      </c>
      <c r="E470" s="180" t="s">
        <v>3</v>
      </c>
      <c r="F470" s="181" t="s">
        <v>643</v>
      </c>
      <c r="H470" s="182">
        <v>5.9850000000000003</v>
      </c>
      <c r="I470" s="183"/>
      <c r="L470" s="179"/>
      <c r="M470" s="184"/>
      <c r="N470" s="185"/>
      <c r="O470" s="185"/>
      <c r="P470" s="185"/>
      <c r="Q470" s="185"/>
      <c r="R470" s="185"/>
      <c r="S470" s="185"/>
      <c r="T470" s="186"/>
      <c r="AT470" s="180" t="s">
        <v>154</v>
      </c>
      <c r="AU470" s="180" t="s">
        <v>152</v>
      </c>
      <c r="AV470" s="12" t="s">
        <v>152</v>
      </c>
      <c r="AW470" s="12" t="s">
        <v>36</v>
      </c>
      <c r="AX470" s="12" t="s">
        <v>72</v>
      </c>
      <c r="AY470" s="180" t="s">
        <v>143</v>
      </c>
    </row>
    <row r="471" spans="2:65" s="12" customFormat="1" x14ac:dyDescent="0.3">
      <c r="B471" s="179"/>
      <c r="D471" s="171" t="s">
        <v>154</v>
      </c>
      <c r="E471" s="180" t="s">
        <v>3</v>
      </c>
      <c r="F471" s="181" t="s">
        <v>644</v>
      </c>
      <c r="H471" s="182">
        <v>103.55200000000001</v>
      </c>
      <c r="I471" s="183"/>
      <c r="L471" s="179"/>
      <c r="M471" s="184"/>
      <c r="N471" s="185"/>
      <c r="O471" s="185"/>
      <c r="P471" s="185"/>
      <c r="Q471" s="185"/>
      <c r="R471" s="185"/>
      <c r="S471" s="185"/>
      <c r="T471" s="186"/>
      <c r="AT471" s="180" t="s">
        <v>154</v>
      </c>
      <c r="AU471" s="180" t="s">
        <v>152</v>
      </c>
      <c r="AV471" s="12" t="s">
        <v>152</v>
      </c>
      <c r="AW471" s="12" t="s">
        <v>36</v>
      </c>
      <c r="AX471" s="12" t="s">
        <v>72</v>
      </c>
      <c r="AY471" s="180" t="s">
        <v>143</v>
      </c>
    </row>
    <row r="472" spans="2:65" s="12" customFormat="1" x14ac:dyDescent="0.3">
      <c r="B472" s="179"/>
      <c r="D472" s="171" t="s">
        <v>154</v>
      </c>
      <c r="E472" s="180" t="s">
        <v>3</v>
      </c>
      <c r="F472" s="181" t="s">
        <v>645</v>
      </c>
      <c r="H472" s="182">
        <v>31.120999999999999</v>
      </c>
      <c r="I472" s="183"/>
      <c r="L472" s="179"/>
      <c r="M472" s="184"/>
      <c r="N472" s="185"/>
      <c r="O472" s="185"/>
      <c r="P472" s="185"/>
      <c r="Q472" s="185"/>
      <c r="R472" s="185"/>
      <c r="S472" s="185"/>
      <c r="T472" s="186"/>
      <c r="AT472" s="180" t="s">
        <v>154</v>
      </c>
      <c r="AU472" s="180" t="s">
        <v>152</v>
      </c>
      <c r="AV472" s="12" t="s">
        <v>152</v>
      </c>
      <c r="AW472" s="12" t="s">
        <v>36</v>
      </c>
      <c r="AX472" s="12" t="s">
        <v>72</v>
      </c>
      <c r="AY472" s="180" t="s">
        <v>143</v>
      </c>
    </row>
    <row r="473" spans="2:65" s="13" customFormat="1" x14ac:dyDescent="0.3">
      <c r="B473" s="187"/>
      <c r="D473" s="171" t="s">
        <v>154</v>
      </c>
      <c r="E473" s="220" t="s">
        <v>3</v>
      </c>
      <c r="F473" s="221" t="s">
        <v>159</v>
      </c>
      <c r="H473" s="222">
        <v>340</v>
      </c>
      <c r="I473" s="192"/>
      <c r="L473" s="187"/>
      <c r="M473" s="193"/>
      <c r="N473" s="194"/>
      <c r="O473" s="194"/>
      <c r="P473" s="194"/>
      <c r="Q473" s="194"/>
      <c r="R473" s="194"/>
      <c r="S473" s="194"/>
      <c r="T473" s="195"/>
      <c r="AT473" s="196" t="s">
        <v>154</v>
      </c>
      <c r="AU473" s="196" t="s">
        <v>152</v>
      </c>
      <c r="AV473" s="13" t="s">
        <v>151</v>
      </c>
      <c r="AW473" s="13" t="s">
        <v>36</v>
      </c>
      <c r="AX473" s="13" t="s">
        <v>23</v>
      </c>
      <c r="AY473" s="196" t="s">
        <v>143</v>
      </c>
    </row>
    <row r="474" spans="2:65" s="10" customFormat="1" ht="29.85" customHeight="1" x14ac:dyDescent="0.3">
      <c r="B474" s="144"/>
      <c r="D474" s="155" t="s">
        <v>71</v>
      </c>
      <c r="E474" s="156" t="s">
        <v>590</v>
      </c>
      <c r="F474" s="156" t="s">
        <v>646</v>
      </c>
      <c r="I474" s="147"/>
      <c r="J474" s="157">
        <f>BK474</f>
        <v>0</v>
      </c>
      <c r="L474" s="144"/>
      <c r="M474" s="149"/>
      <c r="N474" s="150"/>
      <c r="O474" s="150"/>
      <c r="P474" s="151">
        <f>SUM(P475:P712)</f>
        <v>0</v>
      </c>
      <c r="Q474" s="150"/>
      <c r="R474" s="151">
        <f>SUM(R475:R712)</f>
        <v>8.3210505000000001</v>
      </c>
      <c r="S474" s="150"/>
      <c r="T474" s="152">
        <f>SUM(T475:T712)</f>
        <v>0</v>
      </c>
      <c r="AR474" s="145" t="s">
        <v>23</v>
      </c>
      <c r="AT474" s="153" t="s">
        <v>71</v>
      </c>
      <c r="AU474" s="153" t="s">
        <v>23</v>
      </c>
      <c r="AY474" s="145" t="s">
        <v>143</v>
      </c>
      <c r="BK474" s="154">
        <f>SUM(BK475:BK712)</f>
        <v>0</v>
      </c>
    </row>
    <row r="475" spans="2:65" s="1" customFormat="1" ht="22.5" customHeight="1" x14ac:dyDescent="0.3">
      <c r="B475" s="158"/>
      <c r="C475" s="159" t="s">
        <v>647</v>
      </c>
      <c r="D475" s="159" t="s">
        <v>146</v>
      </c>
      <c r="E475" s="160" t="s">
        <v>648</v>
      </c>
      <c r="F475" s="161" t="s">
        <v>649</v>
      </c>
      <c r="G475" s="162" t="s">
        <v>149</v>
      </c>
      <c r="H475" s="163">
        <v>217</v>
      </c>
      <c r="I475" s="322">
        <v>0</v>
      </c>
      <c r="J475" s="164">
        <f>ROUND(I475*H475,2)</f>
        <v>0</v>
      </c>
      <c r="K475" s="161" t="s">
        <v>150</v>
      </c>
      <c r="L475" s="34"/>
      <c r="M475" s="165" t="s">
        <v>3</v>
      </c>
      <c r="N475" s="166" t="s">
        <v>44</v>
      </c>
      <c r="O475" s="35"/>
      <c r="P475" s="167">
        <f>O475*H475</f>
        <v>0</v>
      </c>
      <c r="Q475" s="167">
        <v>0</v>
      </c>
      <c r="R475" s="167">
        <f>Q475*H475</f>
        <v>0</v>
      </c>
      <c r="S475" s="167">
        <v>0</v>
      </c>
      <c r="T475" s="168">
        <f>S475*H475</f>
        <v>0</v>
      </c>
      <c r="AR475" s="18" t="s">
        <v>151</v>
      </c>
      <c r="AT475" s="18" t="s">
        <v>146</v>
      </c>
      <c r="AU475" s="18" t="s">
        <v>152</v>
      </c>
      <c r="AY475" s="18" t="s">
        <v>143</v>
      </c>
      <c r="BE475" s="169">
        <f>IF(N475="základní",J475,0)</f>
        <v>0</v>
      </c>
      <c r="BF475" s="169">
        <f>IF(N475="snížená",J475,0)</f>
        <v>0</v>
      </c>
      <c r="BG475" s="169">
        <f>IF(N475="zákl. přenesená",J475,0)</f>
        <v>0</v>
      </c>
      <c r="BH475" s="169">
        <f>IF(N475="sníž. přenesená",J475,0)</f>
        <v>0</v>
      </c>
      <c r="BI475" s="169">
        <f>IF(N475="nulová",J475,0)</f>
        <v>0</v>
      </c>
      <c r="BJ475" s="18" t="s">
        <v>152</v>
      </c>
      <c r="BK475" s="169">
        <f>ROUND(I475*H475,2)</f>
        <v>0</v>
      </c>
      <c r="BL475" s="18" t="s">
        <v>151</v>
      </c>
      <c r="BM475" s="18" t="s">
        <v>650</v>
      </c>
    </row>
    <row r="476" spans="2:65" s="11" customFormat="1" x14ac:dyDescent="0.3">
      <c r="B476" s="170"/>
      <c r="D476" s="171" t="s">
        <v>154</v>
      </c>
      <c r="E476" s="172" t="s">
        <v>3</v>
      </c>
      <c r="F476" s="173" t="s">
        <v>651</v>
      </c>
      <c r="H476" s="174" t="s">
        <v>3</v>
      </c>
      <c r="I476" s="175"/>
      <c r="L476" s="170"/>
      <c r="M476" s="176"/>
      <c r="N476" s="177"/>
      <c r="O476" s="177"/>
      <c r="P476" s="177"/>
      <c r="Q476" s="177"/>
      <c r="R476" s="177"/>
      <c r="S476" s="177"/>
      <c r="T476" s="178"/>
      <c r="AT476" s="174" t="s">
        <v>154</v>
      </c>
      <c r="AU476" s="174" t="s">
        <v>152</v>
      </c>
      <c r="AV476" s="11" t="s">
        <v>23</v>
      </c>
      <c r="AW476" s="11" t="s">
        <v>36</v>
      </c>
      <c r="AX476" s="11" t="s">
        <v>72</v>
      </c>
      <c r="AY476" s="174" t="s">
        <v>143</v>
      </c>
    </row>
    <row r="477" spans="2:65" s="11" customFormat="1" x14ac:dyDescent="0.3">
      <c r="B477" s="170"/>
      <c r="D477" s="171" t="s">
        <v>154</v>
      </c>
      <c r="E477" s="172" t="s">
        <v>3</v>
      </c>
      <c r="F477" s="173" t="s">
        <v>652</v>
      </c>
      <c r="H477" s="174" t="s">
        <v>3</v>
      </c>
      <c r="I477" s="175"/>
      <c r="L477" s="170"/>
      <c r="M477" s="176"/>
      <c r="N477" s="177"/>
      <c r="O477" s="177"/>
      <c r="P477" s="177"/>
      <c r="Q477" s="177"/>
      <c r="R477" s="177"/>
      <c r="S477" s="177"/>
      <c r="T477" s="178"/>
      <c r="AT477" s="174" t="s">
        <v>154</v>
      </c>
      <c r="AU477" s="174" t="s">
        <v>152</v>
      </c>
      <c r="AV477" s="11" t="s">
        <v>23</v>
      </c>
      <c r="AW477" s="11" t="s">
        <v>36</v>
      </c>
      <c r="AX477" s="11" t="s">
        <v>72</v>
      </c>
      <c r="AY477" s="174" t="s">
        <v>143</v>
      </c>
    </row>
    <row r="478" spans="2:65" s="12" customFormat="1" x14ac:dyDescent="0.3">
      <c r="B478" s="179"/>
      <c r="D478" s="171" t="s">
        <v>154</v>
      </c>
      <c r="E478" s="180" t="s">
        <v>3</v>
      </c>
      <c r="F478" s="181" t="s">
        <v>653</v>
      </c>
      <c r="H478" s="182">
        <v>185.3</v>
      </c>
      <c r="I478" s="183"/>
      <c r="L478" s="179"/>
      <c r="M478" s="184"/>
      <c r="N478" s="185"/>
      <c r="O478" s="185"/>
      <c r="P478" s="185"/>
      <c r="Q478" s="185"/>
      <c r="R478" s="185"/>
      <c r="S478" s="185"/>
      <c r="T478" s="186"/>
      <c r="AT478" s="180" t="s">
        <v>154</v>
      </c>
      <c r="AU478" s="180" t="s">
        <v>152</v>
      </c>
      <c r="AV478" s="12" t="s">
        <v>152</v>
      </c>
      <c r="AW478" s="12" t="s">
        <v>36</v>
      </c>
      <c r="AX478" s="12" t="s">
        <v>72</v>
      </c>
      <c r="AY478" s="180" t="s">
        <v>143</v>
      </c>
    </row>
    <row r="479" spans="2:65" s="11" customFormat="1" x14ac:dyDescent="0.3">
      <c r="B479" s="170"/>
      <c r="D479" s="171" t="s">
        <v>154</v>
      </c>
      <c r="E479" s="172" t="s">
        <v>3</v>
      </c>
      <c r="F479" s="173" t="s">
        <v>654</v>
      </c>
      <c r="H479" s="174" t="s">
        <v>3</v>
      </c>
      <c r="I479" s="175"/>
      <c r="L479" s="170"/>
      <c r="M479" s="176"/>
      <c r="N479" s="177"/>
      <c r="O479" s="177"/>
      <c r="P479" s="177"/>
      <c r="Q479" s="177"/>
      <c r="R479" s="177"/>
      <c r="S479" s="177"/>
      <c r="T479" s="178"/>
      <c r="AT479" s="174" t="s">
        <v>154</v>
      </c>
      <c r="AU479" s="174" t="s">
        <v>152</v>
      </c>
      <c r="AV479" s="11" t="s">
        <v>23</v>
      </c>
      <c r="AW479" s="11" t="s">
        <v>36</v>
      </c>
      <c r="AX479" s="11" t="s">
        <v>72</v>
      </c>
      <c r="AY479" s="174" t="s">
        <v>143</v>
      </c>
    </row>
    <row r="480" spans="2:65" s="12" customFormat="1" x14ac:dyDescent="0.3">
      <c r="B480" s="179"/>
      <c r="D480" s="171" t="s">
        <v>154</v>
      </c>
      <c r="E480" s="180" t="s">
        <v>3</v>
      </c>
      <c r="F480" s="181" t="s">
        <v>655</v>
      </c>
      <c r="H480" s="182">
        <v>2.04</v>
      </c>
      <c r="I480" s="183"/>
      <c r="L480" s="179"/>
      <c r="M480" s="184"/>
      <c r="N480" s="185"/>
      <c r="O480" s="185"/>
      <c r="P480" s="185"/>
      <c r="Q480" s="185"/>
      <c r="R480" s="185"/>
      <c r="S480" s="185"/>
      <c r="T480" s="186"/>
      <c r="AT480" s="180" t="s">
        <v>154</v>
      </c>
      <c r="AU480" s="180" t="s">
        <v>152</v>
      </c>
      <c r="AV480" s="12" t="s">
        <v>152</v>
      </c>
      <c r="AW480" s="12" t="s">
        <v>36</v>
      </c>
      <c r="AX480" s="12" t="s">
        <v>72</v>
      </c>
      <c r="AY480" s="180" t="s">
        <v>143</v>
      </c>
    </row>
    <row r="481" spans="2:65" s="11" customFormat="1" x14ac:dyDescent="0.3">
      <c r="B481" s="170"/>
      <c r="D481" s="171" t="s">
        <v>154</v>
      </c>
      <c r="E481" s="172" t="s">
        <v>3</v>
      </c>
      <c r="F481" s="173" t="s">
        <v>656</v>
      </c>
      <c r="H481" s="174" t="s">
        <v>3</v>
      </c>
      <c r="I481" s="175"/>
      <c r="L481" s="170"/>
      <c r="M481" s="176"/>
      <c r="N481" s="177"/>
      <c r="O481" s="177"/>
      <c r="P481" s="177"/>
      <c r="Q481" s="177"/>
      <c r="R481" s="177"/>
      <c r="S481" s="177"/>
      <c r="T481" s="178"/>
      <c r="AT481" s="174" t="s">
        <v>154</v>
      </c>
      <c r="AU481" s="174" t="s">
        <v>152</v>
      </c>
      <c r="AV481" s="11" t="s">
        <v>23</v>
      </c>
      <c r="AW481" s="11" t="s">
        <v>36</v>
      </c>
      <c r="AX481" s="11" t="s">
        <v>72</v>
      </c>
      <c r="AY481" s="174" t="s">
        <v>143</v>
      </c>
    </row>
    <row r="482" spans="2:65" s="12" customFormat="1" x14ac:dyDescent="0.3">
      <c r="B482" s="179"/>
      <c r="D482" s="171" t="s">
        <v>154</v>
      </c>
      <c r="E482" s="180" t="s">
        <v>3</v>
      </c>
      <c r="F482" s="181" t="s">
        <v>657</v>
      </c>
      <c r="H482" s="182">
        <v>18.600000000000001</v>
      </c>
      <c r="I482" s="183"/>
      <c r="L482" s="179"/>
      <c r="M482" s="184"/>
      <c r="N482" s="185"/>
      <c r="O482" s="185"/>
      <c r="P482" s="185"/>
      <c r="Q482" s="185"/>
      <c r="R482" s="185"/>
      <c r="S482" s="185"/>
      <c r="T482" s="186"/>
      <c r="AT482" s="180" t="s">
        <v>154</v>
      </c>
      <c r="AU482" s="180" t="s">
        <v>152</v>
      </c>
      <c r="AV482" s="12" t="s">
        <v>152</v>
      </c>
      <c r="AW482" s="12" t="s">
        <v>36</v>
      </c>
      <c r="AX482" s="12" t="s">
        <v>72</v>
      </c>
      <c r="AY482" s="180" t="s">
        <v>143</v>
      </c>
    </row>
    <row r="483" spans="2:65" s="12" customFormat="1" x14ac:dyDescent="0.3">
      <c r="B483" s="179"/>
      <c r="D483" s="171" t="s">
        <v>154</v>
      </c>
      <c r="E483" s="180" t="s">
        <v>3</v>
      </c>
      <c r="F483" s="181" t="s">
        <v>658</v>
      </c>
      <c r="H483" s="182">
        <v>11.06</v>
      </c>
      <c r="I483" s="183"/>
      <c r="L483" s="179"/>
      <c r="M483" s="184"/>
      <c r="N483" s="185"/>
      <c r="O483" s="185"/>
      <c r="P483" s="185"/>
      <c r="Q483" s="185"/>
      <c r="R483" s="185"/>
      <c r="S483" s="185"/>
      <c r="T483" s="186"/>
      <c r="AT483" s="180" t="s">
        <v>154</v>
      </c>
      <c r="AU483" s="180" t="s">
        <v>152</v>
      </c>
      <c r="AV483" s="12" t="s">
        <v>152</v>
      </c>
      <c r="AW483" s="12" t="s">
        <v>36</v>
      </c>
      <c r="AX483" s="12" t="s">
        <v>72</v>
      </c>
      <c r="AY483" s="180" t="s">
        <v>143</v>
      </c>
    </row>
    <row r="484" spans="2:65" s="13" customFormat="1" x14ac:dyDescent="0.3">
      <c r="B484" s="187"/>
      <c r="D484" s="188" t="s">
        <v>154</v>
      </c>
      <c r="E484" s="189" t="s">
        <v>3</v>
      </c>
      <c r="F484" s="190" t="s">
        <v>159</v>
      </c>
      <c r="H484" s="191">
        <v>217</v>
      </c>
      <c r="I484" s="326"/>
      <c r="L484" s="187"/>
      <c r="M484" s="193"/>
      <c r="N484" s="194"/>
      <c r="O484" s="194"/>
      <c r="P484" s="194"/>
      <c r="Q484" s="194"/>
      <c r="R484" s="194"/>
      <c r="S484" s="194"/>
      <c r="T484" s="195"/>
      <c r="AT484" s="196" t="s">
        <v>154</v>
      </c>
      <c r="AU484" s="196" t="s">
        <v>152</v>
      </c>
      <c r="AV484" s="13" t="s">
        <v>151</v>
      </c>
      <c r="AW484" s="13" t="s">
        <v>36</v>
      </c>
      <c r="AX484" s="13" t="s">
        <v>23</v>
      </c>
      <c r="AY484" s="196" t="s">
        <v>143</v>
      </c>
    </row>
    <row r="485" spans="2:65" s="1" customFormat="1" ht="22.5" customHeight="1" x14ac:dyDescent="0.3">
      <c r="B485" s="158"/>
      <c r="C485" s="159" t="s">
        <v>659</v>
      </c>
      <c r="D485" s="159" t="s">
        <v>146</v>
      </c>
      <c r="E485" s="160" t="s">
        <v>660</v>
      </c>
      <c r="F485" s="161" t="s">
        <v>661</v>
      </c>
      <c r="G485" s="162" t="s">
        <v>149</v>
      </c>
      <c r="H485" s="163">
        <v>58</v>
      </c>
      <c r="I485" s="322">
        <v>0</v>
      </c>
      <c r="J485" s="164">
        <f>ROUND(I485*H485,2)</f>
        <v>0</v>
      </c>
      <c r="K485" s="161" t="s">
        <v>150</v>
      </c>
      <c r="L485" s="34"/>
      <c r="M485" s="165" t="s">
        <v>3</v>
      </c>
      <c r="N485" s="166" t="s">
        <v>44</v>
      </c>
      <c r="O485" s="35"/>
      <c r="P485" s="167">
        <f>O485*H485</f>
        <v>0</v>
      </c>
      <c r="Q485" s="167">
        <v>2.0480000000000002E-2</v>
      </c>
      <c r="R485" s="167">
        <f>Q485*H485</f>
        <v>1.18784</v>
      </c>
      <c r="S485" s="167">
        <v>0</v>
      </c>
      <c r="T485" s="168">
        <f>S485*H485</f>
        <v>0</v>
      </c>
      <c r="AR485" s="18" t="s">
        <v>151</v>
      </c>
      <c r="AT485" s="18" t="s">
        <v>146</v>
      </c>
      <c r="AU485" s="18" t="s">
        <v>152</v>
      </c>
      <c r="AY485" s="18" t="s">
        <v>143</v>
      </c>
      <c r="BE485" s="169">
        <f>IF(N485="základní",J485,0)</f>
        <v>0</v>
      </c>
      <c r="BF485" s="169">
        <f>IF(N485="snížená",J485,0)</f>
        <v>0</v>
      </c>
      <c r="BG485" s="169">
        <f>IF(N485="zákl. přenesená",J485,0)</f>
        <v>0</v>
      </c>
      <c r="BH485" s="169">
        <f>IF(N485="sníž. přenesená",J485,0)</f>
        <v>0</v>
      </c>
      <c r="BI485" s="169">
        <f>IF(N485="nulová",J485,0)</f>
        <v>0</v>
      </c>
      <c r="BJ485" s="18" t="s">
        <v>152</v>
      </c>
      <c r="BK485" s="169">
        <f>ROUND(I485*H485,2)</f>
        <v>0</v>
      </c>
      <c r="BL485" s="18" t="s">
        <v>151</v>
      </c>
      <c r="BM485" s="18" t="s">
        <v>662</v>
      </c>
    </row>
    <row r="486" spans="2:65" s="11" customFormat="1" x14ac:dyDescent="0.3">
      <c r="B486" s="170"/>
      <c r="D486" s="171" t="s">
        <v>154</v>
      </c>
      <c r="E486" s="172" t="s">
        <v>3</v>
      </c>
      <c r="F486" s="173" t="s">
        <v>663</v>
      </c>
      <c r="H486" s="174" t="s">
        <v>3</v>
      </c>
      <c r="I486" s="175"/>
      <c r="L486" s="170"/>
      <c r="M486" s="176"/>
      <c r="N486" s="177"/>
      <c r="O486" s="177"/>
      <c r="P486" s="177"/>
      <c r="Q486" s="177"/>
      <c r="R486" s="177"/>
      <c r="S486" s="177"/>
      <c r="T486" s="178"/>
      <c r="AT486" s="174" t="s">
        <v>154</v>
      </c>
      <c r="AU486" s="174" t="s">
        <v>152</v>
      </c>
      <c r="AV486" s="11" t="s">
        <v>23</v>
      </c>
      <c r="AW486" s="11" t="s">
        <v>36</v>
      </c>
      <c r="AX486" s="11" t="s">
        <v>72</v>
      </c>
      <c r="AY486" s="174" t="s">
        <v>143</v>
      </c>
    </row>
    <row r="487" spans="2:65" s="11" customFormat="1" x14ac:dyDescent="0.3">
      <c r="B487" s="170"/>
      <c r="D487" s="171" t="s">
        <v>154</v>
      </c>
      <c r="E487" s="172" t="s">
        <v>3</v>
      </c>
      <c r="F487" s="173" t="s">
        <v>664</v>
      </c>
      <c r="H487" s="174" t="s">
        <v>3</v>
      </c>
      <c r="I487" s="175"/>
      <c r="L487" s="170"/>
      <c r="M487" s="176"/>
      <c r="N487" s="177"/>
      <c r="O487" s="177"/>
      <c r="P487" s="177"/>
      <c r="Q487" s="177"/>
      <c r="R487" s="177"/>
      <c r="S487" s="177"/>
      <c r="T487" s="178"/>
      <c r="AT487" s="174" t="s">
        <v>154</v>
      </c>
      <c r="AU487" s="174" t="s">
        <v>152</v>
      </c>
      <c r="AV487" s="11" t="s">
        <v>23</v>
      </c>
      <c r="AW487" s="11" t="s">
        <v>36</v>
      </c>
      <c r="AX487" s="11" t="s">
        <v>72</v>
      </c>
      <c r="AY487" s="174" t="s">
        <v>143</v>
      </c>
    </row>
    <row r="488" spans="2:65" s="11" customFormat="1" x14ac:dyDescent="0.3">
      <c r="B488" s="170"/>
      <c r="D488" s="171" t="s">
        <v>154</v>
      </c>
      <c r="E488" s="172" t="s">
        <v>3</v>
      </c>
      <c r="F488" s="173" t="s">
        <v>665</v>
      </c>
      <c r="H488" s="174" t="s">
        <v>3</v>
      </c>
      <c r="I488" s="175"/>
      <c r="L488" s="170"/>
      <c r="M488" s="176"/>
      <c r="N488" s="177"/>
      <c r="O488" s="177"/>
      <c r="P488" s="177"/>
      <c r="Q488" s="177"/>
      <c r="R488" s="177"/>
      <c r="S488" s="177"/>
      <c r="T488" s="178"/>
      <c r="AT488" s="174" t="s">
        <v>154</v>
      </c>
      <c r="AU488" s="174" t="s">
        <v>152</v>
      </c>
      <c r="AV488" s="11" t="s">
        <v>23</v>
      </c>
      <c r="AW488" s="11" t="s">
        <v>36</v>
      </c>
      <c r="AX488" s="11" t="s">
        <v>72</v>
      </c>
      <c r="AY488" s="174" t="s">
        <v>143</v>
      </c>
    </row>
    <row r="489" spans="2:65" s="12" customFormat="1" x14ac:dyDescent="0.3">
      <c r="B489" s="179"/>
      <c r="D489" s="171" t="s">
        <v>154</v>
      </c>
      <c r="E489" s="180" t="s">
        <v>3</v>
      </c>
      <c r="F489" s="181" t="s">
        <v>666</v>
      </c>
      <c r="H489" s="182">
        <v>50</v>
      </c>
      <c r="I489" s="183"/>
      <c r="L489" s="179"/>
      <c r="M489" s="184"/>
      <c r="N489" s="185"/>
      <c r="O489" s="185"/>
      <c r="P489" s="185"/>
      <c r="Q489" s="185"/>
      <c r="R489" s="185"/>
      <c r="S489" s="185"/>
      <c r="T489" s="186"/>
      <c r="AT489" s="180" t="s">
        <v>154</v>
      </c>
      <c r="AU489" s="180" t="s">
        <v>152</v>
      </c>
      <c r="AV489" s="12" t="s">
        <v>152</v>
      </c>
      <c r="AW489" s="12" t="s">
        <v>36</v>
      </c>
      <c r="AX489" s="12" t="s">
        <v>72</v>
      </c>
      <c r="AY489" s="180" t="s">
        <v>143</v>
      </c>
    </row>
    <row r="490" spans="2:65" s="14" customFormat="1" x14ac:dyDescent="0.3">
      <c r="B490" s="200"/>
      <c r="D490" s="171" t="s">
        <v>154</v>
      </c>
      <c r="E490" s="201" t="s">
        <v>3</v>
      </c>
      <c r="F490" s="202" t="s">
        <v>256</v>
      </c>
      <c r="H490" s="203">
        <v>50</v>
      </c>
      <c r="I490" s="204"/>
      <c r="L490" s="200"/>
      <c r="M490" s="205"/>
      <c r="N490" s="206"/>
      <c r="O490" s="206"/>
      <c r="P490" s="206"/>
      <c r="Q490" s="206"/>
      <c r="R490" s="206"/>
      <c r="S490" s="206"/>
      <c r="T490" s="207"/>
      <c r="AT490" s="201" t="s">
        <v>154</v>
      </c>
      <c r="AU490" s="201" t="s">
        <v>152</v>
      </c>
      <c r="AV490" s="14" t="s">
        <v>163</v>
      </c>
      <c r="AW490" s="14" t="s">
        <v>36</v>
      </c>
      <c r="AX490" s="14" t="s">
        <v>72</v>
      </c>
      <c r="AY490" s="201" t="s">
        <v>143</v>
      </c>
    </row>
    <row r="491" spans="2:65" s="11" customFormat="1" x14ac:dyDescent="0.3">
      <c r="B491" s="170"/>
      <c r="D491" s="171" t="s">
        <v>154</v>
      </c>
      <c r="E491" s="172" t="s">
        <v>3</v>
      </c>
      <c r="F491" s="173" t="s">
        <v>667</v>
      </c>
      <c r="H491" s="174" t="s">
        <v>3</v>
      </c>
      <c r="I491" s="175"/>
      <c r="L491" s="170"/>
      <c r="M491" s="176"/>
      <c r="N491" s="177"/>
      <c r="O491" s="177"/>
      <c r="P491" s="177"/>
      <c r="Q491" s="177"/>
      <c r="R491" s="177"/>
      <c r="S491" s="177"/>
      <c r="T491" s="178"/>
      <c r="AT491" s="174" t="s">
        <v>154</v>
      </c>
      <c r="AU491" s="174" t="s">
        <v>152</v>
      </c>
      <c r="AV491" s="11" t="s">
        <v>23</v>
      </c>
      <c r="AW491" s="11" t="s">
        <v>36</v>
      </c>
      <c r="AX491" s="11" t="s">
        <v>72</v>
      </c>
      <c r="AY491" s="174" t="s">
        <v>143</v>
      </c>
    </row>
    <row r="492" spans="2:65" s="11" customFormat="1" x14ac:dyDescent="0.3">
      <c r="B492" s="170"/>
      <c r="D492" s="171" t="s">
        <v>154</v>
      </c>
      <c r="E492" s="172" t="s">
        <v>3</v>
      </c>
      <c r="F492" s="173" t="s">
        <v>668</v>
      </c>
      <c r="H492" s="174" t="s">
        <v>3</v>
      </c>
      <c r="I492" s="175"/>
      <c r="L492" s="170"/>
      <c r="M492" s="176"/>
      <c r="N492" s="177"/>
      <c r="O492" s="177"/>
      <c r="P492" s="177"/>
      <c r="Q492" s="177"/>
      <c r="R492" s="177"/>
      <c r="S492" s="177"/>
      <c r="T492" s="178"/>
      <c r="AT492" s="174" t="s">
        <v>154</v>
      </c>
      <c r="AU492" s="174" t="s">
        <v>152</v>
      </c>
      <c r="AV492" s="11" t="s">
        <v>23</v>
      </c>
      <c r="AW492" s="11" t="s">
        <v>36</v>
      </c>
      <c r="AX492" s="11" t="s">
        <v>72</v>
      </c>
      <c r="AY492" s="174" t="s">
        <v>143</v>
      </c>
    </row>
    <row r="493" spans="2:65" s="11" customFormat="1" x14ac:dyDescent="0.3">
      <c r="B493" s="170"/>
      <c r="D493" s="171" t="s">
        <v>154</v>
      </c>
      <c r="E493" s="172" t="s">
        <v>3</v>
      </c>
      <c r="F493" s="173" t="s">
        <v>669</v>
      </c>
      <c r="H493" s="174" t="s">
        <v>3</v>
      </c>
      <c r="I493" s="175"/>
      <c r="L493" s="170"/>
      <c r="M493" s="176"/>
      <c r="N493" s="177"/>
      <c r="O493" s="177"/>
      <c r="P493" s="177"/>
      <c r="Q493" s="177"/>
      <c r="R493" s="177"/>
      <c r="S493" s="177"/>
      <c r="T493" s="178"/>
      <c r="AT493" s="174" t="s">
        <v>154</v>
      </c>
      <c r="AU493" s="174" t="s">
        <v>152</v>
      </c>
      <c r="AV493" s="11" t="s">
        <v>23</v>
      </c>
      <c r="AW493" s="11" t="s">
        <v>36</v>
      </c>
      <c r="AX493" s="11" t="s">
        <v>72</v>
      </c>
      <c r="AY493" s="174" t="s">
        <v>143</v>
      </c>
    </row>
    <row r="494" spans="2:65" s="12" customFormat="1" x14ac:dyDescent="0.3">
      <c r="B494" s="179"/>
      <c r="D494" s="171" t="s">
        <v>154</v>
      </c>
      <c r="E494" s="180" t="s">
        <v>3</v>
      </c>
      <c r="F494" s="181" t="s">
        <v>670</v>
      </c>
      <c r="H494" s="182">
        <v>8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154</v>
      </c>
      <c r="AU494" s="180" t="s">
        <v>152</v>
      </c>
      <c r="AV494" s="12" t="s">
        <v>152</v>
      </c>
      <c r="AW494" s="12" t="s">
        <v>36</v>
      </c>
      <c r="AX494" s="12" t="s">
        <v>72</v>
      </c>
      <c r="AY494" s="180" t="s">
        <v>143</v>
      </c>
    </row>
    <row r="495" spans="2:65" s="14" customFormat="1" x14ac:dyDescent="0.3">
      <c r="B495" s="200"/>
      <c r="D495" s="171" t="s">
        <v>154</v>
      </c>
      <c r="E495" s="201" t="s">
        <v>3</v>
      </c>
      <c r="F495" s="202" t="s">
        <v>262</v>
      </c>
      <c r="H495" s="203">
        <v>8</v>
      </c>
      <c r="I495" s="204"/>
      <c r="L495" s="200"/>
      <c r="M495" s="205"/>
      <c r="N495" s="206"/>
      <c r="O495" s="206"/>
      <c r="P495" s="206"/>
      <c r="Q495" s="206"/>
      <c r="R495" s="206"/>
      <c r="S495" s="206"/>
      <c r="T495" s="207"/>
      <c r="AT495" s="201" t="s">
        <v>154</v>
      </c>
      <c r="AU495" s="201" t="s">
        <v>152</v>
      </c>
      <c r="AV495" s="14" t="s">
        <v>163</v>
      </c>
      <c r="AW495" s="14" t="s">
        <v>36</v>
      </c>
      <c r="AX495" s="14" t="s">
        <v>72</v>
      </c>
      <c r="AY495" s="201" t="s">
        <v>143</v>
      </c>
    </row>
    <row r="496" spans="2:65" s="13" customFormat="1" x14ac:dyDescent="0.3">
      <c r="B496" s="187"/>
      <c r="D496" s="188" t="s">
        <v>154</v>
      </c>
      <c r="E496" s="189" t="s">
        <v>3</v>
      </c>
      <c r="F496" s="190" t="s">
        <v>159</v>
      </c>
      <c r="H496" s="191">
        <v>58</v>
      </c>
      <c r="I496" s="192"/>
      <c r="L496" s="187"/>
      <c r="M496" s="193"/>
      <c r="N496" s="194"/>
      <c r="O496" s="194"/>
      <c r="P496" s="194"/>
      <c r="Q496" s="194"/>
      <c r="R496" s="194"/>
      <c r="S496" s="194"/>
      <c r="T496" s="195"/>
      <c r="AT496" s="196" t="s">
        <v>154</v>
      </c>
      <c r="AU496" s="196" t="s">
        <v>152</v>
      </c>
      <c r="AV496" s="13" t="s">
        <v>151</v>
      </c>
      <c r="AW496" s="13" t="s">
        <v>36</v>
      </c>
      <c r="AX496" s="13" t="s">
        <v>23</v>
      </c>
      <c r="AY496" s="196" t="s">
        <v>143</v>
      </c>
    </row>
    <row r="497" spans="2:65" s="1" customFormat="1" ht="31.5" customHeight="1" x14ac:dyDescent="0.3">
      <c r="B497" s="158"/>
      <c r="C497" s="159" t="s">
        <v>671</v>
      </c>
      <c r="D497" s="159" t="s">
        <v>146</v>
      </c>
      <c r="E497" s="160" t="s">
        <v>672</v>
      </c>
      <c r="F497" s="161" t="s">
        <v>673</v>
      </c>
      <c r="G497" s="162" t="s">
        <v>149</v>
      </c>
      <c r="H497" s="163">
        <v>164</v>
      </c>
      <c r="I497" s="322">
        <v>0</v>
      </c>
      <c r="J497" s="164">
        <f>ROUND(I497*H497,2)</f>
        <v>0</v>
      </c>
      <c r="K497" s="161" t="s">
        <v>150</v>
      </c>
      <c r="L497" s="34"/>
      <c r="M497" s="165" t="s">
        <v>3</v>
      </c>
      <c r="N497" s="166" t="s">
        <v>44</v>
      </c>
      <c r="O497" s="35"/>
      <c r="P497" s="167">
        <f>O497*H497</f>
        <v>0</v>
      </c>
      <c r="Q497" s="167">
        <v>7.9000000000000008E-3</v>
      </c>
      <c r="R497" s="167">
        <f>Q497*H497</f>
        <v>1.2956000000000001</v>
      </c>
      <c r="S497" s="167">
        <v>0</v>
      </c>
      <c r="T497" s="168">
        <f>S497*H497</f>
        <v>0</v>
      </c>
      <c r="AR497" s="18" t="s">
        <v>151</v>
      </c>
      <c r="AT497" s="18" t="s">
        <v>146</v>
      </c>
      <c r="AU497" s="18" t="s">
        <v>152</v>
      </c>
      <c r="AY497" s="18" t="s">
        <v>143</v>
      </c>
      <c r="BE497" s="169">
        <f>IF(N497="základní",J497,0)</f>
        <v>0</v>
      </c>
      <c r="BF497" s="169">
        <f>IF(N497="snížená",J497,0)</f>
        <v>0</v>
      </c>
      <c r="BG497" s="169">
        <f>IF(N497="zákl. přenesená",J497,0)</f>
        <v>0</v>
      </c>
      <c r="BH497" s="169">
        <f>IF(N497="sníž. přenesená",J497,0)</f>
        <v>0</v>
      </c>
      <c r="BI497" s="169">
        <f>IF(N497="nulová",J497,0)</f>
        <v>0</v>
      </c>
      <c r="BJ497" s="18" t="s">
        <v>152</v>
      </c>
      <c r="BK497" s="169">
        <f>ROUND(I497*H497,2)</f>
        <v>0</v>
      </c>
      <c r="BL497" s="18" t="s">
        <v>151</v>
      </c>
      <c r="BM497" s="18" t="s">
        <v>674</v>
      </c>
    </row>
    <row r="498" spans="2:65" s="11" customFormat="1" x14ac:dyDescent="0.3">
      <c r="B498" s="170"/>
      <c r="D498" s="171" t="s">
        <v>154</v>
      </c>
      <c r="E498" s="172" t="s">
        <v>3</v>
      </c>
      <c r="F498" s="173" t="s">
        <v>675</v>
      </c>
      <c r="H498" s="174" t="s">
        <v>3</v>
      </c>
      <c r="I498" s="175"/>
      <c r="L498" s="170"/>
      <c r="M498" s="176"/>
      <c r="N498" s="177"/>
      <c r="O498" s="177"/>
      <c r="P498" s="177"/>
      <c r="Q498" s="177"/>
      <c r="R498" s="177"/>
      <c r="S498" s="177"/>
      <c r="T498" s="178"/>
      <c r="AT498" s="174" t="s">
        <v>154</v>
      </c>
      <c r="AU498" s="174" t="s">
        <v>152</v>
      </c>
      <c r="AV498" s="11" t="s">
        <v>23</v>
      </c>
      <c r="AW498" s="11" t="s">
        <v>36</v>
      </c>
      <c r="AX498" s="11" t="s">
        <v>72</v>
      </c>
      <c r="AY498" s="174" t="s">
        <v>143</v>
      </c>
    </row>
    <row r="499" spans="2:65" s="11" customFormat="1" x14ac:dyDescent="0.3">
      <c r="B499" s="170"/>
      <c r="D499" s="171" t="s">
        <v>154</v>
      </c>
      <c r="E499" s="172" t="s">
        <v>3</v>
      </c>
      <c r="F499" s="173" t="s">
        <v>676</v>
      </c>
      <c r="H499" s="174" t="s">
        <v>3</v>
      </c>
      <c r="I499" s="175"/>
      <c r="L499" s="170"/>
      <c r="M499" s="176"/>
      <c r="N499" s="177"/>
      <c r="O499" s="177"/>
      <c r="P499" s="177"/>
      <c r="Q499" s="177"/>
      <c r="R499" s="177"/>
      <c r="S499" s="177"/>
      <c r="T499" s="178"/>
      <c r="AT499" s="174" t="s">
        <v>154</v>
      </c>
      <c r="AU499" s="174" t="s">
        <v>152</v>
      </c>
      <c r="AV499" s="11" t="s">
        <v>23</v>
      </c>
      <c r="AW499" s="11" t="s">
        <v>36</v>
      </c>
      <c r="AX499" s="11" t="s">
        <v>72</v>
      </c>
      <c r="AY499" s="174" t="s">
        <v>143</v>
      </c>
    </row>
    <row r="500" spans="2:65" s="12" customFormat="1" x14ac:dyDescent="0.3">
      <c r="B500" s="179"/>
      <c r="D500" s="171" t="s">
        <v>154</v>
      </c>
      <c r="E500" s="180" t="s">
        <v>3</v>
      </c>
      <c r="F500" s="181" t="s">
        <v>677</v>
      </c>
      <c r="H500" s="182">
        <v>100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154</v>
      </c>
      <c r="AU500" s="180" t="s">
        <v>152</v>
      </c>
      <c r="AV500" s="12" t="s">
        <v>152</v>
      </c>
      <c r="AW500" s="12" t="s">
        <v>36</v>
      </c>
      <c r="AX500" s="12" t="s">
        <v>72</v>
      </c>
      <c r="AY500" s="180" t="s">
        <v>143</v>
      </c>
    </row>
    <row r="501" spans="2:65" s="11" customFormat="1" x14ac:dyDescent="0.3">
      <c r="B501" s="170"/>
      <c r="D501" s="171" t="s">
        <v>154</v>
      </c>
      <c r="E501" s="172" t="s">
        <v>3</v>
      </c>
      <c r="F501" s="173" t="s">
        <v>678</v>
      </c>
      <c r="H501" s="174" t="s">
        <v>3</v>
      </c>
      <c r="I501" s="175"/>
      <c r="L501" s="170"/>
      <c r="M501" s="176"/>
      <c r="N501" s="177"/>
      <c r="O501" s="177"/>
      <c r="P501" s="177"/>
      <c r="Q501" s="177"/>
      <c r="R501" s="177"/>
      <c r="S501" s="177"/>
      <c r="T501" s="178"/>
      <c r="AT501" s="174" t="s">
        <v>154</v>
      </c>
      <c r="AU501" s="174" t="s">
        <v>152</v>
      </c>
      <c r="AV501" s="11" t="s">
        <v>23</v>
      </c>
      <c r="AW501" s="11" t="s">
        <v>36</v>
      </c>
      <c r="AX501" s="11" t="s">
        <v>72</v>
      </c>
      <c r="AY501" s="174" t="s">
        <v>143</v>
      </c>
    </row>
    <row r="502" spans="2:65" s="11" customFormat="1" x14ac:dyDescent="0.3">
      <c r="B502" s="170"/>
      <c r="D502" s="171" t="s">
        <v>154</v>
      </c>
      <c r="E502" s="172" t="s">
        <v>3</v>
      </c>
      <c r="F502" s="173" t="s">
        <v>679</v>
      </c>
      <c r="H502" s="174" t="s">
        <v>3</v>
      </c>
      <c r="I502" s="175"/>
      <c r="L502" s="170"/>
      <c r="M502" s="176"/>
      <c r="N502" s="177"/>
      <c r="O502" s="177"/>
      <c r="P502" s="177"/>
      <c r="Q502" s="177"/>
      <c r="R502" s="177"/>
      <c r="S502" s="177"/>
      <c r="T502" s="178"/>
      <c r="AT502" s="174" t="s">
        <v>154</v>
      </c>
      <c r="AU502" s="174" t="s">
        <v>152</v>
      </c>
      <c r="AV502" s="11" t="s">
        <v>23</v>
      </c>
      <c r="AW502" s="11" t="s">
        <v>36</v>
      </c>
      <c r="AX502" s="11" t="s">
        <v>72</v>
      </c>
      <c r="AY502" s="174" t="s">
        <v>143</v>
      </c>
    </row>
    <row r="503" spans="2:65" s="12" customFormat="1" x14ac:dyDescent="0.3">
      <c r="B503" s="179"/>
      <c r="D503" s="171" t="s">
        <v>154</v>
      </c>
      <c r="E503" s="180" t="s">
        <v>3</v>
      </c>
      <c r="F503" s="181" t="s">
        <v>680</v>
      </c>
      <c r="H503" s="182">
        <v>64</v>
      </c>
      <c r="I503" s="183"/>
      <c r="L503" s="179"/>
      <c r="M503" s="184"/>
      <c r="N503" s="185"/>
      <c r="O503" s="185"/>
      <c r="P503" s="185"/>
      <c r="Q503" s="185"/>
      <c r="R503" s="185"/>
      <c r="S503" s="185"/>
      <c r="T503" s="186"/>
      <c r="AT503" s="180" t="s">
        <v>154</v>
      </c>
      <c r="AU503" s="180" t="s">
        <v>152</v>
      </c>
      <c r="AV503" s="12" t="s">
        <v>152</v>
      </c>
      <c r="AW503" s="12" t="s">
        <v>36</v>
      </c>
      <c r="AX503" s="12" t="s">
        <v>72</v>
      </c>
      <c r="AY503" s="180" t="s">
        <v>143</v>
      </c>
    </row>
    <row r="504" spans="2:65" s="13" customFormat="1" x14ac:dyDescent="0.3">
      <c r="B504" s="187"/>
      <c r="D504" s="188" t="s">
        <v>154</v>
      </c>
      <c r="E504" s="189" t="s">
        <v>3</v>
      </c>
      <c r="F504" s="190" t="s">
        <v>159</v>
      </c>
      <c r="H504" s="191">
        <v>164</v>
      </c>
      <c r="I504" s="192"/>
      <c r="L504" s="187"/>
      <c r="M504" s="193"/>
      <c r="N504" s="194"/>
      <c r="O504" s="194"/>
      <c r="P504" s="194"/>
      <c r="Q504" s="194"/>
      <c r="R504" s="194"/>
      <c r="S504" s="194"/>
      <c r="T504" s="195"/>
      <c r="AT504" s="196" t="s">
        <v>154</v>
      </c>
      <c r="AU504" s="196" t="s">
        <v>152</v>
      </c>
      <c r="AV504" s="13" t="s">
        <v>151</v>
      </c>
      <c r="AW504" s="13" t="s">
        <v>36</v>
      </c>
      <c r="AX504" s="13" t="s">
        <v>23</v>
      </c>
      <c r="AY504" s="196" t="s">
        <v>143</v>
      </c>
    </row>
    <row r="505" spans="2:65" s="1" customFormat="1" ht="22.5" customHeight="1" x14ac:dyDescent="0.3">
      <c r="B505" s="158"/>
      <c r="C505" s="159" t="s">
        <v>681</v>
      </c>
      <c r="D505" s="159" t="s">
        <v>146</v>
      </c>
      <c r="E505" s="160" t="s">
        <v>682</v>
      </c>
      <c r="F505" s="161" t="s">
        <v>683</v>
      </c>
      <c r="G505" s="162" t="s">
        <v>149</v>
      </c>
      <c r="H505" s="163">
        <v>69</v>
      </c>
      <c r="I505" s="322">
        <v>0</v>
      </c>
      <c r="J505" s="164">
        <f>ROUND(I505*H505,2)</f>
        <v>0</v>
      </c>
      <c r="K505" s="161" t="s">
        <v>150</v>
      </c>
      <c r="L505" s="34"/>
      <c r="M505" s="165" t="s">
        <v>3</v>
      </c>
      <c r="N505" s="166" t="s">
        <v>44</v>
      </c>
      <c r="O505" s="35"/>
      <c r="P505" s="167">
        <f>O505*H505</f>
        <v>0</v>
      </c>
      <c r="Q505" s="167">
        <v>1.2E-4</v>
      </c>
      <c r="R505" s="167">
        <f>Q505*H505</f>
        <v>8.2800000000000009E-3</v>
      </c>
      <c r="S505" s="167">
        <v>0</v>
      </c>
      <c r="T505" s="168">
        <f>S505*H505</f>
        <v>0</v>
      </c>
      <c r="AR505" s="18" t="s">
        <v>151</v>
      </c>
      <c r="AT505" s="18" t="s">
        <v>146</v>
      </c>
      <c r="AU505" s="18" t="s">
        <v>152</v>
      </c>
      <c r="AY505" s="18" t="s">
        <v>143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18" t="s">
        <v>152</v>
      </c>
      <c r="BK505" s="169">
        <f>ROUND(I505*H505,2)</f>
        <v>0</v>
      </c>
      <c r="BL505" s="18" t="s">
        <v>151</v>
      </c>
      <c r="BM505" s="18" t="s">
        <v>684</v>
      </c>
    </row>
    <row r="506" spans="2:65" s="12" customFormat="1" x14ac:dyDescent="0.3">
      <c r="B506" s="179"/>
      <c r="D506" s="171" t="s">
        <v>154</v>
      </c>
      <c r="E506" s="180" t="s">
        <v>3</v>
      </c>
      <c r="F506" s="181" t="s">
        <v>685</v>
      </c>
      <c r="H506" s="182">
        <v>22.89</v>
      </c>
      <c r="I506" s="183"/>
      <c r="L506" s="179"/>
      <c r="M506" s="184"/>
      <c r="N506" s="185"/>
      <c r="O506" s="185"/>
      <c r="P506" s="185"/>
      <c r="Q506" s="185"/>
      <c r="R506" s="185"/>
      <c r="S506" s="185"/>
      <c r="T506" s="186"/>
      <c r="AT506" s="180" t="s">
        <v>154</v>
      </c>
      <c r="AU506" s="180" t="s">
        <v>152</v>
      </c>
      <c r="AV506" s="12" t="s">
        <v>152</v>
      </c>
      <c r="AW506" s="12" t="s">
        <v>36</v>
      </c>
      <c r="AX506" s="12" t="s">
        <v>72</v>
      </c>
      <c r="AY506" s="180" t="s">
        <v>143</v>
      </c>
    </row>
    <row r="507" spans="2:65" s="12" customFormat="1" x14ac:dyDescent="0.3">
      <c r="B507" s="179"/>
      <c r="D507" s="171" t="s">
        <v>154</v>
      </c>
      <c r="E507" s="180" t="s">
        <v>3</v>
      </c>
      <c r="F507" s="181" t="s">
        <v>686</v>
      </c>
      <c r="H507" s="182">
        <v>19.233000000000001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154</v>
      </c>
      <c r="AU507" s="180" t="s">
        <v>152</v>
      </c>
      <c r="AV507" s="12" t="s">
        <v>152</v>
      </c>
      <c r="AW507" s="12" t="s">
        <v>36</v>
      </c>
      <c r="AX507" s="12" t="s">
        <v>72</v>
      </c>
      <c r="AY507" s="180" t="s">
        <v>143</v>
      </c>
    </row>
    <row r="508" spans="2:65" s="12" customFormat="1" x14ac:dyDescent="0.3">
      <c r="B508" s="179"/>
      <c r="D508" s="171" t="s">
        <v>154</v>
      </c>
      <c r="E508" s="180" t="s">
        <v>3</v>
      </c>
      <c r="F508" s="181" t="s">
        <v>687</v>
      </c>
      <c r="H508" s="182">
        <v>20.535</v>
      </c>
      <c r="I508" s="183"/>
      <c r="L508" s="179"/>
      <c r="M508" s="184"/>
      <c r="N508" s="185"/>
      <c r="O508" s="185"/>
      <c r="P508" s="185"/>
      <c r="Q508" s="185"/>
      <c r="R508" s="185"/>
      <c r="S508" s="185"/>
      <c r="T508" s="186"/>
      <c r="AT508" s="180" t="s">
        <v>154</v>
      </c>
      <c r="AU508" s="180" t="s">
        <v>152</v>
      </c>
      <c r="AV508" s="12" t="s">
        <v>152</v>
      </c>
      <c r="AW508" s="12" t="s">
        <v>36</v>
      </c>
      <c r="AX508" s="12" t="s">
        <v>72</v>
      </c>
      <c r="AY508" s="180" t="s">
        <v>143</v>
      </c>
    </row>
    <row r="509" spans="2:65" s="12" customFormat="1" x14ac:dyDescent="0.3">
      <c r="B509" s="179"/>
      <c r="D509" s="171" t="s">
        <v>154</v>
      </c>
      <c r="E509" s="180" t="s">
        <v>3</v>
      </c>
      <c r="F509" s="181" t="s">
        <v>688</v>
      </c>
      <c r="H509" s="182">
        <v>6.3419999999999996</v>
      </c>
      <c r="I509" s="183"/>
      <c r="L509" s="179"/>
      <c r="M509" s="184"/>
      <c r="N509" s="185"/>
      <c r="O509" s="185"/>
      <c r="P509" s="185"/>
      <c r="Q509" s="185"/>
      <c r="R509" s="185"/>
      <c r="S509" s="185"/>
      <c r="T509" s="186"/>
      <c r="AT509" s="180" t="s">
        <v>154</v>
      </c>
      <c r="AU509" s="180" t="s">
        <v>152</v>
      </c>
      <c r="AV509" s="12" t="s">
        <v>152</v>
      </c>
      <c r="AW509" s="12" t="s">
        <v>36</v>
      </c>
      <c r="AX509" s="12" t="s">
        <v>72</v>
      </c>
      <c r="AY509" s="180" t="s">
        <v>143</v>
      </c>
    </row>
    <row r="510" spans="2:65" s="13" customFormat="1" x14ac:dyDescent="0.3">
      <c r="B510" s="187"/>
      <c r="D510" s="188" t="s">
        <v>154</v>
      </c>
      <c r="E510" s="189" t="s">
        <v>3</v>
      </c>
      <c r="F510" s="190" t="s">
        <v>159</v>
      </c>
      <c r="H510" s="191">
        <v>69</v>
      </c>
      <c r="I510" s="192"/>
      <c r="L510" s="187"/>
      <c r="M510" s="193"/>
      <c r="N510" s="194"/>
      <c r="O510" s="194"/>
      <c r="P510" s="194"/>
      <c r="Q510" s="194"/>
      <c r="R510" s="194"/>
      <c r="S510" s="194"/>
      <c r="T510" s="195"/>
      <c r="AT510" s="196" t="s">
        <v>154</v>
      </c>
      <c r="AU510" s="196" t="s">
        <v>152</v>
      </c>
      <c r="AV510" s="13" t="s">
        <v>151</v>
      </c>
      <c r="AW510" s="13" t="s">
        <v>36</v>
      </c>
      <c r="AX510" s="13" t="s">
        <v>23</v>
      </c>
      <c r="AY510" s="196" t="s">
        <v>143</v>
      </c>
    </row>
    <row r="511" spans="2:65" s="1" customFormat="1" ht="31.5" customHeight="1" x14ac:dyDescent="0.3">
      <c r="B511" s="158"/>
      <c r="C511" s="159" t="s">
        <v>689</v>
      </c>
      <c r="D511" s="159" t="s">
        <v>146</v>
      </c>
      <c r="E511" s="160" t="s">
        <v>690</v>
      </c>
      <c r="F511" s="161" t="s">
        <v>691</v>
      </c>
      <c r="G511" s="162" t="s">
        <v>149</v>
      </c>
      <c r="H511" s="163">
        <v>33</v>
      </c>
      <c r="I511" s="322">
        <v>0</v>
      </c>
      <c r="J511" s="164">
        <f>ROUND(I511*H511,2)</f>
        <v>0</v>
      </c>
      <c r="K511" s="161" t="s">
        <v>150</v>
      </c>
      <c r="L511" s="34"/>
      <c r="M511" s="165" t="s">
        <v>3</v>
      </c>
      <c r="N511" s="166" t="s">
        <v>44</v>
      </c>
      <c r="O511" s="35"/>
      <c r="P511" s="167">
        <f>O511*H511</f>
        <v>0</v>
      </c>
      <c r="Q511" s="167">
        <v>9.2800000000000001E-3</v>
      </c>
      <c r="R511" s="167">
        <f>Q511*H511</f>
        <v>0.30624000000000001</v>
      </c>
      <c r="S511" s="167">
        <v>0</v>
      </c>
      <c r="T511" s="168">
        <f>S511*H511</f>
        <v>0</v>
      </c>
      <c r="AR511" s="18" t="s">
        <v>151</v>
      </c>
      <c r="AT511" s="18" t="s">
        <v>146</v>
      </c>
      <c r="AU511" s="18" t="s">
        <v>152</v>
      </c>
      <c r="AY511" s="18" t="s">
        <v>143</v>
      </c>
      <c r="BE511" s="169">
        <f>IF(N511="základní",J511,0)</f>
        <v>0</v>
      </c>
      <c r="BF511" s="169">
        <f>IF(N511="snížená",J511,0)</f>
        <v>0</v>
      </c>
      <c r="BG511" s="169">
        <f>IF(N511="zákl. přenesená",J511,0)</f>
        <v>0</v>
      </c>
      <c r="BH511" s="169">
        <f>IF(N511="sníž. přenesená",J511,0)</f>
        <v>0</v>
      </c>
      <c r="BI511" s="169">
        <f>IF(N511="nulová",J511,0)</f>
        <v>0</v>
      </c>
      <c r="BJ511" s="18" t="s">
        <v>152</v>
      </c>
      <c r="BK511" s="169">
        <f>ROUND(I511*H511,2)</f>
        <v>0</v>
      </c>
      <c r="BL511" s="18" t="s">
        <v>151</v>
      </c>
      <c r="BM511" s="18" t="s">
        <v>692</v>
      </c>
    </row>
    <row r="512" spans="2:65" s="11" customFormat="1" x14ac:dyDescent="0.3">
      <c r="B512" s="170"/>
      <c r="D512" s="171" t="s">
        <v>154</v>
      </c>
      <c r="E512" s="172" t="s">
        <v>3</v>
      </c>
      <c r="F512" s="173" t="s">
        <v>693</v>
      </c>
      <c r="H512" s="174" t="s">
        <v>3</v>
      </c>
      <c r="I512" s="175"/>
      <c r="L512" s="170"/>
      <c r="M512" s="176"/>
      <c r="N512" s="177"/>
      <c r="O512" s="177"/>
      <c r="P512" s="177"/>
      <c r="Q512" s="177"/>
      <c r="R512" s="177"/>
      <c r="S512" s="177"/>
      <c r="T512" s="178"/>
      <c r="AT512" s="174" t="s">
        <v>154</v>
      </c>
      <c r="AU512" s="174" t="s">
        <v>152</v>
      </c>
      <c r="AV512" s="11" t="s">
        <v>23</v>
      </c>
      <c r="AW512" s="11" t="s">
        <v>36</v>
      </c>
      <c r="AX512" s="11" t="s">
        <v>72</v>
      </c>
      <c r="AY512" s="174" t="s">
        <v>143</v>
      </c>
    </row>
    <row r="513" spans="2:65" s="11" customFormat="1" x14ac:dyDescent="0.3">
      <c r="B513" s="170"/>
      <c r="D513" s="171" t="s">
        <v>154</v>
      </c>
      <c r="E513" s="172" t="s">
        <v>3</v>
      </c>
      <c r="F513" s="173" t="s">
        <v>694</v>
      </c>
      <c r="H513" s="174" t="s">
        <v>3</v>
      </c>
      <c r="I513" s="175"/>
      <c r="L513" s="170"/>
      <c r="M513" s="176"/>
      <c r="N513" s="177"/>
      <c r="O513" s="177"/>
      <c r="P513" s="177"/>
      <c r="Q513" s="177"/>
      <c r="R513" s="177"/>
      <c r="S513" s="177"/>
      <c r="T513" s="178"/>
      <c r="AT513" s="174" t="s">
        <v>154</v>
      </c>
      <c r="AU513" s="174" t="s">
        <v>152</v>
      </c>
      <c r="AV513" s="11" t="s">
        <v>23</v>
      </c>
      <c r="AW513" s="11" t="s">
        <v>36</v>
      </c>
      <c r="AX513" s="11" t="s">
        <v>72</v>
      </c>
      <c r="AY513" s="174" t="s">
        <v>143</v>
      </c>
    </row>
    <row r="514" spans="2:65" s="12" customFormat="1" x14ac:dyDescent="0.3">
      <c r="B514" s="179"/>
      <c r="D514" s="188" t="s">
        <v>154</v>
      </c>
      <c r="E514" s="197" t="s">
        <v>3</v>
      </c>
      <c r="F514" s="198" t="s">
        <v>695</v>
      </c>
      <c r="H514" s="199">
        <v>33</v>
      </c>
      <c r="I514" s="183"/>
      <c r="L514" s="179"/>
      <c r="M514" s="184"/>
      <c r="N514" s="185"/>
      <c r="O514" s="185"/>
      <c r="P514" s="185"/>
      <c r="Q514" s="185"/>
      <c r="R514" s="185"/>
      <c r="S514" s="185"/>
      <c r="T514" s="186"/>
      <c r="AT514" s="180" t="s">
        <v>154</v>
      </c>
      <c r="AU514" s="180" t="s">
        <v>152</v>
      </c>
      <c r="AV514" s="12" t="s">
        <v>152</v>
      </c>
      <c r="AW514" s="12" t="s">
        <v>36</v>
      </c>
      <c r="AX514" s="12" t="s">
        <v>23</v>
      </c>
      <c r="AY514" s="180" t="s">
        <v>143</v>
      </c>
    </row>
    <row r="515" spans="2:65" s="1" customFormat="1" ht="31.5" customHeight="1" x14ac:dyDescent="0.3">
      <c r="B515" s="158"/>
      <c r="C515" s="159" t="s">
        <v>696</v>
      </c>
      <c r="D515" s="159" t="s">
        <v>146</v>
      </c>
      <c r="E515" s="160" t="s">
        <v>697</v>
      </c>
      <c r="F515" s="161" t="s">
        <v>698</v>
      </c>
      <c r="G515" s="162" t="s">
        <v>149</v>
      </c>
      <c r="H515" s="163">
        <v>6</v>
      </c>
      <c r="I515" s="322">
        <v>0</v>
      </c>
      <c r="J515" s="164">
        <f>ROUND(I515*H515,2)</f>
        <v>0</v>
      </c>
      <c r="K515" s="161" t="s">
        <v>150</v>
      </c>
      <c r="L515" s="34"/>
      <c r="M515" s="165" t="s">
        <v>3</v>
      </c>
      <c r="N515" s="166" t="s">
        <v>44</v>
      </c>
      <c r="O515" s="35"/>
      <c r="P515" s="167">
        <f>O515*H515</f>
        <v>0</v>
      </c>
      <c r="Q515" s="167">
        <v>9.5600000000000008E-3</v>
      </c>
      <c r="R515" s="167">
        <f>Q515*H515</f>
        <v>5.7360000000000008E-2</v>
      </c>
      <c r="S515" s="167">
        <v>0</v>
      </c>
      <c r="T515" s="168">
        <f>S515*H515</f>
        <v>0</v>
      </c>
      <c r="AR515" s="18" t="s">
        <v>151</v>
      </c>
      <c r="AT515" s="18" t="s">
        <v>146</v>
      </c>
      <c r="AU515" s="18" t="s">
        <v>152</v>
      </c>
      <c r="AY515" s="18" t="s">
        <v>143</v>
      </c>
      <c r="BE515" s="169">
        <f>IF(N515="základní",J515,0)</f>
        <v>0</v>
      </c>
      <c r="BF515" s="169">
        <f>IF(N515="snížená",J515,0)</f>
        <v>0</v>
      </c>
      <c r="BG515" s="169">
        <f>IF(N515="zákl. přenesená",J515,0)</f>
        <v>0</v>
      </c>
      <c r="BH515" s="169">
        <f>IF(N515="sníž. přenesená",J515,0)</f>
        <v>0</v>
      </c>
      <c r="BI515" s="169">
        <f>IF(N515="nulová",J515,0)</f>
        <v>0</v>
      </c>
      <c r="BJ515" s="18" t="s">
        <v>152</v>
      </c>
      <c r="BK515" s="169">
        <f>ROUND(I515*H515,2)</f>
        <v>0</v>
      </c>
      <c r="BL515" s="18" t="s">
        <v>151</v>
      </c>
      <c r="BM515" s="18" t="s">
        <v>699</v>
      </c>
    </row>
    <row r="516" spans="2:65" s="11" customFormat="1" x14ac:dyDescent="0.3">
      <c r="B516" s="170"/>
      <c r="D516" s="171" t="s">
        <v>154</v>
      </c>
      <c r="E516" s="172" t="s">
        <v>3</v>
      </c>
      <c r="F516" s="173" t="s">
        <v>700</v>
      </c>
      <c r="H516" s="174" t="s">
        <v>3</v>
      </c>
      <c r="I516" s="175"/>
      <c r="L516" s="170"/>
      <c r="M516" s="176"/>
      <c r="N516" s="177"/>
      <c r="O516" s="177"/>
      <c r="P516" s="177"/>
      <c r="Q516" s="177"/>
      <c r="R516" s="177"/>
      <c r="S516" s="177"/>
      <c r="T516" s="178"/>
      <c r="AT516" s="174" t="s">
        <v>154</v>
      </c>
      <c r="AU516" s="174" t="s">
        <v>152</v>
      </c>
      <c r="AV516" s="11" t="s">
        <v>23</v>
      </c>
      <c r="AW516" s="11" t="s">
        <v>36</v>
      </c>
      <c r="AX516" s="11" t="s">
        <v>72</v>
      </c>
      <c r="AY516" s="174" t="s">
        <v>143</v>
      </c>
    </row>
    <row r="517" spans="2:65" s="11" customFormat="1" x14ac:dyDescent="0.3">
      <c r="B517" s="170"/>
      <c r="D517" s="171" t="s">
        <v>154</v>
      </c>
      <c r="E517" s="172" t="s">
        <v>3</v>
      </c>
      <c r="F517" s="173" t="s">
        <v>701</v>
      </c>
      <c r="H517" s="174" t="s">
        <v>3</v>
      </c>
      <c r="I517" s="175"/>
      <c r="L517" s="170"/>
      <c r="M517" s="176"/>
      <c r="N517" s="177"/>
      <c r="O517" s="177"/>
      <c r="P517" s="177"/>
      <c r="Q517" s="177"/>
      <c r="R517" s="177"/>
      <c r="S517" s="177"/>
      <c r="T517" s="178"/>
      <c r="AT517" s="174" t="s">
        <v>154</v>
      </c>
      <c r="AU517" s="174" t="s">
        <v>152</v>
      </c>
      <c r="AV517" s="11" t="s">
        <v>23</v>
      </c>
      <c r="AW517" s="11" t="s">
        <v>36</v>
      </c>
      <c r="AX517" s="11" t="s">
        <v>72</v>
      </c>
      <c r="AY517" s="174" t="s">
        <v>143</v>
      </c>
    </row>
    <row r="518" spans="2:65" s="12" customFormat="1" x14ac:dyDescent="0.3">
      <c r="B518" s="179"/>
      <c r="D518" s="188" t="s">
        <v>154</v>
      </c>
      <c r="E518" s="197" t="s">
        <v>3</v>
      </c>
      <c r="F518" s="198" t="s">
        <v>702</v>
      </c>
      <c r="H518" s="199">
        <v>6</v>
      </c>
      <c r="I518" s="183"/>
      <c r="L518" s="179"/>
      <c r="M518" s="184"/>
      <c r="N518" s="185"/>
      <c r="O518" s="185"/>
      <c r="P518" s="185"/>
      <c r="Q518" s="185"/>
      <c r="R518" s="185"/>
      <c r="S518" s="185"/>
      <c r="T518" s="186"/>
      <c r="AT518" s="180" t="s">
        <v>154</v>
      </c>
      <c r="AU518" s="180" t="s">
        <v>152</v>
      </c>
      <c r="AV518" s="12" t="s">
        <v>152</v>
      </c>
      <c r="AW518" s="12" t="s">
        <v>36</v>
      </c>
      <c r="AX518" s="12" t="s">
        <v>23</v>
      </c>
      <c r="AY518" s="180" t="s">
        <v>143</v>
      </c>
    </row>
    <row r="519" spans="2:65" s="1" customFormat="1" ht="22.5" customHeight="1" x14ac:dyDescent="0.3">
      <c r="B519" s="158"/>
      <c r="C519" s="211" t="s">
        <v>703</v>
      </c>
      <c r="D519" s="211" t="s">
        <v>295</v>
      </c>
      <c r="E519" s="212" t="s">
        <v>704</v>
      </c>
      <c r="F519" s="213" t="s">
        <v>705</v>
      </c>
      <c r="G519" s="214" t="s">
        <v>149</v>
      </c>
      <c r="H519" s="215">
        <v>37</v>
      </c>
      <c r="I519" s="325">
        <v>0</v>
      </c>
      <c r="J519" s="216">
        <f>ROUND(I519*H519,2)</f>
        <v>0</v>
      </c>
      <c r="K519" s="213" t="s">
        <v>3</v>
      </c>
      <c r="L519" s="217"/>
      <c r="M519" s="218" t="s">
        <v>3</v>
      </c>
      <c r="N519" s="219" t="s">
        <v>44</v>
      </c>
      <c r="O519" s="35"/>
      <c r="P519" s="167">
        <f>O519*H519</f>
        <v>0</v>
      </c>
      <c r="Q519" s="167">
        <v>6.0000000000000001E-3</v>
      </c>
      <c r="R519" s="167">
        <f>Q519*H519</f>
        <v>0.222</v>
      </c>
      <c r="S519" s="167">
        <v>0</v>
      </c>
      <c r="T519" s="168">
        <f>S519*H519</f>
        <v>0</v>
      </c>
      <c r="AR519" s="18" t="s">
        <v>191</v>
      </c>
      <c r="AT519" s="18" t="s">
        <v>295</v>
      </c>
      <c r="AU519" s="18" t="s">
        <v>152</v>
      </c>
      <c r="AY519" s="18" t="s">
        <v>143</v>
      </c>
      <c r="BE519" s="169">
        <f>IF(N519="základní",J519,0)</f>
        <v>0</v>
      </c>
      <c r="BF519" s="169">
        <f>IF(N519="snížená",J519,0)</f>
        <v>0</v>
      </c>
      <c r="BG519" s="169">
        <f>IF(N519="zákl. přenesená",J519,0)</f>
        <v>0</v>
      </c>
      <c r="BH519" s="169">
        <f>IF(N519="sníž. přenesená",J519,0)</f>
        <v>0</v>
      </c>
      <c r="BI519" s="169">
        <f>IF(N519="nulová",J519,0)</f>
        <v>0</v>
      </c>
      <c r="BJ519" s="18" t="s">
        <v>152</v>
      </c>
      <c r="BK519" s="169">
        <f>ROUND(I519*H519,2)</f>
        <v>0</v>
      </c>
      <c r="BL519" s="18" t="s">
        <v>151</v>
      </c>
      <c r="BM519" s="18" t="s">
        <v>706</v>
      </c>
    </row>
    <row r="520" spans="2:65" s="11" customFormat="1" x14ac:dyDescent="0.3">
      <c r="B520" s="170"/>
      <c r="D520" s="171" t="s">
        <v>154</v>
      </c>
      <c r="E520" s="172" t="s">
        <v>3</v>
      </c>
      <c r="F520" s="173" t="s">
        <v>707</v>
      </c>
      <c r="H520" s="174" t="s">
        <v>3</v>
      </c>
      <c r="I520" s="175"/>
      <c r="L520" s="170"/>
      <c r="M520" s="176"/>
      <c r="N520" s="177"/>
      <c r="O520" s="177"/>
      <c r="P520" s="177"/>
      <c r="Q520" s="177"/>
      <c r="R520" s="177"/>
      <c r="S520" s="177"/>
      <c r="T520" s="178"/>
      <c r="AT520" s="174" t="s">
        <v>154</v>
      </c>
      <c r="AU520" s="174" t="s">
        <v>152</v>
      </c>
      <c r="AV520" s="11" t="s">
        <v>23</v>
      </c>
      <c r="AW520" s="11" t="s">
        <v>36</v>
      </c>
      <c r="AX520" s="11" t="s">
        <v>72</v>
      </c>
      <c r="AY520" s="174" t="s">
        <v>143</v>
      </c>
    </row>
    <row r="521" spans="2:65" s="11" customFormat="1" x14ac:dyDescent="0.3">
      <c r="B521" s="170"/>
      <c r="D521" s="171" t="s">
        <v>154</v>
      </c>
      <c r="E521" s="172" t="s">
        <v>3</v>
      </c>
      <c r="F521" s="173" t="s">
        <v>708</v>
      </c>
      <c r="H521" s="174" t="s">
        <v>3</v>
      </c>
      <c r="I521" s="175"/>
      <c r="L521" s="170"/>
      <c r="M521" s="176"/>
      <c r="N521" s="177"/>
      <c r="O521" s="177"/>
      <c r="P521" s="177"/>
      <c r="Q521" s="177"/>
      <c r="R521" s="177"/>
      <c r="S521" s="177"/>
      <c r="T521" s="178"/>
      <c r="AT521" s="174" t="s">
        <v>154</v>
      </c>
      <c r="AU521" s="174" t="s">
        <v>152</v>
      </c>
      <c r="AV521" s="11" t="s">
        <v>23</v>
      </c>
      <c r="AW521" s="11" t="s">
        <v>36</v>
      </c>
      <c r="AX521" s="11" t="s">
        <v>72</v>
      </c>
      <c r="AY521" s="174" t="s">
        <v>143</v>
      </c>
    </row>
    <row r="522" spans="2:65" s="12" customFormat="1" x14ac:dyDescent="0.3">
      <c r="B522" s="179"/>
      <c r="D522" s="188" t="s">
        <v>154</v>
      </c>
      <c r="E522" s="197" t="s">
        <v>3</v>
      </c>
      <c r="F522" s="198" t="s">
        <v>709</v>
      </c>
      <c r="H522" s="199">
        <v>37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154</v>
      </c>
      <c r="AU522" s="180" t="s">
        <v>152</v>
      </c>
      <c r="AV522" s="12" t="s">
        <v>152</v>
      </c>
      <c r="AW522" s="12" t="s">
        <v>36</v>
      </c>
      <c r="AX522" s="12" t="s">
        <v>23</v>
      </c>
      <c r="AY522" s="180" t="s">
        <v>143</v>
      </c>
    </row>
    <row r="523" spans="2:65" s="1" customFormat="1" ht="22.5" customHeight="1" x14ac:dyDescent="0.3">
      <c r="B523" s="158"/>
      <c r="C523" s="211" t="s">
        <v>710</v>
      </c>
      <c r="D523" s="211" t="s">
        <v>295</v>
      </c>
      <c r="E523" s="212" t="s">
        <v>711</v>
      </c>
      <c r="F523" s="213" t="s">
        <v>712</v>
      </c>
      <c r="G523" s="214" t="s">
        <v>149</v>
      </c>
      <c r="H523" s="215">
        <v>7</v>
      </c>
      <c r="I523" s="325">
        <v>0</v>
      </c>
      <c r="J523" s="216">
        <f>ROUND(I523*H523,2)</f>
        <v>0</v>
      </c>
      <c r="K523" s="213" t="s">
        <v>150</v>
      </c>
      <c r="L523" s="217"/>
      <c r="M523" s="218" t="s">
        <v>3</v>
      </c>
      <c r="N523" s="219" t="s">
        <v>44</v>
      </c>
      <c r="O523" s="35"/>
      <c r="P523" s="167">
        <f>O523*H523</f>
        <v>0</v>
      </c>
      <c r="Q523" s="167">
        <v>1.7999999999999999E-2</v>
      </c>
      <c r="R523" s="167">
        <f>Q523*H523</f>
        <v>0.126</v>
      </c>
      <c r="S523" s="167">
        <v>0</v>
      </c>
      <c r="T523" s="168">
        <f>S523*H523</f>
        <v>0</v>
      </c>
      <c r="AR523" s="18" t="s">
        <v>191</v>
      </c>
      <c r="AT523" s="18" t="s">
        <v>295</v>
      </c>
      <c r="AU523" s="18" t="s">
        <v>152</v>
      </c>
      <c r="AY523" s="18" t="s">
        <v>143</v>
      </c>
      <c r="BE523" s="169">
        <f>IF(N523="základní",J523,0)</f>
        <v>0</v>
      </c>
      <c r="BF523" s="169">
        <f>IF(N523="snížená",J523,0)</f>
        <v>0</v>
      </c>
      <c r="BG523" s="169">
        <f>IF(N523="zákl. přenesená",J523,0)</f>
        <v>0</v>
      </c>
      <c r="BH523" s="169">
        <f>IF(N523="sníž. přenesená",J523,0)</f>
        <v>0</v>
      </c>
      <c r="BI523" s="169">
        <f>IF(N523="nulová",J523,0)</f>
        <v>0</v>
      </c>
      <c r="BJ523" s="18" t="s">
        <v>152</v>
      </c>
      <c r="BK523" s="169">
        <f>ROUND(I523*H523,2)</f>
        <v>0</v>
      </c>
      <c r="BL523" s="18" t="s">
        <v>151</v>
      </c>
      <c r="BM523" s="18" t="s">
        <v>713</v>
      </c>
    </row>
    <row r="524" spans="2:65" s="11" customFormat="1" x14ac:dyDescent="0.3">
      <c r="B524" s="170"/>
      <c r="D524" s="171" t="s">
        <v>154</v>
      </c>
      <c r="E524" s="172" t="s">
        <v>3</v>
      </c>
      <c r="F524" s="173" t="s">
        <v>707</v>
      </c>
      <c r="H524" s="174" t="s">
        <v>3</v>
      </c>
      <c r="I524" s="175"/>
      <c r="L524" s="170"/>
      <c r="M524" s="176"/>
      <c r="N524" s="177"/>
      <c r="O524" s="177"/>
      <c r="P524" s="177"/>
      <c r="Q524" s="177"/>
      <c r="R524" s="177"/>
      <c r="S524" s="177"/>
      <c r="T524" s="178"/>
      <c r="AT524" s="174" t="s">
        <v>154</v>
      </c>
      <c r="AU524" s="174" t="s">
        <v>152</v>
      </c>
      <c r="AV524" s="11" t="s">
        <v>23</v>
      </c>
      <c r="AW524" s="11" t="s">
        <v>36</v>
      </c>
      <c r="AX524" s="11" t="s">
        <v>72</v>
      </c>
      <c r="AY524" s="174" t="s">
        <v>143</v>
      </c>
    </row>
    <row r="525" spans="2:65" s="11" customFormat="1" x14ac:dyDescent="0.3">
      <c r="B525" s="170"/>
      <c r="D525" s="171" t="s">
        <v>154</v>
      </c>
      <c r="E525" s="172" t="s">
        <v>3</v>
      </c>
      <c r="F525" s="173" t="s">
        <v>714</v>
      </c>
      <c r="H525" s="174" t="s">
        <v>3</v>
      </c>
      <c r="I525" s="175"/>
      <c r="L525" s="170"/>
      <c r="M525" s="176"/>
      <c r="N525" s="177"/>
      <c r="O525" s="177"/>
      <c r="P525" s="177"/>
      <c r="Q525" s="177"/>
      <c r="R525" s="177"/>
      <c r="S525" s="177"/>
      <c r="T525" s="178"/>
      <c r="AT525" s="174" t="s">
        <v>154</v>
      </c>
      <c r="AU525" s="174" t="s">
        <v>152</v>
      </c>
      <c r="AV525" s="11" t="s">
        <v>23</v>
      </c>
      <c r="AW525" s="11" t="s">
        <v>36</v>
      </c>
      <c r="AX525" s="11" t="s">
        <v>72</v>
      </c>
      <c r="AY525" s="174" t="s">
        <v>143</v>
      </c>
    </row>
    <row r="526" spans="2:65" s="12" customFormat="1" x14ac:dyDescent="0.3">
      <c r="B526" s="179"/>
      <c r="D526" s="188" t="s">
        <v>154</v>
      </c>
      <c r="E526" s="197" t="s">
        <v>3</v>
      </c>
      <c r="F526" s="198" t="s">
        <v>715</v>
      </c>
      <c r="H526" s="199">
        <v>7</v>
      </c>
      <c r="I526" s="183"/>
      <c r="L526" s="179"/>
      <c r="M526" s="184"/>
      <c r="N526" s="185"/>
      <c r="O526" s="185"/>
      <c r="P526" s="185"/>
      <c r="Q526" s="185"/>
      <c r="R526" s="185"/>
      <c r="S526" s="185"/>
      <c r="T526" s="186"/>
      <c r="AT526" s="180" t="s">
        <v>154</v>
      </c>
      <c r="AU526" s="180" t="s">
        <v>152</v>
      </c>
      <c r="AV526" s="12" t="s">
        <v>152</v>
      </c>
      <c r="AW526" s="12" t="s">
        <v>36</v>
      </c>
      <c r="AX526" s="12" t="s">
        <v>23</v>
      </c>
      <c r="AY526" s="180" t="s">
        <v>143</v>
      </c>
    </row>
    <row r="527" spans="2:65" s="1" customFormat="1" ht="22.5" customHeight="1" x14ac:dyDescent="0.3">
      <c r="B527" s="158"/>
      <c r="C527" s="159" t="s">
        <v>716</v>
      </c>
      <c r="D527" s="159" t="s">
        <v>146</v>
      </c>
      <c r="E527" s="160" t="s">
        <v>717</v>
      </c>
      <c r="F527" s="161" t="s">
        <v>718</v>
      </c>
      <c r="G527" s="162" t="s">
        <v>149</v>
      </c>
      <c r="H527" s="163">
        <v>2.1</v>
      </c>
      <c r="I527" s="322">
        <v>0</v>
      </c>
      <c r="J527" s="164">
        <f>ROUND(I527*H527,2)</f>
        <v>0</v>
      </c>
      <c r="K527" s="161" t="s">
        <v>150</v>
      </c>
      <c r="L527" s="34"/>
      <c r="M527" s="165" t="s">
        <v>3</v>
      </c>
      <c r="N527" s="166" t="s">
        <v>44</v>
      </c>
      <c r="O527" s="35"/>
      <c r="P527" s="167">
        <f>O527*H527</f>
        <v>0</v>
      </c>
      <c r="Q527" s="167">
        <v>8.3800000000000003E-3</v>
      </c>
      <c r="R527" s="167">
        <f>Q527*H527</f>
        <v>1.7598000000000003E-2</v>
      </c>
      <c r="S527" s="167">
        <v>0</v>
      </c>
      <c r="T527" s="168">
        <f>S527*H527</f>
        <v>0</v>
      </c>
      <c r="AR527" s="18" t="s">
        <v>151</v>
      </c>
      <c r="AT527" s="18" t="s">
        <v>146</v>
      </c>
      <c r="AU527" s="18" t="s">
        <v>152</v>
      </c>
      <c r="AY527" s="18" t="s">
        <v>143</v>
      </c>
      <c r="BE527" s="169">
        <f>IF(N527="základní",J527,0)</f>
        <v>0</v>
      </c>
      <c r="BF527" s="169">
        <f>IF(N527="snížená",J527,0)</f>
        <v>0</v>
      </c>
      <c r="BG527" s="169">
        <f>IF(N527="zákl. přenesená",J527,0)</f>
        <v>0</v>
      </c>
      <c r="BH527" s="169">
        <f>IF(N527="sníž. přenesená",J527,0)</f>
        <v>0</v>
      </c>
      <c r="BI527" s="169">
        <f>IF(N527="nulová",J527,0)</f>
        <v>0</v>
      </c>
      <c r="BJ527" s="18" t="s">
        <v>152</v>
      </c>
      <c r="BK527" s="169">
        <f>ROUND(I527*H527,2)</f>
        <v>0</v>
      </c>
      <c r="BL527" s="18" t="s">
        <v>151</v>
      </c>
      <c r="BM527" s="18" t="s">
        <v>719</v>
      </c>
    </row>
    <row r="528" spans="2:65" s="11" customFormat="1" x14ac:dyDescent="0.3">
      <c r="B528" s="170"/>
      <c r="D528" s="171" t="s">
        <v>154</v>
      </c>
      <c r="E528" s="172" t="s">
        <v>3</v>
      </c>
      <c r="F528" s="173" t="s">
        <v>720</v>
      </c>
      <c r="H528" s="174" t="s">
        <v>3</v>
      </c>
      <c r="I528" s="175"/>
      <c r="L528" s="170"/>
      <c r="M528" s="176"/>
      <c r="N528" s="177"/>
      <c r="O528" s="177"/>
      <c r="P528" s="177"/>
      <c r="Q528" s="177"/>
      <c r="R528" s="177"/>
      <c r="S528" s="177"/>
      <c r="T528" s="178"/>
      <c r="AT528" s="174" t="s">
        <v>154</v>
      </c>
      <c r="AU528" s="174" t="s">
        <v>152</v>
      </c>
      <c r="AV528" s="11" t="s">
        <v>23</v>
      </c>
      <c r="AW528" s="11" t="s">
        <v>36</v>
      </c>
      <c r="AX528" s="11" t="s">
        <v>72</v>
      </c>
      <c r="AY528" s="174" t="s">
        <v>143</v>
      </c>
    </row>
    <row r="529" spans="2:65" s="11" customFormat="1" x14ac:dyDescent="0.3">
      <c r="B529" s="170"/>
      <c r="D529" s="171" t="s">
        <v>154</v>
      </c>
      <c r="E529" s="172" t="s">
        <v>3</v>
      </c>
      <c r="F529" s="173" t="s">
        <v>721</v>
      </c>
      <c r="H529" s="174" t="s">
        <v>3</v>
      </c>
      <c r="I529" s="175"/>
      <c r="L529" s="170"/>
      <c r="M529" s="176"/>
      <c r="N529" s="177"/>
      <c r="O529" s="177"/>
      <c r="P529" s="177"/>
      <c r="Q529" s="177"/>
      <c r="R529" s="177"/>
      <c r="S529" s="177"/>
      <c r="T529" s="178"/>
      <c r="AT529" s="174" t="s">
        <v>154</v>
      </c>
      <c r="AU529" s="174" t="s">
        <v>152</v>
      </c>
      <c r="AV529" s="11" t="s">
        <v>23</v>
      </c>
      <c r="AW529" s="11" t="s">
        <v>36</v>
      </c>
      <c r="AX529" s="11" t="s">
        <v>72</v>
      </c>
      <c r="AY529" s="174" t="s">
        <v>143</v>
      </c>
    </row>
    <row r="530" spans="2:65" s="12" customFormat="1" x14ac:dyDescent="0.3">
      <c r="B530" s="179"/>
      <c r="D530" s="188" t="s">
        <v>154</v>
      </c>
      <c r="E530" s="197" t="s">
        <v>3</v>
      </c>
      <c r="F530" s="198" t="s">
        <v>722</v>
      </c>
      <c r="H530" s="199">
        <v>2.1</v>
      </c>
      <c r="I530" s="183"/>
      <c r="L530" s="179"/>
      <c r="M530" s="184"/>
      <c r="N530" s="185"/>
      <c r="O530" s="185"/>
      <c r="P530" s="185"/>
      <c r="Q530" s="185"/>
      <c r="R530" s="185"/>
      <c r="S530" s="185"/>
      <c r="T530" s="186"/>
      <c r="AT530" s="180" t="s">
        <v>154</v>
      </c>
      <c r="AU530" s="180" t="s">
        <v>152</v>
      </c>
      <c r="AV530" s="12" t="s">
        <v>152</v>
      </c>
      <c r="AW530" s="12" t="s">
        <v>36</v>
      </c>
      <c r="AX530" s="12" t="s">
        <v>23</v>
      </c>
      <c r="AY530" s="180" t="s">
        <v>143</v>
      </c>
    </row>
    <row r="531" spans="2:65" s="1" customFormat="1" ht="22.5" customHeight="1" x14ac:dyDescent="0.3">
      <c r="B531" s="158"/>
      <c r="C531" s="159" t="s">
        <v>723</v>
      </c>
      <c r="D531" s="159" t="s">
        <v>146</v>
      </c>
      <c r="E531" s="160" t="s">
        <v>724</v>
      </c>
      <c r="F531" s="161" t="s">
        <v>725</v>
      </c>
      <c r="G531" s="162" t="s">
        <v>149</v>
      </c>
      <c r="H531" s="163">
        <v>30</v>
      </c>
      <c r="I531" s="322">
        <v>0</v>
      </c>
      <c r="J531" s="164">
        <f>ROUND(I531*H531,2)</f>
        <v>0</v>
      </c>
      <c r="K531" s="161" t="s">
        <v>150</v>
      </c>
      <c r="L531" s="34"/>
      <c r="M531" s="165" t="s">
        <v>3</v>
      </c>
      <c r="N531" s="166" t="s">
        <v>44</v>
      </c>
      <c r="O531" s="35"/>
      <c r="P531" s="167">
        <f>O531*H531</f>
        <v>0</v>
      </c>
      <c r="Q531" s="167">
        <v>8.2500000000000004E-3</v>
      </c>
      <c r="R531" s="167">
        <f>Q531*H531</f>
        <v>0.2475</v>
      </c>
      <c r="S531" s="167">
        <v>0</v>
      </c>
      <c r="T531" s="168">
        <f>S531*H531</f>
        <v>0</v>
      </c>
      <c r="AR531" s="18" t="s">
        <v>151</v>
      </c>
      <c r="AT531" s="18" t="s">
        <v>146</v>
      </c>
      <c r="AU531" s="18" t="s">
        <v>152</v>
      </c>
      <c r="AY531" s="18" t="s">
        <v>143</v>
      </c>
      <c r="BE531" s="169">
        <f>IF(N531="základní",J531,0)</f>
        <v>0</v>
      </c>
      <c r="BF531" s="169">
        <f>IF(N531="snížená",J531,0)</f>
        <v>0</v>
      </c>
      <c r="BG531" s="169">
        <f>IF(N531="zákl. přenesená",J531,0)</f>
        <v>0</v>
      </c>
      <c r="BH531" s="169">
        <f>IF(N531="sníž. přenesená",J531,0)</f>
        <v>0</v>
      </c>
      <c r="BI531" s="169">
        <f>IF(N531="nulová",J531,0)</f>
        <v>0</v>
      </c>
      <c r="BJ531" s="18" t="s">
        <v>152</v>
      </c>
      <c r="BK531" s="169">
        <f>ROUND(I531*H531,2)</f>
        <v>0</v>
      </c>
      <c r="BL531" s="18" t="s">
        <v>151</v>
      </c>
      <c r="BM531" s="18" t="s">
        <v>726</v>
      </c>
    </row>
    <row r="532" spans="2:65" s="11" customFormat="1" x14ac:dyDescent="0.3">
      <c r="B532" s="170"/>
      <c r="D532" s="171" t="s">
        <v>154</v>
      </c>
      <c r="E532" s="172" t="s">
        <v>3</v>
      </c>
      <c r="F532" s="173" t="s">
        <v>727</v>
      </c>
      <c r="H532" s="174" t="s">
        <v>3</v>
      </c>
      <c r="I532" s="175"/>
      <c r="L532" s="170"/>
      <c r="M532" s="176"/>
      <c r="N532" s="177"/>
      <c r="O532" s="177"/>
      <c r="P532" s="177"/>
      <c r="Q532" s="177"/>
      <c r="R532" s="177"/>
      <c r="S532" s="177"/>
      <c r="T532" s="178"/>
      <c r="AT532" s="174" t="s">
        <v>154</v>
      </c>
      <c r="AU532" s="174" t="s">
        <v>152</v>
      </c>
      <c r="AV532" s="11" t="s">
        <v>23</v>
      </c>
      <c r="AW532" s="11" t="s">
        <v>36</v>
      </c>
      <c r="AX532" s="11" t="s">
        <v>72</v>
      </c>
      <c r="AY532" s="174" t="s">
        <v>143</v>
      </c>
    </row>
    <row r="533" spans="2:65" s="12" customFormat="1" x14ac:dyDescent="0.3">
      <c r="B533" s="179"/>
      <c r="D533" s="171" t="s">
        <v>154</v>
      </c>
      <c r="E533" s="180" t="s">
        <v>3</v>
      </c>
      <c r="F533" s="181" t="s">
        <v>728</v>
      </c>
      <c r="H533" s="182">
        <v>26.8</v>
      </c>
      <c r="I533" s="183"/>
      <c r="L533" s="179"/>
      <c r="M533" s="184"/>
      <c r="N533" s="185"/>
      <c r="O533" s="185"/>
      <c r="P533" s="185"/>
      <c r="Q533" s="185"/>
      <c r="R533" s="185"/>
      <c r="S533" s="185"/>
      <c r="T533" s="186"/>
      <c r="AT533" s="180" t="s">
        <v>154</v>
      </c>
      <c r="AU533" s="180" t="s">
        <v>152</v>
      </c>
      <c r="AV533" s="12" t="s">
        <v>152</v>
      </c>
      <c r="AW533" s="12" t="s">
        <v>36</v>
      </c>
      <c r="AX533" s="12" t="s">
        <v>72</v>
      </c>
      <c r="AY533" s="180" t="s">
        <v>143</v>
      </c>
    </row>
    <row r="534" spans="2:65" s="12" customFormat="1" x14ac:dyDescent="0.3">
      <c r="B534" s="179"/>
      <c r="D534" s="171" t="s">
        <v>154</v>
      </c>
      <c r="E534" s="180" t="s">
        <v>3</v>
      </c>
      <c r="F534" s="181" t="s">
        <v>729</v>
      </c>
      <c r="H534" s="182">
        <v>3.2</v>
      </c>
      <c r="I534" s="183"/>
      <c r="L534" s="179"/>
      <c r="M534" s="184"/>
      <c r="N534" s="185"/>
      <c r="O534" s="185"/>
      <c r="P534" s="185"/>
      <c r="Q534" s="185"/>
      <c r="R534" s="185"/>
      <c r="S534" s="185"/>
      <c r="T534" s="186"/>
      <c r="AT534" s="180" t="s">
        <v>154</v>
      </c>
      <c r="AU534" s="180" t="s">
        <v>152</v>
      </c>
      <c r="AV534" s="12" t="s">
        <v>152</v>
      </c>
      <c r="AW534" s="12" t="s">
        <v>36</v>
      </c>
      <c r="AX534" s="12" t="s">
        <v>72</v>
      </c>
      <c r="AY534" s="180" t="s">
        <v>143</v>
      </c>
    </row>
    <row r="535" spans="2:65" s="13" customFormat="1" x14ac:dyDescent="0.3">
      <c r="B535" s="187"/>
      <c r="D535" s="188" t="s">
        <v>154</v>
      </c>
      <c r="E535" s="189" t="s">
        <v>3</v>
      </c>
      <c r="F535" s="190" t="s">
        <v>159</v>
      </c>
      <c r="H535" s="191">
        <v>30</v>
      </c>
      <c r="I535" s="192"/>
      <c r="L535" s="187"/>
      <c r="M535" s="193"/>
      <c r="N535" s="194"/>
      <c r="O535" s="194"/>
      <c r="P535" s="194"/>
      <c r="Q535" s="194"/>
      <c r="R535" s="194"/>
      <c r="S535" s="194"/>
      <c r="T535" s="195"/>
      <c r="AT535" s="196" t="s">
        <v>154</v>
      </c>
      <c r="AU535" s="196" t="s">
        <v>152</v>
      </c>
      <c r="AV535" s="13" t="s">
        <v>151</v>
      </c>
      <c r="AW535" s="13" t="s">
        <v>36</v>
      </c>
      <c r="AX535" s="13" t="s">
        <v>23</v>
      </c>
      <c r="AY535" s="196" t="s">
        <v>143</v>
      </c>
    </row>
    <row r="536" spans="2:65" s="1" customFormat="1" ht="22.5" customHeight="1" x14ac:dyDescent="0.3">
      <c r="B536" s="158"/>
      <c r="C536" s="159" t="s">
        <v>730</v>
      </c>
      <c r="D536" s="159" t="s">
        <v>146</v>
      </c>
      <c r="E536" s="160" t="s">
        <v>731</v>
      </c>
      <c r="F536" s="161" t="s">
        <v>732</v>
      </c>
      <c r="G536" s="162" t="s">
        <v>149</v>
      </c>
      <c r="H536" s="163">
        <v>4.5</v>
      </c>
      <c r="I536" s="322">
        <v>0</v>
      </c>
      <c r="J536" s="164">
        <f>ROUND(I536*H536,2)</f>
        <v>0</v>
      </c>
      <c r="K536" s="161" t="s">
        <v>150</v>
      </c>
      <c r="L536" s="34"/>
      <c r="M536" s="165" t="s">
        <v>3</v>
      </c>
      <c r="N536" s="166" t="s">
        <v>44</v>
      </c>
      <c r="O536" s="35"/>
      <c r="P536" s="167">
        <f>O536*H536</f>
        <v>0</v>
      </c>
      <c r="Q536" s="167">
        <v>8.2500000000000004E-3</v>
      </c>
      <c r="R536" s="167">
        <f>Q536*H536</f>
        <v>3.7125000000000005E-2</v>
      </c>
      <c r="S536" s="167">
        <v>0</v>
      </c>
      <c r="T536" s="168">
        <f>S536*H536</f>
        <v>0</v>
      </c>
      <c r="AR536" s="18" t="s">
        <v>151</v>
      </c>
      <c r="AT536" s="18" t="s">
        <v>146</v>
      </c>
      <c r="AU536" s="18" t="s">
        <v>152</v>
      </c>
      <c r="AY536" s="18" t="s">
        <v>143</v>
      </c>
      <c r="BE536" s="169">
        <f>IF(N536="základní",J536,0)</f>
        <v>0</v>
      </c>
      <c r="BF536" s="169">
        <f>IF(N536="snížená",J536,0)</f>
        <v>0</v>
      </c>
      <c r="BG536" s="169">
        <f>IF(N536="zákl. přenesená",J536,0)</f>
        <v>0</v>
      </c>
      <c r="BH536" s="169">
        <f>IF(N536="sníž. přenesená",J536,0)</f>
        <v>0</v>
      </c>
      <c r="BI536" s="169">
        <f>IF(N536="nulová",J536,0)</f>
        <v>0</v>
      </c>
      <c r="BJ536" s="18" t="s">
        <v>152</v>
      </c>
      <c r="BK536" s="169">
        <f>ROUND(I536*H536,2)</f>
        <v>0</v>
      </c>
      <c r="BL536" s="18" t="s">
        <v>151</v>
      </c>
      <c r="BM536" s="18" t="s">
        <v>733</v>
      </c>
    </row>
    <row r="537" spans="2:65" s="11" customFormat="1" x14ac:dyDescent="0.3">
      <c r="B537" s="170"/>
      <c r="D537" s="171" t="s">
        <v>154</v>
      </c>
      <c r="E537" s="172" t="s">
        <v>3</v>
      </c>
      <c r="F537" s="173" t="s">
        <v>734</v>
      </c>
      <c r="H537" s="174" t="s">
        <v>3</v>
      </c>
      <c r="I537" s="175"/>
      <c r="L537" s="170"/>
      <c r="M537" s="176"/>
      <c r="N537" s="177"/>
      <c r="O537" s="177"/>
      <c r="P537" s="177"/>
      <c r="Q537" s="177"/>
      <c r="R537" s="177"/>
      <c r="S537" s="177"/>
      <c r="T537" s="178"/>
      <c r="AT537" s="174" t="s">
        <v>154</v>
      </c>
      <c r="AU537" s="174" t="s">
        <v>152</v>
      </c>
      <c r="AV537" s="11" t="s">
        <v>23</v>
      </c>
      <c r="AW537" s="11" t="s">
        <v>36</v>
      </c>
      <c r="AX537" s="11" t="s">
        <v>72</v>
      </c>
      <c r="AY537" s="174" t="s">
        <v>143</v>
      </c>
    </row>
    <row r="538" spans="2:65" s="11" customFormat="1" x14ac:dyDescent="0.3">
      <c r="B538" s="170"/>
      <c r="D538" s="171" t="s">
        <v>154</v>
      </c>
      <c r="E538" s="172" t="s">
        <v>3</v>
      </c>
      <c r="F538" s="173" t="s">
        <v>735</v>
      </c>
      <c r="H538" s="174" t="s">
        <v>3</v>
      </c>
      <c r="I538" s="175"/>
      <c r="L538" s="170"/>
      <c r="M538" s="176"/>
      <c r="N538" s="177"/>
      <c r="O538" s="177"/>
      <c r="P538" s="177"/>
      <c r="Q538" s="177"/>
      <c r="R538" s="177"/>
      <c r="S538" s="177"/>
      <c r="T538" s="178"/>
      <c r="AT538" s="174" t="s">
        <v>154</v>
      </c>
      <c r="AU538" s="174" t="s">
        <v>152</v>
      </c>
      <c r="AV538" s="11" t="s">
        <v>23</v>
      </c>
      <c r="AW538" s="11" t="s">
        <v>36</v>
      </c>
      <c r="AX538" s="11" t="s">
        <v>72</v>
      </c>
      <c r="AY538" s="174" t="s">
        <v>143</v>
      </c>
    </row>
    <row r="539" spans="2:65" s="12" customFormat="1" x14ac:dyDescent="0.3">
      <c r="B539" s="179"/>
      <c r="D539" s="171" t="s">
        <v>154</v>
      </c>
      <c r="E539" s="180" t="s">
        <v>3</v>
      </c>
      <c r="F539" s="181" t="s">
        <v>736</v>
      </c>
      <c r="H539" s="182">
        <v>4.08</v>
      </c>
      <c r="I539" s="183"/>
      <c r="L539" s="179"/>
      <c r="M539" s="184"/>
      <c r="N539" s="185"/>
      <c r="O539" s="185"/>
      <c r="P539" s="185"/>
      <c r="Q539" s="185"/>
      <c r="R539" s="185"/>
      <c r="S539" s="185"/>
      <c r="T539" s="186"/>
      <c r="AT539" s="180" t="s">
        <v>154</v>
      </c>
      <c r="AU539" s="180" t="s">
        <v>152</v>
      </c>
      <c r="AV539" s="12" t="s">
        <v>152</v>
      </c>
      <c r="AW539" s="12" t="s">
        <v>36</v>
      </c>
      <c r="AX539" s="12" t="s">
        <v>72</v>
      </c>
      <c r="AY539" s="180" t="s">
        <v>143</v>
      </c>
    </row>
    <row r="540" spans="2:65" s="12" customFormat="1" x14ac:dyDescent="0.3">
      <c r="B540" s="179"/>
      <c r="D540" s="171" t="s">
        <v>154</v>
      </c>
      <c r="E540" s="180" t="s">
        <v>3</v>
      </c>
      <c r="F540" s="181" t="s">
        <v>737</v>
      </c>
      <c r="H540" s="182">
        <v>0.42</v>
      </c>
      <c r="I540" s="183"/>
      <c r="L540" s="179"/>
      <c r="M540" s="184"/>
      <c r="N540" s="185"/>
      <c r="O540" s="185"/>
      <c r="P540" s="185"/>
      <c r="Q540" s="185"/>
      <c r="R540" s="185"/>
      <c r="S540" s="185"/>
      <c r="T540" s="186"/>
      <c r="AT540" s="180" t="s">
        <v>154</v>
      </c>
      <c r="AU540" s="180" t="s">
        <v>152</v>
      </c>
      <c r="AV540" s="12" t="s">
        <v>152</v>
      </c>
      <c r="AW540" s="12" t="s">
        <v>36</v>
      </c>
      <c r="AX540" s="12" t="s">
        <v>72</v>
      </c>
      <c r="AY540" s="180" t="s">
        <v>143</v>
      </c>
    </row>
    <row r="541" spans="2:65" s="13" customFormat="1" x14ac:dyDescent="0.3">
      <c r="B541" s="187"/>
      <c r="D541" s="188" t="s">
        <v>154</v>
      </c>
      <c r="E541" s="189" t="s">
        <v>3</v>
      </c>
      <c r="F541" s="190" t="s">
        <v>159</v>
      </c>
      <c r="H541" s="191">
        <v>4.5</v>
      </c>
      <c r="I541" s="192"/>
      <c r="L541" s="187"/>
      <c r="M541" s="193"/>
      <c r="N541" s="194"/>
      <c r="O541" s="194"/>
      <c r="P541" s="194"/>
      <c r="Q541" s="194"/>
      <c r="R541" s="194"/>
      <c r="S541" s="194"/>
      <c r="T541" s="195"/>
      <c r="AT541" s="196" t="s">
        <v>154</v>
      </c>
      <c r="AU541" s="196" t="s">
        <v>152</v>
      </c>
      <c r="AV541" s="13" t="s">
        <v>151</v>
      </c>
      <c r="AW541" s="13" t="s">
        <v>36</v>
      </c>
      <c r="AX541" s="13" t="s">
        <v>23</v>
      </c>
      <c r="AY541" s="196" t="s">
        <v>143</v>
      </c>
    </row>
    <row r="542" spans="2:65" s="1" customFormat="1" ht="31.5" customHeight="1" x14ac:dyDescent="0.3">
      <c r="B542" s="158"/>
      <c r="C542" s="159" t="s">
        <v>738</v>
      </c>
      <c r="D542" s="159" t="s">
        <v>146</v>
      </c>
      <c r="E542" s="160" t="s">
        <v>739</v>
      </c>
      <c r="F542" s="161" t="s">
        <v>740</v>
      </c>
      <c r="G542" s="162" t="s">
        <v>149</v>
      </c>
      <c r="H542" s="163">
        <v>44</v>
      </c>
      <c r="I542" s="322">
        <v>0</v>
      </c>
      <c r="J542" s="164">
        <f>ROUND(I542*H542,2)</f>
        <v>0</v>
      </c>
      <c r="K542" s="161" t="s">
        <v>150</v>
      </c>
      <c r="L542" s="34"/>
      <c r="M542" s="165" t="s">
        <v>3</v>
      </c>
      <c r="N542" s="166" t="s">
        <v>44</v>
      </c>
      <c r="O542" s="35"/>
      <c r="P542" s="167">
        <f>O542*H542</f>
        <v>0</v>
      </c>
      <c r="Q542" s="167">
        <v>8.3199999999999993E-3</v>
      </c>
      <c r="R542" s="167">
        <f>Q542*H542</f>
        <v>0.36607999999999996</v>
      </c>
      <c r="S542" s="167">
        <v>0</v>
      </c>
      <c r="T542" s="168">
        <f>S542*H542</f>
        <v>0</v>
      </c>
      <c r="AR542" s="18" t="s">
        <v>151</v>
      </c>
      <c r="AT542" s="18" t="s">
        <v>146</v>
      </c>
      <c r="AU542" s="18" t="s">
        <v>152</v>
      </c>
      <c r="AY542" s="18" t="s">
        <v>143</v>
      </c>
      <c r="BE542" s="169">
        <f>IF(N542="základní",J542,0)</f>
        <v>0</v>
      </c>
      <c r="BF542" s="169">
        <f>IF(N542="snížená",J542,0)</f>
        <v>0</v>
      </c>
      <c r="BG542" s="169">
        <f>IF(N542="zákl. přenesená",J542,0)</f>
        <v>0</v>
      </c>
      <c r="BH542" s="169">
        <f>IF(N542="sníž. přenesená",J542,0)</f>
        <v>0</v>
      </c>
      <c r="BI542" s="169">
        <f>IF(N542="nulová",J542,0)</f>
        <v>0</v>
      </c>
      <c r="BJ542" s="18" t="s">
        <v>152</v>
      </c>
      <c r="BK542" s="169">
        <f>ROUND(I542*H542,2)</f>
        <v>0</v>
      </c>
      <c r="BL542" s="18" t="s">
        <v>151</v>
      </c>
      <c r="BM542" s="18" t="s">
        <v>741</v>
      </c>
    </row>
    <row r="543" spans="2:65" s="11" customFormat="1" x14ac:dyDescent="0.3">
      <c r="B543" s="170"/>
      <c r="D543" s="171" t="s">
        <v>154</v>
      </c>
      <c r="E543" s="172" t="s">
        <v>3</v>
      </c>
      <c r="F543" s="173" t="s">
        <v>742</v>
      </c>
      <c r="H543" s="174" t="s">
        <v>3</v>
      </c>
      <c r="I543" s="175"/>
      <c r="L543" s="170"/>
      <c r="M543" s="176"/>
      <c r="N543" s="177"/>
      <c r="O543" s="177"/>
      <c r="P543" s="177"/>
      <c r="Q543" s="177"/>
      <c r="R543" s="177"/>
      <c r="S543" s="177"/>
      <c r="T543" s="178"/>
      <c r="AT543" s="174" t="s">
        <v>154</v>
      </c>
      <c r="AU543" s="174" t="s">
        <v>152</v>
      </c>
      <c r="AV543" s="11" t="s">
        <v>23</v>
      </c>
      <c r="AW543" s="11" t="s">
        <v>36</v>
      </c>
      <c r="AX543" s="11" t="s">
        <v>72</v>
      </c>
      <c r="AY543" s="174" t="s">
        <v>143</v>
      </c>
    </row>
    <row r="544" spans="2:65" s="11" customFormat="1" x14ac:dyDescent="0.3">
      <c r="B544" s="170"/>
      <c r="D544" s="171" t="s">
        <v>154</v>
      </c>
      <c r="E544" s="172" t="s">
        <v>3</v>
      </c>
      <c r="F544" s="173" t="s">
        <v>743</v>
      </c>
      <c r="H544" s="174" t="s">
        <v>3</v>
      </c>
      <c r="I544" s="175"/>
      <c r="L544" s="170"/>
      <c r="M544" s="176"/>
      <c r="N544" s="177"/>
      <c r="O544" s="177"/>
      <c r="P544" s="177"/>
      <c r="Q544" s="177"/>
      <c r="R544" s="177"/>
      <c r="S544" s="177"/>
      <c r="T544" s="178"/>
      <c r="AT544" s="174" t="s">
        <v>154</v>
      </c>
      <c r="AU544" s="174" t="s">
        <v>152</v>
      </c>
      <c r="AV544" s="11" t="s">
        <v>23</v>
      </c>
      <c r="AW544" s="11" t="s">
        <v>36</v>
      </c>
      <c r="AX544" s="11" t="s">
        <v>72</v>
      </c>
      <c r="AY544" s="174" t="s">
        <v>143</v>
      </c>
    </row>
    <row r="545" spans="2:65" s="12" customFormat="1" x14ac:dyDescent="0.3">
      <c r="B545" s="179"/>
      <c r="D545" s="171" t="s">
        <v>154</v>
      </c>
      <c r="E545" s="180" t="s">
        <v>3</v>
      </c>
      <c r="F545" s="181" t="s">
        <v>744</v>
      </c>
      <c r="H545" s="182">
        <v>39.515000000000001</v>
      </c>
      <c r="I545" s="183"/>
      <c r="L545" s="179"/>
      <c r="M545" s="184"/>
      <c r="N545" s="185"/>
      <c r="O545" s="185"/>
      <c r="P545" s="185"/>
      <c r="Q545" s="185"/>
      <c r="R545" s="185"/>
      <c r="S545" s="185"/>
      <c r="T545" s="186"/>
      <c r="AT545" s="180" t="s">
        <v>154</v>
      </c>
      <c r="AU545" s="180" t="s">
        <v>152</v>
      </c>
      <c r="AV545" s="12" t="s">
        <v>152</v>
      </c>
      <c r="AW545" s="12" t="s">
        <v>36</v>
      </c>
      <c r="AX545" s="12" t="s">
        <v>72</v>
      </c>
      <c r="AY545" s="180" t="s">
        <v>143</v>
      </c>
    </row>
    <row r="546" spans="2:65" s="12" customFormat="1" x14ac:dyDescent="0.3">
      <c r="B546" s="179"/>
      <c r="D546" s="171" t="s">
        <v>154</v>
      </c>
      <c r="E546" s="180" t="s">
        <v>3</v>
      </c>
      <c r="F546" s="181" t="s">
        <v>745</v>
      </c>
      <c r="H546" s="182">
        <v>4.4850000000000003</v>
      </c>
      <c r="I546" s="183"/>
      <c r="L546" s="179"/>
      <c r="M546" s="184"/>
      <c r="N546" s="185"/>
      <c r="O546" s="185"/>
      <c r="P546" s="185"/>
      <c r="Q546" s="185"/>
      <c r="R546" s="185"/>
      <c r="S546" s="185"/>
      <c r="T546" s="186"/>
      <c r="AT546" s="180" t="s">
        <v>154</v>
      </c>
      <c r="AU546" s="180" t="s">
        <v>152</v>
      </c>
      <c r="AV546" s="12" t="s">
        <v>152</v>
      </c>
      <c r="AW546" s="12" t="s">
        <v>36</v>
      </c>
      <c r="AX546" s="12" t="s">
        <v>72</v>
      </c>
      <c r="AY546" s="180" t="s">
        <v>143</v>
      </c>
    </row>
    <row r="547" spans="2:65" s="13" customFormat="1" x14ac:dyDescent="0.3">
      <c r="B547" s="187"/>
      <c r="D547" s="188" t="s">
        <v>154</v>
      </c>
      <c r="E547" s="189" t="s">
        <v>3</v>
      </c>
      <c r="F547" s="190" t="s">
        <v>159</v>
      </c>
      <c r="H547" s="191">
        <v>44</v>
      </c>
      <c r="I547" s="192"/>
      <c r="L547" s="187"/>
      <c r="M547" s="193"/>
      <c r="N547" s="194"/>
      <c r="O547" s="194"/>
      <c r="P547" s="194"/>
      <c r="Q547" s="194"/>
      <c r="R547" s="194"/>
      <c r="S547" s="194"/>
      <c r="T547" s="195"/>
      <c r="AT547" s="196" t="s">
        <v>154</v>
      </c>
      <c r="AU547" s="196" t="s">
        <v>152</v>
      </c>
      <c r="AV547" s="13" t="s">
        <v>151</v>
      </c>
      <c r="AW547" s="13" t="s">
        <v>36</v>
      </c>
      <c r="AX547" s="13" t="s">
        <v>23</v>
      </c>
      <c r="AY547" s="196" t="s">
        <v>143</v>
      </c>
    </row>
    <row r="548" spans="2:65" s="1" customFormat="1" ht="31.5" customHeight="1" x14ac:dyDescent="0.3">
      <c r="B548" s="158"/>
      <c r="C548" s="159" t="s">
        <v>746</v>
      </c>
      <c r="D548" s="159" t="s">
        <v>146</v>
      </c>
      <c r="E548" s="160" t="s">
        <v>747</v>
      </c>
      <c r="F548" s="161" t="s">
        <v>748</v>
      </c>
      <c r="G548" s="162" t="s">
        <v>149</v>
      </c>
      <c r="H548" s="163">
        <v>23.1</v>
      </c>
      <c r="I548" s="322">
        <v>0</v>
      </c>
      <c r="J548" s="164">
        <f>ROUND(I548*H548,2)</f>
        <v>0</v>
      </c>
      <c r="K548" s="161" t="s">
        <v>150</v>
      </c>
      <c r="L548" s="34"/>
      <c r="M548" s="165" t="s">
        <v>3</v>
      </c>
      <c r="N548" s="166" t="s">
        <v>44</v>
      </c>
      <c r="O548" s="35"/>
      <c r="P548" s="167">
        <f>O548*H548</f>
        <v>0</v>
      </c>
      <c r="Q548" s="167">
        <v>8.5000000000000006E-3</v>
      </c>
      <c r="R548" s="167">
        <f>Q548*H548</f>
        <v>0.19635000000000002</v>
      </c>
      <c r="S548" s="167">
        <v>0</v>
      </c>
      <c r="T548" s="168">
        <f>S548*H548</f>
        <v>0</v>
      </c>
      <c r="AR548" s="18" t="s">
        <v>151</v>
      </c>
      <c r="AT548" s="18" t="s">
        <v>146</v>
      </c>
      <c r="AU548" s="18" t="s">
        <v>152</v>
      </c>
      <c r="AY548" s="18" t="s">
        <v>143</v>
      </c>
      <c r="BE548" s="169">
        <f>IF(N548="základní",J548,0)</f>
        <v>0</v>
      </c>
      <c r="BF548" s="169">
        <f>IF(N548="snížená",J548,0)</f>
        <v>0</v>
      </c>
      <c r="BG548" s="169">
        <f>IF(N548="zákl. přenesená",J548,0)</f>
        <v>0</v>
      </c>
      <c r="BH548" s="169">
        <f>IF(N548="sníž. přenesená",J548,0)</f>
        <v>0</v>
      </c>
      <c r="BI548" s="169">
        <f>IF(N548="nulová",J548,0)</f>
        <v>0</v>
      </c>
      <c r="BJ548" s="18" t="s">
        <v>152</v>
      </c>
      <c r="BK548" s="169">
        <f>ROUND(I548*H548,2)</f>
        <v>0</v>
      </c>
      <c r="BL548" s="18" t="s">
        <v>151</v>
      </c>
      <c r="BM548" s="18" t="s">
        <v>749</v>
      </c>
    </row>
    <row r="549" spans="2:65" s="11" customFormat="1" x14ac:dyDescent="0.3">
      <c r="B549" s="170"/>
      <c r="D549" s="171" t="s">
        <v>154</v>
      </c>
      <c r="E549" s="172" t="s">
        <v>3</v>
      </c>
      <c r="F549" s="173" t="s">
        <v>750</v>
      </c>
      <c r="H549" s="174" t="s">
        <v>3</v>
      </c>
      <c r="I549" s="175"/>
      <c r="L549" s="170"/>
      <c r="M549" s="176"/>
      <c r="N549" s="177"/>
      <c r="O549" s="177"/>
      <c r="P549" s="177"/>
      <c r="Q549" s="177"/>
      <c r="R549" s="177"/>
      <c r="S549" s="177"/>
      <c r="T549" s="178"/>
      <c r="AT549" s="174" t="s">
        <v>154</v>
      </c>
      <c r="AU549" s="174" t="s">
        <v>152</v>
      </c>
      <c r="AV549" s="11" t="s">
        <v>23</v>
      </c>
      <c r="AW549" s="11" t="s">
        <v>36</v>
      </c>
      <c r="AX549" s="11" t="s">
        <v>72</v>
      </c>
      <c r="AY549" s="174" t="s">
        <v>143</v>
      </c>
    </row>
    <row r="550" spans="2:65" s="11" customFormat="1" x14ac:dyDescent="0.3">
      <c r="B550" s="170"/>
      <c r="D550" s="171" t="s">
        <v>154</v>
      </c>
      <c r="E550" s="172" t="s">
        <v>3</v>
      </c>
      <c r="F550" s="173" t="s">
        <v>751</v>
      </c>
      <c r="H550" s="174" t="s">
        <v>3</v>
      </c>
      <c r="I550" s="175"/>
      <c r="L550" s="170"/>
      <c r="M550" s="176"/>
      <c r="N550" s="177"/>
      <c r="O550" s="177"/>
      <c r="P550" s="177"/>
      <c r="Q550" s="177"/>
      <c r="R550" s="177"/>
      <c r="S550" s="177"/>
      <c r="T550" s="178"/>
      <c r="AT550" s="174" t="s">
        <v>154</v>
      </c>
      <c r="AU550" s="174" t="s">
        <v>152</v>
      </c>
      <c r="AV550" s="11" t="s">
        <v>23</v>
      </c>
      <c r="AW550" s="11" t="s">
        <v>36</v>
      </c>
      <c r="AX550" s="11" t="s">
        <v>72</v>
      </c>
      <c r="AY550" s="174" t="s">
        <v>143</v>
      </c>
    </row>
    <row r="551" spans="2:65" s="12" customFormat="1" x14ac:dyDescent="0.3">
      <c r="B551" s="179"/>
      <c r="D551" s="171" t="s">
        <v>154</v>
      </c>
      <c r="E551" s="180" t="s">
        <v>3</v>
      </c>
      <c r="F551" s="181" t="s">
        <v>752</v>
      </c>
      <c r="H551" s="182">
        <v>12.78</v>
      </c>
      <c r="I551" s="183"/>
      <c r="L551" s="179"/>
      <c r="M551" s="184"/>
      <c r="N551" s="185"/>
      <c r="O551" s="185"/>
      <c r="P551" s="185"/>
      <c r="Q551" s="185"/>
      <c r="R551" s="185"/>
      <c r="S551" s="185"/>
      <c r="T551" s="186"/>
      <c r="AT551" s="180" t="s">
        <v>154</v>
      </c>
      <c r="AU551" s="180" t="s">
        <v>152</v>
      </c>
      <c r="AV551" s="12" t="s">
        <v>152</v>
      </c>
      <c r="AW551" s="12" t="s">
        <v>36</v>
      </c>
      <c r="AX551" s="12" t="s">
        <v>72</v>
      </c>
      <c r="AY551" s="180" t="s">
        <v>143</v>
      </c>
    </row>
    <row r="552" spans="2:65" s="12" customFormat="1" x14ac:dyDescent="0.3">
      <c r="B552" s="179"/>
      <c r="D552" s="171" t="s">
        <v>154</v>
      </c>
      <c r="E552" s="180" t="s">
        <v>3</v>
      </c>
      <c r="F552" s="181" t="s">
        <v>753</v>
      </c>
      <c r="H552" s="182">
        <v>1.32</v>
      </c>
      <c r="I552" s="183"/>
      <c r="L552" s="179"/>
      <c r="M552" s="184"/>
      <c r="N552" s="185"/>
      <c r="O552" s="185"/>
      <c r="P552" s="185"/>
      <c r="Q552" s="185"/>
      <c r="R552" s="185"/>
      <c r="S552" s="185"/>
      <c r="T552" s="186"/>
      <c r="AT552" s="180" t="s">
        <v>154</v>
      </c>
      <c r="AU552" s="180" t="s">
        <v>152</v>
      </c>
      <c r="AV552" s="12" t="s">
        <v>152</v>
      </c>
      <c r="AW552" s="12" t="s">
        <v>36</v>
      </c>
      <c r="AX552" s="12" t="s">
        <v>72</v>
      </c>
      <c r="AY552" s="180" t="s">
        <v>143</v>
      </c>
    </row>
    <row r="553" spans="2:65" s="14" customFormat="1" x14ac:dyDescent="0.3">
      <c r="B553" s="200"/>
      <c r="D553" s="171" t="s">
        <v>154</v>
      </c>
      <c r="E553" s="201" t="s">
        <v>3</v>
      </c>
      <c r="F553" s="202" t="s">
        <v>754</v>
      </c>
      <c r="H553" s="203">
        <v>14.1</v>
      </c>
      <c r="I553" s="204"/>
      <c r="L553" s="200"/>
      <c r="M553" s="205"/>
      <c r="N553" s="206"/>
      <c r="O553" s="206"/>
      <c r="P553" s="206"/>
      <c r="Q553" s="206"/>
      <c r="R553" s="206"/>
      <c r="S553" s="206"/>
      <c r="T553" s="207"/>
      <c r="AT553" s="201" t="s">
        <v>154</v>
      </c>
      <c r="AU553" s="201" t="s">
        <v>152</v>
      </c>
      <c r="AV553" s="14" t="s">
        <v>163</v>
      </c>
      <c r="AW553" s="14" t="s">
        <v>36</v>
      </c>
      <c r="AX553" s="14" t="s">
        <v>72</v>
      </c>
      <c r="AY553" s="201" t="s">
        <v>143</v>
      </c>
    </row>
    <row r="554" spans="2:65" s="11" customFormat="1" x14ac:dyDescent="0.3">
      <c r="B554" s="170"/>
      <c r="D554" s="171" t="s">
        <v>154</v>
      </c>
      <c r="E554" s="172" t="s">
        <v>3</v>
      </c>
      <c r="F554" s="173" t="s">
        <v>755</v>
      </c>
      <c r="H554" s="174" t="s">
        <v>3</v>
      </c>
      <c r="I554" s="175"/>
      <c r="L554" s="170"/>
      <c r="M554" s="176"/>
      <c r="N554" s="177"/>
      <c r="O554" s="177"/>
      <c r="P554" s="177"/>
      <c r="Q554" s="177"/>
      <c r="R554" s="177"/>
      <c r="S554" s="177"/>
      <c r="T554" s="178"/>
      <c r="AT554" s="174" t="s">
        <v>154</v>
      </c>
      <c r="AU554" s="174" t="s">
        <v>152</v>
      </c>
      <c r="AV554" s="11" t="s">
        <v>23</v>
      </c>
      <c r="AW554" s="11" t="s">
        <v>36</v>
      </c>
      <c r="AX554" s="11" t="s">
        <v>72</v>
      </c>
      <c r="AY554" s="174" t="s">
        <v>143</v>
      </c>
    </row>
    <row r="555" spans="2:65" s="12" customFormat="1" x14ac:dyDescent="0.3">
      <c r="B555" s="179"/>
      <c r="D555" s="171" t="s">
        <v>154</v>
      </c>
      <c r="E555" s="180" t="s">
        <v>3</v>
      </c>
      <c r="F555" s="181" t="s">
        <v>756</v>
      </c>
      <c r="H555" s="182">
        <v>7.86</v>
      </c>
      <c r="I555" s="183"/>
      <c r="L555" s="179"/>
      <c r="M555" s="184"/>
      <c r="N555" s="185"/>
      <c r="O555" s="185"/>
      <c r="P555" s="185"/>
      <c r="Q555" s="185"/>
      <c r="R555" s="185"/>
      <c r="S555" s="185"/>
      <c r="T555" s="186"/>
      <c r="AT555" s="180" t="s">
        <v>154</v>
      </c>
      <c r="AU555" s="180" t="s">
        <v>152</v>
      </c>
      <c r="AV555" s="12" t="s">
        <v>152</v>
      </c>
      <c r="AW555" s="12" t="s">
        <v>36</v>
      </c>
      <c r="AX555" s="12" t="s">
        <v>72</v>
      </c>
      <c r="AY555" s="180" t="s">
        <v>143</v>
      </c>
    </row>
    <row r="556" spans="2:65" s="12" customFormat="1" x14ac:dyDescent="0.3">
      <c r="B556" s="179"/>
      <c r="D556" s="171" t="s">
        <v>154</v>
      </c>
      <c r="E556" s="180" t="s">
        <v>3</v>
      </c>
      <c r="F556" s="181" t="s">
        <v>757</v>
      </c>
      <c r="H556" s="182">
        <v>1.1399999999999999</v>
      </c>
      <c r="I556" s="183"/>
      <c r="L556" s="179"/>
      <c r="M556" s="184"/>
      <c r="N556" s="185"/>
      <c r="O556" s="185"/>
      <c r="P556" s="185"/>
      <c r="Q556" s="185"/>
      <c r="R556" s="185"/>
      <c r="S556" s="185"/>
      <c r="T556" s="186"/>
      <c r="AT556" s="180" t="s">
        <v>154</v>
      </c>
      <c r="AU556" s="180" t="s">
        <v>152</v>
      </c>
      <c r="AV556" s="12" t="s">
        <v>152</v>
      </c>
      <c r="AW556" s="12" t="s">
        <v>36</v>
      </c>
      <c r="AX556" s="12" t="s">
        <v>72</v>
      </c>
      <c r="AY556" s="180" t="s">
        <v>143</v>
      </c>
    </row>
    <row r="557" spans="2:65" s="14" customFormat="1" x14ac:dyDescent="0.3">
      <c r="B557" s="200"/>
      <c r="D557" s="171" t="s">
        <v>154</v>
      </c>
      <c r="E557" s="201" t="s">
        <v>3</v>
      </c>
      <c r="F557" s="202" t="s">
        <v>758</v>
      </c>
      <c r="H557" s="203">
        <v>9</v>
      </c>
      <c r="I557" s="204"/>
      <c r="L557" s="200"/>
      <c r="M557" s="205"/>
      <c r="N557" s="206"/>
      <c r="O557" s="206"/>
      <c r="P557" s="206"/>
      <c r="Q557" s="206"/>
      <c r="R557" s="206"/>
      <c r="S557" s="206"/>
      <c r="T557" s="207"/>
      <c r="AT557" s="201" t="s">
        <v>154</v>
      </c>
      <c r="AU557" s="201" t="s">
        <v>152</v>
      </c>
      <c r="AV557" s="14" t="s">
        <v>163</v>
      </c>
      <c r="AW557" s="14" t="s">
        <v>36</v>
      </c>
      <c r="AX557" s="14" t="s">
        <v>72</v>
      </c>
      <c r="AY557" s="201" t="s">
        <v>143</v>
      </c>
    </row>
    <row r="558" spans="2:65" s="13" customFormat="1" x14ac:dyDescent="0.3">
      <c r="B558" s="187"/>
      <c r="D558" s="188" t="s">
        <v>154</v>
      </c>
      <c r="E558" s="189" t="s">
        <v>3</v>
      </c>
      <c r="F558" s="190" t="s">
        <v>159</v>
      </c>
      <c r="H558" s="191">
        <v>23.1</v>
      </c>
      <c r="I558" s="192"/>
      <c r="L558" s="187"/>
      <c r="M558" s="193"/>
      <c r="N558" s="194"/>
      <c r="O558" s="194"/>
      <c r="P558" s="194"/>
      <c r="Q558" s="194"/>
      <c r="R558" s="194"/>
      <c r="S558" s="194"/>
      <c r="T558" s="195"/>
      <c r="AT558" s="196" t="s">
        <v>154</v>
      </c>
      <c r="AU558" s="196" t="s">
        <v>152</v>
      </c>
      <c r="AV558" s="13" t="s">
        <v>151</v>
      </c>
      <c r="AW558" s="13" t="s">
        <v>36</v>
      </c>
      <c r="AX558" s="13" t="s">
        <v>23</v>
      </c>
      <c r="AY558" s="196" t="s">
        <v>143</v>
      </c>
    </row>
    <row r="559" spans="2:65" s="1" customFormat="1" ht="22.5" customHeight="1" x14ac:dyDescent="0.3">
      <c r="B559" s="158"/>
      <c r="C559" s="159" t="s">
        <v>759</v>
      </c>
      <c r="D559" s="159" t="s">
        <v>146</v>
      </c>
      <c r="E559" s="160" t="s">
        <v>760</v>
      </c>
      <c r="F559" s="161" t="s">
        <v>761</v>
      </c>
      <c r="G559" s="162" t="s">
        <v>149</v>
      </c>
      <c r="H559" s="163">
        <v>206</v>
      </c>
      <c r="I559" s="322">
        <v>0</v>
      </c>
      <c r="J559" s="164">
        <f>ROUND(I559*H559,2)</f>
        <v>0</v>
      </c>
      <c r="K559" s="161" t="s">
        <v>150</v>
      </c>
      <c r="L559" s="34"/>
      <c r="M559" s="165" t="s">
        <v>3</v>
      </c>
      <c r="N559" s="166" t="s">
        <v>44</v>
      </c>
      <c r="O559" s="35"/>
      <c r="P559" s="167">
        <f>O559*H559</f>
        <v>0</v>
      </c>
      <c r="Q559" s="167">
        <v>8.5000000000000006E-3</v>
      </c>
      <c r="R559" s="167">
        <f>Q559*H559</f>
        <v>1.7510000000000001</v>
      </c>
      <c r="S559" s="167">
        <v>0</v>
      </c>
      <c r="T559" s="168">
        <f>S559*H559</f>
        <v>0</v>
      </c>
      <c r="AR559" s="18" t="s">
        <v>151</v>
      </c>
      <c r="AT559" s="18" t="s">
        <v>146</v>
      </c>
      <c r="AU559" s="18" t="s">
        <v>152</v>
      </c>
      <c r="AY559" s="18" t="s">
        <v>143</v>
      </c>
      <c r="BE559" s="169">
        <f>IF(N559="základní",J559,0)</f>
        <v>0</v>
      </c>
      <c r="BF559" s="169">
        <f>IF(N559="snížená",J559,0)</f>
        <v>0</v>
      </c>
      <c r="BG559" s="169">
        <f>IF(N559="zákl. přenesená",J559,0)</f>
        <v>0</v>
      </c>
      <c r="BH559" s="169">
        <f>IF(N559="sníž. přenesená",J559,0)</f>
        <v>0</v>
      </c>
      <c r="BI559" s="169">
        <f>IF(N559="nulová",J559,0)</f>
        <v>0</v>
      </c>
      <c r="BJ559" s="18" t="s">
        <v>152</v>
      </c>
      <c r="BK559" s="169">
        <f>ROUND(I559*H559,2)</f>
        <v>0</v>
      </c>
      <c r="BL559" s="18" t="s">
        <v>151</v>
      </c>
      <c r="BM559" s="18" t="s">
        <v>762</v>
      </c>
    </row>
    <row r="560" spans="2:65" s="11" customFormat="1" x14ac:dyDescent="0.3">
      <c r="B560" s="170"/>
      <c r="D560" s="171" t="s">
        <v>154</v>
      </c>
      <c r="E560" s="172" t="s">
        <v>3</v>
      </c>
      <c r="F560" s="173" t="s">
        <v>763</v>
      </c>
      <c r="H560" s="174" t="s">
        <v>3</v>
      </c>
      <c r="I560" s="175"/>
      <c r="L560" s="170"/>
      <c r="M560" s="176"/>
      <c r="N560" s="177"/>
      <c r="O560" s="177"/>
      <c r="P560" s="177"/>
      <c r="Q560" s="177"/>
      <c r="R560" s="177"/>
      <c r="S560" s="177"/>
      <c r="T560" s="178"/>
      <c r="AT560" s="174" t="s">
        <v>154</v>
      </c>
      <c r="AU560" s="174" t="s">
        <v>152</v>
      </c>
      <c r="AV560" s="11" t="s">
        <v>23</v>
      </c>
      <c r="AW560" s="11" t="s">
        <v>36</v>
      </c>
      <c r="AX560" s="11" t="s">
        <v>72</v>
      </c>
      <c r="AY560" s="174" t="s">
        <v>143</v>
      </c>
    </row>
    <row r="561" spans="2:65" s="11" customFormat="1" x14ac:dyDescent="0.3">
      <c r="B561" s="170"/>
      <c r="D561" s="171" t="s">
        <v>154</v>
      </c>
      <c r="E561" s="172" t="s">
        <v>3</v>
      </c>
      <c r="F561" s="173" t="s">
        <v>764</v>
      </c>
      <c r="H561" s="174" t="s">
        <v>3</v>
      </c>
      <c r="I561" s="175"/>
      <c r="L561" s="170"/>
      <c r="M561" s="176"/>
      <c r="N561" s="177"/>
      <c r="O561" s="177"/>
      <c r="P561" s="177"/>
      <c r="Q561" s="177"/>
      <c r="R561" s="177"/>
      <c r="S561" s="177"/>
      <c r="T561" s="178"/>
      <c r="AT561" s="174" t="s">
        <v>154</v>
      </c>
      <c r="AU561" s="174" t="s">
        <v>152</v>
      </c>
      <c r="AV561" s="11" t="s">
        <v>23</v>
      </c>
      <c r="AW561" s="11" t="s">
        <v>36</v>
      </c>
      <c r="AX561" s="11" t="s">
        <v>72</v>
      </c>
      <c r="AY561" s="174" t="s">
        <v>143</v>
      </c>
    </row>
    <row r="562" spans="2:65" s="12" customFormat="1" x14ac:dyDescent="0.3">
      <c r="B562" s="179"/>
      <c r="D562" s="171" t="s">
        <v>154</v>
      </c>
      <c r="E562" s="180" t="s">
        <v>3</v>
      </c>
      <c r="F562" s="181" t="s">
        <v>765</v>
      </c>
      <c r="H562" s="182">
        <v>128.69999999999999</v>
      </c>
      <c r="I562" s="183"/>
      <c r="L562" s="179"/>
      <c r="M562" s="184"/>
      <c r="N562" s="185"/>
      <c r="O562" s="185"/>
      <c r="P562" s="185"/>
      <c r="Q562" s="185"/>
      <c r="R562" s="185"/>
      <c r="S562" s="185"/>
      <c r="T562" s="186"/>
      <c r="AT562" s="180" t="s">
        <v>154</v>
      </c>
      <c r="AU562" s="180" t="s">
        <v>152</v>
      </c>
      <c r="AV562" s="12" t="s">
        <v>152</v>
      </c>
      <c r="AW562" s="12" t="s">
        <v>36</v>
      </c>
      <c r="AX562" s="12" t="s">
        <v>72</v>
      </c>
      <c r="AY562" s="180" t="s">
        <v>143</v>
      </c>
    </row>
    <row r="563" spans="2:65" s="12" customFormat="1" x14ac:dyDescent="0.3">
      <c r="B563" s="179"/>
      <c r="D563" s="171" t="s">
        <v>154</v>
      </c>
      <c r="E563" s="180" t="s">
        <v>3</v>
      </c>
      <c r="F563" s="181" t="s">
        <v>766</v>
      </c>
      <c r="H563" s="182">
        <v>-21.745999999999999</v>
      </c>
      <c r="I563" s="183"/>
      <c r="L563" s="179"/>
      <c r="M563" s="184"/>
      <c r="N563" s="185"/>
      <c r="O563" s="185"/>
      <c r="P563" s="185"/>
      <c r="Q563" s="185"/>
      <c r="R563" s="185"/>
      <c r="S563" s="185"/>
      <c r="T563" s="186"/>
      <c r="AT563" s="180" t="s">
        <v>154</v>
      </c>
      <c r="AU563" s="180" t="s">
        <v>152</v>
      </c>
      <c r="AV563" s="12" t="s">
        <v>152</v>
      </c>
      <c r="AW563" s="12" t="s">
        <v>36</v>
      </c>
      <c r="AX563" s="12" t="s">
        <v>72</v>
      </c>
      <c r="AY563" s="180" t="s">
        <v>143</v>
      </c>
    </row>
    <row r="564" spans="2:65" s="12" customFormat="1" x14ac:dyDescent="0.3">
      <c r="B564" s="179"/>
      <c r="D564" s="171" t="s">
        <v>154</v>
      </c>
      <c r="E564" s="180" t="s">
        <v>3</v>
      </c>
      <c r="F564" s="181" t="s">
        <v>767</v>
      </c>
      <c r="H564" s="182">
        <v>6.0460000000000003</v>
      </c>
      <c r="I564" s="183"/>
      <c r="L564" s="179"/>
      <c r="M564" s="184"/>
      <c r="N564" s="185"/>
      <c r="O564" s="185"/>
      <c r="P564" s="185"/>
      <c r="Q564" s="185"/>
      <c r="R564" s="185"/>
      <c r="S564" s="185"/>
      <c r="T564" s="186"/>
      <c r="AT564" s="180" t="s">
        <v>154</v>
      </c>
      <c r="AU564" s="180" t="s">
        <v>152</v>
      </c>
      <c r="AV564" s="12" t="s">
        <v>152</v>
      </c>
      <c r="AW564" s="12" t="s">
        <v>36</v>
      </c>
      <c r="AX564" s="12" t="s">
        <v>72</v>
      </c>
      <c r="AY564" s="180" t="s">
        <v>143</v>
      </c>
    </row>
    <row r="565" spans="2:65" s="14" customFormat="1" x14ac:dyDescent="0.3">
      <c r="B565" s="200"/>
      <c r="D565" s="171" t="s">
        <v>154</v>
      </c>
      <c r="E565" s="201" t="s">
        <v>3</v>
      </c>
      <c r="F565" s="202" t="s">
        <v>768</v>
      </c>
      <c r="H565" s="203">
        <v>113</v>
      </c>
      <c r="I565" s="204"/>
      <c r="L565" s="200"/>
      <c r="M565" s="205"/>
      <c r="N565" s="206"/>
      <c r="O565" s="206"/>
      <c r="P565" s="206"/>
      <c r="Q565" s="206"/>
      <c r="R565" s="206"/>
      <c r="S565" s="206"/>
      <c r="T565" s="207"/>
      <c r="AT565" s="201" t="s">
        <v>154</v>
      </c>
      <c r="AU565" s="201" t="s">
        <v>152</v>
      </c>
      <c r="AV565" s="14" t="s">
        <v>163</v>
      </c>
      <c r="AW565" s="14" t="s">
        <v>36</v>
      </c>
      <c r="AX565" s="14" t="s">
        <v>72</v>
      </c>
      <c r="AY565" s="201" t="s">
        <v>143</v>
      </c>
    </row>
    <row r="566" spans="2:65" s="11" customFormat="1" x14ac:dyDescent="0.3">
      <c r="B566" s="170"/>
      <c r="D566" s="171" t="s">
        <v>154</v>
      </c>
      <c r="E566" s="172" t="s">
        <v>3</v>
      </c>
      <c r="F566" s="173" t="s">
        <v>769</v>
      </c>
      <c r="H566" s="174" t="s">
        <v>3</v>
      </c>
      <c r="I566" s="175"/>
      <c r="L566" s="170"/>
      <c r="M566" s="176"/>
      <c r="N566" s="177"/>
      <c r="O566" s="177"/>
      <c r="P566" s="177"/>
      <c r="Q566" s="177"/>
      <c r="R566" s="177"/>
      <c r="S566" s="177"/>
      <c r="T566" s="178"/>
      <c r="AT566" s="174" t="s">
        <v>154</v>
      </c>
      <c r="AU566" s="174" t="s">
        <v>152</v>
      </c>
      <c r="AV566" s="11" t="s">
        <v>23</v>
      </c>
      <c r="AW566" s="11" t="s">
        <v>36</v>
      </c>
      <c r="AX566" s="11" t="s">
        <v>72</v>
      </c>
      <c r="AY566" s="174" t="s">
        <v>143</v>
      </c>
    </row>
    <row r="567" spans="2:65" s="12" customFormat="1" x14ac:dyDescent="0.3">
      <c r="B567" s="179"/>
      <c r="D567" s="171" t="s">
        <v>154</v>
      </c>
      <c r="E567" s="180" t="s">
        <v>3</v>
      </c>
      <c r="F567" s="181" t="s">
        <v>770</v>
      </c>
      <c r="H567" s="182">
        <v>79.650000000000006</v>
      </c>
      <c r="I567" s="183"/>
      <c r="L567" s="179"/>
      <c r="M567" s="184"/>
      <c r="N567" s="185"/>
      <c r="O567" s="185"/>
      <c r="P567" s="185"/>
      <c r="Q567" s="185"/>
      <c r="R567" s="185"/>
      <c r="S567" s="185"/>
      <c r="T567" s="186"/>
      <c r="AT567" s="180" t="s">
        <v>154</v>
      </c>
      <c r="AU567" s="180" t="s">
        <v>152</v>
      </c>
      <c r="AV567" s="12" t="s">
        <v>152</v>
      </c>
      <c r="AW567" s="12" t="s">
        <v>36</v>
      </c>
      <c r="AX567" s="12" t="s">
        <v>72</v>
      </c>
      <c r="AY567" s="180" t="s">
        <v>143</v>
      </c>
    </row>
    <row r="568" spans="2:65" s="12" customFormat="1" x14ac:dyDescent="0.3">
      <c r="B568" s="179"/>
      <c r="D568" s="171" t="s">
        <v>154</v>
      </c>
      <c r="E568" s="180" t="s">
        <v>3</v>
      </c>
      <c r="F568" s="181" t="s">
        <v>771</v>
      </c>
      <c r="H568" s="182">
        <v>13.5</v>
      </c>
      <c r="I568" s="183"/>
      <c r="L568" s="179"/>
      <c r="M568" s="184"/>
      <c r="N568" s="185"/>
      <c r="O568" s="185"/>
      <c r="P568" s="185"/>
      <c r="Q568" s="185"/>
      <c r="R568" s="185"/>
      <c r="S568" s="185"/>
      <c r="T568" s="186"/>
      <c r="AT568" s="180" t="s">
        <v>154</v>
      </c>
      <c r="AU568" s="180" t="s">
        <v>152</v>
      </c>
      <c r="AV568" s="12" t="s">
        <v>152</v>
      </c>
      <c r="AW568" s="12" t="s">
        <v>36</v>
      </c>
      <c r="AX568" s="12" t="s">
        <v>72</v>
      </c>
      <c r="AY568" s="180" t="s">
        <v>143</v>
      </c>
    </row>
    <row r="569" spans="2:65" s="12" customFormat="1" x14ac:dyDescent="0.3">
      <c r="B569" s="179"/>
      <c r="D569" s="171" t="s">
        <v>154</v>
      </c>
      <c r="E569" s="180" t="s">
        <v>3</v>
      </c>
      <c r="F569" s="181" t="s">
        <v>772</v>
      </c>
      <c r="H569" s="182">
        <v>-5.0919999999999996</v>
      </c>
      <c r="I569" s="183"/>
      <c r="L569" s="179"/>
      <c r="M569" s="184"/>
      <c r="N569" s="185"/>
      <c r="O569" s="185"/>
      <c r="P569" s="185"/>
      <c r="Q569" s="185"/>
      <c r="R569" s="185"/>
      <c r="S569" s="185"/>
      <c r="T569" s="186"/>
      <c r="AT569" s="180" t="s">
        <v>154</v>
      </c>
      <c r="AU569" s="180" t="s">
        <v>152</v>
      </c>
      <c r="AV569" s="12" t="s">
        <v>152</v>
      </c>
      <c r="AW569" s="12" t="s">
        <v>36</v>
      </c>
      <c r="AX569" s="12" t="s">
        <v>72</v>
      </c>
      <c r="AY569" s="180" t="s">
        <v>143</v>
      </c>
    </row>
    <row r="570" spans="2:65" s="12" customFormat="1" x14ac:dyDescent="0.3">
      <c r="B570" s="179"/>
      <c r="D570" s="171" t="s">
        <v>154</v>
      </c>
      <c r="E570" s="180" t="s">
        <v>3</v>
      </c>
      <c r="F570" s="181" t="s">
        <v>773</v>
      </c>
      <c r="H570" s="182">
        <v>4.9420000000000002</v>
      </c>
      <c r="I570" s="183"/>
      <c r="L570" s="179"/>
      <c r="M570" s="184"/>
      <c r="N570" s="185"/>
      <c r="O570" s="185"/>
      <c r="P570" s="185"/>
      <c r="Q570" s="185"/>
      <c r="R570" s="185"/>
      <c r="S570" s="185"/>
      <c r="T570" s="186"/>
      <c r="AT570" s="180" t="s">
        <v>154</v>
      </c>
      <c r="AU570" s="180" t="s">
        <v>152</v>
      </c>
      <c r="AV570" s="12" t="s">
        <v>152</v>
      </c>
      <c r="AW570" s="12" t="s">
        <v>36</v>
      </c>
      <c r="AX570" s="12" t="s">
        <v>72</v>
      </c>
      <c r="AY570" s="180" t="s">
        <v>143</v>
      </c>
    </row>
    <row r="571" spans="2:65" s="14" customFormat="1" x14ac:dyDescent="0.3">
      <c r="B571" s="200"/>
      <c r="D571" s="171" t="s">
        <v>154</v>
      </c>
      <c r="E571" s="201" t="s">
        <v>3</v>
      </c>
      <c r="F571" s="202" t="s">
        <v>774</v>
      </c>
      <c r="H571" s="203">
        <v>93</v>
      </c>
      <c r="I571" s="204"/>
      <c r="L571" s="200"/>
      <c r="M571" s="205"/>
      <c r="N571" s="206"/>
      <c r="O571" s="206"/>
      <c r="P571" s="206"/>
      <c r="Q571" s="206"/>
      <c r="R571" s="206"/>
      <c r="S571" s="206"/>
      <c r="T571" s="207"/>
      <c r="AT571" s="201" t="s">
        <v>154</v>
      </c>
      <c r="AU571" s="201" t="s">
        <v>152</v>
      </c>
      <c r="AV571" s="14" t="s">
        <v>163</v>
      </c>
      <c r="AW571" s="14" t="s">
        <v>36</v>
      </c>
      <c r="AX571" s="14" t="s">
        <v>72</v>
      </c>
      <c r="AY571" s="201" t="s">
        <v>143</v>
      </c>
    </row>
    <row r="572" spans="2:65" s="13" customFormat="1" x14ac:dyDescent="0.3">
      <c r="B572" s="187"/>
      <c r="D572" s="188" t="s">
        <v>154</v>
      </c>
      <c r="E572" s="189" t="s">
        <v>3</v>
      </c>
      <c r="F572" s="190" t="s">
        <v>159</v>
      </c>
      <c r="H572" s="191">
        <v>206</v>
      </c>
      <c r="I572" s="192"/>
      <c r="L572" s="187"/>
      <c r="M572" s="193"/>
      <c r="N572" s="194"/>
      <c r="O572" s="194"/>
      <c r="P572" s="194"/>
      <c r="Q572" s="194"/>
      <c r="R572" s="194"/>
      <c r="S572" s="194"/>
      <c r="T572" s="195"/>
      <c r="AT572" s="196" t="s">
        <v>154</v>
      </c>
      <c r="AU572" s="196" t="s">
        <v>152</v>
      </c>
      <c r="AV572" s="13" t="s">
        <v>151</v>
      </c>
      <c r="AW572" s="13" t="s">
        <v>36</v>
      </c>
      <c r="AX572" s="13" t="s">
        <v>23</v>
      </c>
      <c r="AY572" s="196" t="s">
        <v>143</v>
      </c>
    </row>
    <row r="573" spans="2:65" s="1" customFormat="1" ht="22.5" customHeight="1" x14ac:dyDescent="0.3">
      <c r="B573" s="158"/>
      <c r="C573" s="211" t="s">
        <v>775</v>
      </c>
      <c r="D573" s="211" t="s">
        <v>295</v>
      </c>
      <c r="E573" s="212" t="s">
        <v>776</v>
      </c>
      <c r="F573" s="213" t="s">
        <v>777</v>
      </c>
      <c r="G573" s="214" t="s">
        <v>149</v>
      </c>
      <c r="H573" s="215">
        <v>4.5999999999999996</v>
      </c>
      <c r="I573" s="325">
        <v>0</v>
      </c>
      <c r="J573" s="216">
        <f>ROUND(I573*H573,2)</f>
        <v>0</v>
      </c>
      <c r="K573" s="213" t="s">
        <v>150</v>
      </c>
      <c r="L573" s="217"/>
      <c r="M573" s="218" t="s">
        <v>3</v>
      </c>
      <c r="N573" s="219" t="s">
        <v>44</v>
      </c>
      <c r="O573" s="35"/>
      <c r="P573" s="167">
        <f>O573*H573</f>
        <v>0</v>
      </c>
      <c r="Q573" s="167">
        <v>2.3999999999999998E-3</v>
      </c>
      <c r="R573" s="167">
        <f>Q573*H573</f>
        <v>1.1039999999999998E-2</v>
      </c>
      <c r="S573" s="167">
        <v>0</v>
      </c>
      <c r="T573" s="168">
        <f>S573*H573</f>
        <v>0</v>
      </c>
      <c r="AR573" s="18" t="s">
        <v>191</v>
      </c>
      <c r="AT573" s="18" t="s">
        <v>295</v>
      </c>
      <c r="AU573" s="18" t="s">
        <v>152</v>
      </c>
      <c r="AY573" s="18" t="s">
        <v>143</v>
      </c>
      <c r="BE573" s="169">
        <f>IF(N573="základní",J573,0)</f>
        <v>0</v>
      </c>
      <c r="BF573" s="169">
        <f>IF(N573="snížená",J573,0)</f>
        <v>0</v>
      </c>
      <c r="BG573" s="169">
        <f>IF(N573="zákl. přenesená",J573,0)</f>
        <v>0</v>
      </c>
      <c r="BH573" s="169">
        <f>IF(N573="sníž. přenesená",J573,0)</f>
        <v>0</v>
      </c>
      <c r="BI573" s="169">
        <f>IF(N573="nulová",J573,0)</f>
        <v>0</v>
      </c>
      <c r="BJ573" s="18" t="s">
        <v>152</v>
      </c>
      <c r="BK573" s="169">
        <f>ROUND(I573*H573,2)</f>
        <v>0</v>
      </c>
      <c r="BL573" s="18" t="s">
        <v>151</v>
      </c>
      <c r="BM573" s="18" t="s">
        <v>778</v>
      </c>
    </row>
    <row r="574" spans="2:65" s="11" customFormat="1" x14ac:dyDescent="0.3">
      <c r="B574" s="170"/>
      <c r="D574" s="171" t="s">
        <v>154</v>
      </c>
      <c r="E574" s="172" t="s">
        <v>3</v>
      </c>
      <c r="F574" s="173" t="s">
        <v>524</v>
      </c>
      <c r="H574" s="174" t="s">
        <v>3</v>
      </c>
      <c r="I574" s="175"/>
      <c r="L574" s="170"/>
      <c r="M574" s="176"/>
      <c r="N574" s="177"/>
      <c r="O574" s="177"/>
      <c r="P574" s="177"/>
      <c r="Q574" s="177"/>
      <c r="R574" s="177"/>
      <c r="S574" s="177"/>
      <c r="T574" s="178"/>
      <c r="AT574" s="174" t="s">
        <v>154</v>
      </c>
      <c r="AU574" s="174" t="s">
        <v>152</v>
      </c>
      <c r="AV574" s="11" t="s">
        <v>23</v>
      </c>
      <c r="AW574" s="11" t="s">
        <v>36</v>
      </c>
      <c r="AX574" s="11" t="s">
        <v>72</v>
      </c>
      <c r="AY574" s="174" t="s">
        <v>143</v>
      </c>
    </row>
    <row r="575" spans="2:65" s="11" customFormat="1" x14ac:dyDescent="0.3">
      <c r="B575" s="170"/>
      <c r="D575" s="171" t="s">
        <v>154</v>
      </c>
      <c r="E575" s="172" t="s">
        <v>3</v>
      </c>
      <c r="F575" s="173" t="s">
        <v>779</v>
      </c>
      <c r="H575" s="174" t="s">
        <v>3</v>
      </c>
      <c r="I575" s="175"/>
      <c r="L575" s="170"/>
      <c r="M575" s="176"/>
      <c r="N575" s="177"/>
      <c r="O575" s="177"/>
      <c r="P575" s="177"/>
      <c r="Q575" s="177"/>
      <c r="R575" s="177"/>
      <c r="S575" s="177"/>
      <c r="T575" s="178"/>
      <c r="AT575" s="174" t="s">
        <v>154</v>
      </c>
      <c r="AU575" s="174" t="s">
        <v>152</v>
      </c>
      <c r="AV575" s="11" t="s">
        <v>23</v>
      </c>
      <c r="AW575" s="11" t="s">
        <v>36</v>
      </c>
      <c r="AX575" s="11" t="s">
        <v>72</v>
      </c>
      <c r="AY575" s="174" t="s">
        <v>143</v>
      </c>
    </row>
    <row r="576" spans="2:65" s="12" customFormat="1" x14ac:dyDescent="0.3">
      <c r="B576" s="179"/>
      <c r="D576" s="188" t="s">
        <v>154</v>
      </c>
      <c r="E576" s="197" t="s">
        <v>3</v>
      </c>
      <c r="F576" s="198" t="s">
        <v>780</v>
      </c>
      <c r="H576" s="199">
        <v>4.5999999999999996</v>
      </c>
      <c r="I576" s="183"/>
      <c r="L576" s="179"/>
      <c r="M576" s="184"/>
      <c r="N576" s="185"/>
      <c r="O576" s="185"/>
      <c r="P576" s="185"/>
      <c r="Q576" s="185"/>
      <c r="R576" s="185"/>
      <c r="S576" s="185"/>
      <c r="T576" s="186"/>
      <c r="AT576" s="180" t="s">
        <v>154</v>
      </c>
      <c r="AU576" s="180" t="s">
        <v>152</v>
      </c>
      <c r="AV576" s="12" t="s">
        <v>152</v>
      </c>
      <c r="AW576" s="12" t="s">
        <v>36</v>
      </c>
      <c r="AX576" s="12" t="s">
        <v>23</v>
      </c>
      <c r="AY576" s="180" t="s">
        <v>143</v>
      </c>
    </row>
    <row r="577" spans="2:65" s="1" customFormat="1" ht="22.5" customHeight="1" x14ac:dyDescent="0.3">
      <c r="B577" s="158"/>
      <c r="C577" s="211" t="s">
        <v>781</v>
      </c>
      <c r="D577" s="211" t="s">
        <v>295</v>
      </c>
      <c r="E577" s="212" t="s">
        <v>782</v>
      </c>
      <c r="F577" s="213" t="s">
        <v>783</v>
      </c>
      <c r="G577" s="214" t="s">
        <v>149</v>
      </c>
      <c r="H577" s="215">
        <v>24</v>
      </c>
      <c r="I577" s="325">
        <v>0</v>
      </c>
      <c r="J577" s="216">
        <f>ROUND(I577*H577,2)</f>
        <v>0</v>
      </c>
      <c r="K577" s="213" t="s">
        <v>150</v>
      </c>
      <c r="L577" s="217"/>
      <c r="M577" s="218" t="s">
        <v>3</v>
      </c>
      <c r="N577" s="219" t="s">
        <v>44</v>
      </c>
      <c r="O577" s="35"/>
      <c r="P577" s="167">
        <f>O577*H577</f>
        <v>0</v>
      </c>
      <c r="Q577" s="167">
        <v>4.7999999999999996E-3</v>
      </c>
      <c r="R577" s="167">
        <f>Q577*H577</f>
        <v>0.1152</v>
      </c>
      <c r="S577" s="167">
        <v>0</v>
      </c>
      <c r="T577" s="168">
        <f>S577*H577</f>
        <v>0</v>
      </c>
      <c r="AR577" s="18" t="s">
        <v>191</v>
      </c>
      <c r="AT577" s="18" t="s">
        <v>295</v>
      </c>
      <c r="AU577" s="18" t="s">
        <v>152</v>
      </c>
      <c r="AY577" s="18" t="s">
        <v>143</v>
      </c>
      <c r="BE577" s="169">
        <f>IF(N577="základní",J577,0)</f>
        <v>0</v>
      </c>
      <c r="BF577" s="169">
        <f>IF(N577="snížená",J577,0)</f>
        <v>0</v>
      </c>
      <c r="BG577" s="169">
        <f>IF(N577="zákl. přenesená",J577,0)</f>
        <v>0</v>
      </c>
      <c r="BH577" s="169">
        <f>IF(N577="sníž. přenesená",J577,0)</f>
        <v>0</v>
      </c>
      <c r="BI577" s="169">
        <f>IF(N577="nulová",J577,0)</f>
        <v>0</v>
      </c>
      <c r="BJ577" s="18" t="s">
        <v>152</v>
      </c>
      <c r="BK577" s="169">
        <f>ROUND(I577*H577,2)</f>
        <v>0</v>
      </c>
      <c r="BL577" s="18" t="s">
        <v>151</v>
      </c>
      <c r="BM577" s="18" t="s">
        <v>784</v>
      </c>
    </row>
    <row r="578" spans="2:65" s="11" customFormat="1" x14ac:dyDescent="0.3">
      <c r="B578" s="170"/>
      <c r="D578" s="171" t="s">
        <v>154</v>
      </c>
      <c r="E578" s="172" t="s">
        <v>3</v>
      </c>
      <c r="F578" s="173" t="s">
        <v>524</v>
      </c>
      <c r="H578" s="174" t="s">
        <v>3</v>
      </c>
      <c r="I578" s="175"/>
      <c r="L578" s="170"/>
      <c r="M578" s="176"/>
      <c r="N578" s="177"/>
      <c r="O578" s="177"/>
      <c r="P578" s="177"/>
      <c r="Q578" s="177"/>
      <c r="R578" s="177"/>
      <c r="S578" s="177"/>
      <c r="T578" s="178"/>
      <c r="AT578" s="174" t="s">
        <v>154</v>
      </c>
      <c r="AU578" s="174" t="s">
        <v>152</v>
      </c>
      <c r="AV578" s="11" t="s">
        <v>23</v>
      </c>
      <c r="AW578" s="11" t="s">
        <v>36</v>
      </c>
      <c r="AX578" s="11" t="s">
        <v>72</v>
      </c>
      <c r="AY578" s="174" t="s">
        <v>143</v>
      </c>
    </row>
    <row r="579" spans="2:65" s="11" customFormat="1" x14ac:dyDescent="0.3">
      <c r="B579" s="170"/>
      <c r="D579" s="171" t="s">
        <v>154</v>
      </c>
      <c r="E579" s="172" t="s">
        <v>3</v>
      </c>
      <c r="F579" s="173" t="s">
        <v>785</v>
      </c>
      <c r="H579" s="174" t="s">
        <v>3</v>
      </c>
      <c r="I579" s="175"/>
      <c r="L579" s="170"/>
      <c r="M579" s="176"/>
      <c r="N579" s="177"/>
      <c r="O579" s="177"/>
      <c r="P579" s="177"/>
      <c r="Q579" s="177"/>
      <c r="R579" s="177"/>
      <c r="S579" s="177"/>
      <c r="T579" s="178"/>
      <c r="AT579" s="174" t="s">
        <v>154</v>
      </c>
      <c r="AU579" s="174" t="s">
        <v>152</v>
      </c>
      <c r="AV579" s="11" t="s">
        <v>23</v>
      </c>
      <c r="AW579" s="11" t="s">
        <v>36</v>
      </c>
      <c r="AX579" s="11" t="s">
        <v>72</v>
      </c>
      <c r="AY579" s="174" t="s">
        <v>143</v>
      </c>
    </row>
    <row r="580" spans="2:65" s="12" customFormat="1" x14ac:dyDescent="0.3">
      <c r="B580" s="179"/>
      <c r="D580" s="188" t="s">
        <v>154</v>
      </c>
      <c r="E580" s="197" t="s">
        <v>3</v>
      </c>
      <c r="F580" s="198" t="s">
        <v>786</v>
      </c>
      <c r="H580" s="199">
        <v>24</v>
      </c>
      <c r="I580" s="183"/>
      <c r="L580" s="179"/>
      <c r="M580" s="184"/>
      <c r="N580" s="185"/>
      <c r="O580" s="185"/>
      <c r="P580" s="185"/>
      <c r="Q580" s="185"/>
      <c r="R580" s="185"/>
      <c r="S580" s="185"/>
      <c r="T580" s="186"/>
      <c r="AT580" s="180" t="s">
        <v>154</v>
      </c>
      <c r="AU580" s="180" t="s">
        <v>152</v>
      </c>
      <c r="AV580" s="12" t="s">
        <v>152</v>
      </c>
      <c r="AW580" s="12" t="s">
        <v>36</v>
      </c>
      <c r="AX580" s="12" t="s">
        <v>23</v>
      </c>
      <c r="AY580" s="180" t="s">
        <v>143</v>
      </c>
    </row>
    <row r="581" spans="2:65" s="1" customFormat="1" ht="22.5" customHeight="1" x14ac:dyDescent="0.3">
      <c r="B581" s="158"/>
      <c r="C581" s="211" t="s">
        <v>787</v>
      </c>
      <c r="D581" s="211" t="s">
        <v>295</v>
      </c>
      <c r="E581" s="212" t="s">
        <v>788</v>
      </c>
      <c r="F581" s="213" t="s">
        <v>789</v>
      </c>
      <c r="G581" s="214" t="s">
        <v>149</v>
      </c>
      <c r="H581" s="215">
        <v>48</v>
      </c>
      <c r="I581" s="325">
        <v>0</v>
      </c>
      <c r="J581" s="216">
        <f>ROUND(I581*H581,2)</f>
        <v>0</v>
      </c>
      <c r="K581" s="213" t="s">
        <v>150</v>
      </c>
      <c r="L581" s="217"/>
      <c r="M581" s="218" t="s">
        <v>3</v>
      </c>
      <c r="N581" s="219" t="s">
        <v>44</v>
      </c>
      <c r="O581" s="35"/>
      <c r="P581" s="167">
        <f>O581*H581</f>
        <v>0</v>
      </c>
      <c r="Q581" s="167">
        <v>1.6999999999999999E-3</v>
      </c>
      <c r="R581" s="167">
        <f>Q581*H581</f>
        <v>8.1599999999999992E-2</v>
      </c>
      <c r="S581" s="167">
        <v>0</v>
      </c>
      <c r="T581" s="168">
        <f>S581*H581</f>
        <v>0</v>
      </c>
      <c r="AR581" s="18" t="s">
        <v>191</v>
      </c>
      <c r="AT581" s="18" t="s">
        <v>295</v>
      </c>
      <c r="AU581" s="18" t="s">
        <v>152</v>
      </c>
      <c r="AY581" s="18" t="s">
        <v>143</v>
      </c>
      <c r="BE581" s="169">
        <f>IF(N581="základní",J581,0)</f>
        <v>0</v>
      </c>
      <c r="BF581" s="169">
        <f>IF(N581="snížená",J581,0)</f>
        <v>0</v>
      </c>
      <c r="BG581" s="169">
        <f>IF(N581="zákl. přenesená",J581,0)</f>
        <v>0</v>
      </c>
      <c r="BH581" s="169">
        <f>IF(N581="sníž. přenesená",J581,0)</f>
        <v>0</v>
      </c>
      <c r="BI581" s="169">
        <f>IF(N581="nulová",J581,0)</f>
        <v>0</v>
      </c>
      <c r="BJ581" s="18" t="s">
        <v>152</v>
      </c>
      <c r="BK581" s="169">
        <f>ROUND(I581*H581,2)</f>
        <v>0</v>
      </c>
      <c r="BL581" s="18" t="s">
        <v>151</v>
      </c>
      <c r="BM581" s="18" t="s">
        <v>790</v>
      </c>
    </row>
    <row r="582" spans="2:65" s="11" customFormat="1" x14ac:dyDescent="0.3">
      <c r="B582" s="170"/>
      <c r="D582" s="171" t="s">
        <v>154</v>
      </c>
      <c r="E582" s="172" t="s">
        <v>3</v>
      </c>
      <c r="F582" s="173" t="s">
        <v>791</v>
      </c>
      <c r="H582" s="174" t="s">
        <v>3</v>
      </c>
      <c r="I582" s="175"/>
      <c r="L582" s="170"/>
      <c r="M582" s="176"/>
      <c r="N582" s="177"/>
      <c r="O582" s="177"/>
      <c r="P582" s="177"/>
      <c r="Q582" s="177"/>
      <c r="R582" s="177"/>
      <c r="S582" s="177"/>
      <c r="T582" s="178"/>
      <c r="AT582" s="174" t="s">
        <v>154</v>
      </c>
      <c r="AU582" s="174" t="s">
        <v>152</v>
      </c>
      <c r="AV582" s="11" t="s">
        <v>23</v>
      </c>
      <c r="AW582" s="11" t="s">
        <v>36</v>
      </c>
      <c r="AX582" s="11" t="s">
        <v>72</v>
      </c>
      <c r="AY582" s="174" t="s">
        <v>143</v>
      </c>
    </row>
    <row r="583" spans="2:65" s="11" customFormat="1" x14ac:dyDescent="0.3">
      <c r="B583" s="170"/>
      <c r="D583" s="171" t="s">
        <v>154</v>
      </c>
      <c r="E583" s="172" t="s">
        <v>3</v>
      </c>
      <c r="F583" s="173" t="s">
        <v>792</v>
      </c>
      <c r="H583" s="174" t="s">
        <v>3</v>
      </c>
      <c r="I583" s="175"/>
      <c r="L583" s="170"/>
      <c r="M583" s="176"/>
      <c r="N583" s="177"/>
      <c r="O583" s="177"/>
      <c r="P583" s="177"/>
      <c r="Q583" s="177"/>
      <c r="R583" s="177"/>
      <c r="S583" s="177"/>
      <c r="T583" s="178"/>
      <c r="AT583" s="174" t="s">
        <v>154</v>
      </c>
      <c r="AU583" s="174" t="s">
        <v>152</v>
      </c>
      <c r="AV583" s="11" t="s">
        <v>23</v>
      </c>
      <c r="AW583" s="11" t="s">
        <v>36</v>
      </c>
      <c r="AX583" s="11" t="s">
        <v>72</v>
      </c>
      <c r="AY583" s="174" t="s">
        <v>143</v>
      </c>
    </row>
    <row r="584" spans="2:65" s="12" customFormat="1" x14ac:dyDescent="0.3">
      <c r="B584" s="179"/>
      <c r="D584" s="171" t="s">
        <v>154</v>
      </c>
      <c r="E584" s="180" t="s">
        <v>3</v>
      </c>
      <c r="F584" s="181" t="s">
        <v>793</v>
      </c>
      <c r="H584" s="182">
        <v>47.021999999999998</v>
      </c>
      <c r="I584" s="183"/>
      <c r="L584" s="179"/>
      <c r="M584" s="184"/>
      <c r="N584" s="185"/>
      <c r="O584" s="185"/>
      <c r="P584" s="185"/>
      <c r="Q584" s="185"/>
      <c r="R584" s="185"/>
      <c r="S584" s="185"/>
      <c r="T584" s="186"/>
      <c r="AT584" s="180" t="s">
        <v>154</v>
      </c>
      <c r="AU584" s="180" t="s">
        <v>152</v>
      </c>
      <c r="AV584" s="12" t="s">
        <v>152</v>
      </c>
      <c r="AW584" s="12" t="s">
        <v>36</v>
      </c>
      <c r="AX584" s="12" t="s">
        <v>72</v>
      </c>
      <c r="AY584" s="180" t="s">
        <v>143</v>
      </c>
    </row>
    <row r="585" spans="2:65" s="12" customFormat="1" x14ac:dyDescent="0.3">
      <c r="B585" s="179"/>
      <c r="D585" s="171" t="s">
        <v>154</v>
      </c>
      <c r="E585" s="180" t="s">
        <v>3</v>
      </c>
      <c r="F585" s="181" t="s">
        <v>794</v>
      </c>
      <c r="H585" s="182">
        <v>0.97799999999999998</v>
      </c>
      <c r="I585" s="183"/>
      <c r="L585" s="179"/>
      <c r="M585" s="184"/>
      <c r="N585" s="185"/>
      <c r="O585" s="185"/>
      <c r="P585" s="185"/>
      <c r="Q585" s="185"/>
      <c r="R585" s="185"/>
      <c r="S585" s="185"/>
      <c r="T585" s="186"/>
      <c r="AT585" s="180" t="s">
        <v>154</v>
      </c>
      <c r="AU585" s="180" t="s">
        <v>152</v>
      </c>
      <c r="AV585" s="12" t="s">
        <v>152</v>
      </c>
      <c r="AW585" s="12" t="s">
        <v>36</v>
      </c>
      <c r="AX585" s="12" t="s">
        <v>72</v>
      </c>
      <c r="AY585" s="180" t="s">
        <v>143</v>
      </c>
    </row>
    <row r="586" spans="2:65" s="13" customFormat="1" x14ac:dyDescent="0.3">
      <c r="B586" s="187"/>
      <c r="D586" s="188" t="s">
        <v>154</v>
      </c>
      <c r="E586" s="189" t="s">
        <v>3</v>
      </c>
      <c r="F586" s="190" t="s">
        <v>159</v>
      </c>
      <c r="H586" s="191">
        <v>48</v>
      </c>
      <c r="I586" s="192"/>
      <c r="L586" s="187"/>
      <c r="M586" s="193"/>
      <c r="N586" s="194"/>
      <c r="O586" s="194"/>
      <c r="P586" s="194"/>
      <c r="Q586" s="194"/>
      <c r="R586" s="194"/>
      <c r="S586" s="194"/>
      <c r="T586" s="195"/>
      <c r="AT586" s="196" t="s">
        <v>154</v>
      </c>
      <c r="AU586" s="196" t="s">
        <v>152</v>
      </c>
      <c r="AV586" s="13" t="s">
        <v>151</v>
      </c>
      <c r="AW586" s="13" t="s">
        <v>36</v>
      </c>
      <c r="AX586" s="13" t="s">
        <v>23</v>
      </c>
      <c r="AY586" s="196" t="s">
        <v>143</v>
      </c>
    </row>
    <row r="587" spans="2:65" s="1" customFormat="1" ht="22.5" customHeight="1" x14ac:dyDescent="0.3">
      <c r="B587" s="158"/>
      <c r="C587" s="211" t="s">
        <v>795</v>
      </c>
      <c r="D587" s="211" t="s">
        <v>295</v>
      </c>
      <c r="E587" s="212" t="s">
        <v>796</v>
      </c>
      <c r="F587" s="213" t="s">
        <v>797</v>
      </c>
      <c r="G587" s="214" t="s">
        <v>149</v>
      </c>
      <c r="H587" s="215">
        <v>31</v>
      </c>
      <c r="I587" s="325">
        <v>0</v>
      </c>
      <c r="J587" s="216">
        <f>ROUND(I587*H587,2)</f>
        <v>0</v>
      </c>
      <c r="K587" s="213" t="s">
        <v>150</v>
      </c>
      <c r="L587" s="217"/>
      <c r="M587" s="218" t="s">
        <v>3</v>
      </c>
      <c r="N587" s="219" t="s">
        <v>44</v>
      </c>
      <c r="O587" s="35"/>
      <c r="P587" s="167">
        <f>O587*H587</f>
        <v>0</v>
      </c>
      <c r="Q587" s="167">
        <v>5.1000000000000004E-4</v>
      </c>
      <c r="R587" s="167">
        <f>Q587*H587</f>
        <v>1.5810000000000001E-2</v>
      </c>
      <c r="S587" s="167">
        <v>0</v>
      </c>
      <c r="T587" s="168">
        <f>S587*H587</f>
        <v>0</v>
      </c>
      <c r="AR587" s="18" t="s">
        <v>191</v>
      </c>
      <c r="AT587" s="18" t="s">
        <v>295</v>
      </c>
      <c r="AU587" s="18" t="s">
        <v>152</v>
      </c>
      <c r="AY587" s="18" t="s">
        <v>143</v>
      </c>
      <c r="BE587" s="169">
        <f>IF(N587="základní",J587,0)</f>
        <v>0</v>
      </c>
      <c r="BF587" s="169">
        <f>IF(N587="snížená",J587,0)</f>
        <v>0</v>
      </c>
      <c r="BG587" s="169">
        <f>IF(N587="zákl. přenesená",J587,0)</f>
        <v>0</v>
      </c>
      <c r="BH587" s="169">
        <f>IF(N587="sníž. přenesená",J587,0)</f>
        <v>0</v>
      </c>
      <c r="BI587" s="169">
        <f>IF(N587="nulová",J587,0)</f>
        <v>0</v>
      </c>
      <c r="BJ587" s="18" t="s">
        <v>152</v>
      </c>
      <c r="BK587" s="169">
        <f>ROUND(I587*H587,2)</f>
        <v>0</v>
      </c>
      <c r="BL587" s="18" t="s">
        <v>151</v>
      </c>
      <c r="BM587" s="18" t="s">
        <v>798</v>
      </c>
    </row>
    <row r="588" spans="2:65" s="11" customFormat="1" x14ac:dyDescent="0.3">
      <c r="B588" s="170"/>
      <c r="D588" s="171" t="s">
        <v>154</v>
      </c>
      <c r="E588" s="172" t="s">
        <v>3</v>
      </c>
      <c r="F588" s="173" t="s">
        <v>791</v>
      </c>
      <c r="H588" s="174" t="s">
        <v>3</v>
      </c>
      <c r="I588" s="175"/>
      <c r="L588" s="170"/>
      <c r="M588" s="176"/>
      <c r="N588" s="177"/>
      <c r="O588" s="177"/>
      <c r="P588" s="177"/>
      <c r="Q588" s="177"/>
      <c r="R588" s="177"/>
      <c r="S588" s="177"/>
      <c r="T588" s="178"/>
      <c r="AT588" s="174" t="s">
        <v>154</v>
      </c>
      <c r="AU588" s="174" t="s">
        <v>152</v>
      </c>
      <c r="AV588" s="11" t="s">
        <v>23</v>
      </c>
      <c r="AW588" s="11" t="s">
        <v>36</v>
      </c>
      <c r="AX588" s="11" t="s">
        <v>72</v>
      </c>
      <c r="AY588" s="174" t="s">
        <v>143</v>
      </c>
    </row>
    <row r="589" spans="2:65" s="11" customFormat="1" x14ac:dyDescent="0.3">
      <c r="B589" s="170"/>
      <c r="D589" s="171" t="s">
        <v>154</v>
      </c>
      <c r="E589" s="172" t="s">
        <v>3</v>
      </c>
      <c r="F589" s="173" t="s">
        <v>799</v>
      </c>
      <c r="H589" s="174" t="s">
        <v>3</v>
      </c>
      <c r="I589" s="175"/>
      <c r="L589" s="170"/>
      <c r="M589" s="176"/>
      <c r="N589" s="177"/>
      <c r="O589" s="177"/>
      <c r="P589" s="177"/>
      <c r="Q589" s="177"/>
      <c r="R589" s="177"/>
      <c r="S589" s="177"/>
      <c r="T589" s="178"/>
      <c r="AT589" s="174" t="s">
        <v>154</v>
      </c>
      <c r="AU589" s="174" t="s">
        <v>152</v>
      </c>
      <c r="AV589" s="11" t="s">
        <v>23</v>
      </c>
      <c r="AW589" s="11" t="s">
        <v>36</v>
      </c>
      <c r="AX589" s="11" t="s">
        <v>72</v>
      </c>
      <c r="AY589" s="174" t="s">
        <v>143</v>
      </c>
    </row>
    <row r="590" spans="2:65" s="12" customFormat="1" x14ac:dyDescent="0.3">
      <c r="B590" s="179"/>
      <c r="D590" s="188" t="s">
        <v>154</v>
      </c>
      <c r="E590" s="197" t="s">
        <v>3</v>
      </c>
      <c r="F590" s="198" t="s">
        <v>800</v>
      </c>
      <c r="H590" s="199">
        <v>31</v>
      </c>
      <c r="I590" s="183"/>
      <c r="L590" s="179"/>
      <c r="M590" s="184"/>
      <c r="N590" s="185"/>
      <c r="O590" s="185"/>
      <c r="P590" s="185"/>
      <c r="Q590" s="185"/>
      <c r="R590" s="185"/>
      <c r="S590" s="185"/>
      <c r="T590" s="186"/>
      <c r="AT590" s="180" t="s">
        <v>154</v>
      </c>
      <c r="AU590" s="180" t="s">
        <v>152</v>
      </c>
      <c r="AV590" s="12" t="s">
        <v>152</v>
      </c>
      <c r="AW590" s="12" t="s">
        <v>36</v>
      </c>
      <c r="AX590" s="12" t="s">
        <v>23</v>
      </c>
      <c r="AY590" s="180" t="s">
        <v>143</v>
      </c>
    </row>
    <row r="591" spans="2:65" s="1" customFormat="1" ht="22.5" customHeight="1" x14ac:dyDescent="0.3">
      <c r="B591" s="158"/>
      <c r="C591" s="211" t="s">
        <v>801</v>
      </c>
      <c r="D591" s="211" t="s">
        <v>295</v>
      </c>
      <c r="E591" s="212" t="s">
        <v>802</v>
      </c>
      <c r="F591" s="213" t="s">
        <v>803</v>
      </c>
      <c r="G591" s="214" t="s">
        <v>149</v>
      </c>
      <c r="H591" s="215">
        <v>211</v>
      </c>
      <c r="I591" s="325">
        <v>0</v>
      </c>
      <c r="J591" s="216">
        <f>ROUND(I591*H591,2)</f>
        <v>0</v>
      </c>
      <c r="K591" s="213" t="s">
        <v>150</v>
      </c>
      <c r="L591" s="217"/>
      <c r="M591" s="218" t="s">
        <v>3</v>
      </c>
      <c r="N591" s="219" t="s">
        <v>44</v>
      </c>
      <c r="O591" s="35"/>
      <c r="P591" s="167">
        <f>O591*H591</f>
        <v>0</v>
      </c>
      <c r="Q591" s="167">
        <v>3.0599999999999998E-3</v>
      </c>
      <c r="R591" s="167">
        <f>Q591*H591</f>
        <v>0.6456599999999999</v>
      </c>
      <c r="S591" s="167">
        <v>0</v>
      </c>
      <c r="T591" s="168">
        <f>S591*H591</f>
        <v>0</v>
      </c>
      <c r="AR591" s="18" t="s">
        <v>191</v>
      </c>
      <c r="AT591" s="18" t="s">
        <v>295</v>
      </c>
      <c r="AU591" s="18" t="s">
        <v>152</v>
      </c>
      <c r="AY591" s="18" t="s">
        <v>143</v>
      </c>
      <c r="BE591" s="169">
        <f>IF(N591="základní",J591,0)</f>
        <v>0</v>
      </c>
      <c r="BF591" s="169">
        <f>IF(N591="snížená",J591,0)</f>
        <v>0</v>
      </c>
      <c r="BG591" s="169">
        <f>IF(N591="zákl. přenesená",J591,0)</f>
        <v>0</v>
      </c>
      <c r="BH591" s="169">
        <f>IF(N591="sníž. přenesená",J591,0)</f>
        <v>0</v>
      </c>
      <c r="BI591" s="169">
        <f>IF(N591="nulová",J591,0)</f>
        <v>0</v>
      </c>
      <c r="BJ591" s="18" t="s">
        <v>152</v>
      </c>
      <c r="BK591" s="169">
        <f>ROUND(I591*H591,2)</f>
        <v>0</v>
      </c>
      <c r="BL591" s="18" t="s">
        <v>151</v>
      </c>
      <c r="BM591" s="18" t="s">
        <v>804</v>
      </c>
    </row>
    <row r="592" spans="2:65" s="11" customFormat="1" x14ac:dyDescent="0.3">
      <c r="B592" s="170"/>
      <c r="D592" s="171" t="s">
        <v>154</v>
      </c>
      <c r="E592" s="172" t="s">
        <v>3</v>
      </c>
      <c r="F592" s="173" t="s">
        <v>524</v>
      </c>
      <c r="H592" s="174" t="s">
        <v>3</v>
      </c>
      <c r="I592" s="175"/>
      <c r="L592" s="170"/>
      <c r="M592" s="176"/>
      <c r="N592" s="177"/>
      <c r="O592" s="177"/>
      <c r="P592" s="177"/>
      <c r="Q592" s="177"/>
      <c r="R592" s="177"/>
      <c r="S592" s="177"/>
      <c r="T592" s="178"/>
      <c r="AT592" s="174" t="s">
        <v>154</v>
      </c>
      <c r="AU592" s="174" t="s">
        <v>152</v>
      </c>
      <c r="AV592" s="11" t="s">
        <v>23</v>
      </c>
      <c r="AW592" s="11" t="s">
        <v>36</v>
      </c>
      <c r="AX592" s="11" t="s">
        <v>72</v>
      </c>
      <c r="AY592" s="174" t="s">
        <v>143</v>
      </c>
    </row>
    <row r="593" spans="2:65" s="11" customFormat="1" x14ac:dyDescent="0.3">
      <c r="B593" s="170"/>
      <c r="D593" s="171" t="s">
        <v>154</v>
      </c>
      <c r="E593" s="172" t="s">
        <v>3</v>
      </c>
      <c r="F593" s="173" t="s">
        <v>805</v>
      </c>
      <c r="H593" s="174" t="s">
        <v>3</v>
      </c>
      <c r="I593" s="175"/>
      <c r="L593" s="170"/>
      <c r="M593" s="176"/>
      <c r="N593" s="177"/>
      <c r="O593" s="177"/>
      <c r="P593" s="177"/>
      <c r="Q593" s="177"/>
      <c r="R593" s="177"/>
      <c r="S593" s="177"/>
      <c r="T593" s="178"/>
      <c r="AT593" s="174" t="s">
        <v>154</v>
      </c>
      <c r="AU593" s="174" t="s">
        <v>152</v>
      </c>
      <c r="AV593" s="11" t="s">
        <v>23</v>
      </c>
      <c r="AW593" s="11" t="s">
        <v>36</v>
      </c>
      <c r="AX593" s="11" t="s">
        <v>72</v>
      </c>
      <c r="AY593" s="174" t="s">
        <v>143</v>
      </c>
    </row>
    <row r="594" spans="2:65" s="12" customFormat="1" x14ac:dyDescent="0.3">
      <c r="B594" s="179"/>
      <c r="D594" s="188" t="s">
        <v>154</v>
      </c>
      <c r="E594" s="197" t="s">
        <v>3</v>
      </c>
      <c r="F594" s="198" t="s">
        <v>806</v>
      </c>
      <c r="H594" s="199">
        <v>211</v>
      </c>
      <c r="I594" s="183"/>
      <c r="L594" s="179"/>
      <c r="M594" s="184"/>
      <c r="N594" s="185"/>
      <c r="O594" s="185"/>
      <c r="P594" s="185"/>
      <c r="Q594" s="185"/>
      <c r="R594" s="185"/>
      <c r="S594" s="185"/>
      <c r="T594" s="186"/>
      <c r="AT594" s="180" t="s">
        <v>154</v>
      </c>
      <c r="AU594" s="180" t="s">
        <v>152</v>
      </c>
      <c r="AV594" s="12" t="s">
        <v>152</v>
      </c>
      <c r="AW594" s="12" t="s">
        <v>36</v>
      </c>
      <c r="AX594" s="12" t="s">
        <v>23</v>
      </c>
      <c r="AY594" s="180" t="s">
        <v>143</v>
      </c>
    </row>
    <row r="595" spans="2:65" s="1" customFormat="1" ht="31.5" customHeight="1" x14ac:dyDescent="0.3">
      <c r="B595" s="158"/>
      <c r="C595" s="159" t="s">
        <v>807</v>
      </c>
      <c r="D595" s="159" t="s">
        <v>146</v>
      </c>
      <c r="E595" s="160" t="s">
        <v>808</v>
      </c>
      <c r="F595" s="161" t="s">
        <v>809</v>
      </c>
      <c r="G595" s="162" t="s">
        <v>149</v>
      </c>
      <c r="H595" s="163">
        <v>2.1</v>
      </c>
      <c r="I595" s="322">
        <v>0</v>
      </c>
      <c r="J595" s="164">
        <f>ROUND(I595*H595,2)</f>
        <v>0</v>
      </c>
      <c r="K595" s="161" t="s">
        <v>150</v>
      </c>
      <c r="L595" s="34"/>
      <c r="M595" s="165" t="s">
        <v>3</v>
      </c>
      <c r="N595" s="166" t="s">
        <v>44</v>
      </c>
      <c r="O595" s="35"/>
      <c r="P595" s="167">
        <f>O595*H595</f>
        <v>0</v>
      </c>
      <c r="Q595" s="167">
        <v>9.0000000000000006E-5</v>
      </c>
      <c r="R595" s="167">
        <f>Q595*H595</f>
        <v>1.8900000000000001E-4</v>
      </c>
      <c r="S595" s="167">
        <v>0</v>
      </c>
      <c r="T595" s="168">
        <f>S595*H595</f>
        <v>0</v>
      </c>
      <c r="AR595" s="18" t="s">
        <v>151</v>
      </c>
      <c r="AT595" s="18" t="s">
        <v>146</v>
      </c>
      <c r="AU595" s="18" t="s">
        <v>152</v>
      </c>
      <c r="AY595" s="18" t="s">
        <v>143</v>
      </c>
      <c r="BE595" s="169">
        <f>IF(N595="základní",J595,0)</f>
        <v>0</v>
      </c>
      <c r="BF595" s="169">
        <f>IF(N595="snížená",J595,0)</f>
        <v>0</v>
      </c>
      <c r="BG595" s="169">
        <f>IF(N595="zákl. přenesená",J595,0)</f>
        <v>0</v>
      </c>
      <c r="BH595" s="169">
        <f>IF(N595="sníž. přenesená",J595,0)</f>
        <v>0</v>
      </c>
      <c r="BI595" s="169">
        <f>IF(N595="nulová",J595,0)</f>
        <v>0</v>
      </c>
      <c r="BJ595" s="18" t="s">
        <v>152</v>
      </c>
      <c r="BK595" s="169">
        <f>ROUND(I595*H595,2)</f>
        <v>0</v>
      </c>
      <c r="BL595" s="18" t="s">
        <v>151</v>
      </c>
      <c r="BM595" s="18" t="s">
        <v>810</v>
      </c>
    </row>
    <row r="596" spans="2:65" s="1" customFormat="1" ht="31.5" customHeight="1" x14ac:dyDescent="0.3">
      <c r="B596" s="158"/>
      <c r="C596" s="159" t="s">
        <v>811</v>
      </c>
      <c r="D596" s="159" t="s">
        <v>146</v>
      </c>
      <c r="E596" s="160" t="s">
        <v>812</v>
      </c>
      <c r="F596" s="161" t="s">
        <v>813</v>
      </c>
      <c r="G596" s="162" t="s">
        <v>149</v>
      </c>
      <c r="H596" s="163">
        <v>407.6</v>
      </c>
      <c r="I596" s="322">
        <v>0</v>
      </c>
      <c r="J596" s="164">
        <f>ROUND(I596*H596,2)</f>
        <v>0</v>
      </c>
      <c r="K596" s="161" t="s">
        <v>150</v>
      </c>
      <c r="L596" s="34"/>
      <c r="M596" s="165" t="s">
        <v>3</v>
      </c>
      <c r="N596" s="166" t="s">
        <v>44</v>
      </c>
      <c r="O596" s="35"/>
      <c r="P596" s="167">
        <f>O596*H596</f>
        <v>0</v>
      </c>
      <c r="Q596" s="167">
        <v>6.0000000000000002E-5</v>
      </c>
      <c r="R596" s="167">
        <f>Q596*H596</f>
        <v>2.4456000000000002E-2</v>
      </c>
      <c r="S596" s="167">
        <v>0</v>
      </c>
      <c r="T596" s="168">
        <f>S596*H596</f>
        <v>0</v>
      </c>
      <c r="AR596" s="18" t="s">
        <v>151</v>
      </c>
      <c r="AT596" s="18" t="s">
        <v>146</v>
      </c>
      <c r="AU596" s="18" t="s">
        <v>152</v>
      </c>
      <c r="AY596" s="18" t="s">
        <v>143</v>
      </c>
      <c r="BE596" s="169">
        <f>IF(N596="základní",J596,0)</f>
        <v>0</v>
      </c>
      <c r="BF596" s="169">
        <f>IF(N596="snížená",J596,0)</f>
        <v>0</v>
      </c>
      <c r="BG596" s="169">
        <f>IF(N596="zákl. přenesená",J596,0)</f>
        <v>0</v>
      </c>
      <c r="BH596" s="169">
        <f>IF(N596="sníž. přenesená",J596,0)</f>
        <v>0</v>
      </c>
      <c r="BI596" s="169">
        <f>IF(N596="nulová",J596,0)</f>
        <v>0</v>
      </c>
      <c r="BJ596" s="18" t="s">
        <v>152</v>
      </c>
      <c r="BK596" s="169">
        <f>ROUND(I596*H596,2)</f>
        <v>0</v>
      </c>
      <c r="BL596" s="18" t="s">
        <v>151</v>
      </c>
      <c r="BM596" s="18" t="s">
        <v>814</v>
      </c>
    </row>
    <row r="597" spans="2:65" s="12" customFormat="1" x14ac:dyDescent="0.3">
      <c r="B597" s="179"/>
      <c r="D597" s="188" t="s">
        <v>154</v>
      </c>
      <c r="E597" s="197" t="s">
        <v>3</v>
      </c>
      <c r="F597" s="198" t="s">
        <v>815</v>
      </c>
      <c r="H597" s="199">
        <v>407.6</v>
      </c>
      <c r="I597" s="183"/>
      <c r="L597" s="179"/>
      <c r="M597" s="184"/>
      <c r="N597" s="185"/>
      <c r="O597" s="185"/>
      <c r="P597" s="185"/>
      <c r="Q597" s="185"/>
      <c r="R597" s="185"/>
      <c r="S597" s="185"/>
      <c r="T597" s="186"/>
      <c r="AT597" s="180" t="s">
        <v>154</v>
      </c>
      <c r="AU597" s="180" t="s">
        <v>152</v>
      </c>
      <c r="AV597" s="12" t="s">
        <v>152</v>
      </c>
      <c r="AW597" s="12" t="s">
        <v>36</v>
      </c>
      <c r="AX597" s="12" t="s">
        <v>23</v>
      </c>
      <c r="AY597" s="180" t="s">
        <v>143</v>
      </c>
    </row>
    <row r="598" spans="2:65" s="1" customFormat="1" ht="31.5" customHeight="1" x14ac:dyDescent="0.3">
      <c r="B598" s="158"/>
      <c r="C598" s="159" t="s">
        <v>816</v>
      </c>
      <c r="D598" s="159" t="s">
        <v>146</v>
      </c>
      <c r="E598" s="160" t="s">
        <v>817</v>
      </c>
      <c r="F598" s="161" t="s">
        <v>818</v>
      </c>
      <c r="G598" s="162" t="s">
        <v>149</v>
      </c>
      <c r="H598" s="163">
        <v>39</v>
      </c>
      <c r="I598" s="322">
        <v>0</v>
      </c>
      <c r="J598" s="164">
        <f>ROUND(I598*H598,2)</f>
        <v>0</v>
      </c>
      <c r="K598" s="161" t="s">
        <v>150</v>
      </c>
      <c r="L598" s="34"/>
      <c r="M598" s="165" t="s">
        <v>3</v>
      </c>
      <c r="N598" s="166" t="s">
        <v>44</v>
      </c>
      <c r="O598" s="35"/>
      <c r="P598" s="167">
        <f>O598*H598</f>
        <v>0</v>
      </c>
      <c r="Q598" s="167">
        <v>6.0000000000000002E-5</v>
      </c>
      <c r="R598" s="167">
        <f>Q598*H598</f>
        <v>2.3400000000000001E-3</v>
      </c>
      <c r="S598" s="167">
        <v>0</v>
      </c>
      <c r="T598" s="168">
        <f>S598*H598</f>
        <v>0</v>
      </c>
      <c r="AR598" s="18" t="s">
        <v>151</v>
      </c>
      <c r="AT598" s="18" t="s">
        <v>146</v>
      </c>
      <c r="AU598" s="18" t="s">
        <v>152</v>
      </c>
      <c r="AY598" s="18" t="s">
        <v>143</v>
      </c>
      <c r="BE598" s="169">
        <f>IF(N598="základní",J598,0)</f>
        <v>0</v>
      </c>
      <c r="BF598" s="169">
        <f>IF(N598="snížená",J598,0)</f>
        <v>0</v>
      </c>
      <c r="BG598" s="169">
        <f>IF(N598="zákl. přenesená",J598,0)</f>
        <v>0</v>
      </c>
      <c r="BH598" s="169">
        <f>IF(N598="sníž. přenesená",J598,0)</f>
        <v>0</v>
      </c>
      <c r="BI598" s="169">
        <f>IF(N598="nulová",J598,0)</f>
        <v>0</v>
      </c>
      <c r="BJ598" s="18" t="s">
        <v>152</v>
      </c>
      <c r="BK598" s="169">
        <f>ROUND(I598*H598,2)</f>
        <v>0</v>
      </c>
      <c r="BL598" s="18" t="s">
        <v>151</v>
      </c>
      <c r="BM598" s="18" t="s">
        <v>819</v>
      </c>
    </row>
    <row r="599" spans="2:65" s="12" customFormat="1" x14ac:dyDescent="0.3">
      <c r="B599" s="179"/>
      <c r="D599" s="188" t="s">
        <v>154</v>
      </c>
      <c r="E599" s="197" t="s">
        <v>3</v>
      </c>
      <c r="F599" s="198" t="s">
        <v>820</v>
      </c>
      <c r="H599" s="199">
        <v>39</v>
      </c>
      <c r="I599" s="183"/>
      <c r="L599" s="179"/>
      <c r="M599" s="184"/>
      <c r="N599" s="185"/>
      <c r="O599" s="185"/>
      <c r="P599" s="185"/>
      <c r="Q599" s="185"/>
      <c r="R599" s="185"/>
      <c r="S599" s="185"/>
      <c r="T599" s="186"/>
      <c r="AT599" s="180" t="s">
        <v>154</v>
      </c>
      <c r="AU599" s="180" t="s">
        <v>152</v>
      </c>
      <c r="AV599" s="12" t="s">
        <v>152</v>
      </c>
      <c r="AW599" s="12" t="s">
        <v>36</v>
      </c>
      <c r="AX599" s="12" t="s">
        <v>23</v>
      </c>
      <c r="AY599" s="180" t="s">
        <v>143</v>
      </c>
    </row>
    <row r="600" spans="2:65" s="1" customFormat="1" ht="22.5" customHeight="1" x14ac:dyDescent="0.3">
      <c r="B600" s="158"/>
      <c r="C600" s="159" t="s">
        <v>821</v>
      </c>
      <c r="D600" s="159" t="s">
        <v>146</v>
      </c>
      <c r="E600" s="160" t="s">
        <v>822</v>
      </c>
      <c r="F600" s="161" t="s">
        <v>823</v>
      </c>
      <c r="G600" s="162" t="s">
        <v>402</v>
      </c>
      <c r="H600" s="163">
        <v>184</v>
      </c>
      <c r="I600" s="322">
        <v>0</v>
      </c>
      <c r="J600" s="164">
        <f>ROUND(I600*H600,2)</f>
        <v>0</v>
      </c>
      <c r="K600" s="161" t="s">
        <v>150</v>
      </c>
      <c r="L600" s="34"/>
      <c r="M600" s="165" t="s">
        <v>3</v>
      </c>
      <c r="N600" s="166" t="s">
        <v>44</v>
      </c>
      <c r="O600" s="35"/>
      <c r="P600" s="167">
        <f>O600*H600</f>
        <v>0</v>
      </c>
      <c r="Q600" s="167">
        <v>6.0000000000000002E-5</v>
      </c>
      <c r="R600" s="167">
        <f>Q600*H600</f>
        <v>1.1039999999999999E-2</v>
      </c>
      <c r="S600" s="167">
        <v>0</v>
      </c>
      <c r="T600" s="168">
        <f>S600*H600</f>
        <v>0</v>
      </c>
      <c r="AR600" s="18" t="s">
        <v>151</v>
      </c>
      <c r="AT600" s="18" t="s">
        <v>146</v>
      </c>
      <c r="AU600" s="18" t="s">
        <v>152</v>
      </c>
      <c r="AY600" s="18" t="s">
        <v>143</v>
      </c>
      <c r="BE600" s="169">
        <f>IF(N600="základní",J600,0)</f>
        <v>0</v>
      </c>
      <c r="BF600" s="169">
        <f>IF(N600="snížená",J600,0)</f>
        <v>0</v>
      </c>
      <c r="BG600" s="169">
        <f>IF(N600="zákl. přenesená",J600,0)</f>
        <v>0</v>
      </c>
      <c r="BH600" s="169">
        <f>IF(N600="sníž. přenesená",J600,0)</f>
        <v>0</v>
      </c>
      <c r="BI600" s="169">
        <f>IF(N600="nulová",J600,0)</f>
        <v>0</v>
      </c>
      <c r="BJ600" s="18" t="s">
        <v>152</v>
      </c>
      <c r="BK600" s="169">
        <f>ROUND(I600*H600,2)</f>
        <v>0</v>
      </c>
      <c r="BL600" s="18" t="s">
        <v>151</v>
      </c>
      <c r="BM600" s="18" t="s">
        <v>824</v>
      </c>
    </row>
    <row r="601" spans="2:65" s="11" customFormat="1" x14ac:dyDescent="0.3">
      <c r="B601" s="170"/>
      <c r="D601" s="171" t="s">
        <v>154</v>
      </c>
      <c r="E601" s="172" t="s">
        <v>3</v>
      </c>
      <c r="F601" s="173" t="s">
        <v>825</v>
      </c>
      <c r="H601" s="174" t="s">
        <v>3</v>
      </c>
      <c r="I601" s="175"/>
      <c r="L601" s="170"/>
      <c r="M601" s="176"/>
      <c r="N601" s="177"/>
      <c r="O601" s="177"/>
      <c r="P601" s="177"/>
      <c r="Q601" s="177"/>
      <c r="R601" s="177"/>
      <c r="S601" s="177"/>
      <c r="T601" s="178"/>
      <c r="AT601" s="174" t="s">
        <v>154</v>
      </c>
      <c r="AU601" s="174" t="s">
        <v>152</v>
      </c>
      <c r="AV601" s="11" t="s">
        <v>23</v>
      </c>
      <c r="AW601" s="11" t="s">
        <v>36</v>
      </c>
      <c r="AX601" s="11" t="s">
        <v>72</v>
      </c>
      <c r="AY601" s="174" t="s">
        <v>143</v>
      </c>
    </row>
    <row r="602" spans="2:65" s="12" customFormat="1" x14ac:dyDescent="0.3">
      <c r="B602" s="179"/>
      <c r="D602" s="171" t="s">
        <v>154</v>
      </c>
      <c r="E602" s="180" t="s">
        <v>3</v>
      </c>
      <c r="F602" s="181" t="s">
        <v>826</v>
      </c>
      <c r="H602" s="182">
        <v>15</v>
      </c>
      <c r="I602" s="183"/>
      <c r="L602" s="179"/>
      <c r="M602" s="184"/>
      <c r="N602" s="185"/>
      <c r="O602" s="185"/>
      <c r="P602" s="185"/>
      <c r="Q602" s="185"/>
      <c r="R602" s="185"/>
      <c r="S602" s="185"/>
      <c r="T602" s="186"/>
      <c r="AT602" s="180" t="s">
        <v>154</v>
      </c>
      <c r="AU602" s="180" t="s">
        <v>152</v>
      </c>
      <c r="AV602" s="12" t="s">
        <v>152</v>
      </c>
      <c r="AW602" s="12" t="s">
        <v>36</v>
      </c>
      <c r="AX602" s="12" t="s">
        <v>72</v>
      </c>
      <c r="AY602" s="180" t="s">
        <v>143</v>
      </c>
    </row>
    <row r="603" spans="2:65" s="14" customFormat="1" x14ac:dyDescent="0.3">
      <c r="B603" s="200"/>
      <c r="D603" s="171" t="s">
        <v>154</v>
      </c>
      <c r="E603" s="201" t="s">
        <v>3</v>
      </c>
      <c r="F603" s="202" t="s">
        <v>256</v>
      </c>
      <c r="H603" s="203">
        <v>15</v>
      </c>
      <c r="I603" s="204"/>
      <c r="L603" s="200"/>
      <c r="M603" s="205"/>
      <c r="N603" s="206"/>
      <c r="O603" s="206"/>
      <c r="P603" s="206"/>
      <c r="Q603" s="206"/>
      <c r="R603" s="206"/>
      <c r="S603" s="206"/>
      <c r="T603" s="207"/>
      <c r="AT603" s="201" t="s">
        <v>154</v>
      </c>
      <c r="AU603" s="201" t="s">
        <v>152</v>
      </c>
      <c r="AV603" s="14" t="s">
        <v>163</v>
      </c>
      <c r="AW603" s="14" t="s">
        <v>36</v>
      </c>
      <c r="AX603" s="14" t="s">
        <v>72</v>
      </c>
      <c r="AY603" s="201" t="s">
        <v>143</v>
      </c>
    </row>
    <row r="604" spans="2:65" s="11" customFormat="1" x14ac:dyDescent="0.3">
      <c r="B604" s="170"/>
      <c r="D604" s="171" t="s">
        <v>154</v>
      </c>
      <c r="E604" s="172" t="s">
        <v>3</v>
      </c>
      <c r="F604" s="173" t="s">
        <v>827</v>
      </c>
      <c r="H604" s="174" t="s">
        <v>3</v>
      </c>
      <c r="I604" s="175"/>
      <c r="L604" s="170"/>
      <c r="M604" s="176"/>
      <c r="N604" s="177"/>
      <c r="O604" s="177"/>
      <c r="P604" s="177"/>
      <c r="Q604" s="177"/>
      <c r="R604" s="177"/>
      <c r="S604" s="177"/>
      <c r="T604" s="178"/>
      <c r="AT604" s="174" t="s">
        <v>154</v>
      </c>
      <c r="AU604" s="174" t="s">
        <v>152</v>
      </c>
      <c r="AV604" s="11" t="s">
        <v>23</v>
      </c>
      <c r="AW604" s="11" t="s">
        <v>36</v>
      </c>
      <c r="AX604" s="11" t="s">
        <v>72</v>
      </c>
      <c r="AY604" s="174" t="s">
        <v>143</v>
      </c>
    </row>
    <row r="605" spans="2:65" s="12" customFormat="1" x14ac:dyDescent="0.3">
      <c r="B605" s="179"/>
      <c r="D605" s="171" t="s">
        <v>154</v>
      </c>
      <c r="E605" s="180" t="s">
        <v>3</v>
      </c>
      <c r="F605" s="181" t="s">
        <v>826</v>
      </c>
      <c r="H605" s="182">
        <v>15</v>
      </c>
      <c r="I605" s="183"/>
      <c r="L605" s="179"/>
      <c r="M605" s="184"/>
      <c r="N605" s="185"/>
      <c r="O605" s="185"/>
      <c r="P605" s="185"/>
      <c r="Q605" s="185"/>
      <c r="R605" s="185"/>
      <c r="S605" s="185"/>
      <c r="T605" s="186"/>
      <c r="AT605" s="180" t="s">
        <v>154</v>
      </c>
      <c r="AU605" s="180" t="s">
        <v>152</v>
      </c>
      <c r="AV605" s="12" t="s">
        <v>152</v>
      </c>
      <c r="AW605" s="12" t="s">
        <v>36</v>
      </c>
      <c r="AX605" s="12" t="s">
        <v>72</v>
      </c>
      <c r="AY605" s="180" t="s">
        <v>143</v>
      </c>
    </row>
    <row r="606" spans="2:65" s="14" customFormat="1" x14ac:dyDescent="0.3">
      <c r="B606" s="200"/>
      <c r="D606" s="171" t="s">
        <v>154</v>
      </c>
      <c r="E606" s="201" t="s">
        <v>3</v>
      </c>
      <c r="F606" s="202" t="s">
        <v>262</v>
      </c>
      <c r="H606" s="203">
        <v>15</v>
      </c>
      <c r="I606" s="204"/>
      <c r="L606" s="200"/>
      <c r="M606" s="205"/>
      <c r="N606" s="206"/>
      <c r="O606" s="206"/>
      <c r="P606" s="206"/>
      <c r="Q606" s="206"/>
      <c r="R606" s="206"/>
      <c r="S606" s="206"/>
      <c r="T606" s="207"/>
      <c r="AT606" s="201" t="s">
        <v>154</v>
      </c>
      <c r="AU606" s="201" t="s">
        <v>152</v>
      </c>
      <c r="AV606" s="14" t="s">
        <v>163</v>
      </c>
      <c r="AW606" s="14" t="s">
        <v>36</v>
      </c>
      <c r="AX606" s="14" t="s">
        <v>72</v>
      </c>
      <c r="AY606" s="201" t="s">
        <v>143</v>
      </c>
    </row>
    <row r="607" spans="2:65" s="11" customFormat="1" x14ac:dyDescent="0.3">
      <c r="B607" s="170"/>
      <c r="D607" s="171" t="s">
        <v>154</v>
      </c>
      <c r="E607" s="172" t="s">
        <v>3</v>
      </c>
      <c r="F607" s="173" t="s">
        <v>828</v>
      </c>
      <c r="H607" s="174" t="s">
        <v>3</v>
      </c>
      <c r="I607" s="175"/>
      <c r="L607" s="170"/>
      <c r="M607" s="176"/>
      <c r="N607" s="177"/>
      <c r="O607" s="177"/>
      <c r="P607" s="177"/>
      <c r="Q607" s="177"/>
      <c r="R607" s="177"/>
      <c r="S607" s="177"/>
      <c r="T607" s="178"/>
      <c r="AT607" s="174" t="s">
        <v>154</v>
      </c>
      <c r="AU607" s="174" t="s">
        <v>152</v>
      </c>
      <c r="AV607" s="11" t="s">
        <v>23</v>
      </c>
      <c r="AW607" s="11" t="s">
        <v>36</v>
      </c>
      <c r="AX607" s="11" t="s">
        <v>72</v>
      </c>
      <c r="AY607" s="174" t="s">
        <v>143</v>
      </c>
    </row>
    <row r="608" spans="2:65" s="12" customFormat="1" x14ac:dyDescent="0.3">
      <c r="B608" s="179"/>
      <c r="D608" s="171" t="s">
        <v>154</v>
      </c>
      <c r="E608" s="180" t="s">
        <v>3</v>
      </c>
      <c r="F608" s="181" t="s">
        <v>829</v>
      </c>
      <c r="H608" s="182">
        <v>48.18</v>
      </c>
      <c r="I608" s="183"/>
      <c r="L608" s="179"/>
      <c r="M608" s="184"/>
      <c r="N608" s="185"/>
      <c r="O608" s="185"/>
      <c r="P608" s="185"/>
      <c r="Q608" s="185"/>
      <c r="R608" s="185"/>
      <c r="S608" s="185"/>
      <c r="T608" s="186"/>
      <c r="AT608" s="180" t="s">
        <v>154</v>
      </c>
      <c r="AU608" s="180" t="s">
        <v>152</v>
      </c>
      <c r="AV608" s="12" t="s">
        <v>152</v>
      </c>
      <c r="AW608" s="12" t="s">
        <v>36</v>
      </c>
      <c r="AX608" s="12" t="s">
        <v>72</v>
      </c>
      <c r="AY608" s="180" t="s">
        <v>143</v>
      </c>
    </row>
    <row r="609" spans="2:65" s="12" customFormat="1" x14ac:dyDescent="0.3">
      <c r="B609" s="179"/>
      <c r="D609" s="171" t="s">
        <v>154</v>
      </c>
      <c r="E609" s="180" t="s">
        <v>3</v>
      </c>
      <c r="F609" s="181" t="s">
        <v>830</v>
      </c>
      <c r="H609" s="182">
        <v>28.82</v>
      </c>
      <c r="I609" s="183"/>
      <c r="L609" s="179"/>
      <c r="M609" s="184"/>
      <c r="N609" s="185"/>
      <c r="O609" s="185"/>
      <c r="P609" s="185"/>
      <c r="Q609" s="185"/>
      <c r="R609" s="185"/>
      <c r="S609" s="185"/>
      <c r="T609" s="186"/>
      <c r="AT609" s="180" t="s">
        <v>154</v>
      </c>
      <c r="AU609" s="180" t="s">
        <v>152</v>
      </c>
      <c r="AV609" s="12" t="s">
        <v>152</v>
      </c>
      <c r="AW609" s="12" t="s">
        <v>36</v>
      </c>
      <c r="AX609" s="12" t="s">
        <v>72</v>
      </c>
      <c r="AY609" s="180" t="s">
        <v>143</v>
      </c>
    </row>
    <row r="610" spans="2:65" s="14" customFormat="1" x14ac:dyDescent="0.3">
      <c r="B610" s="200"/>
      <c r="D610" s="171" t="s">
        <v>154</v>
      </c>
      <c r="E610" s="201" t="s">
        <v>3</v>
      </c>
      <c r="F610" s="202" t="s">
        <v>831</v>
      </c>
      <c r="H610" s="203">
        <v>77</v>
      </c>
      <c r="I610" s="204"/>
      <c r="L610" s="200"/>
      <c r="M610" s="205"/>
      <c r="N610" s="206"/>
      <c r="O610" s="206"/>
      <c r="P610" s="206"/>
      <c r="Q610" s="206"/>
      <c r="R610" s="206"/>
      <c r="S610" s="206"/>
      <c r="T610" s="207"/>
      <c r="AT610" s="201" t="s">
        <v>154</v>
      </c>
      <c r="AU610" s="201" t="s">
        <v>152</v>
      </c>
      <c r="AV610" s="14" t="s">
        <v>163</v>
      </c>
      <c r="AW610" s="14" t="s">
        <v>36</v>
      </c>
      <c r="AX610" s="14" t="s">
        <v>72</v>
      </c>
      <c r="AY610" s="201" t="s">
        <v>143</v>
      </c>
    </row>
    <row r="611" spans="2:65" s="11" customFormat="1" x14ac:dyDescent="0.3">
      <c r="B611" s="170"/>
      <c r="D611" s="171" t="s">
        <v>154</v>
      </c>
      <c r="E611" s="172" t="s">
        <v>3</v>
      </c>
      <c r="F611" s="173" t="s">
        <v>832</v>
      </c>
      <c r="H611" s="174" t="s">
        <v>3</v>
      </c>
      <c r="I611" s="175"/>
      <c r="L611" s="170"/>
      <c r="M611" s="176"/>
      <c r="N611" s="177"/>
      <c r="O611" s="177"/>
      <c r="P611" s="177"/>
      <c r="Q611" s="177"/>
      <c r="R611" s="177"/>
      <c r="S611" s="177"/>
      <c r="T611" s="178"/>
      <c r="AT611" s="174" t="s">
        <v>154</v>
      </c>
      <c r="AU611" s="174" t="s">
        <v>152</v>
      </c>
      <c r="AV611" s="11" t="s">
        <v>23</v>
      </c>
      <c r="AW611" s="11" t="s">
        <v>36</v>
      </c>
      <c r="AX611" s="11" t="s">
        <v>72</v>
      </c>
      <c r="AY611" s="174" t="s">
        <v>143</v>
      </c>
    </row>
    <row r="612" spans="2:65" s="12" customFormat="1" x14ac:dyDescent="0.3">
      <c r="B612" s="179"/>
      <c r="D612" s="171" t="s">
        <v>154</v>
      </c>
      <c r="E612" s="180" t="s">
        <v>3</v>
      </c>
      <c r="F612" s="181" t="s">
        <v>829</v>
      </c>
      <c r="H612" s="182">
        <v>48.18</v>
      </c>
      <c r="I612" s="183"/>
      <c r="L612" s="179"/>
      <c r="M612" s="184"/>
      <c r="N612" s="185"/>
      <c r="O612" s="185"/>
      <c r="P612" s="185"/>
      <c r="Q612" s="185"/>
      <c r="R612" s="185"/>
      <c r="S612" s="185"/>
      <c r="T612" s="186"/>
      <c r="AT612" s="180" t="s">
        <v>154</v>
      </c>
      <c r="AU612" s="180" t="s">
        <v>152</v>
      </c>
      <c r="AV612" s="12" t="s">
        <v>152</v>
      </c>
      <c r="AW612" s="12" t="s">
        <v>36</v>
      </c>
      <c r="AX612" s="12" t="s">
        <v>72</v>
      </c>
      <c r="AY612" s="180" t="s">
        <v>143</v>
      </c>
    </row>
    <row r="613" spans="2:65" s="12" customFormat="1" x14ac:dyDescent="0.3">
      <c r="B613" s="179"/>
      <c r="D613" s="171" t="s">
        <v>154</v>
      </c>
      <c r="E613" s="180" t="s">
        <v>3</v>
      </c>
      <c r="F613" s="181" t="s">
        <v>830</v>
      </c>
      <c r="H613" s="182">
        <v>28.82</v>
      </c>
      <c r="I613" s="183"/>
      <c r="L613" s="179"/>
      <c r="M613" s="184"/>
      <c r="N613" s="185"/>
      <c r="O613" s="185"/>
      <c r="P613" s="185"/>
      <c r="Q613" s="185"/>
      <c r="R613" s="185"/>
      <c r="S613" s="185"/>
      <c r="T613" s="186"/>
      <c r="AT613" s="180" t="s">
        <v>154</v>
      </c>
      <c r="AU613" s="180" t="s">
        <v>152</v>
      </c>
      <c r="AV613" s="12" t="s">
        <v>152</v>
      </c>
      <c r="AW613" s="12" t="s">
        <v>36</v>
      </c>
      <c r="AX613" s="12" t="s">
        <v>72</v>
      </c>
      <c r="AY613" s="180" t="s">
        <v>143</v>
      </c>
    </row>
    <row r="614" spans="2:65" s="14" customFormat="1" x14ac:dyDescent="0.3">
      <c r="B614" s="200"/>
      <c r="D614" s="171" t="s">
        <v>154</v>
      </c>
      <c r="E614" s="201" t="s">
        <v>3</v>
      </c>
      <c r="F614" s="202" t="s">
        <v>833</v>
      </c>
      <c r="H614" s="203">
        <v>77</v>
      </c>
      <c r="I614" s="204"/>
      <c r="L614" s="200"/>
      <c r="M614" s="205"/>
      <c r="N614" s="206"/>
      <c r="O614" s="206"/>
      <c r="P614" s="206"/>
      <c r="Q614" s="206"/>
      <c r="R614" s="206"/>
      <c r="S614" s="206"/>
      <c r="T614" s="207"/>
      <c r="AT614" s="201" t="s">
        <v>154</v>
      </c>
      <c r="AU614" s="201" t="s">
        <v>152</v>
      </c>
      <c r="AV614" s="14" t="s">
        <v>163</v>
      </c>
      <c r="AW614" s="14" t="s">
        <v>36</v>
      </c>
      <c r="AX614" s="14" t="s">
        <v>72</v>
      </c>
      <c r="AY614" s="201" t="s">
        <v>143</v>
      </c>
    </row>
    <row r="615" spans="2:65" s="13" customFormat="1" x14ac:dyDescent="0.3">
      <c r="B615" s="187"/>
      <c r="D615" s="188" t="s">
        <v>154</v>
      </c>
      <c r="E615" s="189" t="s">
        <v>3</v>
      </c>
      <c r="F615" s="190" t="s">
        <v>159</v>
      </c>
      <c r="H615" s="191">
        <v>184</v>
      </c>
      <c r="I615" s="192"/>
      <c r="L615" s="187"/>
      <c r="M615" s="193"/>
      <c r="N615" s="194"/>
      <c r="O615" s="194"/>
      <c r="P615" s="194"/>
      <c r="Q615" s="194"/>
      <c r="R615" s="194"/>
      <c r="S615" s="194"/>
      <c r="T615" s="195"/>
      <c r="AT615" s="196" t="s">
        <v>154</v>
      </c>
      <c r="AU615" s="196" t="s">
        <v>152</v>
      </c>
      <c r="AV615" s="13" t="s">
        <v>151</v>
      </c>
      <c r="AW615" s="13" t="s">
        <v>36</v>
      </c>
      <c r="AX615" s="13" t="s">
        <v>23</v>
      </c>
      <c r="AY615" s="196" t="s">
        <v>143</v>
      </c>
    </row>
    <row r="616" spans="2:65" s="1" customFormat="1" ht="22.5" customHeight="1" x14ac:dyDescent="0.3">
      <c r="B616" s="158"/>
      <c r="C616" s="211" t="s">
        <v>834</v>
      </c>
      <c r="D616" s="211" t="s">
        <v>295</v>
      </c>
      <c r="E616" s="212" t="s">
        <v>835</v>
      </c>
      <c r="F616" s="213" t="s">
        <v>836</v>
      </c>
      <c r="G616" s="214" t="s">
        <v>402</v>
      </c>
      <c r="H616" s="215">
        <v>16.5</v>
      </c>
      <c r="I616" s="325">
        <v>0</v>
      </c>
      <c r="J616" s="216">
        <f>ROUND(I616*H616,2)</f>
        <v>0</v>
      </c>
      <c r="K616" s="213" t="s">
        <v>150</v>
      </c>
      <c r="L616" s="217"/>
      <c r="M616" s="218" t="s">
        <v>3</v>
      </c>
      <c r="N616" s="219" t="s">
        <v>44</v>
      </c>
      <c r="O616" s="35"/>
      <c r="P616" s="167">
        <f>O616*H616</f>
        <v>0</v>
      </c>
      <c r="Q616" s="167">
        <v>3.8999999999999999E-4</v>
      </c>
      <c r="R616" s="167">
        <f>Q616*H616</f>
        <v>6.4349999999999997E-3</v>
      </c>
      <c r="S616" s="167">
        <v>0</v>
      </c>
      <c r="T616" s="168">
        <f>S616*H616</f>
        <v>0</v>
      </c>
      <c r="AR616" s="18" t="s">
        <v>191</v>
      </c>
      <c r="AT616" s="18" t="s">
        <v>295</v>
      </c>
      <c r="AU616" s="18" t="s">
        <v>152</v>
      </c>
      <c r="AY616" s="18" t="s">
        <v>143</v>
      </c>
      <c r="BE616" s="169">
        <f>IF(N616="základní",J616,0)</f>
        <v>0</v>
      </c>
      <c r="BF616" s="169">
        <f>IF(N616="snížená",J616,0)</f>
        <v>0</v>
      </c>
      <c r="BG616" s="169">
        <f>IF(N616="zákl. přenesená",J616,0)</f>
        <v>0</v>
      </c>
      <c r="BH616" s="169">
        <f>IF(N616="sníž. přenesená",J616,0)</f>
        <v>0</v>
      </c>
      <c r="BI616" s="169">
        <f>IF(N616="nulová",J616,0)</f>
        <v>0</v>
      </c>
      <c r="BJ616" s="18" t="s">
        <v>152</v>
      </c>
      <c r="BK616" s="169">
        <f>ROUND(I616*H616,2)</f>
        <v>0</v>
      </c>
      <c r="BL616" s="18" t="s">
        <v>151</v>
      </c>
      <c r="BM616" s="18" t="s">
        <v>837</v>
      </c>
    </row>
    <row r="617" spans="2:65" s="11" customFormat="1" x14ac:dyDescent="0.3">
      <c r="B617" s="170"/>
      <c r="D617" s="171" t="s">
        <v>154</v>
      </c>
      <c r="E617" s="172" t="s">
        <v>3</v>
      </c>
      <c r="F617" s="173" t="s">
        <v>838</v>
      </c>
      <c r="H617" s="174" t="s">
        <v>3</v>
      </c>
      <c r="I617" s="175"/>
      <c r="L617" s="170"/>
      <c r="M617" s="176"/>
      <c r="N617" s="177"/>
      <c r="O617" s="177"/>
      <c r="P617" s="177"/>
      <c r="Q617" s="177"/>
      <c r="R617" s="177"/>
      <c r="S617" s="177"/>
      <c r="T617" s="178"/>
      <c r="AT617" s="174" t="s">
        <v>154</v>
      </c>
      <c r="AU617" s="174" t="s">
        <v>152</v>
      </c>
      <c r="AV617" s="11" t="s">
        <v>23</v>
      </c>
      <c r="AW617" s="11" t="s">
        <v>36</v>
      </c>
      <c r="AX617" s="11" t="s">
        <v>72</v>
      </c>
      <c r="AY617" s="174" t="s">
        <v>143</v>
      </c>
    </row>
    <row r="618" spans="2:65" s="11" customFormat="1" x14ac:dyDescent="0.3">
      <c r="B618" s="170"/>
      <c r="D618" s="171" t="s">
        <v>154</v>
      </c>
      <c r="E618" s="172" t="s">
        <v>3</v>
      </c>
      <c r="F618" s="173" t="s">
        <v>839</v>
      </c>
      <c r="H618" s="174" t="s">
        <v>3</v>
      </c>
      <c r="I618" s="175"/>
      <c r="L618" s="170"/>
      <c r="M618" s="176"/>
      <c r="N618" s="177"/>
      <c r="O618" s="177"/>
      <c r="P618" s="177"/>
      <c r="Q618" s="177"/>
      <c r="R618" s="177"/>
      <c r="S618" s="177"/>
      <c r="T618" s="178"/>
      <c r="AT618" s="174" t="s">
        <v>154</v>
      </c>
      <c r="AU618" s="174" t="s">
        <v>152</v>
      </c>
      <c r="AV618" s="11" t="s">
        <v>23</v>
      </c>
      <c r="AW618" s="11" t="s">
        <v>36</v>
      </c>
      <c r="AX618" s="11" t="s">
        <v>72</v>
      </c>
      <c r="AY618" s="174" t="s">
        <v>143</v>
      </c>
    </row>
    <row r="619" spans="2:65" s="12" customFormat="1" x14ac:dyDescent="0.3">
      <c r="B619" s="179"/>
      <c r="D619" s="188" t="s">
        <v>154</v>
      </c>
      <c r="E619" s="197" t="s">
        <v>3</v>
      </c>
      <c r="F619" s="198" t="s">
        <v>840</v>
      </c>
      <c r="H619" s="199">
        <v>16.5</v>
      </c>
      <c r="I619" s="183"/>
      <c r="L619" s="179"/>
      <c r="M619" s="184"/>
      <c r="N619" s="185"/>
      <c r="O619" s="185"/>
      <c r="P619" s="185"/>
      <c r="Q619" s="185"/>
      <c r="R619" s="185"/>
      <c r="S619" s="185"/>
      <c r="T619" s="186"/>
      <c r="AT619" s="180" t="s">
        <v>154</v>
      </c>
      <c r="AU619" s="180" t="s">
        <v>152</v>
      </c>
      <c r="AV619" s="12" t="s">
        <v>152</v>
      </c>
      <c r="AW619" s="12" t="s">
        <v>36</v>
      </c>
      <c r="AX619" s="12" t="s">
        <v>23</v>
      </c>
      <c r="AY619" s="180" t="s">
        <v>143</v>
      </c>
    </row>
    <row r="620" spans="2:65" s="1" customFormat="1" ht="22.5" customHeight="1" x14ac:dyDescent="0.3">
      <c r="B620" s="158"/>
      <c r="C620" s="211" t="s">
        <v>841</v>
      </c>
      <c r="D620" s="211" t="s">
        <v>295</v>
      </c>
      <c r="E620" s="212" t="s">
        <v>842</v>
      </c>
      <c r="F620" s="213" t="s">
        <v>843</v>
      </c>
      <c r="G620" s="214" t="s">
        <v>402</v>
      </c>
      <c r="H620" s="215">
        <v>16.5</v>
      </c>
      <c r="I620" s="325">
        <v>0</v>
      </c>
      <c r="J620" s="216">
        <f>ROUND(I620*H620,2)</f>
        <v>0</v>
      </c>
      <c r="K620" s="213" t="s">
        <v>150</v>
      </c>
      <c r="L620" s="217"/>
      <c r="M620" s="218" t="s">
        <v>3</v>
      </c>
      <c r="N620" s="219" t="s">
        <v>44</v>
      </c>
      <c r="O620" s="35"/>
      <c r="P620" s="167">
        <f>O620*H620</f>
        <v>0</v>
      </c>
      <c r="Q620" s="167">
        <v>4.4000000000000002E-4</v>
      </c>
      <c r="R620" s="167">
        <f>Q620*H620</f>
        <v>7.26E-3</v>
      </c>
      <c r="S620" s="167">
        <v>0</v>
      </c>
      <c r="T620" s="168">
        <f>S620*H620</f>
        <v>0</v>
      </c>
      <c r="AR620" s="18" t="s">
        <v>191</v>
      </c>
      <c r="AT620" s="18" t="s">
        <v>295</v>
      </c>
      <c r="AU620" s="18" t="s">
        <v>152</v>
      </c>
      <c r="AY620" s="18" t="s">
        <v>143</v>
      </c>
      <c r="BE620" s="169">
        <f>IF(N620="základní",J620,0)</f>
        <v>0</v>
      </c>
      <c r="BF620" s="169">
        <f>IF(N620="snížená",J620,0)</f>
        <v>0</v>
      </c>
      <c r="BG620" s="169">
        <f>IF(N620="zákl. přenesená",J620,0)</f>
        <v>0</v>
      </c>
      <c r="BH620" s="169">
        <f>IF(N620="sníž. přenesená",J620,0)</f>
        <v>0</v>
      </c>
      <c r="BI620" s="169">
        <f>IF(N620="nulová",J620,0)</f>
        <v>0</v>
      </c>
      <c r="BJ620" s="18" t="s">
        <v>152</v>
      </c>
      <c r="BK620" s="169">
        <f>ROUND(I620*H620,2)</f>
        <v>0</v>
      </c>
      <c r="BL620" s="18" t="s">
        <v>151</v>
      </c>
      <c r="BM620" s="18" t="s">
        <v>844</v>
      </c>
    </row>
    <row r="621" spans="2:65" s="11" customFormat="1" x14ac:dyDescent="0.3">
      <c r="B621" s="170"/>
      <c r="D621" s="171" t="s">
        <v>154</v>
      </c>
      <c r="E621" s="172" t="s">
        <v>3</v>
      </c>
      <c r="F621" s="173" t="s">
        <v>838</v>
      </c>
      <c r="H621" s="174" t="s">
        <v>3</v>
      </c>
      <c r="I621" s="175"/>
      <c r="L621" s="170"/>
      <c r="M621" s="176"/>
      <c r="N621" s="177"/>
      <c r="O621" s="177"/>
      <c r="P621" s="177"/>
      <c r="Q621" s="177"/>
      <c r="R621" s="177"/>
      <c r="S621" s="177"/>
      <c r="T621" s="178"/>
      <c r="AT621" s="174" t="s">
        <v>154</v>
      </c>
      <c r="AU621" s="174" t="s">
        <v>152</v>
      </c>
      <c r="AV621" s="11" t="s">
        <v>23</v>
      </c>
      <c r="AW621" s="11" t="s">
        <v>36</v>
      </c>
      <c r="AX621" s="11" t="s">
        <v>72</v>
      </c>
      <c r="AY621" s="174" t="s">
        <v>143</v>
      </c>
    </row>
    <row r="622" spans="2:65" s="11" customFormat="1" x14ac:dyDescent="0.3">
      <c r="B622" s="170"/>
      <c r="D622" s="171" t="s">
        <v>154</v>
      </c>
      <c r="E622" s="172" t="s">
        <v>3</v>
      </c>
      <c r="F622" s="173" t="s">
        <v>845</v>
      </c>
      <c r="H622" s="174" t="s">
        <v>3</v>
      </c>
      <c r="I622" s="175"/>
      <c r="L622" s="170"/>
      <c r="M622" s="176"/>
      <c r="N622" s="177"/>
      <c r="O622" s="177"/>
      <c r="P622" s="177"/>
      <c r="Q622" s="177"/>
      <c r="R622" s="177"/>
      <c r="S622" s="177"/>
      <c r="T622" s="178"/>
      <c r="AT622" s="174" t="s">
        <v>154</v>
      </c>
      <c r="AU622" s="174" t="s">
        <v>152</v>
      </c>
      <c r="AV622" s="11" t="s">
        <v>23</v>
      </c>
      <c r="AW622" s="11" t="s">
        <v>36</v>
      </c>
      <c r="AX622" s="11" t="s">
        <v>72</v>
      </c>
      <c r="AY622" s="174" t="s">
        <v>143</v>
      </c>
    </row>
    <row r="623" spans="2:65" s="12" customFormat="1" x14ac:dyDescent="0.3">
      <c r="B623" s="179"/>
      <c r="D623" s="188" t="s">
        <v>154</v>
      </c>
      <c r="E623" s="197" t="s">
        <v>3</v>
      </c>
      <c r="F623" s="198" t="s">
        <v>840</v>
      </c>
      <c r="H623" s="199">
        <v>16.5</v>
      </c>
      <c r="I623" s="183"/>
      <c r="L623" s="179"/>
      <c r="M623" s="184"/>
      <c r="N623" s="185"/>
      <c r="O623" s="185"/>
      <c r="P623" s="185"/>
      <c r="Q623" s="185"/>
      <c r="R623" s="185"/>
      <c r="S623" s="185"/>
      <c r="T623" s="186"/>
      <c r="AT623" s="180" t="s">
        <v>154</v>
      </c>
      <c r="AU623" s="180" t="s">
        <v>152</v>
      </c>
      <c r="AV623" s="12" t="s">
        <v>152</v>
      </c>
      <c r="AW623" s="12" t="s">
        <v>36</v>
      </c>
      <c r="AX623" s="12" t="s">
        <v>23</v>
      </c>
      <c r="AY623" s="180" t="s">
        <v>143</v>
      </c>
    </row>
    <row r="624" spans="2:65" s="1" customFormat="1" ht="22.5" customHeight="1" x14ac:dyDescent="0.3">
      <c r="B624" s="158"/>
      <c r="C624" s="211" t="s">
        <v>846</v>
      </c>
      <c r="D624" s="211" t="s">
        <v>295</v>
      </c>
      <c r="E624" s="212" t="s">
        <v>847</v>
      </c>
      <c r="F624" s="213" t="s">
        <v>848</v>
      </c>
      <c r="G624" s="214" t="s">
        <v>402</v>
      </c>
      <c r="H624" s="215">
        <v>85</v>
      </c>
      <c r="I624" s="325">
        <v>0</v>
      </c>
      <c r="J624" s="216">
        <f>ROUND(I624*H624,2)</f>
        <v>0</v>
      </c>
      <c r="K624" s="213" t="s">
        <v>150</v>
      </c>
      <c r="L624" s="217"/>
      <c r="M624" s="218" t="s">
        <v>3</v>
      </c>
      <c r="N624" s="219" t="s">
        <v>44</v>
      </c>
      <c r="O624" s="35"/>
      <c r="P624" s="167">
        <f>O624*H624</f>
        <v>0</v>
      </c>
      <c r="Q624" s="167">
        <v>5.5999999999999995E-4</v>
      </c>
      <c r="R624" s="167">
        <f>Q624*H624</f>
        <v>4.7599999999999996E-2</v>
      </c>
      <c r="S624" s="167">
        <v>0</v>
      </c>
      <c r="T624" s="168">
        <f>S624*H624</f>
        <v>0</v>
      </c>
      <c r="AR624" s="18" t="s">
        <v>191</v>
      </c>
      <c r="AT624" s="18" t="s">
        <v>295</v>
      </c>
      <c r="AU624" s="18" t="s">
        <v>152</v>
      </c>
      <c r="AY624" s="18" t="s">
        <v>143</v>
      </c>
      <c r="BE624" s="169">
        <f>IF(N624="základní",J624,0)</f>
        <v>0</v>
      </c>
      <c r="BF624" s="169">
        <f>IF(N624="snížená",J624,0)</f>
        <v>0</v>
      </c>
      <c r="BG624" s="169">
        <f>IF(N624="zákl. přenesená",J624,0)</f>
        <v>0</v>
      </c>
      <c r="BH624" s="169">
        <f>IF(N624="sníž. přenesená",J624,0)</f>
        <v>0</v>
      </c>
      <c r="BI624" s="169">
        <f>IF(N624="nulová",J624,0)</f>
        <v>0</v>
      </c>
      <c r="BJ624" s="18" t="s">
        <v>152</v>
      </c>
      <c r="BK624" s="169">
        <f>ROUND(I624*H624,2)</f>
        <v>0</v>
      </c>
      <c r="BL624" s="18" t="s">
        <v>151</v>
      </c>
      <c r="BM624" s="18" t="s">
        <v>849</v>
      </c>
    </row>
    <row r="625" spans="2:65" s="11" customFormat="1" x14ac:dyDescent="0.3">
      <c r="B625" s="170"/>
      <c r="D625" s="171" t="s">
        <v>154</v>
      </c>
      <c r="E625" s="172" t="s">
        <v>3</v>
      </c>
      <c r="F625" s="173" t="s">
        <v>838</v>
      </c>
      <c r="H625" s="174" t="s">
        <v>3</v>
      </c>
      <c r="I625" s="175"/>
      <c r="L625" s="170"/>
      <c r="M625" s="176"/>
      <c r="N625" s="177"/>
      <c r="O625" s="177"/>
      <c r="P625" s="177"/>
      <c r="Q625" s="177"/>
      <c r="R625" s="177"/>
      <c r="S625" s="177"/>
      <c r="T625" s="178"/>
      <c r="AT625" s="174" t="s">
        <v>154</v>
      </c>
      <c r="AU625" s="174" t="s">
        <v>152</v>
      </c>
      <c r="AV625" s="11" t="s">
        <v>23</v>
      </c>
      <c r="AW625" s="11" t="s">
        <v>36</v>
      </c>
      <c r="AX625" s="11" t="s">
        <v>72</v>
      </c>
      <c r="AY625" s="174" t="s">
        <v>143</v>
      </c>
    </row>
    <row r="626" spans="2:65" s="11" customFormat="1" x14ac:dyDescent="0.3">
      <c r="B626" s="170"/>
      <c r="D626" s="171" t="s">
        <v>154</v>
      </c>
      <c r="E626" s="172" t="s">
        <v>3</v>
      </c>
      <c r="F626" s="173" t="s">
        <v>850</v>
      </c>
      <c r="H626" s="174" t="s">
        <v>3</v>
      </c>
      <c r="I626" s="175"/>
      <c r="L626" s="170"/>
      <c r="M626" s="176"/>
      <c r="N626" s="177"/>
      <c r="O626" s="177"/>
      <c r="P626" s="177"/>
      <c r="Q626" s="177"/>
      <c r="R626" s="177"/>
      <c r="S626" s="177"/>
      <c r="T626" s="178"/>
      <c r="AT626" s="174" t="s">
        <v>154</v>
      </c>
      <c r="AU626" s="174" t="s">
        <v>152</v>
      </c>
      <c r="AV626" s="11" t="s">
        <v>23</v>
      </c>
      <c r="AW626" s="11" t="s">
        <v>36</v>
      </c>
      <c r="AX626" s="11" t="s">
        <v>72</v>
      </c>
      <c r="AY626" s="174" t="s">
        <v>143</v>
      </c>
    </row>
    <row r="627" spans="2:65" s="12" customFormat="1" x14ac:dyDescent="0.3">
      <c r="B627" s="179"/>
      <c r="D627" s="188" t="s">
        <v>154</v>
      </c>
      <c r="E627" s="197" t="s">
        <v>3</v>
      </c>
      <c r="F627" s="198" t="s">
        <v>851</v>
      </c>
      <c r="H627" s="199">
        <v>85</v>
      </c>
      <c r="I627" s="183"/>
      <c r="L627" s="179"/>
      <c r="M627" s="184"/>
      <c r="N627" s="185"/>
      <c r="O627" s="185"/>
      <c r="P627" s="185"/>
      <c r="Q627" s="185"/>
      <c r="R627" s="185"/>
      <c r="S627" s="185"/>
      <c r="T627" s="186"/>
      <c r="AT627" s="180" t="s">
        <v>154</v>
      </c>
      <c r="AU627" s="180" t="s">
        <v>152</v>
      </c>
      <c r="AV627" s="12" t="s">
        <v>152</v>
      </c>
      <c r="AW627" s="12" t="s">
        <v>36</v>
      </c>
      <c r="AX627" s="12" t="s">
        <v>23</v>
      </c>
      <c r="AY627" s="180" t="s">
        <v>143</v>
      </c>
    </row>
    <row r="628" spans="2:65" s="1" customFormat="1" ht="22.5" customHeight="1" x14ac:dyDescent="0.3">
      <c r="B628" s="158"/>
      <c r="C628" s="211" t="s">
        <v>852</v>
      </c>
      <c r="D628" s="211" t="s">
        <v>295</v>
      </c>
      <c r="E628" s="212" t="s">
        <v>853</v>
      </c>
      <c r="F628" s="213" t="s">
        <v>854</v>
      </c>
      <c r="G628" s="214" t="s">
        <v>402</v>
      </c>
      <c r="H628" s="215">
        <v>85</v>
      </c>
      <c r="I628" s="325">
        <v>0</v>
      </c>
      <c r="J628" s="216">
        <f>ROUND(I628*H628,2)</f>
        <v>0</v>
      </c>
      <c r="K628" s="213" t="s">
        <v>3</v>
      </c>
      <c r="L628" s="217"/>
      <c r="M628" s="218" t="s">
        <v>3</v>
      </c>
      <c r="N628" s="219" t="s">
        <v>44</v>
      </c>
      <c r="O628" s="35"/>
      <c r="P628" s="167">
        <f>O628*H628</f>
        <v>0</v>
      </c>
      <c r="Q628" s="167">
        <v>5.5999999999999995E-4</v>
      </c>
      <c r="R628" s="167">
        <f>Q628*H628</f>
        <v>4.7599999999999996E-2</v>
      </c>
      <c r="S628" s="167">
        <v>0</v>
      </c>
      <c r="T628" s="168">
        <f>S628*H628</f>
        <v>0</v>
      </c>
      <c r="AR628" s="18" t="s">
        <v>191</v>
      </c>
      <c r="AT628" s="18" t="s">
        <v>295</v>
      </c>
      <c r="AU628" s="18" t="s">
        <v>152</v>
      </c>
      <c r="AY628" s="18" t="s">
        <v>143</v>
      </c>
      <c r="BE628" s="169">
        <f>IF(N628="základní",J628,0)</f>
        <v>0</v>
      </c>
      <c r="BF628" s="169">
        <f>IF(N628="snížená",J628,0)</f>
        <v>0</v>
      </c>
      <c r="BG628" s="169">
        <f>IF(N628="zákl. přenesená",J628,0)</f>
        <v>0</v>
      </c>
      <c r="BH628" s="169">
        <f>IF(N628="sníž. přenesená",J628,0)</f>
        <v>0</v>
      </c>
      <c r="BI628" s="169">
        <f>IF(N628="nulová",J628,0)</f>
        <v>0</v>
      </c>
      <c r="BJ628" s="18" t="s">
        <v>152</v>
      </c>
      <c r="BK628" s="169">
        <f>ROUND(I628*H628,2)</f>
        <v>0</v>
      </c>
      <c r="BL628" s="18" t="s">
        <v>151</v>
      </c>
      <c r="BM628" s="18" t="s">
        <v>855</v>
      </c>
    </row>
    <row r="629" spans="2:65" s="11" customFormat="1" x14ac:dyDescent="0.3">
      <c r="B629" s="170"/>
      <c r="D629" s="171" t="s">
        <v>154</v>
      </c>
      <c r="E629" s="172" t="s">
        <v>3</v>
      </c>
      <c r="F629" s="173" t="s">
        <v>838</v>
      </c>
      <c r="H629" s="174" t="s">
        <v>3</v>
      </c>
      <c r="I629" s="175"/>
      <c r="L629" s="170"/>
      <c r="M629" s="176"/>
      <c r="N629" s="177"/>
      <c r="O629" s="177"/>
      <c r="P629" s="177"/>
      <c r="Q629" s="177"/>
      <c r="R629" s="177"/>
      <c r="S629" s="177"/>
      <c r="T629" s="178"/>
      <c r="AT629" s="174" t="s">
        <v>154</v>
      </c>
      <c r="AU629" s="174" t="s">
        <v>152</v>
      </c>
      <c r="AV629" s="11" t="s">
        <v>23</v>
      </c>
      <c r="AW629" s="11" t="s">
        <v>36</v>
      </c>
      <c r="AX629" s="11" t="s">
        <v>72</v>
      </c>
      <c r="AY629" s="174" t="s">
        <v>143</v>
      </c>
    </row>
    <row r="630" spans="2:65" s="11" customFormat="1" x14ac:dyDescent="0.3">
      <c r="B630" s="170"/>
      <c r="D630" s="171" t="s">
        <v>154</v>
      </c>
      <c r="E630" s="172" t="s">
        <v>3</v>
      </c>
      <c r="F630" s="173" t="s">
        <v>856</v>
      </c>
      <c r="H630" s="174" t="s">
        <v>3</v>
      </c>
      <c r="I630" s="175"/>
      <c r="L630" s="170"/>
      <c r="M630" s="176"/>
      <c r="N630" s="177"/>
      <c r="O630" s="177"/>
      <c r="P630" s="177"/>
      <c r="Q630" s="177"/>
      <c r="R630" s="177"/>
      <c r="S630" s="177"/>
      <c r="T630" s="178"/>
      <c r="AT630" s="174" t="s">
        <v>154</v>
      </c>
      <c r="AU630" s="174" t="s">
        <v>152</v>
      </c>
      <c r="AV630" s="11" t="s">
        <v>23</v>
      </c>
      <c r="AW630" s="11" t="s">
        <v>36</v>
      </c>
      <c r="AX630" s="11" t="s">
        <v>72</v>
      </c>
      <c r="AY630" s="174" t="s">
        <v>143</v>
      </c>
    </row>
    <row r="631" spans="2:65" s="12" customFormat="1" x14ac:dyDescent="0.3">
      <c r="B631" s="179"/>
      <c r="D631" s="188" t="s">
        <v>154</v>
      </c>
      <c r="E631" s="197" t="s">
        <v>3</v>
      </c>
      <c r="F631" s="198" t="s">
        <v>851</v>
      </c>
      <c r="H631" s="199">
        <v>85</v>
      </c>
      <c r="I631" s="183"/>
      <c r="L631" s="179"/>
      <c r="M631" s="184"/>
      <c r="N631" s="185"/>
      <c r="O631" s="185"/>
      <c r="P631" s="185"/>
      <c r="Q631" s="185"/>
      <c r="R631" s="185"/>
      <c r="S631" s="185"/>
      <c r="T631" s="186"/>
      <c r="AT631" s="180" t="s">
        <v>154</v>
      </c>
      <c r="AU631" s="180" t="s">
        <v>152</v>
      </c>
      <c r="AV631" s="12" t="s">
        <v>152</v>
      </c>
      <c r="AW631" s="12" t="s">
        <v>36</v>
      </c>
      <c r="AX631" s="12" t="s">
        <v>23</v>
      </c>
      <c r="AY631" s="180" t="s">
        <v>143</v>
      </c>
    </row>
    <row r="632" spans="2:65" s="1" customFormat="1" ht="22.5" customHeight="1" x14ac:dyDescent="0.3">
      <c r="B632" s="158"/>
      <c r="C632" s="159" t="s">
        <v>857</v>
      </c>
      <c r="D632" s="159" t="s">
        <v>146</v>
      </c>
      <c r="E632" s="160" t="s">
        <v>858</v>
      </c>
      <c r="F632" s="161" t="s">
        <v>859</v>
      </c>
      <c r="G632" s="162" t="s">
        <v>402</v>
      </c>
      <c r="H632" s="163">
        <v>286</v>
      </c>
      <c r="I632" s="322">
        <v>0</v>
      </c>
      <c r="J632" s="164">
        <f>ROUND(I632*H632,2)</f>
        <v>0</v>
      </c>
      <c r="K632" s="161" t="s">
        <v>150</v>
      </c>
      <c r="L632" s="34"/>
      <c r="M632" s="165" t="s">
        <v>3</v>
      </c>
      <c r="N632" s="166" t="s">
        <v>44</v>
      </c>
      <c r="O632" s="35"/>
      <c r="P632" s="167">
        <f>O632*H632</f>
        <v>0</v>
      </c>
      <c r="Q632" s="167">
        <v>2.5000000000000001E-4</v>
      </c>
      <c r="R632" s="167">
        <f>Q632*H632</f>
        <v>7.1500000000000008E-2</v>
      </c>
      <c r="S632" s="167">
        <v>0</v>
      </c>
      <c r="T632" s="168">
        <f>S632*H632</f>
        <v>0</v>
      </c>
      <c r="AR632" s="18" t="s">
        <v>151</v>
      </c>
      <c r="AT632" s="18" t="s">
        <v>146</v>
      </c>
      <c r="AU632" s="18" t="s">
        <v>152</v>
      </c>
      <c r="AY632" s="18" t="s">
        <v>143</v>
      </c>
      <c r="BE632" s="169">
        <f>IF(N632="základní",J632,0)</f>
        <v>0</v>
      </c>
      <c r="BF632" s="169">
        <f>IF(N632="snížená",J632,0)</f>
        <v>0</v>
      </c>
      <c r="BG632" s="169">
        <f>IF(N632="zákl. přenesená",J632,0)</f>
        <v>0</v>
      </c>
      <c r="BH632" s="169">
        <f>IF(N632="sníž. přenesená",J632,0)</f>
        <v>0</v>
      </c>
      <c r="BI632" s="169">
        <f>IF(N632="nulová",J632,0)</f>
        <v>0</v>
      </c>
      <c r="BJ632" s="18" t="s">
        <v>152</v>
      </c>
      <c r="BK632" s="169">
        <f>ROUND(I632*H632,2)</f>
        <v>0</v>
      </c>
      <c r="BL632" s="18" t="s">
        <v>151</v>
      </c>
      <c r="BM632" s="18" t="s">
        <v>860</v>
      </c>
    </row>
    <row r="633" spans="2:65" s="11" customFormat="1" x14ac:dyDescent="0.3">
      <c r="B633" s="170"/>
      <c r="D633" s="171" t="s">
        <v>154</v>
      </c>
      <c r="E633" s="172" t="s">
        <v>3</v>
      </c>
      <c r="F633" s="173" t="s">
        <v>861</v>
      </c>
      <c r="H633" s="174" t="s">
        <v>3</v>
      </c>
      <c r="I633" s="175"/>
      <c r="L633" s="170"/>
      <c r="M633" s="176"/>
      <c r="N633" s="177"/>
      <c r="O633" s="177"/>
      <c r="P633" s="177"/>
      <c r="Q633" s="177"/>
      <c r="R633" s="177"/>
      <c r="S633" s="177"/>
      <c r="T633" s="178"/>
      <c r="AT633" s="174" t="s">
        <v>154</v>
      </c>
      <c r="AU633" s="174" t="s">
        <v>152</v>
      </c>
      <c r="AV633" s="11" t="s">
        <v>23</v>
      </c>
      <c r="AW633" s="11" t="s">
        <v>36</v>
      </c>
      <c r="AX633" s="11" t="s">
        <v>72</v>
      </c>
      <c r="AY633" s="174" t="s">
        <v>143</v>
      </c>
    </row>
    <row r="634" spans="2:65" s="11" customFormat="1" x14ac:dyDescent="0.3">
      <c r="B634" s="170"/>
      <c r="D634" s="171" t="s">
        <v>154</v>
      </c>
      <c r="E634" s="172" t="s">
        <v>3</v>
      </c>
      <c r="F634" s="173" t="s">
        <v>862</v>
      </c>
      <c r="H634" s="174" t="s">
        <v>3</v>
      </c>
      <c r="I634" s="175"/>
      <c r="L634" s="170"/>
      <c r="M634" s="176"/>
      <c r="N634" s="177"/>
      <c r="O634" s="177"/>
      <c r="P634" s="177"/>
      <c r="Q634" s="177"/>
      <c r="R634" s="177"/>
      <c r="S634" s="177"/>
      <c r="T634" s="178"/>
      <c r="AT634" s="174" t="s">
        <v>154</v>
      </c>
      <c r="AU634" s="174" t="s">
        <v>152</v>
      </c>
      <c r="AV634" s="11" t="s">
        <v>23</v>
      </c>
      <c r="AW634" s="11" t="s">
        <v>36</v>
      </c>
      <c r="AX634" s="11" t="s">
        <v>72</v>
      </c>
      <c r="AY634" s="174" t="s">
        <v>143</v>
      </c>
    </row>
    <row r="635" spans="2:65" s="12" customFormat="1" x14ac:dyDescent="0.3">
      <c r="B635" s="179"/>
      <c r="D635" s="171" t="s">
        <v>154</v>
      </c>
      <c r="E635" s="180" t="s">
        <v>3</v>
      </c>
      <c r="F635" s="181" t="s">
        <v>863</v>
      </c>
      <c r="H635" s="182">
        <v>44</v>
      </c>
      <c r="I635" s="183"/>
      <c r="L635" s="179"/>
      <c r="M635" s="184"/>
      <c r="N635" s="185"/>
      <c r="O635" s="185"/>
      <c r="P635" s="185"/>
      <c r="Q635" s="185"/>
      <c r="R635" s="185"/>
      <c r="S635" s="185"/>
      <c r="T635" s="186"/>
      <c r="AT635" s="180" t="s">
        <v>154</v>
      </c>
      <c r="AU635" s="180" t="s">
        <v>152</v>
      </c>
      <c r="AV635" s="12" t="s">
        <v>152</v>
      </c>
      <c r="AW635" s="12" t="s">
        <v>36</v>
      </c>
      <c r="AX635" s="12" t="s">
        <v>72</v>
      </c>
      <c r="AY635" s="180" t="s">
        <v>143</v>
      </c>
    </row>
    <row r="636" spans="2:65" s="12" customFormat="1" x14ac:dyDescent="0.3">
      <c r="B636" s="179"/>
      <c r="D636" s="171" t="s">
        <v>154</v>
      </c>
      <c r="E636" s="180" t="s">
        <v>3</v>
      </c>
      <c r="F636" s="181" t="s">
        <v>864</v>
      </c>
      <c r="H636" s="182">
        <v>5</v>
      </c>
      <c r="I636" s="183"/>
      <c r="L636" s="179"/>
      <c r="M636" s="184"/>
      <c r="N636" s="185"/>
      <c r="O636" s="185"/>
      <c r="P636" s="185"/>
      <c r="Q636" s="185"/>
      <c r="R636" s="185"/>
      <c r="S636" s="185"/>
      <c r="T636" s="186"/>
      <c r="AT636" s="180" t="s">
        <v>154</v>
      </c>
      <c r="AU636" s="180" t="s">
        <v>152</v>
      </c>
      <c r="AV636" s="12" t="s">
        <v>152</v>
      </c>
      <c r="AW636" s="12" t="s">
        <v>36</v>
      </c>
      <c r="AX636" s="12" t="s">
        <v>72</v>
      </c>
      <c r="AY636" s="180" t="s">
        <v>143</v>
      </c>
    </row>
    <row r="637" spans="2:65" s="14" customFormat="1" x14ac:dyDescent="0.3">
      <c r="B637" s="200"/>
      <c r="D637" s="171" t="s">
        <v>154</v>
      </c>
      <c r="E637" s="201" t="s">
        <v>3</v>
      </c>
      <c r="F637" s="202" t="s">
        <v>865</v>
      </c>
      <c r="H637" s="203">
        <v>49</v>
      </c>
      <c r="I637" s="204"/>
      <c r="L637" s="200"/>
      <c r="M637" s="205"/>
      <c r="N637" s="206"/>
      <c r="O637" s="206"/>
      <c r="P637" s="206"/>
      <c r="Q637" s="206"/>
      <c r="R637" s="206"/>
      <c r="S637" s="206"/>
      <c r="T637" s="207"/>
      <c r="AT637" s="201" t="s">
        <v>154</v>
      </c>
      <c r="AU637" s="201" t="s">
        <v>152</v>
      </c>
      <c r="AV637" s="14" t="s">
        <v>163</v>
      </c>
      <c r="AW637" s="14" t="s">
        <v>36</v>
      </c>
      <c r="AX637" s="14" t="s">
        <v>72</v>
      </c>
      <c r="AY637" s="201" t="s">
        <v>143</v>
      </c>
    </row>
    <row r="638" spans="2:65" s="11" customFormat="1" x14ac:dyDescent="0.3">
      <c r="B638" s="170"/>
      <c r="D638" s="171" t="s">
        <v>154</v>
      </c>
      <c r="E638" s="172" t="s">
        <v>3</v>
      </c>
      <c r="F638" s="173" t="s">
        <v>866</v>
      </c>
      <c r="H638" s="174" t="s">
        <v>3</v>
      </c>
      <c r="I638" s="175"/>
      <c r="L638" s="170"/>
      <c r="M638" s="176"/>
      <c r="N638" s="177"/>
      <c r="O638" s="177"/>
      <c r="P638" s="177"/>
      <c r="Q638" s="177"/>
      <c r="R638" s="177"/>
      <c r="S638" s="177"/>
      <c r="T638" s="178"/>
      <c r="AT638" s="174" t="s">
        <v>154</v>
      </c>
      <c r="AU638" s="174" t="s">
        <v>152</v>
      </c>
      <c r="AV638" s="11" t="s">
        <v>23</v>
      </c>
      <c r="AW638" s="11" t="s">
        <v>36</v>
      </c>
      <c r="AX638" s="11" t="s">
        <v>72</v>
      </c>
      <c r="AY638" s="174" t="s">
        <v>143</v>
      </c>
    </row>
    <row r="639" spans="2:65" s="12" customFormat="1" x14ac:dyDescent="0.3">
      <c r="B639" s="179"/>
      <c r="D639" s="171" t="s">
        <v>154</v>
      </c>
      <c r="E639" s="180" t="s">
        <v>3</v>
      </c>
      <c r="F639" s="181" t="s">
        <v>867</v>
      </c>
      <c r="H639" s="182">
        <v>35.1</v>
      </c>
      <c r="I639" s="183"/>
      <c r="L639" s="179"/>
      <c r="M639" s="184"/>
      <c r="N639" s="185"/>
      <c r="O639" s="185"/>
      <c r="P639" s="185"/>
      <c r="Q639" s="185"/>
      <c r="R639" s="185"/>
      <c r="S639" s="185"/>
      <c r="T639" s="186"/>
      <c r="AT639" s="180" t="s">
        <v>154</v>
      </c>
      <c r="AU639" s="180" t="s">
        <v>152</v>
      </c>
      <c r="AV639" s="12" t="s">
        <v>152</v>
      </c>
      <c r="AW639" s="12" t="s">
        <v>36</v>
      </c>
      <c r="AX639" s="12" t="s">
        <v>72</v>
      </c>
      <c r="AY639" s="180" t="s">
        <v>143</v>
      </c>
    </row>
    <row r="640" spans="2:65" s="12" customFormat="1" x14ac:dyDescent="0.3">
      <c r="B640" s="179"/>
      <c r="D640" s="171" t="s">
        <v>154</v>
      </c>
      <c r="E640" s="180" t="s">
        <v>3</v>
      </c>
      <c r="F640" s="181" t="s">
        <v>868</v>
      </c>
      <c r="H640" s="182">
        <v>3.9</v>
      </c>
      <c r="I640" s="183"/>
      <c r="L640" s="179"/>
      <c r="M640" s="184"/>
      <c r="N640" s="185"/>
      <c r="O640" s="185"/>
      <c r="P640" s="185"/>
      <c r="Q640" s="185"/>
      <c r="R640" s="185"/>
      <c r="S640" s="185"/>
      <c r="T640" s="186"/>
      <c r="AT640" s="180" t="s">
        <v>154</v>
      </c>
      <c r="AU640" s="180" t="s">
        <v>152</v>
      </c>
      <c r="AV640" s="12" t="s">
        <v>152</v>
      </c>
      <c r="AW640" s="12" t="s">
        <v>36</v>
      </c>
      <c r="AX640" s="12" t="s">
        <v>72</v>
      </c>
      <c r="AY640" s="180" t="s">
        <v>143</v>
      </c>
    </row>
    <row r="641" spans="2:51" s="14" customFormat="1" x14ac:dyDescent="0.3">
      <c r="B641" s="200"/>
      <c r="D641" s="171" t="s">
        <v>154</v>
      </c>
      <c r="E641" s="201" t="s">
        <v>3</v>
      </c>
      <c r="F641" s="202" t="s">
        <v>869</v>
      </c>
      <c r="H641" s="203">
        <v>39</v>
      </c>
      <c r="I641" s="204"/>
      <c r="L641" s="200"/>
      <c r="M641" s="205"/>
      <c r="N641" s="206"/>
      <c r="O641" s="206"/>
      <c r="P641" s="206"/>
      <c r="Q641" s="206"/>
      <c r="R641" s="206"/>
      <c r="S641" s="206"/>
      <c r="T641" s="207"/>
      <c r="AT641" s="201" t="s">
        <v>154</v>
      </c>
      <c r="AU641" s="201" t="s">
        <v>152</v>
      </c>
      <c r="AV641" s="14" t="s">
        <v>163</v>
      </c>
      <c r="AW641" s="14" t="s">
        <v>36</v>
      </c>
      <c r="AX641" s="14" t="s">
        <v>72</v>
      </c>
      <c r="AY641" s="201" t="s">
        <v>143</v>
      </c>
    </row>
    <row r="642" spans="2:51" s="11" customFormat="1" x14ac:dyDescent="0.3">
      <c r="B642" s="170"/>
      <c r="D642" s="171" t="s">
        <v>154</v>
      </c>
      <c r="E642" s="172" t="s">
        <v>3</v>
      </c>
      <c r="F642" s="173" t="s">
        <v>870</v>
      </c>
      <c r="H642" s="174" t="s">
        <v>3</v>
      </c>
      <c r="I642" s="175"/>
      <c r="L642" s="170"/>
      <c r="M642" s="176"/>
      <c r="N642" s="177"/>
      <c r="O642" s="177"/>
      <c r="P642" s="177"/>
      <c r="Q642" s="177"/>
      <c r="R642" s="177"/>
      <c r="S642" s="177"/>
      <c r="T642" s="178"/>
      <c r="AT642" s="174" t="s">
        <v>154</v>
      </c>
      <c r="AU642" s="174" t="s">
        <v>152</v>
      </c>
      <c r="AV642" s="11" t="s">
        <v>23</v>
      </c>
      <c r="AW642" s="11" t="s">
        <v>36</v>
      </c>
      <c r="AX642" s="11" t="s">
        <v>72</v>
      </c>
      <c r="AY642" s="174" t="s">
        <v>143</v>
      </c>
    </row>
    <row r="643" spans="2:51" s="11" customFormat="1" x14ac:dyDescent="0.3">
      <c r="B643" s="170"/>
      <c r="D643" s="171" t="s">
        <v>154</v>
      </c>
      <c r="E643" s="172" t="s">
        <v>3</v>
      </c>
      <c r="F643" s="173" t="s">
        <v>871</v>
      </c>
      <c r="H643" s="174" t="s">
        <v>3</v>
      </c>
      <c r="I643" s="175"/>
      <c r="L643" s="170"/>
      <c r="M643" s="176"/>
      <c r="N643" s="177"/>
      <c r="O643" s="177"/>
      <c r="P643" s="177"/>
      <c r="Q643" s="177"/>
      <c r="R643" s="177"/>
      <c r="S643" s="177"/>
      <c r="T643" s="178"/>
      <c r="AT643" s="174" t="s">
        <v>154</v>
      </c>
      <c r="AU643" s="174" t="s">
        <v>152</v>
      </c>
      <c r="AV643" s="11" t="s">
        <v>23</v>
      </c>
      <c r="AW643" s="11" t="s">
        <v>36</v>
      </c>
      <c r="AX643" s="11" t="s">
        <v>72</v>
      </c>
      <c r="AY643" s="174" t="s">
        <v>143</v>
      </c>
    </row>
    <row r="644" spans="2:51" s="12" customFormat="1" x14ac:dyDescent="0.3">
      <c r="B644" s="179"/>
      <c r="D644" s="171" t="s">
        <v>154</v>
      </c>
      <c r="E644" s="180" t="s">
        <v>3</v>
      </c>
      <c r="F644" s="181" t="s">
        <v>872</v>
      </c>
      <c r="H644" s="182">
        <v>35.75</v>
      </c>
      <c r="I644" s="183"/>
      <c r="L644" s="179"/>
      <c r="M644" s="184"/>
      <c r="N644" s="185"/>
      <c r="O644" s="185"/>
      <c r="P644" s="185"/>
      <c r="Q644" s="185"/>
      <c r="R644" s="185"/>
      <c r="S644" s="185"/>
      <c r="T644" s="186"/>
      <c r="AT644" s="180" t="s">
        <v>154</v>
      </c>
      <c r="AU644" s="180" t="s">
        <v>152</v>
      </c>
      <c r="AV644" s="12" t="s">
        <v>152</v>
      </c>
      <c r="AW644" s="12" t="s">
        <v>36</v>
      </c>
      <c r="AX644" s="12" t="s">
        <v>72</v>
      </c>
      <c r="AY644" s="180" t="s">
        <v>143</v>
      </c>
    </row>
    <row r="645" spans="2:51" s="12" customFormat="1" x14ac:dyDescent="0.3">
      <c r="B645" s="179"/>
      <c r="D645" s="171" t="s">
        <v>154</v>
      </c>
      <c r="E645" s="180" t="s">
        <v>3</v>
      </c>
      <c r="F645" s="181" t="s">
        <v>873</v>
      </c>
      <c r="H645" s="182">
        <v>4.25</v>
      </c>
      <c r="I645" s="183"/>
      <c r="L645" s="179"/>
      <c r="M645" s="184"/>
      <c r="N645" s="185"/>
      <c r="O645" s="185"/>
      <c r="P645" s="185"/>
      <c r="Q645" s="185"/>
      <c r="R645" s="185"/>
      <c r="S645" s="185"/>
      <c r="T645" s="186"/>
      <c r="AT645" s="180" t="s">
        <v>154</v>
      </c>
      <c r="AU645" s="180" t="s">
        <v>152</v>
      </c>
      <c r="AV645" s="12" t="s">
        <v>152</v>
      </c>
      <c r="AW645" s="12" t="s">
        <v>36</v>
      </c>
      <c r="AX645" s="12" t="s">
        <v>72</v>
      </c>
      <c r="AY645" s="180" t="s">
        <v>143</v>
      </c>
    </row>
    <row r="646" spans="2:51" s="14" customFormat="1" x14ac:dyDescent="0.3">
      <c r="B646" s="200"/>
      <c r="D646" s="171" t="s">
        <v>154</v>
      </c>
      <c r="E646" s="201" t="s">
        <v>3</v>
      </c>
      <c r="F646" s="202" t="s">
        <v>262</v>
      </c>
      <c r="H646" s="203">
        <v>40</v>
      </c>
      <c r="I646" s="204"/>
      <c r="L646" s="200"/>
      <c r="M646" s="205"/>
      <c r="N646" s="206"/>
      <c r="O646" s="206"/>
      <c r="P646" s="206"/>
      <c r="Q646" s="206"/>
      <c r="R646" s="206"/>
      <c r="S646" s="206"/>
      <c r="T646" s="207"/>
      <c r="AT646" s="201" t="s">
        <v>154</v>
      </c>
      <c r="AU646" s="201" t="s">
        <v>152</v>
      </c>
      <c r="AV646" s="14" t="s">
        <v>163</v>
      </c>
      <c r="AW646" s="14" t="s">
        <v>36</v>
      </c>
      <c r="AX646" s="14" t="s">
        <v>72</v>
      </c>
      <c r="AY646" s="201" t="s">
        <v>143</v>
      </c>
    </row>
    <row r="647" spans="2:51" s="11" customFormat="1" x14ac:dyDescent="0.3">
      <c r="B647" s="170"/>
      <c r="D647" s="171" t="s">
        <v>154</v>
      </c>
      <c r="E647" s="172" t="s">
        <v>3</v>
      </c>
      <c r="F647" s="173" t="s">
        <v>874</v>
      </c>
      <c r="H647" s="174" t="s">
        <v>3</v>
      </c>
      <c r="I647" s="175"/>
      <c r="L647" s="170"/>
      <c r="M647" s="176"/>
      <c r="N647" s="177"/>
      <c r="O647" s="177"/>
      <c r="P647" s="177"/>
      <c r="Q647" s="177"/>
      <c r="R647" s="177"/>
      <c r="S647" s="177"/>
      <c r="T647" s="178"/>
      <c r="AT647" s="174" t="s">
        <v>154</v>
      </c>
      <c r="AU647" s="174" t="s">
        <v>152</v>
      </c>
      <c r="AV647" s="11" t="s">
        <v>23</v>
      </c>
      <c r="AW647" s="11" t="s">
        <v>36</v>
      </c>
      <c r="AX647" s="11" t="s">
        <v>72</v>
      </c>
      <c r="AY647" s="174" t="s">
        <v>143</v>
      </c>
    </row>
    <row r="648" spans="2:51" s="12" customFormat="1" x14ac:dyDescent="0.3">
      <c r="B648" s="179"/>
      <c r="D648" s="171" t="s">
        <v>154</v>
      </c>
      <c r="E648" s="180" t="s">
        <v>3</v>
      </c>
      <c r="F648" s="181" t="s">
        <v>875</v>
      </c>
      <c r="H648" s="182">
        <v>27.9</v>
      </c>
      <c r="I648" s="183"/>
      <c r="L648" s="179"/>
      <c r="M648" s="184"/>
      <c r="N648" s="185"/>
      <c r="O648" s="185"/>
      <c r="P648" s="185"/>
      <c r="Q648" s="185"/>
      <c r="R648" s="185"/>
      <c r="S648" s="185"/>
      <c r="T648" s="186"/>
      <c r="AT648" s="180" t="s">
        <v>154</v>
      </c>
      <c r="AU648" s="180" t="s">
        <v>152</v>
      </c>
      <c r="AV648" s="12" t="s">
        <v>152</v>
      </c>
      <c r="AW648" s="12" t="s">
        <v>36</v>
      </c>
      <c r="AX648" s="12" t="s">
        <v>72</v>
      </c>
      <c r="AY648" s="180" t="s">
        <v>143</v>
      </c>
    </row>
    <row r="649" spans="2:51" s="12" customFormat="1" x14ac:dyDescent="0.3">
      <c r="B649" s="179"/>
      <c r="D649" s="171" t="s">
        <v>154</v>
      </c>
      <c r="E649" s="180" t="s">
        <v>3</v>
      </c>
      <c r="F649" s="181" t="s">
        <v>876</v>
      </c>
      <c r="H649" s="182">
        <v>3.1</v>
      </c>
      <c r="I649" s="183"/>
      <c r="L649" s="179"/>
      <c r="M649" s="184"/>
      <c r="N649" s="185"/>
      <c r="O649" s="185"/>
      <c r="P649" s="185"/>
      <c r="Q649" s="185"/>
      <c r="R649" s="185"/>
      <c r="S649" s="185"/>
      <c r="T649" s="186"/>
      <c r="AT649" s="180" t="s">
        <v>154</v>
      </c>
      <c r="AU649" s="180" t="s">
        <v>152</v>
      </c>
      <c r="AV649" s="12" t="s">
        <v>152</v>
      </c>
      <c r="AW649" s="12" t="s">
        <v>36</v>
      </c>
      <c r="AX649" s="12" t="s">
        <v>72</v>
      </c>
      <c r="AY649" s="180" t="s">
        <v>143</v>
      </c>
    </row>
    <row r="650" spans="2:51" s="14" customFormat="1" x14ac:dyDescent="0.3">
      <c r="B650" s="200"/>
      <c r="D650" s="171" t="s">
        <v>154</v>
      </c>
      <c r="E650" s="201" t="s">
        <v>3</v>
      </c>
      <c r="F650" s="202" t="s">
        <v>831</v>
      </c>
      <c r="H650" s="203">
        <v>31</v>
      </c>
      <c r="I650" s="204"/>
      <c r="L650" s="200"/>
      <c r="M650" s="205"/>
      <c r="N650" s="206"/>
      <c r="O650" s="206"/>
      <c r="P650" s="206"/>
      <c r="Q650" s="206"/>
      <c r="R650" s="206"/>
      <c r="S650" s="206"/>
      <c r="T650" s="207"/>
      <c r="AT650" s="201" t="s">
        <v>154</v>
      </c>
      <c r="AU650" s="201" t="s">
        <v>152</v>
      </c>
      <c r="AV650" s="14" t="s">
        <v>163</v>
      </c>
      <c r="AW650" s="14" t="s">
        <v>36</v>
      </c>
      <c r="AX650" s="14" t="s">
        <v>72</v>
      </c>
      <c r="AY650" s="201" t="s">
        <v>143</v>
      </c>
    </row>
    <row r="651" spans="2:51" s="11" customFormat="1" x14ac:dyDescent="0.3">
      <c r="B651" s="170"/>
      <c r="D651" s="171" t="s">
        <v>154</v>
      </c>
      <c r="E651" s="172" t="s">
        <v>3</v>
      </c>
      <c r="F651" s="173" t="s">
        <v>877</v>
      </c>
      <c r="H651" s="174" t="s">
        <v>3</v>
      </c>
      <c r="I651" s="175"/>
      <c r="L651" s="170"/>
      <c r="M651" s="176"/>
      <c r="N651" s="177"/>
      <c r="O651" s="177"/>
      <c r="P651" s="177"/>
      <c r="Q651" s="177"/>
      <c r="R651" s="177"/>
      <c r="S651" s="177"/>
      <c r="T651" s="178"/>
      <c r="AT651" s="174" t="s">
        <v>154</v>
      </c>
      <c r="AU651" s="174" t="s">
        <v>152</v>
      </c>
      <c r="AV651" s="11" t="s">
        <v>23</v>
      </c>
      <c r="AW651" s="11" t="s">
        <v>36</v>
      </c>
      <c r="AX651" s="11" t="s">
        <v>72</v>
      </c>
      <c r="AY651" s="174" t="s">
        <v>143</v>
      </c>
    </row>
    <row r="652" spans="2:51" s="11" customFormat="1" x14ac:dyDescent="0.3">
      <c r="B652" s="170"/>
      <c r="D652" s="171" t="s">
        <v>154</v>
      </c>
      <c r="E652" s="172" t="s">
        <v>3</v>
      </c>
      <c r="F652" s="173" t="s">
        <v>878</v>
      </c>
      <c r="H652" s="174" t="s">
        <v>3</v>
      </c>
      <c r="I652" s="175"/>
      <c r="L652" s="170"/>
      <c r="M652" s="176"/>
      <c r="N652" s="177"/>
      <c r="O652" s="177"/>
      <c r="P652" s="177"/>
      <c r="Q652" s="177"/>
      <c r="R652" s="177"/>
      <c r="S652" s="177"/>
      <c r="T652" s="178"/>
      <c r="AT652" s="174" t="s">
        <v>154</v>
      </c>
      <c r="AU652" s="174" t="s">
        <v>152</v>
      </c>
      <c r="AV652" s="11" t="s">
        <v>23</v>
      </c>
      <c r="AW652" s="11" t="s">
        <v>36</v>
      </c>
      <c r="AX652" s="11" t="s">
        <v>72</v>
      </c>
      <c r="AY652" s="174" t="s">
        <v>143</v>
      </c>
    </row>
    <row r="653" spans="2:51" s="12" customFormat="1" x14ac:dyDescent="0.3">
      <c r="B653" s="179"/>
      <c r="D653" s="171" t="s">
        <v>154</v>
      </c>
      <c r="E653" s="180" t="s">
        <v>3</v>
      </c>
      <c r="F653" s="181" t="s">
        <v>879</v>
      </c>
      <c r="H653" s="182">
        <v>120</v>
      </c>
      <c r="I653" s="183"/>
      <c r="L653" s="179"/>
      <c r="M653" s="184"/>
      <c r="N653" s="185"/>
      <c r="O653" s="185"/>
      <c r="P653" s="185"/>
      <c r="Q653" s="185"/>
      <c r="R653" s="185"/>
      <c r="S653" s="185"/>
      <c r="T653" s="186"/>
      <c r="AT653" s="180" t="s">
        <v>154</v>
      </c>
      <c r="AU653" s="180" t="s">
        <v>152</v>
      </c>
      <c r="AV653" s="12" t="s">
        <v>152</v>
      </c>
      <c r="AW653" s="12" t="s">
        <v>36</v>
      </c>
      <c r="AX653" s="12" t="s">
        <v>72</v>
      </c>
      <c r="AY653" s="180" t="s">
        <v>143</v>
      </c>
    </row>
    <row r="654" spans="2:51" s="14" customFormat="1" x14ac:dyDescent="0.3">
      <c r="B654" s="200"/>
      <c r="D654" s="171" t="s">
        <v>154</v>
      </c>
      <c r="E654" s="201" t="s">
        <v>3</v>
      </c>
      <c r="F654" s="202" t="s">
        <v>833</v>
      </c>
      <c r="H654" s="203">
        <v>120</v>
      </c>
      <c r="I654" s="204"/>
      <c r="L654" s="200"/>
      <c r="M654" s="205"/>
      <c r="N654" s="206"/>
      <c r="O654" s="206"/>
      <c r="P654" s="206"/>
      <c r="Q654" s="206"/>
      <c r="R654" s="206"/>
      <c r="S654" s="206"/>
      <c r="T654" s="207"/>
      <c r="AT654" s="201" t="s">
        <v>154</v>
      </c>
      <c r="AU654" s="201" t="s">
        <v>152</v>
      </c>
      <c r="AV654" s="14" t="s">
        <v>163</v>
      </c>
      <c r="AW654" s="14" t="s">
        <v>36</v>
      </c>
      <c r="AX654" s="14" t="s">
        <v>72</v>
      </c>
      <c r="AY654" s="201" t="s">
        <v>143</v>
      </c>
    </row>
    <row r="655" spans="2:51" s="11" customFormat="1" x14ac:dyDescent="0.3">
      <c r="B655" s="170"/>
      <c r="D655" s="171" t="s">
        <v>154</v>
      </c>
      <c r="E655" s="172" t="s">
        <v>3</v>
      </c>
      <c r="F655" s="173" t="s">
        <v>880</v>
      </c>
      <c r="H655" s="174" t="s">
        <v>3</v>
      </c>
      <c r="I655" s="175"/>
      <c r="L655" s="170"/>
      <c r="M655" s="176"/>
      <c r="N655" s="177"/>
      <c r="O655" s="177"/>
      <c r="P655" s="177"/>
      <c r="Q655" s="177"/>
      <c r="R655" s="177"/>
      <c r="S655" s="177"/>
      <c r="T655" s="178"/>
      <c r="AT655" s="174" t="s">
        <v>154</v>
      </c>
      <c r="AU655" s="174" t="s">
        <v>152</v>
      </c>
      <c r="AV655" s="11" t="s">
        <v>23</v>
      </c>
      <c r="AW655" s="11" t="s">
        <v>36</v>
      </c>
      <c r="AX655" s="11" t="s">
        <v>72</v>
      </c>
      <c r="AY655" s="174" t="s">
        <v>143</v>
      </c>
    </row>
    <row r="656" spans="2:51" s="12" customFormat="1" x14ac:dyDescent="0.3">
      <c r="B656" s="179"/>
      <c r="D656" s="171" t="s">
        <v>154</v>
      </c>
      <c r="E656" s="180" t="s">
        <v>3</v>
      </c>
      <c r="F656" s="181" t="s">
        <v>881</v>
      </c>
      <c r="H656" s="182">
        <v>7</v>
      </c>
      <c r="I656" s="183"/>
      <c r="L656" s="179"/>
      <c r="M656" s="184"/>
      <c r="N656" s="185"/>
      <c r="O656" s="185"/>
      <c r="P656" s="185"/>
      <c r="Q656" s="185"/>
      <c r="R656" s="185"/>
      <c r="S656" s="185"/>
      <c r="T656" s="186"/>
      <c r="AT656" s="180" t="s">
        <v>154</v>
      </c>
      <c r="AU656" s="180" t="s">
        <v>152</v>
      </c>
      <c r="AV656" s="12" t="s">
        <v>152</v>
      </c>
      <c r="AW656" s="12" t="s">
        <v>36</v>
      </c>
      <c r="AX656" s="12" t="s">
        <v>72</v>
      </c>
      <c r="AY656" s="180" t="s">
        <v>143</v>
      </c>
    </row>
    <row r="657" spans="2:65" s="14" customFormat="1" x14ac:dyDescent="0.3">
      <c r="B657" s="200"/>
      <c r="D657" s="171" t="s">
        <v>154</v>
      </c>
      <c r="E657" s="201" t="s">
        <v>3</v>
      </c>
      <c r="F657" s="202" t="s">
        <v>882</v>
      </c>
      <c r="H657" s="203">
        <v>7</v>
      </c>
      <c r="I657" s="204"/>
      <c r="L657" s="200"/>
      <c r="M657" s="205"/>
      <c r="N657" s="206"/>
      <c r="O657" s="206"/>
      <c r="P657" s="206"/>
      <c r="Q657" s="206"/>
      <c r="R657" s="206"/>
      <c r="S657" s="206"/>
      <c r="T657" s="207"/>
      <c r="AT657" s="201" t="s">
        <v>154</v>
      </c>
      <c r="AU657" s="201" t="s">
        <v>152</v>
      </c>
      <c r="AV657" s="14" t="s">
        <v>163</v>
      </c>
      <c r="AW657" s="14" t="s">
        <v>36</v>
      </c>
      <c r="AX657" s="14" t="s">
        <v>72</v>
      </c>
      <c r="AY657" s="201" t="s">
        <v>143</v>
      </c>
    </row>
    <row r="658" spans="2:65" s="13" customFormat="1" x14ac:dyDescent="0.3">
      <c r="B658" s="187"/>
      <c r="D658" s="188" t="s">
        <v>154</v>
      </c>
      <c r="E658" s="189" t="s">
        <v>3</v>
      </c>
      <c r="F658" s="190" t="s">
        <v>159</v>
      </c>
      <c r="H658" s="191">
        <v>286</v>
      </c>
      <c r="I658" s="192"/>
      <c r="L658" s="187"/>
      <c r="M658" s="193"/>
      <c r="N658" s="194"/>
      <c r="O658" s="194"/>
      <c r="P658" s="194"/>
      <c r="Q658" s="194"/>
      <c r="R658" s="194"/>
      <c r="S658" s="194"/>
      <c r="T658" s="195"/>
      <c r="AT658" s="196" t="s">
        <v>154</v>
      </c>
      <c r="AU658" s="196" t="s">
        <v>152</v>
      </c>
      <c r="AV658" s="13" t="s">
        <v>151</v>
      </c>
      <c r="AW658" s="13" t="s">
        <v>36</v>
      </c>
      <c r="AX658" s="13" t="s">
        <v>23</v>
      </c>
      <c r="AY658" s="196" t="s">
        <v>143</v>
      </c>
    </row>
    <row r="659" spans="2:65" s="1" customFormat="1" ht="22.5" customHeight="1" x14ac:dyDescent="0.3">
      <c r="B659" s="158"/>
      <c r="C659" s="211" t="s">
        <v>883</v>
      </c>
      <c r="D659" s="211" t="s">
        <v>295</v>
      </c>
      <c r="E659" s="212" t="s">
        <v>884</v>
      </c>
      <c r="F659" s="213" t="s">
        <v>885</v>
      </c>
      <c r="G659" s="214" t="s">
        <v>402</v>
      </c>
      <c r="H659" s="215">
        <v>97</v>
      </c>
      <c r="I659" s="325">
        <v>0</v>
      </c>
      <c r="J659" s="216">
        <f>ROUND(I659*H659,2)</f>
        <v>0</v>
      </c>
      <c r="K659" s="213" t="s">
        <v>150</v>
      </c>
      <c r="L659" s="217"/>
      <c r="M659" s="218" t="s">
        <v>3</v>
      </c>
      <c r="N659" s="219" t="s">
        <v>44</v>
      </c>
      <c r="O659" s="35"/>
      <c r="P659" s="167">
        <f>O659*H659</f>
        <v>0</v>
      </c>
      <c r="Q659" s="167">
        <v>3.0000000000000001E-5</v>
      </c>
      <c r="R659" s="167">
        <f>Q659*H659</f>
        <v>2.9100000000000003E-3</v>
      </c>
      <c r="S659" s="167">
        <v>0</v>
      </c>
      <c r="T659" s="168">
        <f>S659*H659</f>
        <v>0</v>
      </c>
      <c r="AR659" s="18" t="s">
        <v>191</v>
      </c>
      <c r="AT659" s="18" t="s">
        <v>295</v>
      </c>
      <c r="AU659" s="18" t="s">
        <v>152</v>
      </c>
      <c r="AY659" s="18" t="s">
        <v>143</v>
      </c>
      <c r="BE659" s="169">
        <f>IF(N659="základní",J659,0)</f>
        <v>0</v>
      </c>
      <c r="BF659" s="169">
        <f>IF(N659="snížená",J659,0)</f>
        <v>0</v>
      </c>
      <c r="BG659" s="169">
        <f>IF(N659="zákl. přenesená",J659,0)</f>
        <v>0</v>
      </c>
      <c r="BH659" s="169">
        <f>IF(N659="sníž. přenesená",J659,0)</f>
        <v>0</v>
      </c>
      <c r="BI659" s="169">
        <f>IF(N659="nulová",J659,0)</f>
        <v>0</v>
      </c>
      <c r="BJ659" s="18" t="s">
        <v>152</v>
      </c>
      <c r="BK659" s="169">
        <f>ROUND(I659*H659,2)</f>
        <v>0</v>
      </c>
      <c r="BL659" s="18" t="s">
        <v>151</v>
      </c>
      <c r="BM659" s="18" t="s">
        <v>886</v>
      </c>
    </row>
    <row r="660" spans="2:65" s="11" customFormat="1" x14ac:dyDescent="0.3">
      <c r="B660" s="170"/>
      <c r="D660" s="171" t="s">
        <v>154</v>
      </c>
      <c r="E660" s="172" t="s">
        <v>3</v>
      </c>
      <c r="F660" s="173" t="s">
        <v>838</v>
      </c>
      <c r="H660" s="174" t="s">
        <v>3</v>
      </c>
      <c r="I660" s="175"/>
      <c r="L660" s="170"/>
      <c r="M660" s="176"/>
      <c r="N660" s="177"/>
      <c r="O660" s="177"/>
      <c r="P660" s="177"/>
      <c r="Q660" s="177"/>
      <c r="R660" s="177"/>
      <c r="S660" s="177"/>
      <c r="T660" s="178"/>
      <c r="AT660" s="174" t="s">
        <v>154</v>
      </c>
      <c r="AU660" s="174" t="s">
        <v>152</v>
      </c>
      <c r="AV660" s="11" t="s">
        <v>23</v>
      </c>
      <c r="AW660" s="11" t="s">
        <v>36</v>
      </c>
      <c r="AX660" s="11" t="s">
        <v>72</v>
      </c>
      <c r="AY660" s="174" t="s">
        <v>143</v>
      </c>
    </row>
    <row r="661" spans="2:65" s="11" customFormat="1" x14ac:dyDescent="0.3">
      <c r="B661" s="170"/>
      <c r="D661" s="171" t="s">
        <v>154</v>
      </c>
      <c r="E661" s="172" t="s">
        <v>3</v>
      </c>
      <c r="F661" s="173" t="s">
        <v>887</v>
      </c>
      <c r="H661" s="174" t="s">
        <v>3</v>
      </c>
      <c r="I661" s="175"/>
      <c r="L661" s="170"/>
      <c r="M661" s="176"/>
      <c r="N661" s="177"/>
      <c r="O661" s="177"/>
      <c r="P661" s="177"/>
      <c r="Q661" s="177"/>
      <c r="R661" s="177"/>
      <c r="S661" s="177"/>
      <c r="T661" s="178"/>
      <c r="AT661" s="174" t="s">
        <v>154</v>
      </c>
      <c r="AU661" s="174" t="s">
        <v>152</v>
      </c>
      <c r="AV661" s="11" t="s">
        <v>23</v>
      </c>
      <c r="AW661" s="11" t="s">
        <v>36</v>
      </c>
      <c r="AX661" s="11" t="s">
        <v>72</v>
      </c>
      <c r="AY661" s="174" t="s">
        <v>143</v>
      </c>
    </row>
    <row r="662" spans="2:65" s="12" customFormat="1" x14ac:dyDescent="0.3">
      <c r="B662" s="179"/>
      <c r="D662" s="188" t="s">
        <v>154</v>
      </c>
      <c r="E662" s="197" t="s">
        <v>3</v>
      </c>
      <c r="F662" s="198" t="s">
        <v>888</v>
      </c>
      <c r="H662" s="199">
        <v>97</v>
      </c>
      <c r="I662" s="183"/>
      <c r="L662" s="179"/>
      <c r="M662" s="184"/>
      <c r="N662" s="185"/>
      <c r="O662" s="185"/>
      <c r="P662" s="185"/>
      <c r="Q662" s="185"/>
      <c r="R662" s="185"/>
      <c r="S662" s="185"/>
      <c r="T662" s="186"/>
      <c r="AT662" s="180" t="s">
        <v>154</v>
      </c>
      <c r="AU662" s="180" t="s">
        <v>152</v>
      </c>
      <c r="AV662" s="12" t="s">
        <v>152</v>
      </c>
      <c r="AW662" s="12" t="s">
        <v>36</v>
      </c>
      <c r="AX662" s="12" t="s">
        <v>23</v>
      </c>
      <c r="AY662" s="180" t="s">
        <v>143</v>
      </c>
    </row>
    <row r="663" spans="2:65" s="1" customFormat="1" ht="22.5" customHeight="1" x14ac:dyDescent="0.3">
      <c r="B663" s="158"/>
      <c r="C663" s="211" t="s">
        <v>889</v>
      </c>
      <c r="D663" s="211" t="s">
        <v>295</v>
      </c>
      <c r="E663" s="212" t="s">
        <v>890</v>
      </c>
      <c r="F663" s="213" t="s">
        <v>891</v>
      </c>
      <c r="G663" s="214" t="s">
        <v>402</v>
      </c>
      <c r="H663" s="215">
        <v>44</v>
      </c>
      <c r="I663" s="325">
        <v>0</v>
      </c>
      <c r="J663" s="216">
        <f>ROUND(I663*H663,2)</f>
        <v>0</v>
      </c>
      <c r="K663" s="213" t="s">
        <v>150</v>
      </c>
      <c r="L663" s="217"/>
      <c r="M663" s="218" t="s">
        <v>3</v>
      </c>
      <c r="N663" s="219" t="s">
        <v>44</v>
      </c>
      <c r="O663" s="35"/>
      <c r="P663" s="167">
        <f>O663*H663</f>
        <v>0</v>
      </c>
      <c r="Q663" s="167">
        <v>2.9999999999999997E-4</v>
      </c>
      <c r="R663" s="167">
        <f>Q663*H663</f>
        <v>1.3199999999999998E-2</v>
      </c>
      <c r="S663" s="167">
        <v>0</v>
      </c>
      <c r="T663" s="168">
        <f>S663*H663</f>
        <v>0</v>
      </c>
      <c r="AR663" s="18" t="s">
        <v>191</v>
      </c>
      <c r="AT663" s="18" t="s">
        <v>295</v>
      </c>
      <c r="AU663" s="18" t="s">
        <v>152</v>
      </c>
      <c r="AY663" s="18" t="s">
        <v>143</v>
      </c>
      <c r="BE663" s="169">
        <f>IF(N663="základní",J663,0)</f>
        <v>0</v>
      </c>
      <c r="BF663" s="169">
        <f>IF(N663="snížená",J663,0)</f>
        <v>0</v>
      </c>
      <c r="BG663" s="169">
        <f>IF(N663="zákl. přenesená",J663,0)</f>
        <v>0</v>
      </c>
      <c r="BH663" s="169">
        <f>IF(N663="sníž. přenesená",J663,0)</f>
        <v>0</v>
      </c>
      <c r="BI663" s="169">
        <f>IF(N663="nulová",J663,0)</f>
        <v>0</v>
      </c>
      <c r="BJ663" s="18" t="s">
        <v>152</v>
      </c>
      <c r="BK663" s="169">
        <f>ROUND(I663*H663,2)</f>
        <v>0</v>
      </c>
      <c r="BL663" s="18" t="s">
        <v>151</v>
      </c>
      <c r="BM663" s="18" t="s">
        <v>892</v>
      </c>
    </row>
    <row r="664" spans="2:65" s="11" customFormat="1" x14ac:dyDescent="0.3">
      <c r="B664" s="170"/>
      <c r="D664" s="171" t="s">
        <v>154</v>
      </c>
      <c r="E664" s="172" t="s">
        <v>3</v>
      </c>
      <c r="F664" s="173" t="s">
        <v>893</v>
      </c>
      <c r="H664" s="174" t="s">
        <v>3</v>
      </c>
      <c r="I664" s="175"/>
      <c r="L664" s="170"/>
      <c r="M664" s="176"/>
      <c r="N664" s="177"/>
      <c r="O664" s="177"/>
      <c r="P664" s="177"/>
      <c r="Q664" s="177"/>
      <c r="R664" s="177"/>
      <c r="S664" s="177"/>
      <c r="T664" s="178"/>
      <c r="AT664" s="174" t="s">
        <v>154</v>
      </c>
      <c r="AU664" s="174" t="s">
        <v>152</v>
      </c>
      <c r="AV664" s="11" t="s">
        <v>23</v>
      </c>
      <c r="AW664" s="11" t="s">
        <v>36</v>
      </c>
      <c r="AX664" s="11" t="s">
        <v>72</v>
      </c>
      <c r="AY664" s="174" t="s">
        <v>143</v>
      </c>
    </row>
    <row r="665" spans="2:65" s="11" customFormat="1" x14ac:dyDescent="0.3">
      <c r="B665" s="170"/>
      <c r="D665" s="171" t="s">
        <v>154</v>
      </c>
      <c r="E665" s="172" t="s">
        <v>3</v>
      </c>
      <c r="F665" s="173" t="s">
        <v>894</v>
      </c>
      <c r="H665" s="174" t="s">
        <v>3</v>
      </c>
      <c r="I665" s="175"/>
      <c r="L665" s="170"/>
      <c r="M665" s="176"/>
      <c r="N665" s="177"/>
      <c r="O665" s="177"/>
      <c r="P665" s="177"/>
      <c r="Q665" s="177"/>
      <c r="R665" s="177"/>
      <c r="S665" s="177"/>
      <c r="T665" s="178"/>
      <c r="AT665" s="174" t="s">
        <v>154</v>
      </c>
      <c r="AU665" s="174" t="s">
        <v>152</v>
      </c>
      <c r="AV665" s="11" t="s">
        <v>23</v>
      </c>
      <c r="AW665" s="11" t="s">
        <v>36</v>
      </c>
      <c r="AX665" s="11" t="s">
        <v>72</v>
      </c>
      <c r="AY665" s="174" t="s">
        <v>143</v>
      </c>
    </row>
    <row r="666" spans="2:65" s="12" customFormat="1" x14ac:dyDescent="0.3">
      <c r="B666" s="179"/>
      <c r="D666" s="188" t="s">
        <v>154</v>
      </c>
      <c r="E666" s="197" t="s">
        <v>3</v>
      </c>
      <c r="F666" s="198" t="s">
        <v>895</v>
      </c>
      <c r="H666" s="199">
        <v>44</v>
      </c>
      <c r="I666" s="183"/>
      <c r="L666" s="179"/>
      <c r="M666" s="184"/>
      <c r="N666" s="185"/>
      <c r="O666" s="185"/>
      <c r="P666" s="185"/>
      <c r="Q666" s="185"/>
      <c r="R666" s="185"/>
      <c r="S666" s="185"/>
      <c r="T666" s="186"/>
      <c r="AT666" s="180" t="s">
        <v>154</v>
      </c>
      <c r="AU666" s="180" t="s">
        <v>152</v>
      </c>
      <c r="AV666" s="12" t="s">
        <v>152</v>
      </c>
      <c r="AW666" s="12" t="s">
        <v>36</v>
      </c>
      <c r="AX666" s="12" t="s">
        <v>23</v>
      </c>
      <c r="AY666" s="180" t="s">
        <v>143</v>
      </c>
    </row>
    <row r="667" spans="2:65" s="1" customFormat="1" ht="22.5" customHeight="1" x14ac:dyDescent="0.3">
      <c r="B667" s="158"/>
      <c r="C667" s="211" t="s">
        <v>896</v>
      </c>
      <c r="D667" s="211" t="s">
        <v>295</v>
      </c>
      <c r="E667" s="212" t="s">
        <v>897</v>
      </c>
      <c r="F667" s="213" t="s">
        <v>898</v>
      </c>
      <c r="G667" s="214" t="s">
        <v>402</v>
      </c>
      <c r="H667" s="215">
        <v>35</v>
      </c>
      <c r="I667" s="325">
        <v>0</v>
      </c>
      <c r="J667" s="216">
        <f>ROUND(I667*H667,2)</f>
        <v>0</v>
      </c>
      <c r="K667" s="213" t="s">
        <v>150</v>
      </c>
      <c r="L667" s="217"/>
      <c r="M667" s="218" t="s">
        <v>3</v>
      </c>
      <c r="N667" s="219" t="s">
        <v>44</v>
      </c>
      <c r="O667" s="35"/>
      <c r="P667" s="167">
        <f>O667*H667</f>
        <v>0</v>
      </c>
      <c r="Q667" s="167">
        <v>2.0000000000000001E-4</v>
      </c>
      <c r="R667" s="167">
        <f>Q667*H667</f>
        <v>7.0000000000000001E-3</v>
      </c>
      <c r="S667" s="167">
        <v>0</v>
      </c>
      <c r="T667" s="168">
        <f>S667*H667</f>
        <v>0</v>
      </c>
      <c r="AR667" s="18" t="s">
        <v>191</v>
      </c>
      <c r="AT667" s="18" t="s">
        <v>295</v>
      </c>
      <c r="AU667" s="18" t="s">
        <v>152</v>
      </c>
      <c r="AY667" s="18" t="s">
        <v>143</v>
      </c>
      <c r="BE667" s="169">
        <f>IF(N667="základní",J667,0)</f>
        <v>0</v>
      </c>
      <c r="BF667" s="169">
        <f>IF(N667="snížená",J667,0)</f>
        <v>0</v>
      </c>
      <c r="BG667" s="169">
        <f>IF(N667="zákl. přenesená",J667,0)</f>
        <v>0</v>
      </c>
      <c r="BH667" s="169">
        <f>IF(N667="sníž. přenesená",J667,0)</f>
        <v>0</v>
      </c>
      <c r="BI667" s="169">
        <f>IF(N667="nulová",J667,0)</f>
        <v>0</v>
      </c>
      <c r="BJ667" s="18" t="s">
        <v>152</v>
      </c>
      <c r="BK667" s="169">
        <f>ROUND(I667*H667,2)</f>
        <v>0</v>
      </c>
      <c r="BL667" s="18" t="s">
        <v>151</v>
      </c>
      <c r="BM667" s="18" t="s">
        <v>899</v>
      </c>
    </row>
    <row r="668" spans="2:65" s="11" customFormat="1" x14ac:dyDescent="0.3">
      <c r="B668" s="170"/>
      <c r="D668" s="171" t="s">
        <v>154</v>
      </c>
      <c r="E668" s="172" t="s">
        <v>3</v>
      </c>
      <c r="F668" s="173" t="s">
        <v>838</v>
      </c>
      <c r="H668" s="174" t="s">
        <v>3</v>
      </c>
      <c r="I668" s="175"/>
      <c r="L668" s="170"/>
      <c r="M668" s="176"/>
      <c r="N668" s="177"/>
      <c r="O668" s="177"/>
      <c r="P668" s="177"/>
      <c r="Q668" s="177"/>
      <c r="R668" s="177"/>
      <c r="S668" s="177"/>
      <c r="T668" s="178"/>
      <c r="AT668" s="174" t="s">
        <v>154</v>
      </c>
      <c r="AU668" s="174" t="s">
        <v>152</v>
      </c>
      <c r="AV668" s="11" t="s">
        <v>23</v>
      </c>
      <c r="AW668" s="11" t="s">
        <v>36</v>
      </c>
      <c r="AX668" s="11" t="s">
        <v>72</v>
      </c>
      <c r="AY668" s="174" t="s">
        <v>143</v>
      </c>
    </row>
    <row r="669" spans="2:65" s="11" customFormat="1" x14ac:dyDescent="0.3">
      <c r="B669" s="170"/>
      <c r="D669" s="171" t="s">
        <v>154</v>
      </c>
      <c r="E669" s="172" t="s">
        <v>3</v>
      </c>
      <c r="F669" s="173" t="s">
        <v>900</v>
      </c>
      <c r="H669" s="174" t="s">
        <v>3</v>
      </c>
      <c r="I669" s="175"/>
      <c r="L669" s="170"/>
      <c r="M669" s="176"/>
      <c r="N669" s="177"/>
      <c r="O669" s="177"/>
      <c r="P669" s="177"/>
      <c r="Q669" s="177"/>
      <c r="R669" s="177"/>
      <c r="S669" s="177"/>
      <c r="T669" s="178"/>
      <c r="AT669" s="174" t="s">
        <v>154</v>
      </c>
      <c r="AU669" s="174" t="s">
        <v>152</v>
      </c>
      <c r="AV669" s="11" t="s">
        <v>23</v>
      </c>
      <c r="AW669" s="11" t="s">
        <v>36</v>
      </c>
      <c r="AX669" s="11" t="s">
        <v>72</v>
      </c>
      <c r="AY669" s="174" t="s">
        <v>143</v>
      </c>
    </row>
    <row r="670" spans="2:65" s="12" customFormat="1" x14ac:dyDescent="0.3">
      <c r="B670" s="179"/>
      <c r="D670" s="188" t="s">
        <v>154</v>
      </c>
      <c r="E670" s="197" t="s">
        <v>3</v>
      </c>
      <c r="F670" s="198" t="s">
        <v>901</v>
      </c>
      <c r="H670" s="199">
        <v>35</v>
      </c>
      <c r="I670" s="183"/>
      <c r="L670" s="179"/>
      <c r="M670" s="184"/>
      <c r="N670" s="185"/>
      <c r="O670" s="185"/>
      <c r="P670" s="185"/>
      <c r="Q670" s="185"/>
      <c r="R670" s="185"/>
      <c r="S670" s="185"/>
      <c r="T670" s="186"/>
      <c r="AT670" s="180" t="s">
        <v>154</v>
      </c>
      <c r="AU670" s="180" t="s">
        <v>152</v>
      </c>
      <c r="AV670" s="12" t="s">
        <v>152</v>
      </c>
      <c r="AW670" s="12" t="s">
        <v>36</v>
      </c>
      <c r="AX670" s="12" t="s">
        <v>23</v>
      </c>
      <c r="AY670" s="180" t="s">
        <v>143</v>
      </c>
    </row>
    <row r="671" spans="2:65" s="1" customFormat="1" ht="22.5" customHeight="1" x14ac:dyDescent="0.3">
      <c r="B671" s="158"/>
      <c r="C671" s="211" t="s">
        <v>902</v>
      </c>
      <c r="D671" s="211" t="s">
        <v>295</v>
      </c>
      <c r="E671" s="212" t="s">
        <v>903</v>
      </c>
      <c r="F671" s="213" t="s">
        <v>904</v>
      </c>
      <c r="G671" s="214" t="s">
        <v>402</v>
      </c>
      <c r="H671" s="215">
        <v>132</v>
      </c>
      <c r="I671" s="325">
        <v>0</v>
      </c>
      <c r="J671" s="216">
        <f>ROUND(I671*H671,2)</f>
        <v>0</v>
      </c>
      <c r="K671" s="213" t="s">
        <v>150</v>
      </c>
      <c r="L671" s="217"/>
      <c r="M671" s="218" t="s">
        <v>3</v>
      </c>
      <c r="N671" s="219" t="s">
        <v>44</v>
      </c>
      <c r="O671" s="35"/>
      <c r="P671" s="167">
        <f>O671*H671</f>
        <v>0</v>
      </c>
      <c r="Q671" s="167">
        <v>4.0000000000000003E-5</v>
      </c>
      <c r="R671" s="167">
        <f>Q671*H671</f>
        <v>5.2800000000000008E-3</v>
      </c>
      <c r="S671" s="167">
        <v>0</v>
      </c>
      <c r="T671" s="168">
        <f>S671*H671</f>
        <v>0</v>
      </c>
      <c r="AR671" s="18" t="s">
        <v>191</v>
      </c>
      <c r="AT671" s="18" t="s">
        <v>295</v>
      </c>
      <c r="AU671" s="18" t="s">
        <v>152</v>
      </c>
      <c r="AY671" s="18" t="s">
        <v>143</v>
      </c>
      <c r="BE671" s="169">
        <f>IF(N671="základní",J671,0)</f>
        <v>0</v>
      </c>
      <c r="BF671" s="169">
        <f>IF(N671="snížená",J671,0)</f>
        <v>0</v>
      </c>
      <c r="BG671" s="169">
        <f>IF(N671="zákl. přenesená",J671,0)</f>
        <v>0</v>
      </c>
      <c r="BH671" s="169">
        <f>IF(N671="sníž. přenesená",J671,0)</f>
        <v>0</v>
      </c>
      <c r="BI671" s="169">
        <f>IF(N671="nulová",J671,0)</f>
        <v>0</v>
      </c>
      <c r="BJ671" s="18" t="s">
        <v>152</v>
      </c>
      <c r="BK671" s="169">
        <f>ROUND(I671*H671,2)</f>
        <v>0</v>
      </c>
      <c r="BL671" s="18" t="s">
        <v>151</v>
      </c>
      <c r="BM671" s="18" t="s">
        <v>905</v>
      </c>
    </row>
    <row r="672" spans="2:65" s="11" customFormat="1" x14ac:dyDescent="0.3">
      <c r="B672" s="170"/>
      <c r="D672" s="171" t="s">
        <v>154</v>
      </c>
      <c r="E672" s="172" t="s">
        <v>3</v>
      </c>
      <c r="F672" s="173" t="s">
        <v>838</v>
      </c>
      <c r="H672" s="174" t="s">
        <v>3</v>
      </c>
      <c r="I672" s="175"/>
      <c r="L672" s="170"/>
      <c r="M672" s="176"/>
      <c r="N672" s="177"/>
      <c r="O672" s="177"/>
      <c r="P672" s="177"/>
      <c r="Q672" s="177"/>
      <c r="R672" s="177"/>
      <c r="S672" s="177"/>
      <c r="T672" s="178"/>
      <c r="AT672" s="174" t="s">
        <v>154</v>
      </c>
      <c r="AU672" s="174" t="s">
        <v>152</v>
      </c>
      <c r="AV672" s="11" t="s">
        <v>23</v>
      </c>
      <c r="AW672" s="11" t="s">
        <v>36</v>
      </c>
      <c r="AX672" s="11" t="s">
        <v>72</v>
      </c>
      <c r="AY672" s="174" t="s">
        <v>143</v>
      </c>
    </row>
    <row r="673" spans="2:65" s="11" customFormat="1" x14ac:dyDescent="0.3">
      <c r="B673" s="170"/>
      <c r="D673" s="171" t="s">
        <v>154</v>
      </c>
      <c r="E673" s="172" t="s">
        <v>3</v>
      </c>
      <c r="F673" s="173" t="s">
        <v>906</v>
      </c>
      <c r="H673" s="174" t="s">
        <v>3</v>
      </c>
      <c r="I673" s="175"/>
      <c r="L673" s="170"/>
      <c r="M673" s="176"/>
      <c r="N673" s="177"/>
      <c r="O673" s="177"/>
      <c r="P673" s="177"/>
      <c r="Q673" s="177"/>
      <c r="R673" s="177"/>
      <c r="S673" s="177"/>
      <c r="T673" s="178"/>
      <c r="AT673" s="174" t="s">
        <v>154</v>
      </c>
      <c r="AU673" s="174" t="s">
        <v>152</v>
      </c>
      <c r="AV673" s="11" t="s">
        <v>23</v>
      </c>
      <c r="AW673" s="11" t="s">
        <v>36</v>
      </c>
      <c r="AX673" s="11" t="s">
        <v>72</v>
      </c>
      <c r="AY673" s="174" t="s">
        <v>143</v>
      </c>
    </row>
    <row r="674" spans="2:65" s="12" customFormat="1" x14ac:dyDescent="0.3">
      <c r="B674" s="179"/>
      <c r="D674" s="188" t="s">
        <v>154</v>
      </c>
      <c r="E674" s="197" t="s">
        <v>3</v>
      </c>
      <c r="F674" s="198" t="s">
        <v>907</v>
      </c>
      <c r="H674" s="199">
        <v>132</v>
      </c>
      <c r="I674" s="183"/>
      <c r="L674" s="179"/>
      <c r="M674" s="184"/>
      <c r="N674" s="185"/>
      <c r="O674" s="185"/>
      <c r="P674" s="185"/>
      <c r="Q674" s="185"/>
      <c r="R674" s="185"/>
      <c r="S674" s="185"/>
      <c r="T674" s="186"/>
      <c r="AT674" s="180" t="s">
        <v>154</v>
      </c>
      <c r="AU674" s="180" t="s">
        <v>152</v>
      </c>
      <c r="AV674" s="12" t="s">
        <v>152</v>
      </c>
      <c r="AW674" s="12" t="s">
        <v>36</v>
      </c>
      <c r="AX674" s="12" t="s">
        <v>23</v>
      </c>
      <c r="AY674" s="180" t="s">
        <v>143</v>
      </c>
    </row>
    <row r="675" spans="2:65" s="1" customFormat="1" ht="22.5" customHeight="1" x14ac:dyDescent="0.3">
      <c r="B675" s="158"/>
      <c r="C675" s="211" t="s">
        <v>908</v>
      </c>
      <c r="D675" s="211" t="s">
        <v>295</v>
      </c>
      <c r="E675" s="212" t="s">
        <v>909</v>
      </c>
      <c r="F675" s="213" t="s">
        <v>910</v>
      </c>
      <c r="G675" s="214" t="s">
        <v>402</v>
      </c>
      <c r="H675" s="215">
        <v>3.0000000000000001E-3</v>
      </c>
      <c r="I675" s="325">
        <v>0</v>
      </c>
      <c r="J675" s="216">
        <f>ROUND(I675*H675,2)</f>
        <v>0</v>
      </c>
      <c r="K675" s="213" t="s">
        <v>150</v>
      </c>
      <c r="L675" s="217"/>
      <c r="M675" s="218" t="s">
        <v>3</v>
      </c>
      <c r="N675" s="219" t="s">
        <v>44</v>
      </c>
      <c r="O675" s="35"/>
      <c r="P675" s="167">
        <f>O675*H675</f>
        <v>0</v>
      </c>
      <c r="Q675" s="167">
        <v>5.0000000000000001E-4</v>
      </c>
      <c r="R675" s="167">
        <f>Q675*H675</f>
        <v>1.5E-6</v>
      </c>
      <c r="S675" s="167">
        <v>0</v>
      </c>
      <c r="T675" s="168">
        <f>S675*H675</f>
        <v>0</v>
      </c>
      <c r="AR675" s="18" t="s">
        <v>191</v>
      </c>
      <c r="AT675" s="18" t="s">
        <v>295</v>
      </c>
      <c r="AU675" s="18" t="s">
        <v>152</v>
      </c>
      <c r="AY675" s="18" t="s">
        <v>143</v>
      </c>
      <c r="BE675" s="169">
        <f>IF(N675="základní",J675,0)</f>
        <v>0</v>
      </c>
      <c r="BF675" s="169">
        <f>IF(N675="snížená",J675,0)</f>
        <v>0</v>
      </c>
      <c r="BG675" s="169">
        <f>IF(N675="zákl. přenesená",J675,0)</f>
        <v>0</v>
      </c>
      <c r="BH675" s="169">
        <f>IF(N675="sníž. přenesená",J675,0)</f>
        <v>0</v>
      </c>
      <c r="BI675" s="169">
        <f>IF(N675="nulová",J675,0)</f>
        <v>0</v>
      </c>
      <c r="BJ675" s="18" t="s">
        <v>152</v>
      </c>
      <c r="BK675" s="169">
        <f>ROUND(I675*H675,2)</f>
        <v>0</v>
      </c>
      <c r="BL675" s="18" t="s">
        <v>151</v>
      </c>
      <c r="BM675" s="18" t="s">
        <v>911</v>
      </c>
    </row>
    <row r="676" spans="2:65" s="11" customFormat="1" x14ac:dyDescent="0.3">
      <c r="B676" s="170"/>
      <c r="D676" s="171" t="s">
        <v>154</v>
      </c>
      <c r="E676" s="172" t="s">
        <v>3</v>
      </c>
      <c r="F676" s="173" t="s">
        <v>838</v>
      </c>
      <c r="H676" s="174" t="s">
        <v>3</v>
      </c>
      <c r="I676" s="175"/>
      <c r="L676" s="170"/>
      <c r="M676" s="176"/>
      <c r="N676" s="177"/>
      <c r="O676" s="177"/>
      <c r="P676" s="177"/>
      <c r="Q676" s="177"/>
      <c r="R676" s="177"/>
      <c r="S676" s="177"/>
      <c r="T676" s="178"/>
      <c r="AT676" s="174" t="s">
        <v>154</v>
      </c>
      <c r="AU676" s="174" t="s">
        <v>152</v>
      </c>
      <c r="AV676" s="11" t="s">
        <v>23</v>
      </c>
      <c r="AW676" s="11" t="s">
        <v>36</v>
      </c>
      <c r="AX676" s="11" t="s">
        <v>72</v>
      </c>
      <c r="AY676" s="174" t="s">
        <v>143</v>
      </c>
    </row>
    <row r="677" spans="2:65" s="11" customFormat="1" x14ac:dyDescent="0.3">
      <c r="B677" s="170"/>
      <c r="D677" s="171" t="s">
        <v>154</v>
      </c>
      <c r="E677" s="172" t="s">
        <v>3</v>
      </c>
      <c r="F677" s="173" t="s">
        <v>906</v>
      </c>
      <c r="H677" s="174" t="s">
        <v>3</v>
      </c>
      <c r="I677" s="175"/>
      <c r="L677" s="170"/>
      <c r="M677" s="176"/>
      <c r="N677" s="177"/>
      <c r="O677" s="177"/>
      <c r="P677" s="177"/>
      <c r="Q677" s="177"/>
      <c r="R677" s="177"/>
      <c r="S677" s="177"/>
      <c r="T677" s="178"/>
      <c r="AT677" s="174" t="s">
        <v>154</v>
      </c>
      <c r="AU677" s="174" t="s">
        <v>152</v>
      </c>
      <c r="AV677" s="11" t="s">
        <v>23</v>
      </c>
      <c r="AW677" s="11" t="s">
        <v>36</v>
      </c>
      <c r="AX677" s="11" t="s">
        <v>72</v>
      </c>
      <c r="AY677" s="174" t="s">
        <v>143</v>
      </c>
    </row>
    <row r="678" spans="2:65" s="12" customFormat="1" x14ac:dyDescent="0.3">
      <c r="B678" s="179"/>
      <c r="D678" s="171" t="s">
        <v>154</v>
      </c>
      <c r="E678" s="180" t="s">
        <v>3</v>
      </c>
      <c r="F678" s="181" t="s">
        <v>912</v>
      </c>
      <c r="H678" s="182">
        <v>8</v>
      </c>
      <c r="I678" s="183"/>
      <c r="L678" s="179"/>
      <c r="M678" s="184"/>
      <c r="N678" s="185"/>
      <c r="O678" s="185"/>
      <c r="P678" s="185"/>
      <c r="Q678" s="185"/>
      <c r="R678" s="185"/>
      <c r="S678" s="185"/>
      <c r="T678" s="186"/>
      <c r="AT678" s="180" t="s">
        <v>154</v>
      </c>
      <c r="AU678" s="180" t="s">
        <v>152</v>
      </c>
      <c r="AV678" s="12" t="s">
        <v>152</v>
      </c>
      <c r="AW678" s="12" t="s">
        <v>36</v>
      </c>
      <c r="AX678" s="12" t="s">
        <v>23</v>
      </c>
      <c r="AY678" s="180" t="s">
        <v>143</v>
      </c>
    </row>
    <row r="679" spans="2:65" s="12" customFormat="1" x14ac:dyDescent="0.3">
      <c r="B679" s="179"/>
      <c r="D679" s="188" t="s">
        <v>154</v>
      </c>
      <c r="F679" s="198" t="s">
        <v>913</v>
      </c>
      <c r="H679" s="199">
        <v>3.0000000000000001E-3</v>
      </c>
      <c r="I679" s="183"/>
      <c r="L679" s="179"/>
      <c r="M679" s="184"/>
      <c r="N679" s="185"/>
      <c r="O679" s="185"/>
      <c r="P679" s="185"/>
      <c r="Q679" s="185"/>
      <c r="R679" s="185"/>
      <c r="S679" s="185"/>
      <c r="T679" s="186"/>
      <c r="AT679" s="180" t="s">
        <v>154</v>
      </c>
      <c r="AU679" s="180" t="s">
        <v>152</v>
      </c>
      <c r="AV679" s="12" t="s">
        <v>152</v>
      </c>
      <c r="AW679" s="12" t="s">
        <v>4</v>
      </c>
      <c r="AX679" s="12" t="s">
        <v>23</v>
      </c>
      <c r="AY679" s="180" t="s">
        <v>143</v>
      </c>
    </row>
    <row r="680" spans="2:65" s="1" customFormat="1" ht="31.5" customHeight="1" x14ac:dyDescent="0.3">
      <c r="B680" s="158"/>
      <c r="C680" s="159" t="s">
        <v>914</v>
      </c>
      <c r="D680" s="159" t="s">
        <v>146</v>
      </c>
      <c r="E680" s="160" t="s">
        <v>915</v>
      </c>
      <c r="F680" s="161" t="s">
        <v>916</v>
      </c>
      <c r="G680" s="162" t="s">
        <v>149</v>
      </c>
      <c r="H680" s="163">
        <v>41.1</v>
      </c>
      <c r="I680" s="322">
        <v>0</v>
      </c>
      <c r="J680" s="164">
        <f>ROUND(I680*H680,2)</f>
        <v>0</v>
      </c>
      <c r="K680" s="161" t="s">
        <v>150</v>
      </c>
      <c r="L680" s="34"/>
      <c r="M680" s="165" t="s">
        <v>3</v>
      </c>
      <c r="N680" s="166" t="s">
        <v>44</v>
      </c>
      <c r="O680" s="35"/>
      <c r="P680" s="167">
        <f>O680*H680</f>
        <v>0</v>
      </c>
      <c r="Q680" s="167">
        <v>3.48E-3</v>
      </c>
      <c r="R680" s="167">
        <f>Q680*H680</f>
        <v>0.14302800000000002</v>
      </c>
      <c r="S680" s="167">
        <v>0</v>
      </c>
      <c r="T680" s="168">
        <f>S680*H680</f>
        <v>0</v>
      </c>
      <c r="AR680" s="18" t="s">
        <v>151</v>
      </c>
      <c r="AT680" s="18" t="s">
        <v>146</v>
      </c>
      <c r="AU680" s="18" t="s">
        <v>152</v>
      </c>
      <c r="AY680" s="18" t="s">
        <v>143</v>
      </c>
      <c r="BE680" s="169">
        <f>IF(N680="základní",J680,0)</f>
        <v>0</v>
      </c>
      <c r="BF680" s="169">
        <f>IF(N680="snížená",J680,0)</f>
        <v>0</v>
      </c>
      <c r="BG680" s="169">
        <f>IF(N680="zákl. přenesená",J680,0)</f>
        <v>0</v>
      </c>
      <c r="BH680" s="169">
        <f>IF(N680="sníž. přenesená",J680,0)</f>
        <v>0</v>
      </c>
      <c r="BI680" s="169">
        <f>IF(N680="nulová",J680,0)</f>
        <v>0</v>
      </c>
      <c r="BJ680" s="18" t="s">
        <v>152</v>
      </c>
      <c r="BK680" s="169">
        <f>ROUND(I680*H680,2)</f>
        <v>0</v>
      </c>
      <c r="BL680" s="18" t="s">
        <v>151</v>
      </c>
      <c r="BM680" s="18" t="s">
        <v>917</v>
      </c>
    </row>
    <row r="681" spans="2:65" s="11" customFormat="1" x14ac:dyDescent="0.3">
      <c r="B681" s="170"/>
      <c r="D681" s="171" t="s">
        <v>154</v>
      </c>
      <c r="E681" s="172" t="s">
        <v>3</v>
      </c>
      <c r="F681" s="173" t="s">
        <v>918</v>
      </c>
      <c r="H681" s="174" t="s">
        <v>3</v>
      </c>
      <c r="I681" s="175"/>
      <c r="L681" s="170"/>
      <c r="M681" s="176"/>
      <c r="N681" s="177"/>
      <c r="O681" s="177"/>
      <c r="P681" s="177"/>
      <c r="Q681" s="177"/>
      <c r="R681" s="177"/>
      <c r="S681" s="177"/>
      <c r="T681" s="178"/>
      <c r="AT681" s="174" t="s">
        <v>154</v>
      </c>
      <c r="AU681" s="174" t="s">
        <v>152</v>
      </c>
      <c r="AV681" s="11" t="s">
        <v>23</v>
      </c>
      <c r="AW681" s="11" t="s">
        <v>36</v>
      </c>
      <c r="AX681" s="11" t="s">
        <v>72</v>
      </c>
      <c r="AY681" s="174" t="s">
        <v>143</v>
      </c>
    </row>
    <row r="682" spans="2:65" s="12" customFormat="1" x14ac:dyDescent="0.3">
      <c r="B682" s="179"/>
      <c r="D682" s="171" t="s">
        <v>154</v>
      </c>
      <c r="E682" s="180" t="s">
        <v>3</v>
      </c>
      <c r="F682" s="181" t="s">
        <v>919</v>
      </c>
      <c r="H682" s="182">
        <v>2.1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154</v>
      </c>
      <c r="AU682" s="180" t="s">
        <v>152</v>
      </c>
      <c r="AV682" s="12" t="s">
        <v>152</v>
      </c>
      <c r="AW682" s="12" t="s">
        <v>36</v>
      </c>
      <c r="AX682" s="12" t="s">
        <v>72</v>
      </c>
      <c r="AY682" s="180" t="s">
        <v>143</v>
      </c>
    </row>
    <row r="683" spans="2:65" s="11" customFormat="1" x14ac:dyDescent="0.3">
      <c r="B683" s="170"/>
      <c r="D683" s="171" t="s">
        <v>154</v>
      </c>
      <c r="E683" s="172" t="s">
        <v>3</v>
      </c>
      <c r="F683" s="173" t="s">
        <v>920</v>
      </c>
      <c r="H683" s="174" t="s">
        <v>3</v>
      </c>
      <c r="I683" s="175"/>
      <c r="L683" s="170"/>
      <c r="M683" s="176"/>
      <c r="N683" s="177"/>
      <c r="O683" s="177"/>
      <c r="P683" s="177"/>
      <c r="Q683" s="177"/>
      <c r="R683" s="177"/>
      <c r="S683" s="177"/>
      <c r="T683" s="178"/>
      <c r="AT683" s="174" t="s">
        <v>154</v>
      </c>
      <c r="AU683" s="174" t="s">
        <v>152</v>
      </c>
      <c r="AV683" s="11" t="s">
        <v>23</v>
      </c>
      <c r="AW683" s="11" t="s">
        <v>36</v>
      </c>
      <c r="AX683" s="11" t="s">
        <v>72</v>
      </c>
      <c r="AY683" s="174" t="s">
        <v>143</v>
      </c>
    </row>
    <row r="684" spans="2:65" s="12" customFormat="1" x14ac:dyDescent="0.3">
      <c r="B684" s="179"/>
      <c r="D684" s="171" t="s">
        <v>154</v>
      </c>
      <c r="E684" s="180" t="s">
        <v>3</v>
      </c>
      <c r="F684" s="181" t="s">
        <v>820</v>
      </c>
      <c r="H684" s="182">
        <v>39</v>
      </c>
      <c r="I684" s="183"/>
      <c r="L684" s="179"/>
      <c r="M684" s="184"/>
      <c r="N684" s="185"/>
      <c r="O684" s="185"/>
      <c r="P684" s="185"/>
      <c r="Q684" s="185"/>
      <c r="R684" s="185"/>
      <c r="S684" s="185"/>
      <c r="T684" s="186"/>
      <c r="AT684" s="180" t="s">
        <v>154</v>
      </c>
      <c r="AU684" s="180" t="s">
        <v>152</v>
      </c>
      <c r="AV684" s="12" t="s">
        <v>152</v>
      </c>
      <c r="AW684" s="12" t="s">
        <v>36</v>
      </c>
      <c r="AX684" s="12" t="s">
        <v>72</v>
      </c>
      <c r="AY684" s="180" t="s">
        <v>143</v>
      </c>
    </row>
    <row r="685" spans="2:65" s="13" customFormat="1" x14ac:dyDescent="0.3">
      <c r="B685" s="187"/>
      <c r="D685" s="188" t="s">
        <v>154</v>
      </c>
      <c r="E685" s="189" t="s">
        <v>3</v>
      </c>
      <c r="F685" s="190" t="s">
        <v>159</v>
      </c>
      <c r="H685" s="191">
        <v>41.1</v>
      </c>
      <c r="I685" s="192"/>
      <c r="L685" s="187"/>
      <c r="M685" s="193"/>
      <c r="N685" s="194"/>
      <c r="O685" s="194"/>
      <c r="P685" s="194"/>
      <c r="Q685" s="194"/>
      <c r="R685" s="194"/>
      <c r="S685" s="194"/>
      <c r="T685" s="195"/>
      <c r="AT685" s="196" t="s">
        <v>154</v>
      </c>
      <c r="AU685" s="196" t="s">
        <v>152</v>
      </c>
      <c r="AV685" s="13" t="s">
        <v>151</v>
      </c>
      <c r="AW685" s="13" t="s">
        <v>36</v>
      </c>
      <c r="AX685" s="13" t="s">
        <v>23</v>
      </c>
      <c r="AY685" s="196" t="s">
        <v>143</v>
      </c>
    </row>
    <row r="686" spans="2:65" s="1" customFormat="1" ht="31.5" customHeight="1" x14ac:dyDescent="0.3">
      <c r="B686" s="158"/>
      <c r="C686" s="159" t="s">
        <v>921</v>
      </c>
      <c r="D686" s="159" t="s">
        <v>146</v>
      </c>
      <c r="E686" s="160" t="s">
        <v>922</v>
      </c>
      <c r="F686" s="161" t="s">
        <v>923</v>
      </c>
      <c r="G686" s="162" t="s">
        <v>149</v>
      </c>
      <c r="H686" s="163">
        <v>280</v>
      </c>
      <c r="I686" s="322">
        <v>0</v>
      </c>
      <c r="J686" s="164">
        <f>ROUND(I686*H686,2)</f>
        <v>0</v>
      </c>
      <c r="K686" s="161" t="s">
        <v>150</v>
      </c>
      <c r="L686" s="34"/>
      <c r="M686" s="165" t="s">
        <v>3</v>
      </c>
      <c r="N686" s="166" t="s">
        <v>44</v>
      </c>
      <c r="O686" s="35"/>
      <c r="P686" s="167">
        <f>O686*H686</f>
        <v>0</v>
      </c>
      <c r="Q686" s="167">
        <v>3.48E-3</v>
      </c>
      <c r="R686" s="167">
        <f>Q686*H686</f>
        <v>0.97440000000000004</v>
      </c>
      <c r="S686" s="167">
        <v>0</v>
      </c>
      <c r="T686" s="168">
        <f>S686*H686</f>
        <v>0</v>
      </c>
      <c r="AR686" s="18" t="s">
        <v>151</v>
      </c>
      <c r="AT686" s="18" t="s">
        <v>146</v>
      </c>
      <c r="AU686" s="18" t="s">
        <v>152</v>
      </c>
      <c r="AY686" s="18" t="s">
        <v>143</v>
      </c>
      <c r="BE686" s="169">
        <f>IF(N686="základní",J686,0)</f>
        <v>0</v>
      </c>
      <c r="BF686" s="169">
        <f>IF(N686="snížená",J686,0)</f>
        <v>0</v>
      </c>
      <c r="BG686" s="169">
        <f>IF(N686="zákl. přenesená",J686,0)</f>
        <v>0</v>
      </c>
      <c r="BH686" s="169">
        <f>IF(N686="sníž. přenesená",J686,0)</f>
        <v>0</v>
      </c>
      <c r="BI686" s="169">
        <f>IF(N686="nulová",J686,0)</f>
        <v>0</v>
      </c>
      <c r="BJ686" s="18" t="s">
        <v>152</v>
      </c>
      <c r="BK686" s="169">
        <f>ROUND(I686*H686,2)</f>
        <v>0</v>
      </c>
      <c r="BL686" s="18" t="s">
        <v>151</v>
      </c>
      <c r="BM686" s="18" t="s">
        <v>924</v>
      </c>
    </row>
    <row r="687" spans="2:65" s="11" customFormat="1" x14ac:dyDescent="0.3">
      <c r="B687" s="170"/>
      <c r="D687" s="171" t="s">
        <v>154</v>
      </c>
      <c r="E687" s="172" t="s">
        <v>3</v>
      </c>
      <c r="F687" s="173" t="s">
        <v>925</v>
      </c>
      <c r="H687" s="174" t="s">
        <v>3</v>
      </c>
      <c r="I687" s="175"/>
      <c r="L687" s="170"/>
      <c r="M687" s="176"/>
      <c r="N687" s="177"/>
      <c r="O687" s="177"/>
      <c r="P687" s="177"/>
      <c r="Q687" s="177"/>
      <c r="R687" s="177"/>
      <c r="S687" s="177"/>
      <c r="T687" s="178"/>
      <c r="AT687" s="174" t="s">
        <v>154</v>
      </c>
      <c r="AU687" s="174" t="s">
        <v>152</v>
      </c>
      <c r="AV687" s="11" t="s">
        <v>23</v>
      </c>
      <c r="AW687" s="11" t="s">
        <v>36</v>
      </c>
      <c r="AX687" s="11" t="s">
        <v>72</v>
      </c>
      <c r="AY687" s="174" t="s">
        <v>143</v>
      </c>
    </row>
    <row r="688" spans="2:65" s="12" customFormat="1" x14ac:dyDescent="0.3">
      <c r="B688" s="179"/>
      <c r="D688" s="188" t="s">
        <v>154</v>
      </c>
      <c r="E688" s="197" t="s">
        <v>3</v>
      </c>
      <c r="F688" s="198" t="s">
        <v>926</v>
      </c>
      <c r="H688" s="199">
        <v>280</v>
      </c>
      <c r="I688" s="183"/>
      <c r="L688" s="179"/>
      <c r="M688" s="184"/>
      <c r="N688" s="185"/>
      <c r="O688" s="185"/>
      <c r="P688" s="185"/>
      <c r="Q688" s="185"/>
      <c r="R688" s="185"/>
      <c r="S688" s="185"/>
      <c r="T688" s="186"/>
      <c r="AT688" s="180" t="s">
        <v>154</v>
      </c>
      <c r="AU688" s="180" t="s">
        <v>152</v>
      </c>
      <c r="AV688" s="12" t="s">
        <v>152</v>
      </c>
      <c r="AW688" s="12" t="s">
        <v>36</v>
      </c>
      <c r="AX688" s="12" t="s">
        <v>23</v>
      </c>
      <c r="AY688" s="180" t="s">
        <v>143</v>
      </c>
    </row>
    <row r="689" spans="2:65" s="1" customFormat="1" ht="31.5" customHeight="1" x14ac:dyDescent="0.3">
      <c r="B689" s="158"/>
      <c r="C689" s="159" t="s">
        <v>927</v>
      </c>
      <c r="D689" s="159" t="s">
        <v>146</v>
      </c>
      <c r="E689" s="160" t="s">
        <v>928</v>
      </c>
      <c r="F689" s="161" t="s">
        <v>929</v>
      </c>
      <c r="G689" s="162" t="s">
        <v>149</v>
      </c>
      <c r="H689" s="163">
        <v>27.6</v>
      </c>
      <c r="I689" s="322">
        <v>0</v>
      </c>
      <c r="J689" s="164">
        <f>ROUND(I689*H689,2)</f>
        <v>0</v>
      </c>
      <c r="K689" s="161" t="s">
        <v>150</v>
      </c>
      <c r="L689" s="34"/>
      <c r="M689" s="165" t="s">
        <v>3</v>
      </c>
      <c r="N689" s="166" t="s">
        <v>44</v>
      </c>
      <c r="O689" s="35"/>
      <c r="P689" s="167">
        <f>O689*H689</f>
        <v>0</v>
      </c>
      <c r="Q689" s="167">
        <v>9.6799999999999994E-3</v>
      </c>
      <c r="R689" s="167">
        <f>Q689*H689</f>
        <v>0.26716800000000002</v>
      </c>
      <c r="S689" s="167">
        <v>0</v>
      </c>
      <c r="T689" s="168">
        <f>S689*H689</f>
        <v>0</v>
      </c>
      <c r="AR689" s="18" t="s">
        <v>151</v>
      </c>
      <c r="AT689" s="18" t="s">
        <v>146</v>
      </c>
      <c r="AU689" s="18" t="s">
        <v>152</v>
      </c>
      <c r="AY689" s="18" t="s">
        <v>143</v>
      </c>
      <c r="BE689" s="169">
        <f>IF(N689="základní",J689,0)</f>
        <v>0</v>
      </c>
      <c r="BF689" s="169">
        <f>IF(N689="snížená",J689,0)</f>
        <v>0</v>
      </c>
      <c r="BG689" s="169">
        <f>IF(N689="zákl. přenesená",J689,0)</f>
        <v>0</v>
      </c>
      <c r="BH689" s="169">
        <f>IF(N689="sníž. přenesená",J689,0)</f>
        <v>0</v>
      </c>
      <c r="BI689" s="169">
        <f>IF(N689="nulová",J689,0)</f>
        <v>0</v>
      </c>
      <c r="BJ689" s="18" t="s">
        <v>152</v>
      </c>
      <c r="BK689" s="169">
        <f>ROUND(I689*H689,2)</f>
        <v>0</v>
      </c>
      <c r="BL689" s="18" t="s">
        <v>151</v>
      </c>
      <c r="BM689" s="18" t="s">
        <v>930</v>
      </c>
    </row>
    <row r="690" spans="2:65" s="11" customFormat="1" x14ac:dyDescent="0.3">
      <c r="B690" s="170"/>
      <c r="D690" s="171" t="s">
        <v>154</v>
      </c>
      <c r="E690" s="172" t="s">
        <v>3</v>
      </c>
      <c r="F690" s="173" t="s">
        <v>931</v>
      </c>
      <c r="H690" s="174" t="s">
        <v>3</v>
      </c>
      <c r="I690" s="175"/>
      <c r="L690" s="170"/>
      <c r="M690" s="176"/>
      <c r="N690" s="177"/>
      <c r="O690" s="177"/>
      <c r="P690" s="177"/>
      <c r="Q690" s="177"/>
      <c r="R690" s="177"/>
      <c r="S690" s="177"/>
      <c r="T690" s="178"/>
      <c r="AT690" s="174" t="s">
        <v>154</v>
      </c>
      <c r="AU690" s="174" t="s">
        <v>152</v>
      </c>
      <c r="AV690" s="11" t="s">
        <v>23</v>
      </c>
      <c r="AW690" s="11" t="s">
        <v>36</v>
      </c>
      <c r="AX690" s="11" t="s">
        <v>72</v>
      </c>
      <c r="AY690" s="174" t="s">
        <v>143</v>
      </c>
    </row>
    <row r="691" spans="2:65" s="12" customFormat="1" x14ac:dyDescent="0.3">
      <c r="B691" s="179"/>
      <c r="D691" s="188" t="s">
        <v>154</v>
      </c>
      <c r="E691" s="197" t="s">
        <v>3</v>
      </c>
      <c r="F691" s="198" t="s">
        <v>932</v>
      </c>
      <c r="H691" s="199">
        <v>27.6</v>
      </c>
      <c r="I691" s="183"/>
      <c r="L691" s="179"/>
      <c r="M691" s="184"/>
      <c r="N691" s="185"/>
      <c r="O691" s="185"/>
      <c r="P691" s="185"/>
      <c r="Q691" s="185"/>
      <c r="R691" s="185"/>
      <c r="S691" s="185"/>
      <c r="T691" s="186"/>
      <c r="AT691" s="180" t="s">
        <v>154</v>
      </c>
      <c r="AU691" s="180" t="s">
        <v>152</v>
      </c>
      <c r="AV691" s="12" t="s">
        <v>152</v>
      </c>
      <c r="AW691" s="12" t="s">
        <v>36</v>
      </c>
      <c r="AX691" s="12" t="s">
        <v>23</v>
      </c>
      <c r="AY691" s="180" t="s">
        <v>143</v>
      </c>
    </row>
    <row r="692" spans="2:65" s="1" customFormat="1" ht="22.5" customHeight="1" x14ac:dyDescent="0.3">
      <c r="B692" s="158"/>
      <c r="C692" s="159" t="s">
        <v>933</v>
      </c>
      <c r="D692" s="159" t="s">
        <v>146</v>
      </c>
      <c r="E692" s="160" t="s">
        <v>934</v>
      </c>
      <c r="F692" s="161" t="s">
        <v>935</v>
      </c>
      <c r="G692" s="162" t="s">
        <v>402</v>
      </c>
      <c r="H692" s="163">
        <v>210</v>
      </c>
      <c r="I692" s="322">
        <v>0</v>
      </c>
      <c r="J692" s="164">
        <f>ROUND(I692*H692,2)</f>
        <v>0</v>
      </c>
      <c r="K692" s="161" t="s">
        <v>150</v>
      </c>
      <c r="L692" s="34"/>
      <c r="M692" s="165" t="s">
        <v>3</v>
      </c>
      <c r="N692" s="166" t="s">
        <v>44</v>
      </c>
      <c r="O692" s="35"/>
      <c r="P692" s="167">
        <f>O692*H692</f>
        <v>0</v>
      </c>
      <c r="Q692" s="167">
        <v>0</v>
      </c>
      <c r="R692" s="167">
        <f>Q692*H692</f>
        <v>0</v>
      </c>
      <c r="S692" s="167">
        <v>0</v>
      </c>
      <c r="T692" s="168">
        <f>S692*H692</f>
        <v>0</v>
      </c>
      <c r="AR692" s="18" t="s">
        <v>151</v>
      </c>
      <c r="AT692" s="18" t="s">
        <v>146</v>
      </c>
      <c r="AU692" s="18" t="s">
        <v>152</v>
      </c>
      <c r="AY692" s="18" t="s">
        <v>143</v>
      </c>
      <c r="BE692" s="169">
        <f>IF(N692="základní",J692,0)</f>
        <v>0</v>
      </c>
      <c r="BF692" s="169">
        <f>IF(N692="snížená",J692,0)</f>
        <v>0</v>
      </c>
      <c r="BG692" s="169">
        <f>IF(N692="zákl. přenesená",J692,0)</f>
        <v>0</v>
      </c>
      <c r="BH692" s="169">
        <f>IF(N692="sníž. přenesená",J692,0)</f>
        <v>0</v>
      </c>
      <c r="BI692" s="169">
        <f>IF(N692="nulová",J692,0)</f>
        <v>0</v>
      </c>
      <c r="BJ692" s="18" t="s">
        <v>152</v>
      </c>
      <c r="BK692" s="169">
        <f>ROUND(I692*H692,2)</f>
        <v>0</v>
      </c>
      <c r="BL692" s="18" t="s">
        <v>151</v>
      </c>
      <c r="BM692" s="18" t="s">
        <v>936</v>
      </c>
    </row>
    <row r="693" spans="2:65" s="11" customFormat="1" x14ac:dyDescent="0.3">
      <c r="B693" s="170"/>
      <c r="D693" s="171" t="s">
        <v>154</v>
      </c>
      <c r="E693" s="172" t="s">
        <v>3</v>
      </c>
      <c r="F693" s="173" t="s">
        <v>937</v>
      </c>
      <c r="H693" s="174" t="s">
        <v>3</v>
      </c>
      <c r="I693" s="175"/>
      <c r="L693" s="170"/>
      <c r="M693" s="176"/>
      <c r="N693" s="177"/>
      <c r="O693" s="177"/>
      <c r="P693" s="177"/>
      <c r="Q693" s="177"/>
      <c r="R693" s="177"/>
      <c r="S693" s="177"/>
      <c r="T693" s="178"/>
      <c r="AT693" s="174" t="s">
        <v>154</v>
      </c>
      <c r="AU693" s="174" t="s">
        <v>152</v>
      </c>
      <c r="AV693" s="11" t="s">
        <v>23</v>
      </c>
      <c r="AW693" s="11" t="s">
        <v>36</v>
      </c>
      <c r="AX693" s="11" t="s">
        <v>72</v>
      </c>
      <c r="AY693" s="174" t="s">
        <v>143</v>
      </c>
    </row>
    <row r="694" spans="2:65" s="12" customFormat="1" x14ac:dyDescent="0.3">
      <c r="B694" s="179"/>
      <c r="D694" s="171" t="s">
        <v>154</v>
      </c>
      <c r="E694" s="180" t="s">
        <v>3</v>
      </c>
      <c r="F694" s="181" t="s">
        <v>938</v>
      </c>
      <c r="H694" s="182">
        <v>110</v>
      </c>
      <c r="I694" s="183"/>
      <c r="L694" s="179"/>
      <c r="M694" s="184"/>
      <c r="N694" s="185"/>
      <c r="O694" s="185"/>
      <c r="P694" s="185"/>
      <c r="Q694" s="185"/>
      <c r="R694" s="185"/>
      <c r="S694" s="185"/>
      <c r="T694" s="186"/>
      <c r="AT694" s="180" t="s">
        <v>154</v>
      </c>
      <c r="AU694" s="180" t="s">
        <v>152</v>
      </c>
      <c r="AV694" s="12" t="s">
        <v>152</v>
      </c>
      <c r="AW694" s="12" t="s">
        <v>36</v>
      </c>
      <c r="AX694" s="12" t="s">
        <v>72</v>
      </c>
      <c r="AY694" s="180" t="s">
        <v>143</v>
      </c>
    </row>
    <row r="695" spans="2:65" s="11" customFormat="1" x14ac:dyDescent="0.3">
      <c r="B695" s="170"/>
      <c r="D695" s="171" t="s">
        <v>154</v>
      </c>
      <c r="E695" s="172" t="s">
        <v>3</v>
      </c>
      <c r="F695" s="173" t="s">
        <v>939</v>
      </c>
      <c r="H695" s="174" t="s">
        <v>3</v>
      </c>
      <c r="I695" s="175"/>
      <c r="L695" s="170"/>
      <c r="M695" s="176"/>
      <c r="N695" s="177"/>
      <c r="O695" s="177"/>
      <c r="P695" s="177"/>
      <c r="Q695" s="177"/>
      <c r="R695" s="177"/>
      <c r="S695" s="177"/>
      <c r="T695" s="178"/>
      <c r="AT695" s="174" t="s">
        <v>154</v>
      </c>
      <c r="AU695" s="174" t="s">
        <v>152</v>
      </c>
      <c r="AV695" s="11" t="s">
        <v>23</v>
      </c>
      <c r="AW695" s="11" t="s">
        <v>36</v>
      </c>
      <c r="AX695" s="11" t="s">
        <v>72</v>
      </c>
      <c r="AY695" s="174" t="s">
        <v>143</v>
      </c>
    </row>
    <row r="696" spans="2:65" s="12" customFormat="1" x14ac:dyDescent="0.3">
      <c r="B696" s="179"/>
      <c r="D696" s="171" t="s">
        <v>154</v>
      </c>
      <c r="E696" s="180" t="s">
        <v>3</v>
      </c>
      <c r="F696" s="181" t="s">
        <v>293</v>
      </c>
      <c r="H696" s="182">
        <v>100</v>
      </c>
      <c r="I696" s="183"/>
      <c r="L696" s="179"/>
      <c r="M696" s="184"/>
      <c r="N696" s="185"/>
      <c r="O696" s="185"/>
      <c r="P696" s="185"/>
      <c r="Q696" s="185"/>
      <c r="R696" s="185"/>
      <c r="S696" s="185"/>
      <c r="T696" s="186"/>
      <c r="AT696" s="180" t="s">
        <v>154</v>
      </c>
      <c r="AU696" s="180" t="s">
        <v>152</v>
      </c>
      <c r="AV696" s="12" t="s">
        <v>152</v>
      </c>
      <c r="AW696" s="12" t="s">
        <v>36</v>
      </c>
      <c r="AX696" s="12" t="s">
        <v>72</v>
      </c>
      <c r="AY696" s="180" t="s">
        <v>143</v>
      </c>
    </row>
    <row r="697" spans="2:65" s="13" customFormat="1" x14ac:dyDescent="0.3">
      <c r="B697" s="187"/>
      <c r="D697" s="188" t="s">
        <v>154</v>
      </c>
      <c r="E697" s="189" t="s">
        <v>3</v>
      </c>
      <c r="F697" s="190" t="s">
        <v>159</v>
      </c>
      <c r="H697" s="191">
        <v>210</v>
      </c>
      <c r="I697" s="192"/>
      <c r="L697" s="187"/>
      <c r="M697" s="193"/>
      <c r="N697" s="194"/>
      <c r="O697" s="194"/>
      <c r="P697" s="194"/>
      <c r="Q697" s="194"/>
      <c r="R697" s="194"/>
      <c r="S697" s="194"/>
      <c r="T697" s="195"/>
      <c r="AT697" s="196" t="s">
        <v>154</v>
      </c>
      <c r="AU697" s="196" t="s">
        <v>152</v>
      </c>
      <c r="AV697" s="13" t="s">
        <v>151</v>
      </c>
      <c r="AW697" s="13" t="s">
        <v>36</v>
      </c>
      <c r="AX697" s="13" t="s">
        <v>23</v>
      </c>
      <c r="AY697" s="196" t="s">
        <v>143</v>
      </c>
    </row>
    <row r="698" spans="2:65" s="1" customFormat="1" ht="22.5" customHeight="1" x14ac:dyDescent="0.3">
      <c r="B698" s="158"/>
      <c r="C698" s="159" t="s">
        <v>940</v>
      </c>
      <c r="D698" s="159" t="s">
        <v>146</v>
      </c>
      <c r="E698" s="160" t="s">
        <v>941</v>
      </c>
      <c r="F698" s="161" t="s">
        <v>942</v>
      </c>
      <c r="G698" s="162" t="s">
        <v>402</v>
      </c>
      <c r="H698" s="163">
        <v>8</v>
      </c>
      <c r="I698" s="322">
        <v>0</v>
      </c>
      <c r="J698" s="164">
        <f>ROUND(I698*H698,2)</f>
        <v>0</v>
      </c>
      <c r="K698" s="161" t="s">
        <v>150</v>
      </c>
      <c r="L698" s="34"/>
      <c r="M698" s="165" t="s">
        <v>3</v>
      </c>
      <c r="N698" s="166" t="s">
        <v>44</v>
      </c>
      <c r="O698" s="35"/>
      <c r="P698" s="167">
        <f>O698*H698</f>
        <v>0</v>
      </c>
      <c r="Q698" s="167">
        <v>1.7000000000000001E-4</v>
      </c>
      <c r="R698" s="167">
        <f>Q698*H698</f>
        <v>1.3600000000000001E-3</v>
      </c>
      <c r="S698" s="167">
        <v>0</v>
      </c>
      <c r="T698" s="168">
        <f>S698*H698</f>
        <v>0</v>
      </c>
      <c r="AR698" s="18" t="s">
        <v>151</v>
      </c>
      <c r="AT698" s="18" t="s">
        <v>146</v>
      </c>
      <c r="AU698" s="18" t="s">
        <v>152</v>
      </c>
      <c r="AY698" s="18" t="s">
        <v>143</v>
      </c>
      <c r="BE698" s="169">
        <f>IF(N698="základní",J698,0)</f>
        <v>0</v>
      </c>
      <c r="BF698" s="169">
        <f>IF(N698="snížená",J698,0)</f>
        <v>0</v>
      </c>
      <c r="BG698" s="169">
        <f>IF(N698="zákl. přenesená",J698,0)</f>
        <v>0</v>
      </c>
      <c r="BH698" s="169">
        <f>IF(N698="sníž. přenesená",J698,0)</f>
        <v>0</v>
      </c>
      <c r="BI698" s="169">
        <f>IF(N698="nulová",J698,0)</f>
        <v>0</v>
      </c>
      <c r="BJ698" s="18" t="s">
        <v>152</v>
      </c>
      <c r="BK698" s="169">
        <f>ROUND(I698*H698,2)</f>
        <v>0</v>
      </c>
      <c r="BL698" s="18" t="s">
        <v>151</v>
      </c>
      <c r="BM698" s="18" t="s">
        <v>943</v>
      </c>
    </row>
    <row r="699" spans="2:65" s="11" customFormat="1" x14ac:dyDescent="0.3">
      <c r="B699" s="170"/>
      <c r="D699" s="171" t="s">
        <v>154</v>
      </c>
      <c r="E699" s="172" t="s">
        <v>3</v>
      </c>
      <c r="F699" s="173" t="s">
        <v>944</v>
      </c>
      <c r="H699" s="174" t="s">
        <v>3</v>
      </c>
      <c r="I699" s="175"/>
      <c r="L699" s="170"/>
      <c r="M699" s="176"/>
      <c r="N699" s="177"/>
      <c r="O699" s="177"/>
      <c r="P699" s="177"/>
      <c r="Q699" s="177"/>
      <c r="R699" s="177"/>
      <c r="S699" s="177"/>
      <c r="T699" s="178"/>
      <c r="AT699" s="174" t="s">
        <v>154</v>
      </c>
      <c r="AU699" s="174" t="s">
        <v>152</v>
      </c>
      <c r="AV699" s="11" t="s">
        <v>23</v>
      </c>
      <c r="AW699" s="11" t="s">
        <v>36</v>
      </c>
      <c r="AX699" s="11" t="s">
        <v>72</v>
      </c>
      <c r="AY699" s="174" t="s">
        <v>143</v>
      </c>
    </row>
    <row r="700" spans="2:65" s="12" customFormat="1" x14ac:dyDescent="0.3">
      <c r="B700" s="179"/>
      <c r="D700" s="171" t="s">
        <v>154</v>
      </c>
      <c r="E700" s="180" t="s">
        <v>3</v>
      </c>
      <c r="F700" s="181" t="s">
        <v>670</v>
      </c>
      <c r="H700" s="182">
        <v>8</v>
      </c>
      <c r="I700" s="183"/>
      <c r="L700" s="179"/>
      <c r="M700" s="184"/>
      <c r="N700" s="185"/>
      <c r="O700" s="185"/>
      <c r="P700" s="185"/>
      <c r="Q700" s="185"/>
      <c r="R700" s="185"/>
      <c r="S700" s="185"/>
      <c r="T700" s="186"/>
      <c r="AT700" s="180" t="s">
        <v>154</v>
      </c>
      <c r="AU700" s="180" t="s">
        <v>152</v>
      </c>
      <c r="AV700" s="12" t="s">
        <v>152</v>
      </c>
      <c r="AW700" s="12" t="s">
        <v>36</v>
      </c>
      <c r="AX700" s="12" t="s">
        <v>23</v>
      </c>
      <c r="AY700" s="180" t="s">
        <v>143</v>
      </c>
    </row>
    <row r="701" spans="2:65" s="11" customFormat="1" x14ac:dyDescent="0.3">
      <c r="B701" s="170"/>
      <c r="D701" s="171" t="s">
        <v>154</v>
      </c>
      <c r="E701" s="172" t="s">
        <v>3</v>
      </c>
      <c r="F701" s="173" t="s">
        <v>512</v>
      </c>
      <c r="H701" s="174" t="s">
        <v>3</v>
      </c>
      <c r="I701" s="175"/>
      <c r="L701" s="170"/>
      <c r="M701" s="176"/>
      <c r="N701" s="177"/>
      <c r="O701" s="177"/>
      <c r="P701" s="177"/>
      <c r="Q701" s="177"/>
      <c r="R701" s="177"/>
      <c r="S701" s="177"/>
      <c r="T701" s="178"/>
      <c r="AT701" s="174" t="s">
        <v>154</v>
      </c>
      <c r="AU701" s="174" t="s">
        <v>152</v>
      </c>
      <c r="AV701" s="11" t="s">
        <v>23</v>
      </c>
      <c r="AW701" s="11" t="s">
        <v>36</v>
      </c>
      <c r="AX701" s="11" t="s">
        <v>72</v>
      </c>
      <c r="AY701" s="174" t="s">
        <v>143</v>
      </c>
    </row>
    <row r="702" spans="2:65" s="11" customFormat="1" x14ac:dyDescent="0.3">
      <c r="B702" s="170"/>
      <c r="D702" s="171" t="s">
        <v>154</v>
      </c>
      <c r="E702" s="172" t="s">
        <v>3</v>
      </c>
      <c r="F702" s="173" t="s">
        <v>945</v>
      </c>
      <c r="H702" s="174" t="s">
        <v>3</v>
      </c>
      <c r="I702" s="175"/>
      <c r="L702" s="170"/>
      <c r="M702" s="176"/>
      <c r="N702" s="177"/>
      <c r="O702" s="177"/>
      <c r="P702" s="177"/>
      <c r="Q702" s="177"/>
      <c r="R702" s="177"/>
      <c r="S702" s="177"/>
      <c r="T702" s="178"/>
      <c r="AT702" s="174" t="s">
        <v>154</v>
      </c>
      <c r="AU702" s="174" t="s">
        <v>152</v>
      </c>
      <c r="AV702" s="11" t="s">
        <v>23</v>
      </c>
      <c r="AW702" s="11" t="s">
        <v>36</v>
      </c>
      <c r="AX702" s="11" t="s">
        <v>72</v>
      </c>
      <c r="AY702" s="174" t="s">
        <v>143</v>
      </c>
    </row>
    <row r="703" spans="2:65" s="11" customFormat="1" x14ac:dyDescent="0.3">
      <c r="B703" s="170"/>
      <c r="D703" s="171" t="s">
        <v>154</v>
      </c>
      <c r="E703" s="172" t="s">
        <v>3</v>
      </c>
      <c r="F703" s="173" t="s">
        <v>946</v>
      </c>
      <c r="H703" s="174" t="s">
        <v>3</v>
      </c>
      <c r="I703" s="175"/>
      <c r="L703" s="170"/>
      <c r="M703" s="176"/>
      <c r="N703" s="177"/>
      <c r="O703" s="177"/>
      <c r="P703" s="177"/>
      <c r="Q703" s="177"/>
      <c r="R703" s="177"/>
      <c r="S703" s="177"/>
      <c r="T703" s="178"/>
      <c r="AT703" s="174" t="s">
        <v>154</v>
      </c>
      <c r="AU703" s="174" t="s">
        <v>152</v>
      </c>
      <c r="AV703" s="11" t="s">
        <v>23</v>
      </c>
      <c r="AW703" s="11" t="s">
        <v>36</v>
      </c>
      <c r="AX703" s="11" t="s">
        <v>72</v>
      </c>
      <c r="AY703" s="174" t="s">
        <v>143</v>
      </c>
    </row>
    <row r="704" spans="2:65" s="11" customFormat="1" x14ac:dyDescent="0.3">
      <c r="B704" s="170"/>
      <c r="D704" s="171" t="s">
        <v>154</v>
      </c>
      <c r="E704" s="172" t="s">
        <v>3</v>
      </c>
      <c r="F704" s="173" t="s">
        <v>947</v>
      </c>
      <c r="H704" s="174" t="s">
        <v>3</v>
      </c>
      <c r="I704" s="175"/>
      <c r="L704" s="170"/>
      <c r="M704" s="176"/>
      <c r="N704" s="177"/>
      <c r="O704" s="177"/>
      <c r="P704" s="177"/>
      <c r="Q704" s="177"/>
      <c r="R704" s="177"/>
      <c r="S704" s="177"/>
      <c r="T704" s="178"/>
      <c r="AT704" s="174" t="s">
        <v>154</v>
      </c>
      <c r="AU704" s="174" t="s">
        <v>152</v>
      </c>
      <c r="AV704" s="11" t="s">
        <v>23</v>
      </c>
      <c r="AW704" s="11" t="s">
        <v>36</v>
      </c>
      <c r="AX704" s="11" t="s">
        <v>72</v>
      </c>
      <c r="AY704" s="174" t="s">
        <v>143</v>
      </c>
    </row>
    <row r="705" spans="2:65" s="11" customFormat="1" x14ac:dyDescent="0.3">
      <c r="B705" s="170"/>
      <c r="D705" s="188" t="s">
        <v>154</v>
      </c>
      <c r="E705" s="223" t="s">
        <v>3</v>
      </c>
      <c r="F705" s="224" t="s">
        <v>948</v>
      </c>
      <c r="H705" s="225" t="s">
        <v>3</v>
      </c>
      <c r="I705" s="175"/>
      <c r="L705" s="170"/>
      <c r="M705" s="176"/>
      <c r="N705" s="177"/>
      <c r="O705" s="177"/>
      <c r="P705" s="177"/>
      <c r="Q705" s="177"/>
      <c r="R705" s="177"/>
      <c r="S705" s="177"/>
      <c r="T705" s="178"/>
      <c r="AT705" s="174" t="s">
        <v>154</v>
      </c>
      <c r="AU705" s="174" t="s">
        <v>152</v>
      </c>
      <c r="AV705" s="11" t="s">
        <v>23</v>
      </c>
      <c r="AW705" s="11" t="s">
        <v>36</v>
      </c>
      <c r="AX705" s="11" t="s">
        <v>72</v>
      </c>
      <c r="AY705" s="174" t="s">
        <v>143</v>
      </c>
    </row>
    <row r="706" spans="2:65" s="1" customFormat="1" ht="22.5" customHeight="1" x14ac:dyDescent="0.3">
      <c r="B706" s="158"/>
      <c r="C706" s="159" t="s">
        <v>949</v>
      </c>
      <c r="D706" s="159" t="s">
        <v>146</v>
      </c>
      <c r="E706" s="160" t="s">
        <v>950</v>
      </c>
      <c r="F706" s="161" t="s">
        <v>951</v>
      </c>
      <c r="G706" s="162" t="s">
        <v>149</v>
      </c>
      <c r="H706" s="163">
        <v>53</v>
      </c>
      <c r="I706" s="322">
        <v>0</v>
      </c>
      <c r="J706" s="164">
        <f>ROUND(I706*H706,2)</f>
        <v>0</v>
      </c>
      <c r="K706" s="161" t="s">
        <v>150</v>
      </c>
      <c r="L706" s="34"/>
      <c r="M706" s="165" t="s">
        <v>3</v>
      </c>
      <c r="N706" s="166" t="s">
        <v>44</v>
      </c>
      <c r="O706" s="35"/>
      <c r="P706" s="167">
        <f>O706*H706</f>
        <v>0</v>
      </c>
      <c r="Q706" s="167">
        <v>0</v>
      </c>
      <c r="R706" s="167">
        <f>Q706*H706</f>
        <v>0</v>
      </c>
      <c r="S706" s="167">
        <v>0</v>
      </c>
      <c r="T706" s="168">
        <f>S706*H706</f>
        <v>0</v>
      </c>
      <c r="AR706" s="18" t="s">
        <v>151</v>
      </c>
      <c r="AT706" s="18" t="s">
        <v>146</v>
      </c>
      <c r="AU706" s="18" t="s">
        <v>152</v>
      </c>
      <c r="AY706" s="18" t="s">
        <v>143</v>
      </c>
      <c r="BE706" s="169">
        <f>IF(N706="základní",J706,0)</f>
        <v>0</v>
      </c>
      <c r="BF706" s="169">
        <f>IF(N706="snížená",J706,0)</f>
        <v>0</v>
      </c>
      <c r="BG706" s="169">
        <f>IF(N706="zákl. přenesená",J706,0)</f>
        <v>0</v>
      </c>
      <c r="BH706" s="169">
        <f>IF(N706="sníž. přenesená",J706,0)</f>
        <v>0</v>
      </c>
      <c r="BI706" s="169">
        <f>IF(N706="nulová",J706,0)</f>
        <v>0</v>
      </c>
      <c r="BJ706" s="18" t="s">
        <v>152</v>
      </c>
      <c r="BK706" s="169">
        <f>ROUND(I706*H706,2)</f>
        <v>0</v>
      </c>
      <c r="BL706" s="18" t="s">
        <v>151</v>
      </c>
      <c r="BM706" s="18" t="s">
        <v>952</v>
      </c>
    </row>
    <row r="707" spans="2:65" s="11" customFormat="1" x14ac:dyDescent="0.3">
      <c r="B707" s="170"/>
      <c r="D707" s="171" t="s">
        <v>154</v>
      </c>
      <c r="E707" s="172" t="s">
        <v>3</v>
      </c>
      <c r="F707" s="173" t="s">
        <v>953</v>
      </c>
      <c r="H707" s="174" t="s">
        <v>3</v>
      </c>
      <c r="I707" s="175"/>
      <c r="L707" s="170"/>
      <c r="M707" s="176"/>
      <c r="N707" s="177"/>
      <c r="O707" s="177"/>
      <c r="P707" s="177"/>
      <c r="Q707" s="177"/>
      <c r="R707" s="177"/>
      <c r="S707" s="177"/>
      <c r="T707" s="178"/>
      <c r="AT707" s="174" t="s">
        <v>154</v>
      </c>
      <c r="AU707" s="174" t="s">
        <v>152</v>
      </c>
      <c r="AV707" s="11" t="s">
        <v>23</v>
      </c>
      <c r="AW707" s="11" t="s">
        <v>36</v>
      </c>
      <c r="AX707" s="11" t="s">
        <v>72</v>
      </c>
      <c r="AY707" s="174" t="s">
        <v>143</v>
      </c>
    </row>
    <row r="708" spans="2:65" s="11" customFormat="1" x14ac:dyDescent="0.3">
      <c r="B708" s="170"/>
      <c r="D708" s="171" t="s">
        <v>154</v>
      </c>
      <c r="E708" s="172" t="s">
        <v>3</v>
      </c>
      <c r="F708" s="173" t="s">
        <v>954</v>
      </c>
      <c r="H708" s="174" t="s">
        <v>3</v>
      </c>
      <c r="I708" s="175"/>
      <c r="L708" s="170"/>
      <c r="M708" s="176"/>
      <c r="N708" s="177"/>
      <c r="O708" s="177"/>
      <c r="P708" s="177"/>
      <c r="Q708" s="177"/>
      <c r="R708" s="177"/>
      <c r="S708" s="177"/>
      <c r="T708" s="178"/>
      <c r="AT708" s="174" t="s">
        <v>154</v>
      </c>
      <c r="AU708" s="174" t="s">
        <v>152</v>
      </c>
      <c r="AV708" s="11" t="s">
        <v>23</v>
      </c>
      <c r="AW708" s="11" t="s">
        <v>36</v>
      </c>
      <c r="AX708" s="11" t="s">
        <v>72</v>
      </c>
      <c r="AY708" s="174" t="s">
        <v>143</v>
      </c>
    </row>
    <row r="709" spans="2:65" s="12" customFormat="1" x14ac:dyDescent="0.3">
      <c r="B709" s="179"/>
      <c r="D709" s="171" t="s">
        <v>154</v>
      </c>
      <c r="E709" s="180" t="s">
        <v>3</v>
      </c>
      <c r="F709" s="181" t="s">
        <v>955</v>
      </c>
      <c r="H709" s="182">
        <v>53</v>
      </c>
      <c r="I709" s="183"/>
      <c r="L709" s="179"/>
      <c r="M709" s="184"/>
      <c r="N709" s="185"/>
      <c r="O709" s="185"/>
      <c r="P709" s="185"/>
      <c r="Q709" s="185"/>
      <c r="R709" s="185"/>
      <c r="S709" s="185"/>
      <c r="T709" s="186"/>
      <c r="AT709" s="180" t="s">
        <v>154</v>
      </c>
      <c r="AU709" s="180" t="s">
        <v>152</v>
      </c>
      <c r="AV709" s="12" t="s">
        <v>152</v>
      </c>
      <c r="AW709" s="12" t="s">
        <v>36</v>
      </c>
      <c r="AX709" s="12" t="s">
        <v>72</v>
      </c>
      <c r="AY709" s="180" t="s">
        <v>143</v>
      </c>
    </row>
    <row r="710" spans="2:65" s="13" customFormat="1" x14ac:dyDescent="0.3">
      <c r="B710" s="187"/>
      <c r="D710" s="188" t="s">
        <v>154</v>
      </c>
      <c r="E710" s="189" t="s">
        <v>3</v>
      </c>
      <c r="F710" s="190" t="s">
        <v>159</v>
      </c>
      <c r="H710" s="191">
        <v>53</v>
      </c>
      <c r="I710" s="192"/>
      <c r="L710" s="187"/>
      <c r="M710" s="193"/>
      <c r="N710" s="194"/>
      <c r="O710" s="194"/>
      <c r="P710" s="194"/>
      <c r="Q710" s="194"/>
      <c r="R710" s="194"/>
      <c r="S710" s="194"/>
      <c r="T710" s="195"/>
      <c r="AT710" s="196" t="s">
        <v>154</v>
      </c>
      <c r="AU710" s="196" t="s">
        <v>152</v>
      </c>
      <c r="AV710" s="13" t="s">
        <v>151</v>
      </c>
      <c r="AW710" s="13" t="s">
        <v>36</v>
      </c>
      <c r="AX710" s="13" t="s">
        <v>23</v>
      </c>
      <c r="AY710" s="196" t="s">
        <v>143</v>
      </c>
    </row>
    <row r="711" spans="2:65" s="1" customFormat="1" ht="31.5" customHeight="1" x14ac:dyDescent="0.3">
      <c r="B711" s="158"/>
      <c r="C711" s="159" t="s">
        <v>956</v>
      </c>
      <c r="D711" s="159" t="s">
        <v>146</v>
      </c>
      <c r="E711" s="160" t="s">
        <v>957</v>
      </c>
      <c r="F711" s="161" t="s">
        <v>958</v>
      </c>
      <c r="G711" s="162" t="s">
        <v>149</v>
      </c>
      <c r="H711" s="163">
        <v>361</v>
      </c>
      <c r="I711" s="322">
        <v>0</v>
      </c>
      <c r="J711" s="164">
        <f>ROUND(I711*H711,2)</f>
        <v>0</v>
      </c>
      <c r="K711" s="161" t="s">
        <v>3</v>
      </c>
      <c r="L711" s="34"/>
      <c r="M711" s="165" t="s">
        <v>3</v>
      </c>
      <c r="N711" s="166" t="s">
        <v>44</v>
      </c>
      <c r="O711" s="35"/>
      <c r="P711" s="167">
        <f>O711*H711</f>
        <v>0</v>
      </c>
      <c r="Q711" s="167">
        <v>0</v>
      </c>
      <c r="R711" s="167">
        <f>Q711*H711</f>
        <v>0</v>
      </c>
      <c r="S711" s="167">
        <v>0</v>
      </c>
      <c r="T711" s="168">
        <f>S711*H711</f>
        <v>0</v>
      </c>
      <c r="AR711" s="18" t="s">
        <v>151</v>
      </c>
      <c r="AT711" s="18" t="s">
        <v>146</v>
      </c>
      <c r="AU711" s="18" t="s">
        <v>152</v>
      </c>
      <c r="AY711" s="18" t="s">
        <v>143</v>
      </c>
      <c r="BE711" s="169">
        <f>IF(N711="základní",J711,0)</f>
        <v>0</v>
      </c>
      <c r="BF711" s="169">
        <f>IF(N711="snížená",J711,0)</f>
        <v>0</v>
      </c>
      <c r="BG711" s="169">
        <f>IF(N711="zákl. přenesená",J711,0)</f>
        <v>0</v>
      </c>
      <c r="BH711" s="169">
        <f>IF(N711="sníž. přenesená",J711,0)</f>
        <v>0</v>
      </c>
      <c r="BI711" s="169">
        <f>IF(N711="nulová",J711,0)</f>
        <v>0</v>
      </c>
      <c r="BJ711" s="18" t="s">
        <v>152</v>
      </c>
      <c r="BK711" s="169">
        <f>ROUND(I711*H711,2)</f>
        <v>0</v>
      </c>
      <c r="BL711" s="18" t="s">
        <v>151</v>
      </c>
      <c r="BM711" s="18" t="s">
        <v>959</v>
      </c>
    </row>
    <row r="712" spans="2:65" s="12" customFormat="1" x14ac:dyDescent="0.3">
      <c r="B712" s="179"/>
      <c r="D712" s="171" t="s">
        <v>154</v>
      </c>
      <c r="E712" s="180" t="s">
        <v>3</v>
      </c>
      <c r="F712" s="181" t="s">
        <v>960</v>
      </c>
      <c r="H712" s="182">
        <v>361</v>
      </c>
      <c r="I712" s="183"/>
      <c r="L712" s="179"/>
      <c r="M712" s="184"/>
      <c r="N712" s="185"/>
      <c r="O712" s="185"/>
      <c r="P712" s="185"/>
      <c r="Q712" s="185"/>
      <c r="R712" s="185"/>
      <c r="S712" s="185"/>
      <c r="T712" s="186"/>
      <c r="AT712" s="180" t="s">
        <v>154</v>
      </c>
      <c r="AU712" s="180" t="s">
        <v>152</v>
      </c>
      <c r="AV712" s="12" t="s">
        <v>152</v>
      </c>
      <c r="AW712" s="12" t="s">
        <v>36</v>
      </c>
      <c r="AX712" s="12" t="s">
        <v>23</v>
      </c>
      <c r="AY712" s="180" t="s">
        <v>143</v>
      </c>
    </row>
    <row r="713" spans="2:65" s="10" customFormat="1" ht="29.85" customHeight="1" x14ac:dyDescent="0.3">
      <c r="B713" s="144"/>
      <c r="D713" s="155" t="s">
        <v>71</v>
      </c>
      <c r="E713" s="156" t="s">
        <v>597</v>
      </c>
      <c r="F713" s="156" t="s">
        <v>961</v>
      </c>
      <c r="I713" s="147"/>
      <c r="J713" s="157">
        <f>BK713</f>
        <v>0</v>
      </c>
      <c r="L713" s="144"/>
      <c r="M713" s="149"/>
      <c r="N713" s="150"/>
      <c r="O713" s="150"/>
      <c r="P713" s="151">
        <f>SUM(P714:P774)</f>
        <v>0</v>
      </c>
      <c r="Q713" s="150"/>
      <c r="R713" s="151">
        <f>SUM(R714:R774)</f>
        <v>65.871546770000009</v>
      </c>
      <c r="S713" s="150"/>
      <c r="T713" s="152">
        <f>SUM(T714:T774)</f>
        <v>0</v>
      </c>
      <c r="AR713" s="145" t="s">
        <v>23</v>
      </c>
      <c r="AT713" s="153" t="s">
        <v>71</v>
      </c>
      <c r="AU713" s="153" t="s">
        <v>23</v>
      </c>
      <c r="AY713" s="145" t="s">
        <v>143</v>
      </c>
      <c r="BK713" s="154">
        <f>SUM(BK714:BK774)</f>
        <v>0</v>
      </c>
    </row>
    <row r="714" spans="2:65" s="1" customFormat="1" ht="22.5" customHeight="1" x14ac:dyDescent="0.3">
      <c r="B714" s="158"/>
      <c r="C714" s="159" t="s">
        <v>962</v>
      </c>
      <c r="D714" s="159" t="s">
        <v>146</v>
      </c>
      <c r="E714" s="160" t="s">
        <v>963</v>
      </c>
      <c r="F714" s="161" t="s">
        <v>964</v>
      </c>
      <c r="G714" s="162" t="s">
        <v>149</v>
      </c>
      <c r="H714" s="163">
        <v>219</v>
      </c>
      <c r="I714" s="322">
        <v>0</v>
      </c>
      <c r="J714" s="164">
        <f>ROUND(I714*H714,2)</f>
        <v>0</v>
      </c>
      <c r="K714" s="161" t="s">
        <v>3</v>
      </c>
      <c r="L714" s="34"/>
      <c r="M714" s="165" t="s">
        <v>3</v>
      </c>
      <c r="N714" s="166" t="s">
        <v>44</v>
      </c>
      <c r="O714" s="35"/>
      <c r="P714" s="167">
        <f>O714*H714</f>
        <v>0</v>
      </c>
      <c r="Q714" s="167">
        <v>7.7000000000000002E-3</v>
      </c>
      <c r="R714" s="167">
        <f>Q714*H714</f>
        <v>1.6863000000000001</v>
      </c>
      <c r="S714" s="167">
        <v>0</v>
      </c>
      <c r="T714" s="168">
        <f>S714*H714</f>
        <v>0</v>
      </c>
      <c r="AR714" s="18" t="s">
        <v>151</v>
      </c>
      <c r="AT714" s="18" t="s">
        <v>146</v>
      </c>
      <c r="AU714" s="18" t="s">
        <v>152</v>
      </c>
      <c r="AY714" s="18" t="s">
        <v>143</v>
      </c>
      <c r="BE714" s="169">
        <f>IF(N714="základní",J714,0)</f>
        <v>0</v>
      </c>
      <c r="BF714" s="169">
        <f>IF(N714="snížená",J714,0)</f>
        <v>0</v>
      </c>
      <c r="BG714" s="169">
        <f>IF(N714="zákl. přenesená",J714,0)</f>
        <v>0</v>
      </c>
      <c r="BH714" s="169">
        <f>IF(N714="sníž. přenesená",J714,0)</f>
        <v>0</v>
      </c>
      <c r="BI714" s="169">
        <f>IF(N714="nulová",J714,0)</f>
        <v>0</v>
      </c>
      <c r="BJ714" s="18" t="s">
        <v>152</v>
      </c>
      <c r="BK714" s="169">
        <f>ROUND(I714*H714,2)</f>
        <v>0</v>
      </c>
      <c r="BL714" s="18" t="s">
        <v>151</v>
      </c>
      <c r="BM714" s="18" t="s">
        <v>965</v>
      </c>
    </row>
    <row r="715" spans="2:65" s="11" customFormat="1" x14ac:dyDescent="0.3">
      <c r="B715" s="170"/>
      <c r="D715" s="171" t="s">
        <v>154</v>
      </c>
      <c r="E715" s="172" t="s">
        <v>3</v>
      </c>
      <c r="F715" s="173" t="s">
        <v>966</v>
      </c>
      <c r="H715" s="174" t="s">
        <v>3</v>
      </c>
      <c r="I715" s="175"/>
      <c r="L715" s="170"/>
      <c r="M715" s="176"/>
      <c r="N715" s="177"/>
      <c r="O715" s="177"/>
      <c r="P715" s="177"/>
      <c r="Q715" s="177"/>
      <c r="R715" s="177"/>
      <c r="S715" s="177"/>
      <c r="T715" s="178"/>
      <c r="AT715" s="174" t="s">
        <v>154</v>
      </c>
      <c r="AU715" s="174" t="s">
        <v>152</v>
      </c>
      <c r="AV715" s="11" t="s">
        <v>23</v>
      </c>
      <c r="AW715" s="11" t="s">
        <v>36</v>
      </c>
      <c r="AX715" s="11" t="s">
        <v>72</v>
      </c>
      <c r="AY715" s="174" t="s">
        <v>143</v>
      </c>
    </row>
    <row r="716" spans="2:65" s="12" customFormat="1" x14ac:dyDescent="0.3">
      <c r="B716" s="179"/>
      <c r="D716" s="188" t="s">
        <v>154</v>
      </c>
      <c r="E716" s="197" t="s">
        <v>3</v>
      </c>
      <c r="F716" s="198" t="s">
        <v>967</v>
      </c>
      <c r="H716" s="199">
        <v>219</v>
      </c>
      <c r="I716" s="183"/>
      <c r="L716" s="179"/>
      <c r="M716" s="184"/>
      <c r="N716" s="185"/>
      <c r="O716" s="185"/>
      <c r="P716" s="185"/>
      <c r="Q716" s="185"/>
      <c r="R716" s="185"/>
      <c r="S716" s="185"/>
      <c r="T716" s="186"/>
      <c r="AT716" s="180" t="s">
        <v>154</v>
      </c>
      <c r="AU716" s="180" t="s">
        <v>152</v>
      </c>
      <c r="AV716" s="12" t="s">
        <v>152</v>
      </c>
      <c r="AW716" s="12" t="s">
        <v>36</v>
      </c>
      <c r="AX716" s="12" t="s">
        <v>23</v>
      </c>
      <c r="AY716" s="180" t="s">
        <v>143</v>
      </c>
    </row>
    <row r="717" spans="2:65" s="1" customFormat="1" ht="31.5" customHeight="1" x14ac:dyDescent="0.3">
      <c r="B717" s="158"/>
      <c r="C717" s="159" t="s">
        <v>968</v>
      </c>
      <c r="D717" s="159" t="s">
        <v>146</v>
      </c>
      <c r="E717" s="160" t="s">
        <v>969</v>
      </c>
      <c r="F717" s="161" t="s">
        <v>970</v>
      </c>
      <c r="G717" s="162" t="s">
        <v>149</v>
      </c>
      <c r="H717" s="163">
        <v>1314</v>
      </c>
      <c r="I717" s="322">
        <v>0</v>
      </c>
      <c r="J717" s="164">
        <f>ROUND(I717*H717,2)</f>
        <v>0</v>
      </c>
      <c r="K717" s="161" t="s">
        <v>3</v>
      </c>
      <c r="L717" s="34"/>
      <c r="M717" s="165" t="s">
        <v>3</v>
      </c>
      <c r="N717" s="166" t="s">
        <v>44</v>
      </c>
      <c r="O717" s="35"/>
      <c r="P717" s="167">
        <f>O717*H717</f>
        <v>0</v>
      </c>
      <c r="Q717" s="167">
        <v>1.9300000000000001E-3</v>
      </c>
      <c r="R717" s="167">
        <f>Q717*H717</f>
        <v>2.5360200000000002</v>
      </c>
      <c r="S717" s="167">
        <v>0</v>
      </c>
      <c r="T717" s="168">
        <f>S717*H717</f>
        <v>0</v>
      </c>
      <c r="AR717" s="18" t="s">
        <v>151</v>
      </c>
      <c r="AT717" s="18" t="s">
        <v>146</v>
      </c>
      <c r="AU717" s="18" t="s">
        <v>152</v>
      </c>
      <c r="AY717" s="18" t="s">
        <v>143</v>
      </c>
      <c r="BE717" s="169">
        <f>IF(N717="základní",J717,0)</f>
        <v>0</v>
      </c>
      <c r="BF717" s="169">
        <f>IF(N717="snížená",J717,0)</f>
        <v>0</v>
      </c>
      <c r="BG717" s="169">
        <f>IF(N717="zákl. přenesená",J717,0)</f>
        <v>0</v>
      </c>
      <c r="BH717" s="169">
        <f>IF(N717="sníž. přenesená",J717,0)</f>
        <v>0</v>
      </c>
      <c r="BI717" s="169">
        <f>IF(N717="nulová",J717,0)</f>
        <v>0</v>
      </c>
      <c r="BJ717" s="18" t="s">
        <v>152</v>
      </c>
      <c r="BK717" s="169">
        <f>ROUND(I717*H717,2)</f>
        <v>0</v>
      </c>
      <c r="BL717" s="18" t="s">
        <v>151</v>
      </c>
      <c r="BM717" s="18" t="s">
        <v>971</v>
      </c>
    </row>
    <row r="718" spans="2:65" s="11" customFormat="1" x14ac:dyDescent="0.3">
      <c r="B718" s="170"/>
      <c r="D718" s="171" t="s">
        <v>154</v>
      </c>
      <c r="E718" s="172" t="s">
        <v>3</v>
      </c>
      <c r="F718" s="173" t="s">
        <v>972</v>
      </c>
      <c r="H718" s="174" t="s">
        <v>3</v>
      </c>
      <c r="I718" s="175"/>
      <c r="L718" s="170"/>
      <c r="M718" s="176"/>
      <c r="N718" s="177"/>
      <c r="O718" s="177"/>
      <c r="P718" s="177"/>
      <c r="Q718" s="177"/>
      <c r="R718" s="177"/>
      <c r="S718" s="177"/>
      <c r="T718" s="178"/>
      <c r="AT718" s="174" t="s">
        <v>154</v>
      </c>
      <c r="AU718" s="174" t="s">
        <v>152</v>
      </c>
      <c r="AV718" s="11" t="s">
        <v>23</v>
      </c>
      <c r="AW718" s="11" t="s">
        <v>36</v>
      </c>
      <c r="AX718" s="11" t="s">
        <v>72</v>
      </c>
      <c r="AY718" s="174" t="s">
        <v>143</v>
      </c>
    </row>
    <row r="719" spans="2:65" s="11" customFormat="1" x14ac:dyDescent="0.3">
      <c r="B719" s="170"/>
      <c r="D719" s="171" t="s">
        <v>154</v>
      </c>
      <c r="E719" s="172" t="s">
        <v>3</v>
      </c>
      <c r="F719" s="173" t="s">
        <v>973</v>
      </c>
      <c r="H719" s="174" t="s">
        <v>3</v>
      </c>
      <c r="I719" s="175"/>
      <c r="L719" s="170"/>
      <c r="M719" s="176"/>
      <c r="N719" s="177"/>
      <c r="O719" s="177"/>
      <c r="P719" s="177"/>
      <c r="Q719" s="177"/>
      <c r="R719" s="177"/>
      <c r="S719" s="177"/>
      <c r="T719" s="178"/>
      <c r="AT719" s="174" t="s">
        <v>154</v>
      </c>
      <c r="AU719" s="174" t="s">
        <v>152</v>
      </c>
      <c r="AV719" s="11" t="s">
        <v>23</v>
      </c>
      <c r="AW719" s="11" t="s">
        <v>36</v>
      </c>
      <c r="AX719" s="11" t="s">
        <v>72</v>
      </c>
      <c r="AY719" s="174" t="s">
        <v>143</v>
      </c>
    </row>
    <row r="720" spans="2:65" s="12" customFormat="1" x14ac:dyDescent="0.3">
      <c r="B720" s="179"/>
      <c r="D720" s="188" t="s">
        <v>154</v>
      </c>
      <c r="E720" s="197" t="s">
        <v>3</v>
      </c>
      <c r="F720" s="198" t="s">
        <v>974</v>
      </c>
      <c r="H720" s="199">
        <v>1314</v>
      </c>
      <c r="I720" s="183"/>
      <c r="L720" s="179"/>
      <c r="M720" s="184"/>
      <c r="N720" s="185"/>
      <c r="O720" s="185"/>
      <c r="P720" s="185"/>
      <c r="Q720" s="185"/>
      <c r="R720" s="185"/>
      <c r="S720" s="185"/>
      <c r="T720" s="186"/>
      <c r="AT720" s="180" t="s">
        <v>154</v>
      </c>
      <c r="AU720" s="180" t="s">
        <v>152</v>
      </c>
      <c r="AV720" s="12" t="s">
        <v>152</v>
      </c>
      <c r="AW720" s="12" t="s">
        <v>36</v>
      </c>
      <c r="AX720" s="12" t="s">
        <v>23</v>
      </c>
      <c r="AY720" s="180" t="s">
        <v>143</v>
      </c>
    </row>
    <row r="721" spans="2:65" s="1" customFormat="1" ht="22.5" customHeight="1" x14ac:dyDescent="0.3">
      <c r="B721" s="158"/>
      <c r="C721" s="159" t="s">
        <v>975</v>
      </c>
      <c r="D721" s="159" t="s">
        <v>146</v>
      </c>
      <c r="E721" s="160" t="s">
        <v>976</v>
      </c>
      <c r="F721" s="161" t="s">
        <v>977</v>
      </c>
      <c r="G721" s="162" t="s">
        <v>149</v>
      </c>
      <c r="H721" s="163">
        <v>95</v>
      </c>
      <c r="I721" s="322">
        <v>0</v>
      </c>
      <c r="J721" s="164">
        <f>ROUND(I721*H721,2)</f>
        <v>0</v>
      </c>
      <c r="K721" s="161" t="s">
        <v>150</v>
      </c>
      <c r="L721" s="34"/>
      <c r="M721" s="165" t="s">
        <v>3</v>
      </c>
      <c r="N721" s="166" t="s">
        <v>44</v>
      </c>
      <c r="O721" s="35"/>
      <c r="P721" s="167">
        <f>O721*H721</f>
        <v>0</v>
      </c>
      <c r="Q721" s="167">
        <v>0.1386</v>
      </c>
      <c r="R721" s="167">
        <f>Q721*H721</f>
        <v>13.167</v>
      </c>
      <c r="S721" s="167">
        <v>0</v>
      </c>
      <c r="T721" s="168">
        <f>S721*H721</f>
        <v>0</v>
      </c>
      <c r="AR721" s="18" t="s">
        <v>151</v>
      </c>
      <c r="AT721" s="18" t="s">
        <v>146</v>
      </c>
      <c r="AU721" s="18" t="s">
        <v>152</v>
      </c>
      <c r="AY721" s="18" t="s">
        <v>143</v>
      </c>
      <c r="BE721" s="169">
        <f>IF(N721="základní",J721,0)</f>
        <v>0</v>
      </c>
      <c r="BF721" s="169">
        <f>IF(N721="snížená",J721,0)</f>
        <v>0</v>
      </c>
      <c r="BG721" s="169">
        <f>IF(N721="zákl. přenesená",J721,0)</f>
        <v>0</v>
      </c>
      <c r="BH721" s="169">
        <f>IF(N721="sníž. přenesená",J721,0)</f>
        <v>0</v>
      </c>
      <c r="BI721" s="169">
        <f>IF(N721="nulová",J721,0)</f>
        <v>0</v>
      </c>
      <c r="BJ721" s="18" t="s">
        <v>152</v>
      </c>
      <c r="BK721" s="169">
        <f>ROUND(I721*H721,2)</f>
        <v>0</v>
      </c>
      <c r="BL721" s="18" t="s">
        <v>151</v>
      </c>
      <c r="BM721" s="18" t="s">
        <v>978</v>
      </c>
    </row>
    <row r="722" spans="2:65" s="11" customFormat="1" x14ac:dyDescent="0.3">
      <c r="B722" s="170"/>
      <c r="D722" s="171" t="s">
        <v>154</v>
      </c>
      <c r="E722" s="172" t="s">
        <v>3</v>
      </c>
      <c r="F722" s="173" t="s">
        <v>979</v>
      </c>
      <c r="H722" s="174" t="s">
        <v>3</v>
      </c>
      <c r="I722" s="175"/>
      <c r="L722" s="170"/>
      <c r="M722" s="176"/>
      <c r="N722" s="177"/>
      <c r="O722" s="177"/>
      <c r="P722" s="177"/>
      <c r="Q722" s="177"/>
      <c r="R722" s="177"/>
      <c r="S722" s="177"/>
      <c r="T722" s="178"/>
      <c r="AT722" s="174" t="s">
        <v>154</v>
      </c>
      <c r="AU722" s="174" t="s">
        <v>152</v>
      </c>
      <c r="AV722" s="11" t="s">
        <v>23</v>
      </c>
      <c r="AW722" s="11" t="s">
        <v>36</v>
      </c>
      <c r="AX722" s="11" t="s">
        <v>72</v>
      </c>
      <c r="AY722" s="174" t="s">
        <v>143</v>
      </c>
    </row>
    <row r="723" spans="2:65" s="11" customFormat="1" x14ac:dyDescent="0.3">
      <c r="B723" s="170"/>
      <c r="D723" s="171" t="s">
        <v>154</v>
      </c>
      <c r="E723" s="172" t="s">
        <v>3</v>
      </c>
      <c r="F723" s="173" t="s">
        <v>980</v>
      </c>
      <c r="H723" s="174" t="s">
        <v>3</v>
      </c>
      <c r="I723" s="175"/>
      <c r="L723" s="170"/>
      <c r="M723" s="176"/>
      <c r="N723" s="177"/>
      <c r="O723" s="177"/>
      <c r="P723" s="177"/>
      <c r="Q723" s="177"/>
      <c r="R723" s="177"/>
      <c r="S723" s="177"/>
      <c r="T723" s="178"/>
      <c r="AT723" s="174" t="s">
        <v>154</v>
      </c>
      <c r="AU723" s="174" t="s">
        <v>152</v>
      </c>
      <c r="AV723" s="11" t="s">
        <v>23</v>
      </c>
      <c r="AW723" s="11" t="s">
        <v>36</v>
      </c>
      <c r="AX723" s="11" t="s">
        <v>72</v>
      </c>
      <c r="AY723" s="174" t="s">
        <v>143</v>
      </c>
    </row>
    <row r="724" spans="2:65" s="11" customFormat="1" x14ac:dyDescent="0.3">
      <c r="B724" s="170"/>
      <c r="D724" s="171" t="s">
        <v>154</v>
      </c>
      <c r="E724" s="172" t="s">
        <v>3</v>
      </c>
      <c r="F724" s="173" t="s">
        <v>981</v>
      </c>
      <c r="H724" s="174" t="s">
        <v>3</v>
      </c>
      <c r="I724" s="175"/>
      <c r="L724" s="170"/>
      <c r="M724" s="176"/>
      <c r="N724" s="177"/>
      <c r="O724" s="177"/>
      <c r="P724" s="177"/>
      <c r="Q724" s="177"/>
      <c r="R724" s="177"/>
      <c r="S724" s="177"/>
      <c r="T724" s="178"/>
      <c r="AT724" s="174" t="s">
        <v>154</v>
      </c>
      <c r="AU724" s="174" t="s">
        <v>152</v>
      </c>
      <c r="AV724" s="11" t="s">
        <v>23</v>
      </c>
      <c r="AW724" s="11" t="s">
        <v>36</v>
      </c>
      <c r="AX724" s="11" t="s">
        <v>72</v>
      </c>
      <c r="AY724" s="174" t="s">
        <v>143</v>
      </c>
    </row>
    <row r="725" spans="2:65" s="12" customFormat="1" x14ac:dyDescent="0.3">
      <c r="B725" s="179"/>
      <c r="D725" s="188" t="s">
        <v>154</v>
      </c>
      <c r="E725" s="197" t="s">
        <v>3</v>
      </c>
      <c r="F725" s="198" t="s">
        <v>982</v>
      </c>
      <c r="H725" s="199">
        <v>95</v>
      </c>
      <c r="I725" s="183"/>
      <c r="L725" s="179"/>
      <c r="M725" s="184"/>
      <c r="N725" s="185"/>
      <c r="O725" s="185"/>
      <c r="P725" s="185"/>
      <c r="Q725" s="185"/>
      <c r="R725" s="185"/>
      <c r="S725" s="185"/>
      <c r="T725" s="186"/>
      <c r="AT725" s="180" t="s">
        <v>154</v>
      </c>
      <c r="AU725" s="180" t="s">
        <v>152</v>
      </c>
      <c r="AV725" s="12" t="s">
        <v>152</v>
      </c>
      <c r="AW725" s="12" t="s">
        <v>36</v>
      </c>
      <c r="AX725" s="12" t="s">
        <v>23</v>
      </c>
      <c r="AY725" s="180" t="s">
        <v>143</v>
      </c>
    </row>
    <row r="726" spans="2:65" s="1" customFormat="1" ht="22.5" customHeight="1" x14ac:dyDescent="0.3">
      <c r="B726" s="158"/>
      <c r="C726" s="159" t="s">
        <v>983</v>
      </c>
      <c r="D726" s="159" t="s">
        <v>146</v>
      </c>
      <c r="E726" s="160" t="s">
        <v>984</v>
      </c>
      <c r="F726" s="161" t="s">
        <v>985</v>
      </c>
      <c r="G726" s="162" t="s">
        <v>149</v>
      </c>
      <c r="H726" s="163">
        <v>48</v>
      </c>
      <c r="I726" s="322">
        <v>0</v>
      </c>
      <c r="J726" s="164">
        <f>ROUND(I726*H726,2)</f>
        <v>0</v>
      </c>
      <c r="K726" s="161" t="s">
        <v>3</v>
      </c>
      <c r="L726" s="34"/>
      <c r="M726" s="165" t="s">
        <v>3</v>
      </c>
      <c r="N726" s="166" t="s">
        <v>44</v>
      </c>
      <c r="O726" s="35"/>
      <c r="P726" s="167">
        <f>O726*H726</f>
        <v>0</v>
      </c>
      <c r="Q726" s="167">
        <v>4.9840000000000002E-2</v>
      </c>
      <c r="R726" s="167">
        <f>Q726*H726</f>
        <v>2.3923200000000002</v>
      </c>
      <c r="S726" s="167">
        <v>0</v>
      </c>
      <c r="T726" s="168">
        <f>S726*H726</f>
        <v>0</v>
      </c>
      <c r="AR726" s="18" t="s">
        <v>151</v>
      </c>
      <c r="AT726" s="18" t="s">
        <v>146</v>
      </c>
      <c r="AU726" s="18" t="s">
        <v>152</v>
      </c>
      <c r="AY726" s="18" t="s">
        <v>143</v>
      </c>
      <c r="BE726" s="169">
        <f>IF(N726="základní",J726,0)</f>
        <v>0</v>
      </c>
      <c r="BF726" s="169">
        <f>IF(N726="snížená",J726,0)</f>
        <v>0</v>
      </c>
      <c r="BG726" s="169">
        <f>IF(N726="zákl. přenesená",J726,0)</f>
        <v>0</v>
      </c>
      <c r="BH726" s="169">
        <f>IF(N726="sníž. přenesená",J726,0)</f>
        <v>0</v>
      </c>
      <c r="BI726" s="169">
        <f>IF(N726="nulová",J726,0)</f>
        <v>0</v>
      </c>
      <c r="BJ726" s="18" t="s">
        <v>152</v>
      </c>
      <c r="BK726" s="169">
        <f>ROUND(I726*H726,2)</f>
        <v>0</v>
      </c>
      <c r="BL726" s="18" t="s">
        <v>151</v>
      </c>
      <c r="BM726" s="18" t="s">
        <v>986</v>
      </c>
    </row>
    <row r="727" spans="2:65" s="11" customFormat="1" x14ac:dyDescent="0.3">
      <c r="B727" s="170"/>
      <c r="D727" s="171" t="s">
        <v>154</v>
      </c>
      <c r="E727" s="172" t="s">
        <v>3</v>
      </c>
      <c r="F727" s="173" t="s">
        <v>979</v>
      </c>
      <c r="H727" s="174" t="s">
        <v>3</v>
      </c>
      <c r="I727" s="175"/>
      <c r="L727" s="170"/>
      <c r="M727" s="176"/>
      <c r="N727" s="177"/>
      <c r="O727" s="177"/>
      <c r="P727" s="177"/>
      <c r="Q727" s="177"/>
      <c r="R727" s="177"/>
      <c r="S727" s="177"/>
      <c r="T727" s="178"/>
      <c r="AT727" s="174" t="s">
        <v>154</v>
      </c>
      <c r="AU727" s="174" t="s">
        <v>152</v>
      </c>
      <c r="AV727" s="11" t="s">
        <v>23</v>
      </c>
      <c r="AW727" s="11" t="s">
        <v>36</v>
      </c>
      <c r="AX727" s="11" t="s">
        <v>72</v>
      </c>
      <c r="AY727" s="174" t="s">
        <v>143</v>
      </c>
    </row>
    <row r="728" spans="2:65" s="11" customFormat="1" x14ac:dyDescent="0.3">
      <c r="B728" s="170"/>
      <c r="D728" s="171" t="s">
        <v>154</v>
      </c>
      <c r="E728" s="172" t="s">
        <v>3</v>
      </c>
      <c r="F728" s="173" t="s">
        <v>987</v>
      </c>
      <c r="H728" s="174" t="s">
        <v>3</v>
      </c>
      <c r="I728" s="175"/>
      <c r="L728" s="170"/>
      <c r="M728" s="176"/>
      <c r="N728" s="177"/>
      <c r="O728" s="177"/>
      <c r="P728" s="177"/>
      <c r="Q728" s="177"/>
      <c r="R728" s="177"/>
      <c r="S728" s="177"/>
      <c r="T728" s="178"/>
      <c r="AT728" s="174" t="s">
        <v>154</v>
      </c>
      <c r="AU728" s="174" t="s">
        <v>152</v>
      </c>
      <c r="AV728" s="11" t="s">
        <v>23</v>
      </c>
      <c r="AW728" s="11" t="s">
        <v>36</v>
      </c>
      <c r="AX728" s="11" t="s">
        <v>72</v>
      </c>
      <c r="AY728" s="174" t="s">
        <v>143</v>
      </c>
    </row>
    <row r="729" spans="2:65" s="11" customFormat="1" x14ac:dyDescent="0.3">
      <c r="B729" s="170"/>
      <c r="D729" s="171" t="s">
        <v>154</v>
      </c>
      <c r="E729" s="172" t="s">
        <v>3</v>
      </c>
      <c r="F729" s="173" t="s">
        <v>988</v>
      </c>
      <c r="H729" s="174" t="s">
        <v>3</v>
      </c>
      <c r="I729" s="175"/>
      <c r="L729" s="170"/>
      <c r="M729" s="176"/>
      <c r="N729" s="177"/>
      <c r="O729" s="177"/>
      <c r="P729" s="177"/>
      <c r="Q729" s="177"/>
      <c r="R729" s="177"/>
      <c r="S729" s="177"/>
      <c r="T729" s="178"/>
      <c r="AT729" s="174" t="s">
        <v>154</v>
      </c>
      <c r="AU729" s="174" t="s">
        <v>152</v>
      </c>
      <c r="AV729" s="11" t="s">
        <v>23</v>
      </c>
      <c r="AW729" s="11" t="s">
        <v>36</v>
      </c>
      <c r="AX729" s="11" t="s">
        <v>72</v>
      </c>
      <c r="AY729" s="174" t="s">
        <v>143</v>
      </c>
    </row>
    <row r="730" spans="2:65" s="11" customFormat="1" x14ac:dyDescent="0.3">
      <c r="B730" s="170"/>
      <c r="D730" s="171" t="s">
        <v>154</v>
      </c>
      <c r="E730" s="172" t="s">
        <v>3</v>
      </c>
      <c r="F730" s="173" t="s">
        <v>989</v>
      </c>
      <c r="H730" s="174" t="s">
        <v>3</v>
      </c>
      <c r="I730" s="175"/>
      <c r="L730" s="170"/>
      <c r="M730" s="176"/>
      <c r="N730" s="177"/>
      <c r="O730" s="177"/>
      <c r="P730" s="177"/>
      <c r="Q730" s="177"/>
      <c r="R730" s="177"/>
      <c r="S730" s="177"/>
      <c r="T730" s="178"/>
      <c r="AT730" s="174" t="s">
        <v>154</v>
      </c>
      <c r="AU730" s="174" t="s">
        <v>152</v>
      </c>
      <c r="AV730" s="11" t="s">
        <v>23</v>
      </c>
      <c r="AW730" s="11" t="s">
        <v>36</v>
      </c>
      <c r="AX730" s="11" t="s">
        <v>72</v>
      </c>
      <c r="AY730" s="174" t="s">
        <v>143</v>
      </c>
    </row>
    <row r="731" spans="2:65" s="12" customFormat="1" x14ac:dyDescent="0.3">
      <c r="B731" s="179"/>
      <c r="D731" s="188" t="s">
        <v>154</v>
      </c>
      <c r="E731" s="197" t="s">
        <v>3</v>
      </c>
      <c r="F731" s="198" t="s">
        <v>990</v>
      </c>
      <c r="H731" s="199">
        <v>48</v>
      </c>
      <c r="I731" s="183"/>
      <c r="L731" s="179"/>
      <c r="M731" s="184"/>
      <c r="N731" s="185"/>
      <c r="O731" s="185"/>
      <c r="P731" s="185"/>
      <c r="Q731" s="185"/>
      <c r="R731" s="185"/>
      <c r="S731" s="185"/>
      <c r="T731" s="186"/>
      <c r="AT731" s="180" t="s">
        <v>154</v>
      </c>
      <c r="AU731" s="180" t="s">
        <v>152</v>
      </c>
      <c r="AV731" s="12" t="s">
        <v>152</v>
      </c>
      <c r="AW731" s="12" t="s">
        <v>36</v>
      </c>
      <c r="AX731" s="12" t="s">
        <v>23</v>
      </c>
      <c r="AY731" s="180" t="s">
        <v>143</v>
      </c>
    </row>
    <row r="732" spans="2:65" s="1" customFormat="1" ht="22.5" customHeight="1" x14ac:dyDescent="0.3">
      <c r="B732" s="158"/>
      <c r="C732" s="159" t="s">
        <v>991</v>
      </c>
      <c r="D732" s="159" t="s">
        <v>146</v>
      </c>
      <c r="E732" s="160" t="s">
        <v>992</v>
      </c>
      <c r="F732" s="161" t="s">
        <v>993</v>
      </c>
      <c r="G732" s="162" t="s">
        <v>149</v>
      </c>
      <c r="H732" s="163">
        <v>95</v>
      </c>
      <c r="I732" s="322">
        <v>0</v>
      </c>
      <c r="J732" s="164">
        <f>ROUND(I732*H732,2)</f>
        <v>0</v>
      </c>
      <c r="K732" s="161" t="s">
        <v>150</v>
      </c>
      <c r="L732" s="34"/>
      <c r="M732" s="165" t="s">
        <v>3</v>
      </c>
      <c r="N732" s="166" t="s">
        <v>44</v>
      </c>
      <c r="O732" s="35"/>
      <c r="P732" s="167">
        <f>O732*H732</f>
        <v>0</v>
      </c>
      <c r="Q732" s="167">
        <v>1.2E-4</v>
      </c>
      <c r="R732" s="167">
        <f>Q732*H732</f>
        <v>1.14E-2</v>
      </c>
      <c r="S732" s="167">
        <v>0</v>
      </c>
      <c r="T732" s="168">
        <f>S732*H732</f>
        <v>0</v>
      </c>
      <c r="AR732" s="18" t="s">
        <v>151</v>
      </c>
      <c r="AT732" s="18" t="s">
        <v>146</v>
      </c>
      <c r="AU732" s="18" t="s">
        <v>152</v>
      </c>
      <c r="AY732" s="18" t="s">
        <v>143</v>
      </c>
      <c r="BE732" s="169">
        <f>IF(N732="základní",J732,0)</f>
        <v>0</v>
      </c>
      <c r="BF732" s="169">
        <f>IF(N732="snížená",J732,0)</f>
        <v>0</v>
      </c>
      <c r="BG732" s="169">
        <f>IF(N732="zákl. přenesená",J732,0)</f>
        <v>0</v>
      </c>
      <c r="BH732" s="169">
        <f>IF(N732="sníž. přenesená",J732,0)</f>
        <v>0</v>
      </c>
      <c r="BI732" s="169">
        <f>IF(N732="nulová",J732,0)</f>
        <v>0</v>
      </c>
      <c r="BJ732" s="18" t="s">
        <v>152</v>
      </c>
      <c r="BK732" s="169">
        <f>ROUND(I732*H732,2)</f>
        <v>0</v>
      </c>
      <c r="BL732" s="18" t="s">
        <v>151</v>
      </c>
      <c r="BM732" s="18" t="s">
        <v>994</v>
      </c>
    </row>
    <row r="733" spans="2:65" s="11" customFormat="1" x14ac:dyDescent="0.3">
      <c r="B733" s="170"/>
      <c r="D733" s="171" t="s">
        <v>154</v>
      </c>
      <c r="E733" s="172" t="s">
        <v>3</v>
      </c>
      <c r="F733" s="173" t="s">
        <v>979</v>
      </c>
      <c r="H733" s="174" t="s">
        <v>3</v>
      </c>
      <c r="I733" s="175"/>
      <c r="L733" s="170"/>
      <c r="M733" s="176"/>
      <c r="N733" s="177"/>
      <c r="O733" s="177"/>
      <c r="P733" s="177"/>
      <c r="Q733" s="177"/>
      <c r="R733" s="177"/>
      <c r="S733" s="177"/>
      <c r="T733" s="178"/>
      <c r="AT733" s="174" t="s">
        <v>154</v>
      </c>
      <c r="AU733" s="174" t="s">
        <v>152</v>
      </c>
      <c r="AV733" s="11" t="s">
        <v>23</v>
      </c>
      <c r="AW733" s="11" t="s">
        <v>36</v>
      </c>
      <c r="AX733" s="11" t="s">
        <v>72</v>
      </c>
      <c r="AY733" s="174" t="s">
        <v>143</v>
      </c>
    </row>
    <row r="734" spans="2:65" s="11" customFormat="1" x14ac:dyDescent="0.3">
      <c r="B734" s="170"/>
      <c r="D734" s="171" t="s">
        <v>154</v>
      </c>
      <c r="E734" s="172" t="s">
        <v>3</v>
      </c>
      <c r="F734" s="173" t="s">
        <v>995</v>
      </c>
      <c r="H734" s="174" t="s">
        <v>3</v>
      </c>
      <c r="I734" s="175"/>
      <c r="L734" s="170"/>
      <c r="M734" s="176"/>
      <c r="N734" s="177"/>
      <c r="O734" s="177"/>
      <c r="P734" s="177"/>
      <c r="Q734" s="177"/>
      <c r="R734" s="177"/>
      <c r="S734" s="177"/>
      <c r="T734" s="178"/>
      <c r="AT734" s="174" t="s">
        <v>154</v>
      </c>
      <c r="AU734" s="174" t="s">
        <v>152</v>
      </c>
      <c r="AV734" s="11" t="s">
        <v>23</v>
      </c>
      <c r="AW734" s="11" t="s">
        <v>36</v>
      </c>
      <c r="AX734" s="11" t="s">
        <v>72</v>
      </c>
      <c r="AY734" s="174" t="s">
        <v>143</v>
      </c>
    </row>
    <row r="735" spans="2:65" s="11" customFormat="1" x14ac:dyDescent="0.3">
      <c r="B735" s="170"/>
      <c r="D735" s="171" t="s">
        <v>154</v>
      </c>
      <c r="E735" s="172" t="s">
        <v>3</v>
      </c>
      <c r="F735" s="173" t="s">
        <v>981</v>
      </c>
      <c r="H735" s="174" t="s">
        <v>3</v>
      </c>
      <c r="I735" s="175"/>
      <c r="L735" s="170"/>
      <c r="M735" s="176"/>
      <c r="N735" s="177"/>
      <c r="O735" s="177"/>
      <c r="P735" s="177"/>
      <c r="Q735" s="177"/>
      <c r="R735" s="177"/>
      <c r="S735" s="177"/>
      <c r="T735" s="178"/>
      <c r="AT735" s="174" t="s">
        <v>154</v>
      </c>
      <c r="AU735" s="174" t="s">
        <v>152</v>
      </c>
      <c r="AV735" s="11" t="s">
        <v>23</v>
      </c>
      <c r="AW735" s="11" t="s">
        <v>36</v>
      </c>
      <c r="AX735" s="11" t="s">
        <v>72</v>
      </c>
      <c r="AY735" s="174" t="s">
        <v>143</v>
      </c>
    </row>
    <row r="736" spans="2:65" s="12" customFormat="1" x14ac:dyDescent="0.3">
      <c r="B736" s="179"/>
      <c r="D736" s="188" t="s">
        <v>154</v>
      </c>
      <c r="E736" s="197" t="s">
        <v>3</v>
      </c>
      <c r="F736" s="198" t="s">
        <v>982</v>
      </c>
      <c r="H736" s="199">
        <v>95</v>
      </c>
      <c r="I736" s="183"/>
      <c r="L736" s="179"/>
      <c r="M736" s="184"/>
      <c r="N736" s="185"/>
      <c r="O736" s="185"/>
      <c r="P736" s="185"/>
      <c r="Q736" s="185"/>
      <c r="R736" s="185"/>
      <c r="S736" s="185"/>
      <c r="T736" s="186"/>
      <c r="AT736" s="180" t="s">
        <v>154</v>
      </c>
      <c r="AU736" s="180" t="s">
        <v>152</v>
      </c>
      <c r="AV736" s="12" t="s">
        <v>152</v>
      </c>
      <c r="AW736" s="12" t="s">
        <v>36</v>
      </c>
      <c r="AX736" s="12" t="s">
        <v>23</v>
      </c>
      <c r="AY736" s="180" t="s">
        <v>143</v>
      </c>
    </row>
    <row r="737" spans="2:65" s="1" customFormat="1" ht="31.5" customHeight="1" x14ac:dyDescent="0.3">
      <c r="B737" s="158"/>
      <c r="C737" s="159" t="s">
        <v>996</v>
      </c>
      <c r="D737" s="159" t="s">
        <v>146</v>
      </c>
      <c r="E737" s="160" t="s">
        <v>997</v>
      </c>
      <c r="F737" s="161" t="s">
        <v>998</v>
      </c>
      <c r="G737" s="162" t="s">
        <v>212</v>
      </c>
      <c r="H737" s="163">
        <v>10.925000000000001</v>
      </c>
      <c r="I737" s="322">
        <v>0</v>
      </c>
      <c r="J737" s="164">
        <f>ROUND(I737*H737,2)</f>
        <v>0</v>
      </c>
      <c r="K737" s="161" t="s">
        <v>150</v>
      </c>
      <c r="L737" s="34"/>
      <c r="M737" s="165" t="s">
        <v>3</v>
      </c>
      <c r="N737" s="166" t="s">
        <v>44</v>
      </c>
      <c r="O737" s="35"/>
      <c r="P737" s="167">
        <f>O737*H737</f>
        <v>0</v>
      </c>
      <c r="Q737" s="167">
        <v>2.45329</v>
      </c>
      <c r="R737" s="167">
        <f>Q737*H737</f>
        <v>26.802193250000002</v>
      </c>
      <c r="S737" s="167">
        <v>0</v>
      </c>
      <c r="T737" s="168">
        <f>S737*H737</f>
        <v>0</v>
      </c>
      <c r="AR737" s="18" t="s">
        <v>151</v>
      </c>
      <c r="AT737" s="18" t="s">
        <v>146</v>
      </c>
      <c r="AU737" s="18" t="s">
        <v>152</v>
      </c>
      <c r="AY737" s="18" t="s">
        <v>143</v>
      </c>
      <c r="BE737" s="169">
        <f>IF(N737="základní",J737,0)</f>
        <v>0</v>
      </c>
      <c r="BF737" s="169">
        <f>IF(N737="snížená",J737,0)</f>
        <v>0</v>
      </c>
      <c r="BG737" s="169">
        <f>IF(N737="zákl. přenesená",J737,0)</f>
        <v>0</v>
      </c>
      <c r="BH737" s="169">
        <f>IF(N737="sníž. přenesená",J737,0)</f>
        <v>0</v>
      </c>
      <c r="BI737" s="169">
        <f>IF(N737="nulová",J737,0)</f>
        <v>0</v>
      </c>
      <c r="BJ737" s="18" t="s">
        <v>152</v>
      </c>
      <c r="BK737" s="169">
        <f>ROUND(I737*H737,2)</f>
        <v>0</v>
      </c>
      <c r="BL737" s="18" t="s">
        <v>151</v>
      </c>
      <c r="BM737" s="18" t="s">
        <v>999</v>
      </c>
    </row>
    <row r="738" spans="2:65" s="11" customFormat="1" x14ac:dyDescent="0.3">
      <c r="B738" s="170"/>
      <c r="D738" s="171" t="s">
        <v>154</v>
      </c>
      <c r="E738" s="172" t="s">
        <v>3</v>
      </c>
      <c r="F738" s="173" t="s">
        <v>979</v>
      </c>
      <c r="H738" s="174" t="s">
        <v>3</v>
      </c>
      <c r="I738" s="175"/>
      <c r="L738" s="170"/>
      <c r="M738" s="176"/>
      <c r="N738" s="177"/>
      <c r="O738" s="177"/>
      <c r="P738" s="177"/>
      <c r="Q738" s="177"/>
      <c r="R738" s="177"/>
      <c r="S738" s="177"/>
      <c r="T738" s="178"/>
      <c r="AT738" s="174" t="s">
        <v>154</v>
      </c>
      <c r="AU738" s="174" t="s">
        <v>152</v>
      </c>
      <c r="AV738" s="11" t="s">
        <v>23</v>
      </c>
      <c r="AW738" s="11" t="s">
        <v>36</v>
      </c>
      <c r="AX738" s="11" t="s">
        <v>72</v>
      </c>
      <c r="AY738" s="174" t="s">
        <v>143</v>
      </c>
    </row>
    <row r="739" spans="2:65" s="11" customFormat="1" x14ac:dyDescent="0.3">
      <c r="B739" s="170"/>
      <c r="D739" s="171" t="s">
        <v>154</v>
      </c>
      <c r="E739" s="172" t="s">
        <v>3</v>
      </c>
      <c r="F739" s="173" t="s">
        <v>1000</v>
      </c>
      <c r="H739" s="174" t="s">
        <v>3</v>
      </c>
      <c r="I739" s="175"/>
      <c r="L739" s="170"/>
      <c r="M739" s="176"/>
      <c r="N739" s="177"/>
      <c r="O739" s="177"/>
      <c r="P739" s="177"/>
      <c r="Q739" s="177"/>
      <c r="R739" s="177"/>
      <c r="S739" s="177"/>
      <c r="T739" s="178"/>
      <c r="AT739" s="174" t="s">
        <v>154</v>
      </c>
      <c r="AU739" s="174" t="s">
        <v>152</v>
      </c>
      <c r="AV739" s="11" t="s">
        <v>23</v>
      </c>
      <c r="AW739" s="11" t="s">
        <v>36</v>
      </c>
      <c r="AX739" s="11" t="s">
        <v>72</v>
      </c>
      <c r="AY739" s="174" t="s">
        <v>143</v>
      </c>
    </row>
    <row r="740" spans="2:65" s="11" customFormat="1" x14ac:dyDescent="0.3">
      <c r="B740" s="170"/>
      <c r="D740" s="171" t="s">
        <v>154</v>
      </c>
      <c r="E740" s="172" t="s">
        <v>3</v>
      </c>
      <c r="F740" s="173" t="s">
        <v>981</v>
      </c>
      <c r="H740" s="174" t="s">
        <v>3</v>
      </c>
      <c r="I740" s="175"/>
      <c r="L740" s="170"/>
      <c r="M740" s="176"/>
      <c r="N740" s="177"/>
      <c r="O740" s="177"/>
      <c r="P740" s="177"/>
      <c r="Q740" s="177"/>
      <c r="R740" s="177"/>
      <c r="S740" s="177"/>
      <c r="T740" s="178"/>
      <c r="AT740" s="174" t="s">
        <v>154</v>
      </c>
      <c r="AU740" s="174" t="s">
        <v>152</v>
      </c>
      <c r="AV740" s="11" t="s">
        <v>23</v>
      </c>
      <c r="AW740" s="11" t="s">
        <v>36</v>
      </c>
      <c r="AX740" s="11" t="s">
        <v>72</v>
      </c>
      <c r="AY740" s="174" t="s">
        <v>143</v>
      </c>
    </row>
    <row r="741" spans="2:65" s="12" customFormat="1" x14ac:dyDescent="0.3">
      <c r="B741" s="179"/>
      <c r="D741" s="188" t="s">
        <v>154</v>
      </c>
      <c r="E741" s="197" t="s">
        <v>3</v>
      </c>
      <c r="F741" s="198" t="s">
        <v>1001</v>
      </c>
      <c r="H741" s="199">
        <v>10.925000000000001</v>
      </c>
      <c r="I741" s="183"/>
      <c r="L741" s="179"/>
      <c r="M741" s="184"/>
      <c r="N741" s="185"/>
      <c r="O741" s="185"/>
      <c r="P741" s="185"/>
      <c r="Q741" s="185"/>
      <c r="R741" s="185"/>
      <c r="S741" s="185"/>
      <c r="T741" s="186"/>
      <c r="AT741" s="180" t="s">
        <v>154</v>
      </c>
      <c r="AU741" s="180" t="s">
        <v>152</v>
      </c>
      <c r="AV741" s="12" t="s">
        <v>152</v>
      </c>
      <c r="AW741" s="12" t="s">
        <v>36</v>
      </c>
      <c r="AX741" s="12" t="s">
        <v>23</v>
      </c>
      <c r="AY741" s="180" t="s">
        <v>143</v>
      </c>
    </row>
    <row r="742" spans="2:65" s="1" customFormat="1" ht="31.5" customHeight="1" x14ac:dyDescent="0.3">
      <c r="B742" s="158"/>
      <c r="C742" s="159" t="s">
        <v>1002</v>
      </c>
      <c r="D742" s="159" t="s">
        <v>146</v>
      </c>
      <c r="E742" s="160" t="s">
        <v>1003</v>
      </c>
      <c r="F742" s="161" t="s">
        <v>1004</v>
      </c>
      <c r="G742" s="162" t="s">
        <v>212</v>
      </c>
      <c r="H742" s="163">
        <v>10.925000000000001</v>
      </c>
      <c r="I742" s="322">
        <v>0</v>
      </c>
      <c r="J742" s="164">
        <f>ROUND(I742*H742,2)</f>
        <v>0</v>
      </c>
      <c r="K742" s="161" t="s">
        <v>150</v>
      </c>
      <c r="L742" s="34"/>
      <c r="M742" s="165" t="s">
        <v>3</v>
      </c>
      <c r="N742" s="166" t="s">
        <v>44</v>
      </c>
      <c r="O742" s="35"/>
      <c r="P742" s="167">
        <f>O742*H742</f>
        <v>0</v>
      </c>
      <c r="Q742" s="167">
        <v>0</v>
      </c>
      <c r="R742" s="167">
        <f>Q742*H742</f>
        <v>0</v>
      </c>
      <c r="S742" s="167">
        <v>0</v>
      </c>
      <c r="T742" s="168">
        <f>S742*H742</f>
        <v>0</v>
      </c>
      <c r="AR742" s="18" t="s">
        <v>151</v>
      </c>
      <c r="AT742" s="18" t="s">
        <v>146</v>
      </c>
      <c r="AU742" s="18" t="s">
        <v>152</v>
      </c>
      <c r="AY742" s="18" t="s">
        <v>143</v>
      </c>
      <c r="BE742" s="169">
        <f>IF(N742="základní",J742,0)</f>
        <v>0</v>
      </c>
      <c r="BF742" s="169">
        <f>IF(N742="snížená",J742,0)</f>
        <v>0</v>
      </c>
      <c r="BG742" s="169">
        <f>IF(N742="zákl. přenesená",J742,0)</f>
        <v>0</v>
      </c>
      <c r="BH742" s="169">
        <f>IF(N742="sníž. přenesená",J742,0)</f>
        <v>0</v>
      </c>
      <c r="BI742" s="169">
        <f>IF(N742="nulová",J742,0)</f>
        <v>0</v>
      </c>
      <c r="BJ742" s="18" t="s">
        <v>152</v>
      </c>
      <c r="BK742" s="169">
        <f>ROUND(I742*H742,2)</f>
        <v>0</v>
      </c>
      <c r="BL742" s="18" t="s">
        <v>151</v>
      </c>
      <c r="BM742" s="18" t="s">
        <v>1005</v>
      </c>
    </row>
    <row r="743" spans="2:65" s="11" customFormat="1" x14ac:dyDescent="0.3">
      <c r="B743" s="170"/>
      <c r="D743" s="171" t="s">
        <v>154</v>
      </c>
      <c r="E743" s="172" t="s">
        <v>3</v>
      </c>
      <c r="F743" s="173" t="s">
        <v>1006</v>
      </c>
      <c r="H743" s="174" t="s">
        <v>3</v>
      </c>
      <c r="I743" s="175"/>
      <c r="L743" s="170"/>
      <c r="M743" s="176"/>
      <c r="N743" s="177"/>
      <c r="O743" s="177"/>
      <c r="P743" s="177"/>
      <c r="Q743" s="177"/>
      <c r="R743" s="177"/>
      <c r="S743" s="177"/>
      <c r="T743" s="178"/>
      <c r="AT743" s="174" t="s">
        <v>154</v>
      </c>
      <c r="AU743" s="174" t="s">
        <v>152</v>
      </c>
      <c r="AV743" s="11" t="s">
        <v>23</v>
      </c>
      <c r="AW743" s="11" t="s">
        <v>36</v>
      </c>
      <c r="AX743" s="11" t="s">
        <v>72</v>
      </c>
      <c r="AY743" s="174" t="s">
        <v>143</v>
      </c>
    </row>
    <row r="744" spans="2:65" s="12" customFormat="1" x14ac:dyDescent="0.3">
      <c r="B744" s="179"/>
      <c r="D744" s="188" t="s">
        <v>154</v>
      </c>
      <c r="E744" s="197" t="s">
        <v>3</v>
      </c>
      <c r="F744" s="198" t="s">
        <v>1007</v>
      </c>
      <c r="H744" s="199">
        <v>10.925000000000001</v>
      </c>
      <c r="I744" s="183"/>
      <c r="L744" s="179"/>
      <c r="M744" s="184"/>
      <c r="N744" s="185"/>
      <c r="O744" s="185"/>
      <c r="P744" s="185"/>
      <c r="Q744" s="185"/>
      <c r="R744" s="185"/>
      <c r="S744" s="185"/>
      <c r="T744" s="186"/>
      <c r="AT744" s="180" t="s">
        <v>154</v>
      </c>
      <c r="AU744" s="180" t="s">
        <v>152</v>
      </c>
      <c r="AV744" s="12" t="s">
        <v>152</v>
      </c>
      <c r="AW744" s="12" t="s">
        <v>36</v>
      </c>
      <c r="AX744" s="12" t="s">
        <v>23</v>
      </c>
      <c r="AY744" s="180" t="s">
        <v>143</v>
      </c>
    </row>
    <row r="745" spans="2:65" s="1" customFormat="1" ht="22.5" customHeight="1" x14ac:dyDescent="0.3">
      <c r="B745" s="158"/>
      <c r="C745" s="159" t="s">
        <v>1008</v>
      </c>
      <c r="D745" s="159" t="s">
        <v>146</v>
      </c>
      <c r="E745" s="160" t="s">
        <v>1009</v>
      </c>
      <c r="F745" s="161" t="s">
        <v>1010</v>
      </c>
      <c r="G745" s="162" t="s">
        <v>173</v>
      </c>
      <c r="H745" s="163">
        <v>0.79200000000000004</v>
      </c>
      <c r="I745" s="322">
        <v>0</v>
      </c>
      <c r="J745" s="164">
        <f>ROUND(I745*H745,2)</f>
        <v>0</v>
      </c>
      <c r="K745" s="161" t="s">
        <v>150</v>
      </c>
      <c r="L745" s="34"/>
      <c r="M745" s="165" t="s">
        <v>3</v>
      </c>
      <c r="N745" s="166" t="s">
        <v>44</v>
      </c>
      <c r="O745" s="35"/>
      <c r="P745" s="167">
        <f>O745*H745</f>
        <v>0</v>
      </c>
      <c r="Q745" s="167">
        <v>1.0530600000000001</v>
      </c>
      <c r="R745" s="167">
        <f>Q745*H745</f>
        <v>0.83402352000000013</v>
      </c>
      <c r="S745" s="167">
        <v>0</v>
      </c>
      <c r="T745" s="168">
        <f>S745*H745</f>
        <v>0</v>
      </c>
      <c r="AR745" s="18" t="s">
        <v>151</v>
      </c>
      <c r="AT745" s="18" t="s">
        <v>146</v>
      </c>
      <c r="AU745" s="18" t="s">
        <v>152</v>
      </c>
      <c r="AY745" s="18" t="s">
        <v>143</v>
      </c>
      <c r="BE745" s="169">
        <f>IF(N745="základní",J745,0)</f>
        <v>0</v>
      </c>
      <c r="BF745" s="169">
        <f>IF(N745="snížená",J745,0)</f>
        <v>0</v>
      </c>
      <c r="BG745" s="169">
        <f>IF(N745="zákl. přenesená",J745,0)</f>
        <v>0</v>
      </c>
      <c r="BH745" s="169">
        <f>IF(N745="sníž. přenesená",J745,0)</f>
        <v>0</v>
      </c>
      <c r="BI745" s="169">
        <f>IF(N745="nulová",J745,0)</f>
        <v>0</v>
      </c>
      <c r="BJ745" s="18" t="s">
        <v>152</v>
      </c>
      <c r="BK745" s="169">
        <f>ROUND(I745*H745,2)</f>
        <v>0</v>
      </c>
      <c r="BL745" s="18" t="s">
        <v>151</v>
      </c>
      <c r="BM745" s="18" t="s">
        <v>1011</v>
      </c>
    </row>
    <row r="746" spans="2:65" s="11" customFormat="1" x14ac:dyDescent="0.3">
      <c r="B746" s="170"/>
      <c r="D746" s="171" t="s">
        <v>154</v>
      </c>
      <c r="E746" s="172" t="s">
        <v>3</v>
      </c>
      <c r="F746" s="173" t="s">
        <v>979</v>
      </c>
      <c r="H746" s="174" t="s">
        <v>3</v>
      </c>
      <c r="I746" s="175"/>
      <c r="L746" s="170"/>
      <c r="M746" s="176"/>
      <c r="N746" s="177"/>
      <c r="O746" s="177"/>
      <c r="P746" s="177"/>
      <c r="Q746" s="177"/>
      <c r="R746" s="177"/>
      <c r="S746" s="177"/>
      <c r="T746" s="178"/>
      <c r="AT746" s="174" t="s">
        <v>154</v>
      </c>
      <c r="AU746" s="174" t="s">
        <v>152</v>
      </c>
      <c r="AV746" s="11" t="s">
        <v>23</v>
      </c>
      <c r="AW746" s="11" t="s">
        <v>36</v>
      </c>
      <c r="AX746" s="11" t="s">
        <v>72</v>
      </c>
      <c r="AY746" s="174" t="s">
        <v>143</v>
      </c>
    </row>
    <row r="747" spans="2:65" s="11" customFormat="1" x14ac:dyDescent="0.3">
      <c r="B747" s="170"/>
      <c r="D747" s="171" t="s">
        <v>154</v>
      </c>
      <c r="E747" s="172" t="s">
        <v>3</v>
      </c>
      <c r="F747" s="173" t="s">
        <v>1012</v>
      </c>
      <c r="H747" s="174" t="s">
        <v>3</v>
      </c>
      <c r="I747" s="175"/>
      <c r="L747" s="170"/>
      <c r="M747" s="176"/>
      <c r="N747" s="177"/>
      <c r="O747" s="177"/>
      <c r="P747" s="177"/>
      <c r="Q747" s="177"/>
      <c r="R747" s="177"/>
      <c r="S747" s="177"/>
      <c r="T747" s="178"/>
      <c r="AT747" s="174" t="s">
        <v>154</v>
      </c>
      <c r="AU747" s="174" t="s">
        <v>152</v>
      </c>
      <c r="AV747" s="11" t="s">
        <v>23</v>
      </c>
      <c r="AW747" s="11" t="s">
        <v>36</v>
      </c>
      <c r="AX747" s="11" t="s">
        <v>72</v>
      </c>
      <c r="AY747" s="174" t="s">
        <v>143</v>
      </c>
    </row>
    <row r="748" spans="2:65" s="11" customFormat="1" x14ac:dyDescent="0.3">
      <c r="B748" s="170"/>
      <c r="D748" s="171" t="s">
        <v>154</v>
      </c>
      <c r="E748" s="172" t="s">
        <v>3</v>
      </c>
      <c r="F748" s="173" t="s">
        <v>1013</v>
      </c>
      <c r="H748" s="174" t="s">
        <v>3</v>
      </c>
      <c r="I748" s="175"/>
      <c r="L748" s="170"/>
      <c r="M748" s="176"/>
      <c r="N748" s="177"/>
      <c r="O748" s="177"/>
      <c r="P748" s="177"/>
      <c r="Q748" s="177"/>
      <c r="R748" s="177"/>
      <c r="S748" s="177"/>
      <c r="T748" s="178"/>
      <c r="AT748" s="174" t="s">
        <v>154</v>
      </c>
      <c r="AU748" s="174" t="s">
        <v>152</v>
      </c>
      <c r="AV748" s="11" t="s">
        <v>23</v>
      </c>
      <c r="AW748" s="11" t="s">
        <v>36</v>
      </c>
      <c r="AX748" s="11" t="s">
        <v>72</v>
      </c>
      <c r="AY748" s="174" t="s">
        <v>143</v>
      </c>
    </row>
    <row r="749" spans="2:65" s="11" customFormat="1" x14ac:dyDescent="0.3">
      <c r="B749" s="170"/>
      <c r="D749" s="171" t="s">
        <v>154</v>
      </c>
      <c r="E749" s="172" t="s">
        <v>3</v>
      </c>
      <c r="F749" s="173" t="s">
        <v>981</v>
      </c>
      <c r="H749" s="174" t="s">
        <v>3</v>
      </c>
      <c r="I749" s="175"/>
      <c r="L749" s="170"/>
      <c r="M749" s="176"/>
      <c r="N749" s="177"/>
      <c r="O749" s="177"/>
      <c r="P749" s="177"/>
      <c r="Q749" s="177"/>
      <c r="R749" s="177"/>
      <c r="S749" s="177"/>
      <c r="T749" s="178"/>
      <c r="AT749" s="174" t="s">
        <v>154</v>
      </c>
      <c r="AU749" s="174" t="s">
        <v>152</v>
      </c>
      <c r="AV749" s="11" t="s">
        <v>23</v>
      </c>
      <c r="AW749" s="11" t="s">
        <v>36</v>
      </c>
      <c r="AX749" s="11" t="s">
        <v>72</v>
      </c>
      <c r="AY749" s="174" t="s">
        <v>143</v>
      </c>
    </row>
    <row r="750" spans="2:65" s="12" customFormat="1" x14ac:dyDescent="0.3">
      <c r="B750" s="179"/>
      <c r="D750" s="188" t="s">
        <v>154</v>
      </c>
      <c r="E750" s="197" t="s">
        <v>3</v>
      </c>
      <c r="F750" s="198" t="s">
        <v>1014</v>
      </c>
      <c r="H750" s="199">
        <v>0.79200000000000004</v>
      </c>
      <c r="I750" s="183"/>
      <c r="L750" s="179"/>
      <c r="M750" s="184"/>
      <c r="N750" s="185"/>
      <c r="O750" s="185"/>
      <c r="P750" s="185"/>
      <c r="Q750" s="185"/>
      <c r="R750" s="185"/>
      <c r="S750" s="185"/>
      <c r="T750" s="186"/>
      <c r="AT750" s="180" t="s">
        <v>154</v>
      </c>
      <c r="AU750" s="180" t="s">
        <v>152</v>
      </c>
      <c r="AV750" s="12" t="s">
        <v>152</v>
      </c>
      <c r="AW750" s="12" t="s">
        <v>36</v>
      </c>
      <c r="AX750" s="12" t="s">
        <v>23</v>
      </c>
      <c r="AY750" s="180" t="s">
        <v>143</v>
      </c>
    </row>
    <row r="751" spans="2:65" s="1" customFormat="1" ht="22.5" customHeight="1" x14ac:dyDescent="0.3">
      <c r="B751" s="158"/>
      <c r="C751" s="159" t="s">
        <v>1015</v>
      </c>
      <c r="D751" s="159" t="s">
        <v>146</v>
      </c>
      <c r="E751" s="160" t="s">
        <v>1016</v>
      </c>
      <c r="F751" s="161" t="s">
        <v>1017</v>
      </c>
      <c r="G751" s="162" t="s">
        <v>149</v>
      </c>
      <c r="H751" s="163">
        <v>110</v>
      </c>
      <c r="I751" s="322">
        <v>0</v>
      </c>
      <c r="J751" s="164">
        <f>ROUND(I751*H751,2)</f>
        <v>0</v>
      </c>
      <c r="K751" s="161" t="s">
        <v>150</v>
      </c>
      <c r="L751" s="34"/>
      <c r="M751" s="165" t="s">
        <v>3</v>
      </c>
      <c r="N751" s="166" t="s">
        <v>44</v>
      </c>
      <c r="O751" s="35"/>
      <c r="P751" s="167">
        <f>O751*H751</f>
        <v>0</v>
      </c>
      <c r="Q751" s="167">
        <v>6.9999999999999999E-4</v>
      </c>
      <c r="R751" s="167">
        <f>Q751*H751</f>
        <v>7.6999999999999999E-2</v>
      </c>
      <c r="S751" s="167">
        <v>0</v>
      </c>
      <c r="T751" s="168">
        <f>S751*H751</f>
        <v>0</v>
      </c>
      <c r="AR751" s="18" t="s">
        <v>151</v>
      </c>
      <c r="AT751" s="18" t="s">
        <v>146</v>
      </c>
      <c r="AU751" s="18" t="s">
        <v>152</v>
      </c>
      <c r="AY751" s="18" t="s">
        <v>143</v>
      </c>
      <c r="BE751" s="169">
        <f>IF(N751="základní",J751,0)</f>
        <v>0</v>
      </c>
      <c r="BF751" s="169">
        <f>IF(N751="snížená",J751,0)</f>
        <v>0</v>
      </c>
      <c r="BG751" s="169">
        <f>IF(N751="zákl. přenesená",J751,0)</f>
        <v>0</v>
      </c>
      <c r="BH751" s="169">
        <f>IF(N751="sníž. přenesená",J751,0)</f>
        <v>0</v>
      </c>
      <c r="BI751" s="169">
        <f>IF(N751="nulová",J751,0)</f>
        <v>0</v>
      </c>
      <c r="BJ751" s="18" t="s">
        <v>152</v>
      </c>
      <c r="BK751" s="169">
        <f>ROUND(I751*H751,2)</f>
        <v>0</v>
      </c>
      <c r="BL751" s="18" t="s">
        <v>151</v>
      </c>
      <c r="BM751" s="18" t="s">
        <v>1018</v>
      </c>
    </row>
    <row r="752" spans="2:65" s="11" customFormat="1" x14ac:dyDescent="0.3">
      <c r="B752" s="170"/>
      <c r="D752" s="171" t="s">
        <v>154</v>
      </c>
      <c r="E752" s="172" t="s">
        <v>3</v>
      </c>
      <c r="F752" s="173" t="s">
        <v>979</v>
      </c>
      <c r="H752" s="174" t="s">
        <v>3</v>
      </c>
      <c r="I752" s="175"/>
      <c r="L752" s="170"/>
      <c r="M752" s="176"/>
      <c r="N752" s="177"/>
      <c r="O752" s="177"/>
      <c r="P752" s="177"/>
      <c r="Q752" s="177"/>
      <c r="R752" s="177"/>
      <c r="S752" s="177"/>
      <c r="T752" s="178"/>
      <c r="AT752" s="174" t="s">
        <v>154</v>
      </c>
      <c r="AU752" s="174" t="s">
        <v>152</v>
      </c>
      <c r="AV752" s="11" t="s">
        <v>23</v>
      </c>
      <c r="AW752" s="11" t="s">
        <v>36</v>
      </c>
      <c r="AX752" s="11" t="s">
        <v>72</v>
      </c>
      <c r="AY752" s="174" t="s">
        <v>143</v>
      </c>
    </row>
    <row r="753" spans="2:65" s="11" customFormat="1" x14ac:dyDescent="0.3">
      <c r="B753" s="170"/>
      <c r="D753" s="171" t="s">
        <v>154</v>
      </c>
      <c r="E753" s="172" t="s">
        <v>3</v>
      </c>
      <c r="F753" s="173" t="s">
        <v>995</v>
      </c>
      <c r="H753" s="174" t="s">
        <v>3</v>
      </c>
      <c r="I753" s="175"/>
      <c r="L753" s="170"/>
      <c r="M753" s="176"/>
      <c r="N753" s="177"/>
      <c r="O753" s="177"/>
      <c r="P753" s="177"/>
      <c r="Q753" s="177"/>
      <c r="R753" s="177"/>
      <c r="S753" s="177"/>
      <c r="T753" s="178"/>
      <c r="AT753" s="174" t="s">
        <v>154</v>
      </c>
      <c r="AU753" s="174" t="s">
        <v>152</v>
      </c>
      <c r="AV753" s="11" t="s">
        <v>23</v>
      </c>
      <c r="AW753" s="11" t="s">
        <v>36</v>
      </c>
      <c r="AX753" s="11" t="s">
        <v>72</v>
      </c>
      <c r="AY753" s="174" t="s">
        <v>143</v>
      </c>
    </row>
    <row r="754" spans="2:65" s="11" customFormat="1" x14ac:dyDescent="0.3">
      <c r="B754" s="170"/>
      <c r="D754" s="171" t="s">
        <v>154</v>
      </c>
      <c r="E754" s="172" t="s">
        <v>3</v>
      </c>
      <c r="F754" s="173" t="s">
        <v>981</v>
      </c>
      <c r="H754" s="174" t="s">
        <v>3</v>
      </c>
      <c r="I754" s="175"/>
      <c r="L754" s="170"/>
      <c r="M754" s="176"/>
      <c r="N754" s="177"/>
      <c r="O754" s="177"/>
      <c r="P754" s="177"/>
      <c r="Q754" s="177"/>
      <c r="R754" s="177"/>
      <c r="S754" s="177"/>
      <c r="T754" s="178"/>
      <c r="AT754" s="174" t="s">
        <v>154</v>
      </c>
      <c r="AU754" s="174" t="s">
        <v>152</v>
      </c>
      <c r="AV754" s="11" t="s">
        <v>23</v>
      </c>
      <c r="AW754" s="11" t="s">
        <v>36</v>
      </c>
      <c r="AX754" s="11" t="s">
        <v>72</v>
      </c>
      <c r="AY754" s="174" t="s">
        <v>143</v>
      </c>
    </row>
    <row r="755" spans="2:65" s="12" customFormat="1" x14ac:dyDescent="0.3">
      <c r="B755" s="179"/>
      <c r="D755" s="188" t="s">
        <v>154</v>
      </c>
      <c r="E755" s="197" t="s">
        <v>3</v>
      </c>
      <c r="F755" s="198" t="s">
        <v>1019</v>
      </c>
      <c r="H755" s="199">
        <v>110</v>
      </c>
      <c r="I755" s="183"/>
      <c r="L755" s="179"/>
      <c r="M755" s="184"/>
      <c r="N755" s="185"/>
      <c r="O755" s="185"/>
      <c r="P755" s="185"/>
      <c r="Q755" s="185"/>
      <c r="R755" s="185"/>
      <c r="S755" s="185"/>
      <c r="T755" s="186"/>
      <c r="AT755" s="180" t="s">
        <v>154</v>
      </c>
      <c r="AU755" s="180" t="s">
        <v>152</v>
      </c>
      <c r="AV755" s="12" t="s">
        <v>152</v>
      </c>
      <c r="AW755" s="12" t="s">
        <v>36</v>
      </c>
      <c r="AX755" s="12" t="s">
        <v>23</v>
      </c>
      <c r="AY755" s="180" t="s">
        <v>143</v>
      </c>
    </row>
    <row r="756" spans="2:65" s="1" customFormat="1" ht="22.5" customHeight="1" x14ac:dyDescent="0.3">
      <c r="B756" s="158"/>
      <c r="C756" s="159" t="s">
        <v>1020</v>
      </c>
      <c r="D756" s="159" t="s">
        <v>146</v>
      </c>
      <c r="E756" s="160" t="s">
        <v>1021</v>
      </c>
      <c r="F756" s="161" t="s">
        <v>1022</v>
      </c>
      <c r="G756" s="162" t="s">
        <v>212</v>
      </c>
      <c r="H756" s="163">
        <v>4.75</v>
      </c>
      <c r="I756" s="322">
        <v>0</v>
      </c>
      <c r="J756" s="164">
        <f>ROUND(I756*H756,2)</f>
        <v>0</v>
      </c>
      <c r="K756" s="161" t="s">
        <v>150</v>
      </c>
      <c r="L756" s="34"/>
      <c r="M756" s="165" t="s">
        <v>3</v>
      </c>
      <c r="N756" s="166" t="s">
        <v>44</v>
      </c>
      <c r="O756" s="35"/>
      <c r="P756" s="167">
        <f>O756*H756</f>
        <v>0</v>
      </c>
      <c r="Q756" s="167">
        <v>1.98</v>
      </c>
      <c r="R756" s="167">
        <f>Q756*H756</f>
        <v>9.4049999999999994</v>
      </c>
      <c r="S756" s="167">
        <v>0</v>
      </c>
      <c r="T756" s="168">
        <f>S756*H756</f>
        <v>0</v>
      </c>
      <c r="AR756" s="18" t="s">
        <v>151</v>
      </c>
      <c r="AT756" s="18" t="s">
        <v>146</v>
      </c>
      <c r="AU756" s="18" t="s">
        <v>152</v>
      </c>
      <c r="AY756" s="18" t="s">
        <v>143</v>
      </c>
      <c r="BE756" s="169">
        <f>IF(N756="základní",J756,0)</f>
        <v>0</v>
      </c>
      <c r="BF756" s="169">
        <f>IF(N756="snížená",J756,0)</f>
        <v>0</v>
      </c>
      <c r="BG756" s="169">
        <f>IF(N756="zákl. přenesená",J756,0)</f>
        <v>0</v>
      </c>
      <c r="BH756" s="169">
        <f>IF(N756="sníž. přenesená",J756,0)</f>
        <v>0</v>
      </c>
      <c r="BI756" s="169">
        <f>IF(N756="nulová",J756,0)</f>
        <v>0</v>
      </c>
      <c r="BJ756" s="18" t="s">
        <v>152</v>
      </c>
      <c r="BK756" s="169">
        <f>ROUND(I756*H756,2)</f>
        <v>0</v>
      </c>
      <c r="BL756" s="18" t="s">
        <v>151</v>
      </c>
      <c r="BM756" s="18" t="s">
        <v>1023</v>
      </c>
    </row>
    <row r="757" spans="2:65" s="11" customFormat="1" x14ac:dyDescent="0.3">
      <c r="B757" s="170"/>
      <c r="D757" s="171" t="s">
        <v>154</v>
      </c>
      <c r="E757" s="172" t="s">
        <v>3</v>
      </c>
      <c r="F757" s="173" t="s">
        <v>979</v>
      </c>
      <c r="H757" s="174" t="s">
        <v>3</v>
      </c>
      <c r="I757" s="175"/>
      <c r="L757" s="170"/>
      <c r="M757" s="176"/>
      <c r="N757" s="177"/>
      <c r="O757" s="177"/>
      <c r="P757" s="177"/>
      <c r="Q757" s="177"/>
      <c r="R757" s="177"/>
      <c r="S757" s="177"/>
      <c r="T757" s="178"/>
      <c r="AT757" s="174" t="s">
        <v>154</v>
      </c>
      <c r="AU757" s="174" t="s">
        <v>152</v>
      </c>
      <c r="AV757" s="11" t="s">
        <v>23</v>
      </c>
      <c r="AW757" s="11" t="s">
        <v>36</v>
      </c>
      <c r="AX757" s="11" t="s">
        <v>72</v>
      </c>
      <c r="AY757" s="174" t="s">
        <v>143</v>
      </c>
    </row>
    <row r="758" spans="2:65" s="11" customFormat="1" x14ac:dyDescent="0.3">
      <c r="B758" s="170"/>
      <c r="D758" s="171" t="s">
        <v>154</v>
      </c>
      <c r="E758" s="172" t="s">
        <v>3</v>
      </c>
      <c r="F758" s="173" t="s">
        <v>1024</v>
      </c>
      <c r="H758" s="174" t="s">
        <v>3</v>
      </c>
      <c r="I758" s="175"/>
      <c r="L758" s="170"/>
      <c r="M758" s="176"/>
      <c r="N758" s="177"/>
      <c r="O758" s="177"/>
      <c r="P758" s="177"/>
      <c r="Q758" s="177"/>
      <c r="R758" s="177"/>
      <c r="S758" s="177"/>
      <c r="T758" s="178"/>
      <c r="AT758" s="174" t="s">
        <v>154</v>
      </c>
      <c r="AU758" s="174" t="s">
        <v>152</v>
      </c>
      <c r="AV758" s="11" t="s">
        <v>23</v>
      </c>
      <c r="AW758" s="11" t="s">
        <v>36</v>
      </c>
      <c r="AX758" s="11" t="s">
        <v>72</v>
      </c>
      <c r="AY758" s="174" t="s">
        <v>143</v>
      </c>
    </row>
    <row r="759" spans="2:65" s="11" customFormat="1" x14ac:dyDescent="0.3">
      <c r="B759" s="170"/>
      <c r="D759" s="171" t="s">
        <v>154</v>
      </c>
      <c r="E759" s="172" t="s">
        <v>3</v>
      </c>
      <c r="F759" s="173" t="s">
        <v>981</v>
      </c>
      <c r="H759" s="174" t="s">
        <v>3</v>
      </c>
      <c r="I759" s="175"/>
      <c r="L759" s="170"/>
      <c r="M759" s="176"/>
      <c r="N759" s="177"/>
      <c r="O759" s="177"/>
      <c r="P759" s="177"/>
      <c r="Q759" s="177"/>
      <c r="R759" s="177"/>
      <c r="S759" s="177"/>
      <c r="T759" s="178"/>
      <c r="AT759" s="174" t="s">
        <v>154</v>
      </c>
      <c r="AU759" s="174" t="s">
        <v>152</v>
      </c>
      <c r="AV759" s="11" t="s">
        <v>23</v>
      </c>
      <c r="AW759" s="11" t="s">
        <v>36</v>
      </c>
      <c r="AX759" s="11" t="s">
        <v>72</v>
      </c>
      <c r="AY759" s="174" t="s">
        <v>143</v>
      </c>
    </row>
    <row r="760" spans="2:65" s="12" customFormat="1" x14ac:dyDescent="0.3">
      <c r="B760" s="179"/>
      <c r="D760" s="188" t="s">
        <v>154</v>
      </c>
      <c r="E760" s="197" t="s">
        <v>3</v>
      </c>
      <c r="F760" s="198" t="s">
        <v>1025</v>
      </c>
      <c r="H760" s="199">
        <v>4.75</v>
      </c>
      <c r="I760" s="183"/>
      <c r="L760" s="179"/>
      <c r="M760" s="184"/>
      <c r="N760" s="185"/>
      <c r="O760" s="185"/>
      <c r="P760" s="185"/>
      <c r="Q760" s="185"/>
      <c r="R760" s="185"/>
      <c r="S760" s="185"/>
      <c r="T760" s="186"/>
      <c r="AT760" s="180" t="s">
        <v>154</v>
      </c>
      <c r="AU760" s="180" t="s">
        <v>152</v>
      </c>
      <c r="AV760" s="12" t="s">
        <v>152</v>
      </c>
      <c r="AW760" s="12" t="s">
        <v>36</v>
      </c>
      <c r="AX760" s="12" t="s">
        <v>23</v>
      </c>
      <c r="AY760" s="180" t="s">
        <v>143</v>
      </c>
    </row>
    <row r="761" spans="2:65" s="1" customFormat="1" ht="22.5" customHeight="1" x14ac:dyDescent="0.3">
      <c r="B761" s="158"/>
      <c r="C761" s="159" t="s">
        <v>1026</v>
      </c>
      <c r="D761" s="159" t="s">
        <v>146</v>
      </c>
      <c r="E761" s="160" t="s">
        <v>1027</v>
      </c>
      <c r="F761" s="161" t="s">
        <v>1028</v>
      </c>
      <c r="G761" s="162" t="s">
        <v>149</v>
      </c>
      <c r="H761" s="163">
        <v>2.2999999999999998</v>
      </c>
      <c r="I761" s="322">
        <v>0</v>
      </c>
      <c r="J761" s="164">
        <f>ROUND(I761*H761,2)</f>
        <v>0</v>
      </c>
      <c r="K761" s="161" t="s">
        <v>150</v>
      </c>
      <c r="L761" s="34"/>
      <c r="M761" s="165" t="s">
        <v>3</v>
      </c>
      <c r="N761" s="166" t="s">
        <v>44</v>
      </c>
      <c r="O761" s="35"/>
      <c r="P761" s="167">
        <f>O761*H761</f>
        <v>0</v>
      </c>
      <c r="Q761" s="167">
        <v>0</v>
      </c>
      <c r="R761" s="167">
        <f>Q761*H761</f>
        <v>0</v>
      </c>
      <c r="S761" s="167">
        <v>0</v>
      </c>
      <c r="T761" s="168">
        <f>S761*H761</f>
        <v>0</v>
      </c>
      <c r="AR761" s="18" t="s">
        <v>151</v>
      </c>
      <c r="AT761" s="18" t="s">
        <v>146</v>
      </c>
      <c r="AU761" s="18" t="s">
        <v>152</v>
      </c>
      <c r="AY761" s="18" t="s">
        <v>143</v>
      </c>
      <c r="BE761" s="169">
        <f>IF(N761="základní",J761,0)</f>
        <v>0</v>
      </c>
      <c r="BF761" s="169">
        <f>IF(N761="snížená",J761,0)</f>
        <v>0</v>
      </c>
      <c r="BG761" s="169">
        <f>IF(N761="zákl. přenesená",J761,0)</f>
        <v>0</v>
      </c>
      <c r="BH761" s="169">
        <f>IF(N761="sníž. přenesená",J761,0)</f>
        <v>0</v>
      </c>
      <c r="BI761" s="169">
        <f>IF(N761="nulová",J761,0)</f>
        <v>0</v>
      </c>
      <c r="BJ761" s="18" t="s">
        <v>152</v>
      </c>
      <c r="BK761" s="169">
        <f>ROUND(I761*H761,2)</f>
        <v>0</v>
      </c>
      <c r="BL761" s="18" t="s">
        <v>151</v>
      </c>
      <c r="BM761" s="18" t="s">
        <v>1029</v>
      </c>
    </row>
    <row r="762" spans="2:65" s="11" customFormat="1" x14ac:dyDescent="0.3">
      <c r="B762" s="170"/>
      <c r="D762" s="171" t="s">
        <v>154</v>
      </c>
      <c r="E762" s="172" t="s">
        <v>3</v>
      </c>
      <c r="F762" s="173" t="s">
        <v>1030</v>
      </c>
      <c r="H762" s="174" t="s">
        <v>3</v>
      </c>
      <c r="I762" s="175"/>
      <c r="L762" s="170"/>
      <c r="M762" s="176"/>
      <c r="N762" s="177"/>
      <c r="O762" s="177"/>
      <c r="P762" s="177"/>
      <c r="Q762" s="177"/>
      <c r="R762" s="177"/>
      <c r="S762" s="177"/>
      <c r="T762" s="178"/>
      <c r="AT762" s="174" t="s">
        <v>154</v>
      </c>
      <c r="AU762" s="174" t="s">
        <v>152</v>
      </c>
      <c r="AV762" s="11" t="s">
        <v>23</v>
      </c>
      <c r="AW762" s="11" t="s">
        <v>36</v>
      </c>
      <c r="AX762" s="11" t="s">
        <v>72</v>
      </c>
      <c r="AY762" s="174" t="s">
        <v>143</v>
      </c>
    </row>
    <row r="763" spans="2:65" s="11" customFormat="1" x14ac:dyDescent="0.3">
      <c r="B763" s="170"/>
      <c r="D763" s="171" t="s">
        <v>154</v>
      </c>
      <c r="E763" s="172" t="s">
        <v>3</v>
      </c>
      <c r="F763" s="173" t="s">
        <v>1031</v>
      </c>
      <c r="H763" s="174" t="s">
        <v>3</v>
      </c>
      <c r="I763" s="175"/>
      <c r="L763" s="170"/>
      <c r="M763" s="176"/>
      <c r="N763" s="177"/>
      <c r="O763" s="177"/>
      <c r="P763" s="177"/>
      <c r="Q763" s="177"/>
      <c r="R763" s="177"/>
      <c r="S763" s="177"/>
      <c r="T763" s="178"/>
      <c r="AT763" s="174" t="s">
        <v>154</v>
      </c>
      <c r="AU763" s="174" t="s">
        <v>152</v>
      </c>
      <c r="AV763" s="11" t="s">
        <v>23</v>
      </c>
      <c r="AW763" s="11" t="s">
        <v>36</v>
      </c>
      <c r="AX763" s="11" t="s">
        <v>72</v>
      </c>
      <c r="AY763" s="174" t="s">
        <v>143</v>
      </c>
    </row>
    <row r="764" spans="2:65" s="12" customFormat="1" x14ac:dyDescent="0.3">
      <c r="B764" s="179"/>
      <c r="D764" s="188" t="s">
        <v>154</v>
      </c>
      <c r="E764" s="197" t="s">
        <v>3</v>
      </c>
      <c r="F764" s="198" t="s">
        <v>1032</v>
      </c>
      <c r="H764" s="199">
        <v>2.2999999999999998</v>
      </c>
      <c r="I764" s="183"/>
      <c r="L764" s="179"/>
      <c r="M764" s="184"/>
      <c r="N764" s="185"/>
      <c r="O764" s="185"/>
      <c r="P764" s="185"/>
      <c r="Q764" s="185"/>
      <c r="R764" s="185"/>
      <c r="S764" s="185"/>
      <c r="T764" s="186"/>
      <c r="AT764" s="180" t="s">
        <v>154</v>
      </c>
      <c r="AU764" s="180" t="s">
        <v>152</v>
      </c>
      <c r="AV764" s="12" t="s">
        <v>152</v>
      </c>
      <c r="AW764" s="12" t="s">
        <v>36</v>
      </c>
      <c r="AX764" s="12" t="s">
        <v>23</v>
      </c>
      <c r="AY764" s="180" t="s">
        <v>143</v>
      </c>
    </row>
    <row r="765" spans="2:65" s="1" customFormat="1" ht="22.5" customHeight="1" x14ac:dyDescent="0.3">
      <c r="B765" s="158"/>
      <c r="C765" s="159" t="s">
        <v>1033</v>
      </c>
      <c r="D765" s="159" t="s">
        <v>146</v>
      </c>
      <c r="E765" s="160" t="s">
        <v>1034</v>
      </c>
      <c r="F765" s="161" t="s">
        <v>1035</v>
      </c>
      <c r="G765" s="162" t="s">
        <v>149</v>
      </c>
      <c r="H765" s="163">
        <v>2.2999999999999998</v>
      </c>
      <c r="I765" s="322">
        <v>0</v>
      </c>
      <c r="J765" s="164">
        <f>ROUND(I765*H765,2)</f>
        <v>0</v>
      </c>
      <c r="K765" s="161" t="s">
        <v>150</v>
      </c>
      <c r="L765" s="34"/>
      <c r="M765" s="165" t="s">
        <v>3</v>
      </c>
      <c r="N765" s="166" t="s">
        <v>44</v>
      </c>
      <c r="O765" s="35"/>
      <c r="P765" s="167">
        <f>O765*H765</f>
        <v>0</v>
      </c>
      <c r="Q765" s="167">
        <v>0</v>
      </c>
      <c r="R765" s="167">
        <f>Q765*H765</f>
        <v>0</v>
      </c>
      <c r="S765" s="167">
        <v>0</v>
      </c>
      <c r="T765" s="168">
        <f>S765*H765</f>
        <v>0</v>
      </c>
      <c r="AR765" s="18" t="s">
        <v>151</v>
      </c>
      <c r="AT765" s="18" t="s">
        <v>146</v>
      </c>
      <c r="AU765" s="18" t="s">
        <v>152</v>
      </c>
      <c r="AY765" s="18" t="s">
        <v>143</v>
      </c>
      <c r="BE765" s="169">
        <f>IF(N765="základní",J765,0)</f>
        <v>0</v>
      </c>
      <c r="BF765" s="169">
        <f>IF(N765="snížená",J765,0)</f>
        <v>0</v>
      </c>
      <c r="BG765" s="169">
        <f>IF(N765="zákl. přenesená",J765,0)</f>
        <v>0</v>
      </c>
      <c r="BH765" s="169">
        <f>IF(N765="sníž. přenesená",J765,0)</f>
        <v>0</v>
      </c>
      <c r="BI765" s="169">
        <f>IF(N765="nulová",J765,0)</f>
        <v>0</v>
      </c>
      <c r="BJ765" s="18" t="s">
        <v>152</v>
      </c>
      <c r="BK765" s="169">
        <f>ROUND(I765*H765,2)</f>
        <v>0</v>
      </c>
      <c r="BL765" s="18" t="s">
        <v>151</v>
      </c>
      <c r="BM765" s="18" t="s">
        <v>1036</v>
      </c>
    </row>
    <row r="766" spans="2:65" s="11" customFormat="1" x14ac:dyDescent="0.3">
      <c r="B766" s="170"/>
      <c r="D766" s="171" t="s">
        <v>154</v>
      </c>
      <c r="E766" s="172" t="s">
        <v>3</v>
      </c>
      <c r="F766" s="173" t="s">
        <v>1037</v>
      </c>
      <c r="H766" s="174" t="s">
        <v>3</v>
      </c>
      <c r="I766" s="175"/>
      <c r="L766" s="170"/>
      <c r="M766" s="176"/>
      <c r="N766" s="177"/>
      <c r="O766" s="177"/>
      <c r="P766" s="177"/>
      <c r="Q766" s="177"/>
      <c r="R766" s="177"/>
      <c r="S766" s="177"/>
      <c r="T766" s="178"/>
      <c r="AT766" s="174" t="s">
        <v>154</v>
      </c>
      <c r="AU766" s="174" t="s">
        <v>152</v>
      </c>
      <c r="AV766" s="11" t="s">
        <v>23</v>
      </c>
      <c r="AW766" s="11" t="s">
        <v>36</v>
      </c>
      <c r="AX766" s="11" t="s">
        <v>72</v>
      </c>
      <c r="AY766" s="174" t="s">
        <v>143</v>
      </c>
    </row>
    <row r="767" spans="2:65" s="12" customFormat="1" x14ac:dyDescent="0.3">
      <c r="B767" s="179"/>
      <c r="D767" s="188" t="s">
        <v>154</v>
      </c>
      <c r="E767" s="197" t="s">
        <v>3</v>
      </c>
      <c r="F767" s="198" t="s">
        <v>1038</v>
      </c>
      <c r="H767" s="199">
        <v>2.2999999999999998</v>
      </c>
      <c r="I767" s="183"/>
      <c r="L767" s="179"/>
      <c r="M767" s="184"/>
      <c r="N767" s="185"/>
      <c r="O767" s="185"/>
      <c r="P767" s="185"/>
      <c r="Q767" s="185"/>
      <c r="R767" s="185"/>
      <c r="S767" s="185"/>
      <c r="T767" s="186"/>
      <c r="AT767" s="180" t="s">
        <v>154</v>
      </c>
      <c r="AU767" s="180" t="s">
        <v>152</v>
      </c>
      <c r="AV767" s="12" t="s">
        <v>152</v>
      </c>
      <c r="AW767" s="12" t="s">
        <v>36</v>
      </c>
      <c r="AX767" s="12" t="s">
        <v>23</v>
      </c>
      <c r="AY767" s="180" t="s">
        <v>143</v>
      </c>
    </row>
    <row r="768" spans="2:65" s="1" customFormat="1" ht="31.5" customHeight="1" x14ac:dyDescent="0.3">
      <c r="B768" s="158"/>
      <c r="C768" s="159" t="s">
        <v>1039</v>
      </c>
      <c r="D768" s="159" t="s">
        <v>146</v>
      </c>
      <c r="E768" s="160" t="s">
        <v>1040</v>
      </c>
      <c r="F768" s="161" t="s">
        <v>1041</v>
      </c>
      <c r="G768" s="162" t="s">
        <v>149</v>
      </c>
      <c r="H768" s="163">
        <v>37</v>
      </c>
      <c r="I768" s="322">
        <v>0</v>
      </c>
      <c r="J768" s="164">
        <f>ROUND(I768*H768,2)</f>
        <v>0</v>
      </c>
      <c r="K768" s="161" t="s">
        <v>150</v>
      </c>
      <c r="L768" s="34"/>
      <c r="M768" s="165" t="s">
        <v>3</v>
      </c>
      <c r="N768" s="166" t="s">
        <v>44</v>
      </c>
      <c r="O768" s="35"/>
      <c r="P768" s="167">
        <f>O768*H768</f>
        <v>0</v>
      </c>
      <c r="Q768" s="167">
        <v>0.24217</v>
      </c>
      <c r="R768" s="167">
        <f>Q768*H768</f>
        <v>8.9602900000000005</v>
      </c>
      <c r="S768" s="167">
        <v>0</v>
      </c>
      <c r="T768" s="168">
        <f>S768*H768</f>
        <v>0</v>
      </c>
      <c r="AR768" s="18" t="s">
        <v>151</v>
      </c>
      <c r="AT768" s="18" t="s">
        <v>146</v>
      </c>
      <c r="AU768" s="18" t="s">
        <v>152</v>
      </c>
      <c r="AY768" s="18" t="s">
        <v>143</v>
      </c>
      <c r="BE768" s="169">
        <f>IF(N768="základní",J768,0)</f>
        <v>0</v>
      </c>
      <c r="BF768" s="169">
        <f>IF(N768="snížená",J768,0)</f>
        <v>0</v>
      </c>
      <c r="BG768" s="169">
        <f>IF(N768="zákl. přenesená",J768,0)</f>
        <v>0</v>
      </c>
      <c r="BH768" s="169">
        <f>IF(N768="sníž. přenesená",J768,0)</f>
        <v>0</v>
      </c>
      <c r="BI768" s="169">
        <f>IF(N768="nulová",J768,0)</f>
        <v>0</v>
      </c>
      <c r="BJ768" s="18" t="s">
        <v>152</v>
      </c>
      <c r="BK768" s="169">
        <f>ROUND(I768*H768,2)</f>
        <v>0</v>
      </c>
      <c r="BL768" s="18" t="s">
        <v>151</v>
      </c>
      <c r="BM768" s="18" t="s">
        <v>1042</v>
      </c>
    </row>
    <row r="769" spans="2:65" s="12" customFormat="1" x14ac:dyDescent="0.3">
      <c r="B769" s="179"/>
      <c r="D769" s="171" t="s">
        <v>154</v>
      </c>
      <c r="E769" s="180" t="s">
        <v>3</v>
      </c>
      <c r="F769" s="181" t="s">
        <v>1043</v>
      </c>
      <c r="H769" s="182">
        <v>27.05</v>
      </c>
      <c r="I769" s="183"/>
      <c r="L769" s="179"/>
      <c r="M769" s="184"/>
      <c r="N769" s="185"/>
      <c r="O769" s="185"/>
      <c r="P769" s="185"/>
      <c r="Q769" s="185"/>
      <c r="R769" s="185"/>
      <c r="S769" s="185"/>
      <c r="T769" s="186"/>
      <c r="AT769" s="180" t="s">
        <v>154</v>
      </c>
      <c r="AU769" s="180" t="s">
        <v>152</v>
      </c>
      <c r="AV769" s="12" t="s">
        <v>152</v>
      </c>
      <c r="AW769" s="12" t="s">
        <v>36</v>
      </c>
      <c r="AX769" s="12" t="s">
        <v>72</v>
      </c>
      <c r="AY769" s="180" t="s">
        <v>143</v>
      </c>
    </row>
    <row r="770" spans="2:65" s="12" customFormat="1" x14ac:dyDescent="0.3">
      <c r="B770" s="179"/>
      <c r="D770" s="171" t="s">
        <v>154</v>
      </c>
      <c r="E770" s="180" t="s">
        <v>3</v>
      </c>
      <c r="F770" s="181" t="s">
        <v>1044</v>
      </c>
      <c r="H770" s="182">
        <v>9.9499999999999993</v>
      </c>
      <c r="I770" s="183"/>
      <c r="L770" s="179"/>
      <c r="M770" s="184"/>
      <c r="N770" s="185"/>
      <c r="O770" s="185"/>
      <c r="P770" s="185"/>
      <c r="Q770" s="185"/>
      <c r="R770" s="185"/>
      <c r="S770" s="185"/>
      <c r="T770" s="186"/>
      <c r="AT770" s="180" t="s">
        <v>154</v>
      </c>
      <c r="AU770" s="180" t="s">
        <v>152</v>
      </c>
      <c r="AV770" s="12" t="s">
        <v>152</v>
      </c>
      <c r="AW770" s="12" t="s">
        <v>36</v>
      </c>
      <c r="AX770" s="12" t="s">
        <v>72</v>
      </c>
      <c r="AY770" s="180" t="s">
        <v>143</v>
      </c>
    </row>
    <row r="771" spans="2:65" s="13" customFormat="1" x14ac:dyDescent="0.3">
      <c r="B771" s="187"/>
      <c r="D771" s="188" t="s">
        <v>154</v>
      </c>
      <c r="E771" s="189" t="s">
        <v>3</v>
      </c>
      <c r="F771" s="190" t="s">
        <v>159</v>
      </c>
      <c r="H771" s="191">
        <v>37</v>
      </c>
      <c r="I771" s="192"/>
      <c r="L771" s="187"/>
      <c r="M771" s="193"/>
      <c r="N771" s="194"/>
      <c r="O771" s="194"/>
      <c r="P771" s="194"/>
      <c r="Q771" s="194"/>
      <c r="R771" s="194"/>
      <c r="S771" s="194"/>
      <c r="T771" s="195"/>
      <c r="AT771" s="196" t="s">
        <v>154</v>
      </c>
      <c r="AU771" s="196" t="s">
        <v>152</v>
      </c>
      <c r="AV771" s="13" t="s">
        <v>151</v>
      </c>
      <c r="AW771" s="13" t="s">
        <v>36</v>
      </c>
      <c r="AX771" s="13" t="s">
        <v>23</v>
      </c>
      <c r="AY771" s="196" t="s">
        <v>143</v>
      </c>
    </row>
    <row r="772" spans="2:65" s="1" customFormat="1" ht="22.5" customHeight="1" x14ac:dyDescent="0.3">
      <c r="B772" s="158"/>
      <c r="C772" s="159" t="s">
        <v>1045</v>
      </c>
      <c r="D772" s="159" t="s">
        <v>146</v>
      </c>
      <c r="E772" s="160" t="s">
        <v>1046</v>
      </c>
      <c r="F772" s="161" t="s">
        <v>1047</v>
      </c>
      <c r="G772" s="162" t="s">
        <v>149</v>
      </c>
      <c r="H772" s="163">
        <v>37</v>
      </c>
      <c r="I772" s="322">
        <v>0</v>
      </c>
      <c r="J772" s="164">
        <f>ROUND(I772*H772,2)</f>
        <v>0</v>
      </c>
      <c r="K772" s="161" t="s">
        <v>150</v>
      </c>
      <c r="L772" s="34"/>
      <c r="M772" s="165" t="s">
        <v>3</v>
      </c>
      <c r="N772" s="166" t="s">
        <v>44</v>
      </c>
      <c r="O772" s="35"/>
      <c r="P772" s="167">
        <f>O772*H772</f>
        <v>0</v>
      </c>
      <c r="Q772" s="167">
        <v>0</v>
      </c>
      <c r="R772" s="167">
        <f>Q772*H772</f>
        <v>0</v>
      </c>
      <c r="S772" s="167">
        <v>0</v>
      </c>
      <c r="T772" s="168">
        <f>S772*H772</f>
        <v>0</v>
      </c>
      <c r="AR772" s="18" t="s">
        <v>151</v>
      </c>
      <c r="AT772" s="18" t="s">
        <v>146</v>
      </c>
      <c r="AU772" s="18" t="s">
        <v>152</v>
      </c>
      <c r="AY772" s="18" t="s">
        <v>143</v>
      </c>
      <c r="BE772" s="169">
        <f>IF(N772="základní",J772,0)</f>
        <v>0</v>
      </c>
      <c r="BF772" s="169">
        <f>IF(N772="snížená",J772,0)</f>
        <v>0</v>
      </c>
      <c r="BG772" s="169">
        <f>IF(N772="zákl. přenesená",J772,0)</f>
        <v>0</v>
      </c>
      <c r="BH772" s="169">
        <f>IF(N772="sníž. přenesená",J772,0)</f>
        <v>0</v>
      </c>
      <c r="BI772" s="169">
        <f>IF(N772="nulová",J772,0)</f>
        <v>0</v>
      </c>
      <c r="BJ772" s="18" t="s">
        <v>152</v>
      </c>
      <c r="BK772" s="169">
        <f>ROUND(I772*H772,2)</f>
        <v>0</v>
      </c>
      <c r="BL772" s="18" t="s">
        <v>151</v>
      </c>
      <c r="BM772" s="18" t="s">
        <v>1048</v>
      </c>
    </row>
    <row r="773" spans="2:65" s="11" customFormat="1" x14ac:dyDescent="0.3">
      <c r="B773" s="170"/>
      <c r="D773" s="171" t="s">
        <v>154</v>
      </c>
      <c r="E773" s="172" t="s">
        <v>3</v>
      </c>
      <c r="F773" s="173" t="s">
        <v>1049</v>
      </c>
      <c r="H773" s="174" t="s">
        <v>3</v>
      </c>
      <c r="I773" s="175"/>
      <c r="L773" s="170"/>
      <c r="M773" s="176"/>
      <c r="N773" s="177"/>
      <c r="O773" s="177"/>
      <c r="P773" s="177"/>
      <c r="Q773" s="177"/>
      <c r="R773" s="177"/>
      <c r="S773" s="177"/>
      <c r="T773" s="178"/>
      <c r="AT773" s="174" t="s">
        <v>154</v>
      </c>
      <c r="AU773" s="174" t="s">
        <v>152</v>
      </c>
      <c r="AV773" s="11" t="s">
        <v>23</v>
      </c>
      <c r="AW773" s="11" t="s">
        <v>36</v>
      </c>
      <c r="AX773" s="11" t="s">
        <v>72</v>
      </c>
      <c r="AY773" s="174" t="s">
        <v>143</v>
      </c>
    </row>
    <row r="774" spans="2:65" s="12" customFormat="1" x14ac:dyDescent="0.3">
      <c r="B774" s="179"/>
      <c r="D774" s="171" t="s">
        <v>154</v>
      </c>
      <c r="E774" s="180" t="s">
        <v>3</v>
      </c>
      <c r="F774" s="181" t="s">
        <v>1050</v>
      </c>
      <c r="H774" s="182">
        <v>37</v>
      </c>
      <c r="I774" s="183"/>
      <c r="L774" s="179"/>
      <c r="M774" s="184"/>
      <c r="N774" s="185"/>
      <c r="O774" s="185"/>
      <c r="P774" s="185"/>
      <c r="Q774" s="185"/>
      <c r="R774" s="185"/>
      <c r="S774" s="185"/>
      <c r="T774" s="186"/>
      <c r="AT774" s="180" t="s">
        <v>154</v>
      </c>
      <c r="AU774" s="180" t="s">
        <v>152</v>
      </c>
      <c r="AV774" s="12" t="s">
        <v>152</v>
      </c>
      <c r="AW774" s="12" t="s">
        <v>36</v>
      </c>
      <c r="AX774" s="12" t="s">
        <v>23</v>
      </c>
      <c r="AY774" s="180" t="s">
        <v>143</v>
      </c>
    </row>
    <row r="775" spans="2:65" s="10" customFormat="1" ht="29.85" customHeight="1" x14ac:dyDescent="0.3">
      <c r="B775" s="144"/>
      <c r="D775" s="155" t="s">
        <v>71</v>
      </c>
      <c r="E775" s="156" t="s">
        <v>603</v>
      </c>
      <c r="F775" s="156" t="s">
        <v>1051</v>
      </c>
      <c r="I775" s="147"/>
      <c r="J775" s="157">
        <f>BK775</f>
        <v>0</v>
      </c>
      <c r="L775" s="144"/>
      <c r="M775" s="149"/>
      <c r="N775" s="150"/>
      <c r="O775" s="150"/>
      <c r="P775" s="151">
        <f>SUM(P776:P799)</f>
        <v>0</v>
      </c>
      <c r="Q775" s="150"/>
      <c r="R775" s="151">
        <f>SUM(R776:R799)</f>
        <v>0.78327000000000002</v>
      </c>
      <c r="S775" s="150"/>
      <c r="T775" s="152">
        <f>SUM(T776:T799)</f>
        <v>0</v>
      </c>
      <c r="AR775" s="145" t="s">
        <v>23</v>
      </c>
      <c r="AT775" s="153" t="s">
        <v>71</v>
      </c>
      <c r="AU775" s="153" t="s">
        <v>23</v>
      </c>
      <c r="AY775" s="145" t="s">
        <v>143</v>
      </c>
      <c r="BK775" s="154">
        <f>SUM(BK776:BK799)</f>
        <v>0</v>
      </c>
    </row>
    <row r="776" spans="2:65" s="1" customFormat="1" ht="22.5" customHeight="1" x14ac:dyDescent="0.3">
      <c r="B776" s="158"/>
      <c r="C776" s="159" t="s">
        <v>1052</v>
      </c>
      <c r="D776" s="159" t="s">
        <v>146</v>
      </c>
      <c r="E776" s="160" t="s">
        <v>1053</v>
      </c>
      <c r="F776" s="161" t="s">
        <v>1054</v>
      </c>
      <c r="G776" s="162" t="s">
        <v>470</v>
      </c>
      <c r="H776" s="163">
        <v>27</v>
      </c>
      <c r="I776" s="322">
        <v>0</v>
      </c>
      <c r="J776" s="164">
        <f>ROUND(I776*H776,2)</f>
        <v>0</v>
      </c>
      <c r="K776" s="161" t="s">
        <v>150</v>
      </c>
      <c r="L776" s="34"/>
      <c r="M776" s="165" t="s">
        <v>3</v>
      </c>
      <c r="N776" s="166" t="s">
        <v>44</v>
      </c>
      <c r="O776" s="35"/>
      <c r="P776" s="167">
        <f>O776*H776</f>
        <v>0</v>
      </c>
      <c r="Q776" s="167">
        <v>1.6979999999999999E-2</v>
      </c>
      <c r="R776" s="167">
        <f>Q776*H776</f>
        <v>0.45845999999999998</v>
      </c>
      <c r="S776" s="167">
        <v>0</v>
      </c>
      <c r="T776" s="168">
        <f>S776*H776</f>
        <v>0</v>
      </c>
      <c r="AR776" s="18" t="s">
        <v>247</v>
      </c>
      <c r="AT776" s="18" t="s">
        <v>146</v>
      </c>
      <c r="AU776" s="18" t="s">
        <v>152</v>
      </c>
      <c r="AY776" s="18" t="s">
        <v>143</v>
      </c>
      <c r="BE776" s="169">
        <f>IF(N776="základní",J776,0)</f>
        <v>0</v>
      </c>
      <c r="BF776" s="169">
        <f>IF(N776="snížená",J776,0)</f>
        <v>0</v>
      </c>
      <c r="BG776" s="169">
        <f>IF(N776="zákl. přenesená",J776,0)</f>
        <v>0</v>
      </c>
      <c r="BH776" s="169">
        <f>IF(N776="sníž. přenesená",J776,0)</f>
        <v>0</v>
      </c>
      <c r="BI776" s="169">
        <f>IF(N776="nulová",J776,0)</f>
        <v>0</v>
      </c>
      <c r="BJ776" s="18" t="s">
        <v>152</v>
      </c>
      <c r="BK776" s="169">
        <f>ROUND(I776*H776,2)</f>
        <v>0</v>
      </c>
      <c r="BL776" s="18" t="s">
        <v>247</v>
      </c>
      <c r="BM776" s="18" t="s">
        <v>1055</v>
      </c>
    </row>
    <row r="777" spans="2:65" s="11" customFormat="1" x14ac:dyDescent="0.3">
      <c r="B777" s="170"/>
      <c r="D777" s="171" t="s">
        <v>154</v>
      </c>
      <c r="E777" s="172" t="s">
        <v>3</v>
      </c>
      <c r="F777" s="173" t="s">
        <v>1056</v>
      </c>
      <c r="H777" s="174" t="s">
        <v>3</v>
      </c>
      <c r="I777" s="175"/>
      <c r="L777" s="170"/>
      <c r="M777" s="176"/>
      <c r="N777" s="177"/>
      <c r="O777" s="177"/>
      <c r="P777" s="177"/>
      <c r="Q777" s="177"/>
      <c r="R777" s="177"/>
      <c r="S777" s="177"/>
      <c r="T777" s="178"/>
      <c r="AT777" s="174" t="s">
        <v>154</v>
      </c>
      <c r="AU777" s="174" t="s">
        <v>152</v>
      </c>
      <c r="AV777" s="11" t="s">
        <v>23</v>
      </c>
      <c r="AW777" s="11" t="s">
        <v>36</v>
      </c>
      <c r="AX777" s="11" t="s">
        <v>72</v>
      </c>
      <c r="AY777" s="174" t="s">
        <v>143</v>
      </c>
    </row>
    <row r="778" spans="2:65" s="12" customFormat="1" x14ac:dyDescent="0.3">
      <c r="B778" s="179"/>
      <c r="D778" s="188" t="s">
        <v>154</v>
      </c>
      <c r="E778" s="197" t="s">
        <v>3</v>
      </c>
      <c r="F778" s="198" t="s">
        <v>1057</v>
      </c>
      <c r="H778" s="199">
        <v>27</v>
      </c>
      <c r="I778" s="183"/>
      <c r="L778" s="179"/>
      <c r="M778" s="184"/>
      <c r="N778" s="185"/>
      <c r="O778" s="185"/>
      <c r="P778" s="185"/>
      <c r="Q778" s="185"/>
      <c r="R778" s="185"/>
      <c r="S778" s="185"/>
      <c r="T778" s="186"/>
      <c r="AT778" s="180" t="s">
        <v>154</v>
      </c>
      <c r="AU778" s="180" t="s">
        <v>152</v>
      </c>
      <c r="AV778" s="12" t="s">
        <v>152</v>
      </c>
      <c r="AW778" s="12" t="s">
        <v>36</v>
      </c>
      <c r="AX778" s="12" t="s">
        <v>23</v>
      </c>
      <c r="AY778" s="180" t="s">
        <v>143</v>
      </c>
    </row>
    <row r="779" spans="2:65" s="1" customFormat="1" ht="22.5" customHeight="1" x14ac:dyDescent="0.3">
      <c r="B779" s="158"/>
      <c r="C779" s="211" t="s">
        <v>1058</v>
      </c>
      <c r="D779" s="211" t="s">
        <v>295</v>
      </c>
      <c r="E779" s="212" t="s">
        <v>1059</v>
      </c>
      <c r="F779" s="213" t="s">
        <v>1060</v>
      </c>
      <c r="G779" s="214" t="s">
        <v>470</v>
      </c>
      <c r="H779" s="215">
        <v>14</v>
      </c>
      <c r="I779" s="325">
        <v>0</v>
      </c>
      <c r="J779" s="216">
        <f>ROUND(I779*H779,2)</f>
        <v>0</v>
      </c>
      <c r="K779" s="213" t="s">
        <v>150</v>
      </c>
      <c r="L779" s="217"/>
      <c r="M779" s="218" t="s">
        <v>3</v>
      </c>
      <c r="N779" s="219" t="s">
        <v>44</v>
      </c>
      <c r="O779" s="35"/>
      <c r="P779" s="167">
        <f>O779*H779</f>
        <v>0</v>
      </c>
      <c r="Q779" s="167">
        <v>1.3100000000000001E-2</v>
      </c>
      <c r="R779" s="167">
        <f>Q779*H779</f>
        <v>0.18340000000000001</v>
      </c>
      <c r="S779" s="167">
        <v>0</v>
      </c>
      <c r="T779" s="168">
        <f>S779*H779</f>
        <v>0</v>
      </c>
      <c r="AR779" s="18" t="s">
        <v>375</v>
      </c>
      <c r="AT779" s="18" t="s">
        <v>295</v>
      </c>
      <c r="AU779" s="18" t="s">
        <v>152</v>
      </c>
      <c r="AY779" s="18" t="s">
        <v>143</v>
      </c>
      <c r="BE779" s="169">
        <f>IF(N779="základní",J779,0)</f>
        <v>0</v>
      </c>
      <c r="BF779" s="169">
        <f>IF(N779="snížená",J779,0)</f>
        <v>0</v>
      </c>
      <c r="BG779" s="169">
        <f>IF(N779="zákl. přenesená",J779,0)</f>
        <v>0</v>
      </c>
      <c r="BH779" s="169">
        <f>IF(N779="sníž. přenesená",J779,0)</f>
        <v>0</v>
      </c>
      <c r="BI779" s="169">
        <f>IF(N779="nulová",J779,0)</f>
        <v>0</v>
      </c>
      <c r="BJ779" s="18" t="s">
        <v>152</v>
      </c>
      <c r="BK779" s="169">
        <f>ROUND(I779*H779,2)</f>
        <v>0</v>
      </c>
      <c r="BL779" s="18" t="s">
        <v>247</v>
      </c>
      <c r="BM779" s="18" t="s">
        <v>1061</v>
      </c>
    </row>
    <row r="780" spans="2:65" s="11" customFormat="1" x14ac:dyDescent="0.3">
      <c r="B780" s="170"/>
      <c r="D780" s="171" t="s">
        <v>154</v>
      </c>
      <c r="E780" s="172" t="s">
        <v>3</v>
      </c>
      <c r="F780" s="173" t="s">
        <v>1062</v>
      </c>
      <c r="H780" s="174" t="s">
        <v>3</v>
      </c>
      <c r="I780" s="175"/>
      <c r="L780" s="170"/>
      <c r="M780" s="176"/>
      <c r="N780" s="177"/>
      <c r="O780" s="177"/>
      <c r="P780" s="177"/>
      <c r="Q780" s="177"/>
      <c r="R780" s="177"/>
      <c r="S780" s="177"/>
      <c r="T780" s="178"/>
      <c r="AT780" s="174" t="s">
        <v>154</v>
      </c>
      <c r="AU780" s="174" t="s">
        <v>152</v>
      </c>
      <c r="AV780" s="11" t="s">
        <v>23</v>
      </c>
      <c r="AW780" s="11" t="s">
        <v>36</v>
      </c>
      <c r="AX780" s="11" t="s">
        <v>72</v>
      </c>
      <c r="AY780" s="174" t="s">
        <v>143</v>
      </c>
    </row>
    <row r="781" spans="2:65" s="11" customFormat="1" x14ac:dyDescent="0.3">
      <c r="B781" s="170"/>
      <c r="D781" s="171" t="s">
        <v>154</v>
      </c>
      <c r="E781" s="172" t="s">
        <v>3</v>
      </c>
      <c r="F781" s="173" t="s">
        <v>1063</v>
      </c>
      <c r="H781" s="174" t="s">
        <v>3</v>
      </c>
      <c r="I781" s="175"/>
      <c r="L781" s="170"/>
      <c r="M781" s="176"/>
      <c r="N781" s="177"/>
      <c r="O781" s="177"/>
      <c r="P781" s="177"/>
      <c r="Q781" s="177"/>
      <c r="R781" s="177"/>
      <c r="S781" s="177"/>
      <c r="T781" s="178"/>
      <c r="AT781" s="174" t="s">
        <v>154</v>
      </c>
      <c r="AU781" s="174" t="s">
        <v>152</v>
      </c>
      <c r="AV781" s="11" t="s">
        <v>23</v>
      </c>
      <c r="AW781" s="11" t="s">
        <v>36</v>
      </c>
      <c r="AX781" s="11" t="s">
        <v>72</v>
      </c>
      <c r="AY781" s="174" t="s">
        <v>143</v>
      </c>
    </row>
    <row r="782" spans="2:65" s="12" customFormat="1" x14ac:dyDescent="0.3">
      <c r="B782" s="179"/>
      <c r="D782" s="171" t="s">
        <v>154</v>
      </c>
      <c r="E782" s="180" t="s">
        <v>3</v>
      </c>
      <c r="F782" s="181" t="s">
        <v>1064</v>
      </c>
      <c r="H782" s="182">
        <v>7</v>
      </c>
      <c r="I782" s="183"/>
      <c r="L782" s="179"/>
      <c r="M782" s="184"/>
      <c r="N782" s="185"/>
      <c r="O782" s="185"/>
      <c r="P782" s="185"/>
      <c r="Q782" s="185"/>
      <c r="R782" s="185"/>
      <c r="S782" s="185"/>
      <c r="T782" s="186"/>
      <c r="AT782" s="180" t="s">
        <v>154</v>
      </c>
      <c r="AU782" s="180" t="s">
        <v>152</v>
      </c>
      <c r="AV782" s="12" t="s">
        <v>152</v>
      </c>
      <c r="AW782" s="12" t="s">
        <v>36</v>
      </c>
      <c r="AX782" s="12" t="s">
        <v>72</v>
      </c>
      <c r="AY782" s="180" t="s">
        <v>143</v>
      </c>
    </row>
    <row r="783" spans="2:65" s="11" customFormat="1" x14ac:dyDescent="0.3">
      <c r="B783" s="170"/>
      <c r="D783" s="171" t="s">
        <v>154</v>
      </c>
      <c r="E783" s="172" t="s">
        <v>3</v>
      </c>
      <c r="F783" s="173" t="s">
        <v>1065</v>
      </c>
      <c r="H783" s="174" t="s">
        <v>3</v>
      </c>
      <c r="I783" s="175"/>
      <c r="L783" s="170"/>
      <c r="M783" s="176"/>
      <c r="N783" s="177"/>
      <c r="O783" s="177"/>
      <c r="P783" s="177"/>
      <c r="Q783" s="177"/>
      <c r="R783" s="177"/>
      <c r="S783" s="177"/>
      <c r="T783" s="178"/>
      <c r="AT783" s="174" t="s">
        <v>154</v>
      </c>
      <c r="AU783" s="174" t="s">
        <v>152</v>
      </c>
      <c r="AV783" s="11" t="s">
        <v>23</v>
      </c>
      <c r="AW783" s="11" t="s">
        <v>36</v>
      </c>
      <c r="AX783" s="11" t="s">
        <v>72</v>
      </c>
      <c r="AY783" s="174" t="s">
        <v>143</v>
      </c>
    </row>
    <row r="784" spans="2:65" s="12" customFormat="1" x14ac:dyDescent="0.3">
      <c r="B784" s="179"/>
      <c r="D784" s="171" t="s">
        <v>154</v>
      </c>
      <c r="E784" s="180" t="s">
        <v>3</v>
      </c>
      <c r="F784" s="181" t="s">
        <v>1064</v>
      </c>
      <c r="H784" s="182">
        <v>7</v>
      </c>
      <c r="I784" s="183"/>
      <c r="L784" s="179"/>
      <c r="M784" s="184"/>
      <c r="N784" s="185"/>
      <c r="O784" s="185"/>
      <c r="P784" s="185"/>
      <c r="Q784" s="185"/>
      <c r="R784" s="185"/>
      <c r="S784" s="185"/>
      <c r="T784" s="186"/>
      <c r="AT784" s="180" t="s">
        <v>154</v>
      </c>
      <c r="AU784" s="180" t="s">
        <v>152</v>
      </c>
      <c r="AV784" s="12" t="s">
        <v>152</v>
      </c>
      <c r="AW784" s="12" t="s">
        <v>36</v>
      </c>
      <c r="AX784" s="12" t="s">
        <v>72</v>
      </c>
      <c r="AY784" s="180" t="s">
        <v>143</v>
      </c>
    </row>
    <row r="785" spans="2:65" s="13" customFormat="1" x14ac:dyDescent="0.3">
      <c r="B785" s="187"/>
      <c r="D785" s="188" t="s">
        <v>154</v>
      </c>
      <c r="E785" s="189" t="s">
        <v>3</v>
      </c>
      <c r="F785" s="190" t="s">
        <v>159</v>
      </c>
      <c r="H785" s="191">
        <v>14</v>
      </c>
      <c r="I785" s="192"/>
      <c r="L785" s="187"/>
      <c r="M785" s="193"/>
      <c r="N785" s="194"/>
      <c r="O785" s="194"/>
      <c r="P785" s="194"/>
      <c r="Q785" s="194"/>
      <c r="R785" s="194"/>
      <c r="S785" s="194"/>
      <c r="T785" s="195"/>
      <c r="AT785" s="196" t="s">
        <v>154</v>
      </c>
      <c r="AU785" s="196" t="s">
        <v>152</v>
      </c>
      <c r="AV785" s="13" t="s">
        <v>151</v>
      </c>
      <c r="AW785" s="13" t="s">
        <v>36</v>
      </c>
      <c r="AX785" s="13" t="s">
        <v>23</v>
      </c>
      <c r="AY785" s="196" t="s">
        <v>143</v>
      </c>
    </row>
    <row r="786" spans="2:65" s="1" customFormat="1" ht="22.5" customHeight="1" x14ac:dyDescent="0.3">
      <c r="B786" s="158"/>
      <c r="C786" s="211" t="s">
        <v>1066</v>
      </c>
      <c r="D786" s="211" t="s">
        <v>295</v>
      </c>
      <c r="E786" s="212" t="s">
        <v>1067</v>
      </c>
      <c r="F786" s="213" t="s">
        <v>1068</v>
      </c>
      <c r="G786" s="214" t="s">
        <v>470</v>
      </c>
      <c r="H786" s="215">
        <v>6</v>
      </c>
      <c r="I786" s="325">
        <v>0</v>
      </c>
      <c r="J786" s="216">
        <f>ROUND(I786*H786,2)</f>
        <v>0</v>
      </c>
      <c r="K786" s="213" t="s">
        <v>150</v>
      </c>
      <c r="L786" s="217"/>
      <c r="M786" s="218" t="s">
        <v>3</v>
      </c>
      <c r="N786" s="219" t="s">
        <v>44</v>
      </c>
      <c r="O786" s="35"/>
      <c r="P786" s="167">
        <f>O786*H786</f>
        <v>0</v>
      </c>
      <c r="Q786" s="167">
        <v>1.098E-2</v>
      </c>
      <c r="R786" s="167">
        <f>Q786*H786</f>
        <v>6.5879999999999994E-2</v>
      </c>
      <c r="S786" s="167">
        <v>0</v>
      </c>
      <c r="T786" s="168">
        <f>S786*H786</f>
        <v>0</v>
      </c>
      <c r="AR786" s="18" t="s">
        <v>375</v>
      </c>
      <c r="AT786" s="18" t="s">
        <v>295</v>
      </c>
      <c r="AU786" s="18" t="s">
        <v>152</v>
      </c>
      <c r="AY786" s="18" t="s">
        <v>143</v>
      </c>
      <c r="BE786" s="169">
        <f>IF(N786="základní",J786,0)</f>
        <v>0</v>
      </c>
      <c r="BF786" s="169">
        <f>IF(N786="snížená",J786,0)</f>
        <v>0</v>
      </c>
      <c r="BG786" s="169">
        <f>IF(N786="zákl. přenesená",J786,0)</f>
        <v>0</v>
      </c>
      <c r="BH786" s="169">
        <f>IF(N786="sníž. přenesená",J786,0)</f>
        <v>0</v>
      </c>
      <c r="BI786" s="169">
        <f>IF(N786="nulová",J786,0)</f>
        <v>0</v>
      </c>
      <c r="BJ786" s="18" t="s">
        <v>152</v>
      </c>
      <c r="BK786" s="169">
        <f>ROUND(I786*H786,2)</f>
        <v>0</v>
      </c>
      <c r="BL786" s="18" t="s">
        <v>247</v>
      </c>
      <c r="BM786" s="18" t="s">
        <v>1069</v>
      </c>
    </row>
    <row r="787" spans="2:65" s="11" customFormat="1" x14ac:dyDescent="0.3">
      <c r="B787" s="170"/>
      <c r="D787" s="171" t="s">
        <v>154</v>
      </c>
      <c r="E787" s="172" t="s">
        <v>3</v>
      </c>
      <c r="F787" s="173" t="s">
        <v>1070</v>
      </c>
      <c r="H787" s="174" t="s">
        <v>3</v>
      </c>
      <c r="I787" s="175"/>
      <c r="L787" s="170"/>
      <c r="M787" s="176"/>
      <c r="N787" s="177"/>
      <c r="O787" s="177"/>
      <c r="P787" s="177"/>
      <c r="Q787" s="177"/>
      <c r="R787" s="177"/>
      <c r="S787" s="177"/>
      <c r="T787" s="178"/>
      <c r="AT787" s="174" t="s">
        <v>154</v>
      </c>
      <c r="AU787" s="174" t="s">
        <v>152</v>
      </c>
      <c r="AV787" s="11" t="s">
        <v>23</v>
      </c>
      <c r="AW787" s="11" t="s">
        <v>36</v>
      </c>
      <c r="AX787" s="11" t="s">
        <v>72</v>
      </c>
      <c r="AY787" s="174" t="s">
        <v>143</v>
      </c>
    </row>
    <row r="788" spans="2:65" s="11" customFormat="1" x14ac:dyDescent="0.3">
      <c r="B788" s="170"/>
      <c r="D788" s="171" t="s">
        <v>154</v>
      </c>
      <c r="E788" s="172" t="s">
        <v>3</v>
      </c>
      <c r="F788" s="173" t="s">
        <v>1063</v>
      </c>
      <c r="H788" s="174" t="s">
        <v>3</v>
      </c>
      <c r="I788" s="175"/>
      <c r="L788" s="170"/>
      <c r="M788" s="176"/>
      <c r="N788" s="177"/>
      <c r="O788" s="177"/>
      <c r="P788" s="177"/>
      <c r="Q788" s="177"/>
      <c r="R788" s="177"/>
      <c r="S788" s="177"/>
      <c r="T788" s="178"/>
      <c r="AT788" s="174" t="s">
        <v>154</v>
      </c>
      <c r="AU788" s="174" t="s">
        <v>152</v>
      </c>
      <c r="AV788" s="11" t="s">
        <v>23</v>
      </c>
      <c r="AW788" s="11" t="s">
        <v>36</v>
      </c>
      <c r="AX788" s="11" t="s">
        <v>72</v>
      </c>
      <c r="AY788" s="174" t="s">
        <v>143</v>
      </c>
    </row>
    <row r="789" spans="2:65" s="12" customFormat="1" x14ac:dyDescent="0.3">
      <c r="B789" s="179"/>
      <c r="D789" s="171" t="s">
        <v>154</v>
      </c>
      <c r="E789" s="180" t="s">
        <v>3</v>
      </c>
      <c r="F789" s="181" t="s">
        <v>163</v>
      </c>
      <c r="H789" s="182">
        <v>3</v>
      </c>
      <c r="I789" s="183"/>
      <c r="L789" s="179"/>
      <c r="M789" s="184"/>
      <c r="N789" s="185"/>
      <c r="O789" s="185"/>
      <c r="P789" s="185"/>
      <c r="Q789" s="185"/>
      <c r="R789" s="185"/>
      <c r="S789" s="185"/>
      <c r="T789" s="186"/>
      <c r="AT789" s="180" t="s">
        <v>154</v>
      </c>
      <c r="AU789" s="180" t="s">
        <v>152</v>
      </c>
      <c r="AV789" s="12" t="s">
        <v>152</v>
      </c>
      <c r="AW789" s="12" t="s">
        <v>36</v>
      </c>
      <c r="AX789" s="12" t="s">
        <v>72</v>
      </c>
      <c r="AY789" s="180" t="s">
        <v>143</v>
      </c>
    </row>
    <row r="790" spans="2:65" s="11" customFormat="1" x14ac:dyDescent="0.3">
      <c r="B790" s="170"/>
      <c r="D790" s="171" t="s">
        <v>154</v>
      </c>
      <c r="E790" s="172" t="s">
        <v>3</v>
      </c>
      <c r="F790" s="173" t="s">
        <v>1065</v>
      </c>
      <c r="H790" s="174" t="s">
        <v>3</v>
      </c>
      <c r="I790" s="175"/>
      <c r="L790" s="170"/>
      <c r="M790" s="176"/>
      <c r="N790" s="177"/>
      <c r="O790" s="177"/>
      <c r="P790" s="177"/>
      <c r="Q790" s="177"/>
      <c r="R790" s="177"/>
      <c r="S790" s="177"/>
      <c r="T790" s="178"/>
      <c r="AT790" s="174" t="s">
        <v>154</v>
      </c>
      <c r="AU790" s="174" t="s">
        <v>152</v>
      </c>
      <c r="AV790" s="11" t="s">
        <v>23</v>
      </c>
      <c r="AW790" s="11" t="s">
        <v>36</v>
      </c>
      <c r="AX790" s="11" t="s">
        <v>72</v>
      </c>
      <c r="AY790" s="174" t="s">
        <v>143</v>
      </c>
    </row>
    <row r="791" spans="2:65" s="12" customFormat="1" x14ac:dyDescent="0.3">
      <c r="B791" s="179"/>
      <c r="D791" s="171" t="s">
        <v>154</v>
      </c>
      <c r="E791" s="180" t="s">
        <v>3</v>
      </c>
      <c r="F791" s="181" t="s">
        <v>163</v>
      </c>
      <c r="H791" s="182">
        <v>3</v>
      </c>
      <c r="I791" s="183"/>
      <c r="L791" s="179"/>
      <c r="M791" s="184"/>
      <c r="N791" s="185"/>
      <c r="O791" s="185"/>
      <c r="P791" s="185"/>
      <c r="Q791" s="185"/>
      <c r="R791" s="185"/>
      <c r="S791" s="185"/>
      <c r="T791" s="186"/>
      <c r="AT791" s="180" t="s">
        <v>154</v>
      </c>
      <c r="AU791" s="180" t="s">
        <v>152</v>
      </c>
      <c r="AV791" s="12" t="s">
        <v>152</v>
      </c>
      <c r="AW791" s="12" t="s">
        <v>36</v>
      </c>
      <c r="AX791" s="12" t="s">
        <v>72</v>
      </c>
      <c r="AY791" s="180" t="s">
        <v>143</v>
      </c>
    </row>
    <row r="792" spans="2:65" s="13" customFormat="1" x14ac:dyDescent="0.3">
      <c r="B792" s="187"/>
      <c r="D792" s="188" t="s">
        <v>154</v>
      </c>
      <c r="E792" s="189" t="s">
        <v>3</v>
      </c>
      <c r="F792" s="190" t="s">
        <v>159</v>
      </c>
      <c r="H792" s="191">
        <v>6</v>
      </c>
      <c r="I792" s="192"/>
      <c r="L792" s="187"/>
      <c r="M792" s="193"/>
      <c r="N792" s="194"/>
      <c r="O792" s="194"/>
      <c r="P792" s="194"/>
      <c r="Q792" s="194"/>
      <c r="R792" s="194"/>
      <c r="S792" s="194"/>
      <c r="T792" s="195"/>
      <c r="AT792" s="196" t="s">
        <v>154</v>
      </c>
      <c r="AU792" s="196" t="s">
        <v>152</v>
      </c>
      <c r="AV792" s="13" t="s">
        <v>151</v>
      </c>
      <c r="AW792" s="13" t="s">
        <v>36</v>
      </c>
      <c r="AX792" s="13" t="s">
        <v>23</v>
      </c>
      <c r="AY792" s="196" t="s">
        <v>143</v>
      </c>
    </row>
    <row r="793" spans="2:65" s="1" customFormat="1" ht="22.5" customHeight="1" x14ac:dyDescent="0.3">
      <c r="B793" s="158"/>
      <c r="C793" s="211" t="s">
        <v>1071</v>
      </c>
      <c r="D793" s="211" t="s">
        <v>295</v>
      </c>
      <c r="E793" s="212" t="s">
        <v>1072</v>
      </c>
      <c r="F793" s="213" t="s">
        <v>1073</v>
      </c>
      <c r="G793" s="214" t="s">
        <v>470</v>
      </c>
      <c r="H793" s="215">
        <v>7</v>
      </c>
      <c r="I793" s="325">
        <v>0</v>
      </c>
      <c r="J793" s="216">
        <f>ROUND(I793*H793,2)</f>
        <v>0</v>
      </c>
      <c r="K793" s="213" t="s">
        <v>150</v>
      </c>
      <c r="L793" s="217"/>
      <c r="M793" s="218" t="s">
        <v>3</v>
      </c>
      <c r="N793" s="219" t="s">
        <v>44</v>
      </c>
      <c r="O793" s="35"/>
      <c r="P793" s="167">
        <f>O793*H793</f>
        <v>0</v>
      </c>
      <c r="Q793" s="167">
        <v>1.0789999999999999E-2</v>
      </c>
      <c r="R793" s="167">
        <f>Q793*H793</f>
        <v>7.553E-2</v>
      </c>
      <c r="S793" s="167">
        <v>0</v>
      </c>
      <c r="T793" s="168">
        <f>S793*H793</f>
        <v>0</v>
      </c>
      <c r="AR793" s="18" t="s">
        <v>375</v>
      </c>
      <c r="AT793" s="18" t="s">
        <v>295</v>
      </c>
      <c r="AU793" s="18" t="s">
        <v>152</v>
      </c>
      <c r="AY793" s="18" t="s">
        <v>143</v>
      </c>
      <c r="BE793" s="169">
        <f>IF(N793="základní",J793,0)</f>
        <v>0</v>
      </c>
      <c r="BF793" s="169">
        <f>IF(N793="snížená",J793,0)</f>
        <v>0</v>
      </c>
      <c r="BG793" s="169">
        <f>IF(N793="zákl. přenesená",J793,0)</f>
        <v>0</v>
      </c>
      <c r="BH793" s="169">
        <f>IF(N793="sníž. přenesená",J793,0)</f>
        <v>0</v>
      </c>
      <c r="BI793" s="169">
        <f>IF(N793="nulová",J793,0)</f>
        <v>0</v>
      </c>
      <c r="BJ793" s="18" t="s">
        <v>152</v>
      </c>
      <c r="BK793" s="169">
        <f>ROUND(I793*H793,2)</f>
        <v>0</v>
      </c>
      <c r="BL793" s="18" t="s">
        <v>247</v>
      </c>
      <c r="BM793" s="18" t="s">
        <v>1074</v>
      </c>
    </row>
    <row r="794" spans="2:65" s="11" customFormat="1" x14ac:dyDescent="0.3">
      <c r="B794" s="170"/>
      <c r="D794" s="171" t="s">
        <v>154</v>
      </c>
      <c r="E794" s="172" t="s">
        <v>3</v>
      </c>
      <c r="F794" s="173" t="s">
        <v>1075</v>
      </c>
      <c r="H794" s="174" t="s">
        <v>3</v>
      </c>
      <c r="I794" s="175"/>
      <c r="L794" s="170"/>
      <c r="M794" s="176"/>
      <c r="N794" s="177"/>
      <c r="O794" s="177"/>
      <c r="P794" s="177"/>
      <c r="Q794" s="177"/>
      <c r="R794" s="177"/>
      <c r="S794" s="177"/>
      <c r="T794" s="178"/>
      <c r="AT794" s="174" t="s">
        <v>154</v>
      </c>
      <c r="AU794" s="174" t="s">
        <v>152</v>
      </c>
      <c r="AV794" s="11" t="s">
        <v>23</v>
      </c>
      <c r="AW794" s="11" t="s">
        <v>36</v>
      </c>
      <c r="AX794" s="11" t="s">
        <v>72</v>
      </c>
      <c r="AY794" s="174" t="s">
        <v>143</v>
      </c>
    </row>
    <row r="795" spans="2:65" s="11" customFormat="1" x14ac:dyDescent="0.3">
      <c r="B795" s="170"/>
      <c r="D795" s="171" t="s">
        <v>154</v>
      </c>
      <c r="E795" s="172" t="s">
        <v>3</v>
      </c>
      <c r="F795" s="173" t="s">
        <v>1063</v>
      </c>
      <c r="H795" s="174" t="s">
        <v>3</v>
      </c>
      <c r="I795" s="175"/>
      <c r="L795" s="170"/>
      <c r="M795" s="176"/>
      <c r="N795" s="177"/>
      <c r="O795" s="177"/>
      <c r="P795" s="177"/>
      <c r="Q795" s="177"/>
      <c r="R795" s="177"/>
      <c r="S795" s="177"/>
      <c r="T795" s="178"/>
      <c r="AT795" s="174" t="s">
        <v>154</v>
      </c>
      <c r="AU795" s="174" t="s">
        <v>152</v>
      </c>
      <c r="AV795" s="11" t="s">
        <v>23</v>
      </c>
      <c r="AW795" s="11" t="s">
        <v>36</v>
      </c>
      <c r="AX795" s="11" t="s">
        <v>72</v>
      </c>
      <c r="AY795" s="174" t="s">
        <v>143</v>
      </c>
    </row>
    <row r="796" spans="2:65" s="12" customFormat="1" x14ac:dyDescent="0.3">
      <c r="B796" s="179"/>
      <c r="D796" s="171" t="s">
        <v>154</v>
      </c>
      <c r="E796" s="180" t="s">
        <v>3</v>
      </c>
      <c r="F796" s="181" t="s">
        <v>163</v>
      </c>
      <c r="H796" s="182">
        <v>3</v>
      </c>
      <c r="I796" s="183"/>
      <c r="L796" s="179"/>
      <c r="M796" s="184"/>
      <c r="N796" s="185"/>
      <c r="O796" s="185"/>
      <c r="P796" s="185"/>
      <c r="Q796" s="185"/>
      <c r="R796" s="185"/>
      <c r="S796" s="185"/>
      <c r="T796" s="186"/>
      <c r="AT796" s="180" t="s">
        <v>154</v>
      </c>
      <c r="AU796" s="180" t="s">
        <v>152</v>
      </c>
      <c r="AV796" s="12" t="s">
        <v>152</v>
      </c>
      <c r="AW796" s="12" t="s">
        <v>36</v>
      </c>
      <c r="AX796" s="12" t="s">
        <v>72</v>
      </c>
      <c r="AY796" s="180" t="s">
        <v>143</v>
      </c>
    </row>
    <row r="797" spans="2:65" s="11" customFormat="1" x14ac:dyDescent="0.3">
      <c r="B797" s="170"/>
      <c r="D797" s="171" t="s">
        <v>154</v>
      </c>
      <c r="E797" s="172" t="s">
        <v>3</v>
      </c>
      <c r="F797" s="173" t="s">
        <v>1065</v>
      </c>
      <c r="H797" s="174" t="s">
        <v>3</v>
      </c>
      <c r="I797" s="175"/>
      <c r="L797" s="170"/>
      <c r="M797" s="176"/>
      <c r="N797" s="177"/>
      <c r="O797" s="177"/>
      <c r="P797" s="177"/>
      <c r="Q797" s="177"/>
      <c r="R797" s="177"/>
      <c r="S797" s="177"/>
      <c r="T797" s="178"/>
      <c r="AT797" s="174" t="s">
        <v>154</v>
      </c>
      <c r="AU797" s="174" t="s">
        <v>152</v>
      </c>
      <c r="AV797" s="11" t="s">
        <v>23</v>
      </c>
      <c r="AW797" s="11" t="s">
        <v>36</v>
      </c>
      <c r="AX797" s="11" t="s">
        <v>72</v>
      </c>
      <c r="AY797" s="174" t="s">
        <v>143</v>
      </c>
    </row>
    <row r="798" spans="2:65" s="12" customFormat="1" x14ac:dyDescent="0.3">
      <c r="B798" s="179"/>
      <c r="D798" s="171" t="s">
        <v>154</v>
      </c>
      <c r="E798" s="180" t="s">
        <v>3</v>
      </c>
      <c r="F798" s="181" t="s">
        <v>151</v>
      </c>
      <c r="H798" s="182">
        <v>4</v>
      </c>
      <c r="I798" s="183"/>
      <c r="L798" s="179"/>
      <c r="M798" s="184"/>
      <c r="N798" s="185"/>
      <c r="O798" s="185"/>
      <c r="P798" s="185"/>
      <c r="Q798" s="185"/>
      <c r="R798" s="185"/>
      <c r="S798" s="185"/>
      <c r="T798" s="186"/>
      <c r="AT798" s="180" t="s">
        <v>154</v>
      </c>
      <c r="AU798" s="180" t="s">
        <v>152</v>
      </c>
      <c r="AV798" s="12" t="s">
        <v>152</v>
      </c>
      <c r="AW798" s="12" t="s">
        <v>36</v>
      </c>
      <c r="AX798" s="12" t="s">
        <v>72</v>
      </c>
      <c r="AY798" s="180" t="s">
        <v>143</v>
      </c>
    </row>
    <row r="799" spans="2:65" s="13" customFormat="1" x14ac:dyDescent="0.3">
      <c r="B799" s="187"/>
      <c r="D799" s="171" t="s">
        <v>154</v>
      </c>
      <c r="E799" s="220" t="s">
        <v>3</v>
      </c>
      <c r="F799" s="221" t="s">
        <v>159</v>
      </c>
      <c r="H799" s="222">
        <v>7</v>
      </c>
      <c r="I799" s="192"/>
      <c r="L799" s="187"/>
      <c r="M799" s="193"/>
      <c r="N799" s="194"/>
      <c r="O799" s="194"/>
      <c r="P799" s="194"/>
      <c r="Q799" s="194"/>
      <c r="R799" s="194"/>
      <c r="S799" s="194"/>
      <c r="T799" s="195"/>
      <c r="AT799" s="196" t="s">
        <v>154</v>
      </c>
      <c r="AU799" s="196" t="s">
        <v>152</v>
      </c>
      <c r="AV799" s="13" t="s">
        <v>151</v>
      </c>
      <c r="AW799" s="13" t="s">
        <v>36</v>
      </c>
      <c r="AX799" s="13" t="s">
        <v>23</v>
      </c>
      <c r="AY799" s="196" t="s">
        <v>143</v>
      </c>
    </row>
    <row r="800" spans="2:65" s="10" customFormat="1" ht="29.85" customHeight="1" x14ac:dyDescent="0.3">
      <c r="B800" s="144"/>
      <c r="D800" s="155" t="s">
        <v>71</v>
      </c>
      <c r="E800" s="156" t="s">
        <v>841</v>
      </c>
      <c r="F800" s="156" t="s">
        <v>1076</v>
      </c>
      <c r="I800" s="147"/>
      <c r="J800" s="157">
        <f>BK800</f>
        <v>0</v>
      </c>
      <c r="L800" s="144"/>
      <c r="M800" s="149"/>
      <c r="N800" s="150"/>
      <c r="O800" s="150"/>
      <c r="P800" s="151">
        <f>SUM(P801:P806)</f>
        <v>0</v>
      </c>
      <c r="Q800" s="150"/>
      <c r="R800" s="151">
        <f>SUM(R801:R806)</f>
        <v>28.055</v>
      </c>
      <c r="S800" s="150"/>
      <c r="T800" s="152">
        <f>SUM(T801:T806)</f>
        <v>0</v>
      </c>
      <c r="AR800" s="145" t="s">
        <v>23</v>
      </c>
      <c r="AT800" s="153" t="s">
        <v>71</v>
      </c>
      <c r="AU800" s="153" t="s">
        <v>23</v>
      </c>
      <c r="AY800" s="145" t="s">
        <v>143</v>
      </c>
      <c r="BK800" s="154">
        <f>SUM(BK801:BK806)</f>
        <v>0</v>
      </c>
    </row>
    <row r="801" spans="2:65" s="1" customFormat="1" ht="31.5" customHeight="1" x14ac:dyDescent="0.3">
      <c r="B801" s="158"/>
      <c r="C801" s="159" t="s">
        <v>1077</v>
      </c>
      <c r="D801" s="159" t="s">
        <v>146</v>
      </c>
      <c r="E801" s="160" t="s">
        <v>1078</v>
      </c>
      <c r="F801" s="161" t="s">
        <v>1079</v>
      </c>
      <c r="G801" s="162" t="s">
        <v>402</v>
      </c>
      <c r="H801" s="163">
        <v>130</v>
      </c>
      <c r="I801" s="322">
        <v>0</v>
      </c>
      <c r="J801" s="164">
        <f>ROUND(I801*H801,2)</f>
        <v>0</v>
      </c>
      <c r="K801" s="161" t="s">
        <v>150</v>
      </c>
      <c r="L801" s="34"/>
      <c r="M801" s="165" t="s">
        <v>3</v>
      </c>
      <c r="N801" s="166" t="s">
        <v>44</v>
      </c>
      <c r="O801" s="35"/>
      <c r="P801" s="167">
        <f>O801*H801</f>
        <v>0</v>
      </c>
      <c r="Q801" s="167">
        <v>0.1295</v>
      </c>
      <c r="R801" s="167">
        <f>Q801*H801</f>
        <v>16.835000000000001</v>
      </c>
      <c r="S801" s="167">
        <v>0</v>
      </c>
      <c r="T801" s="168">
        <f>S801*H801</f>
        <v>0</v>
      </c>
      <c r="AR801" s="18" t="s">
        <v>151</v>
      </c>
      <c r="AT801" s="18" t="s">
        <v>146</v>
      </c>
      <c r="AU801" s="18" t="s">
        <v>152</v>
      </c>
      <c r="AY801" s="18" t="s">
        <v>143</v>
      </c>
      <c r="BE801" s="169">
        <f>IF(N801="základní",J801,0)</f>
        <v>0</v>
      </c>
      <c r="BF801" s="169">
        <f>IF(N801="snížená",J801,0)</f>
        <v>0</v>
      </c>
      <c r="BG801" s="169">
        <f>IF(N801="zákl. přenesená",J801,0)</f>
        <v>0</v>
      </c>
      <c r="BH801" s="169">
        <f>IF(N801="sníž. přenesená",J801,0)</f>
        <v>0</v>
      </c>
      <c r="BI801" s="169">
        <f>IF(N801="nulová",J801,0)</f>
        <v>0</v>
      </c>
      <c r="BJ801" s="18" t="s">
        <v>152</v>
      </c>
      <c r="BK801" s="169">
        <f>ROUND(I801*H801,2)</f>
        <v>0</v>
      </c>
      <c r="BL801" s="18" t="s">
        <v>151</v>
      </c>
      <c r="BM801" s="18" t="s">
        <v>1080</v>
      </c>
    </row>
    <row r="802" spans="2:65" s="11" customFormat="1" x14ac:dyDescent="0.3">
      <c r="B802" s="170"/>
      <c r="D802" s="171" t="s">
        <v>154</v>
      </c>
      <c r="E802" s="172" t="s">
        <v>3</v>
      </c>
      <c r="F802" s="173" t="s">
        <v>1081</v>
      </c>
      <c r="H802" s="174" t="s">
        <v>3</v>
      </c>
      <c r="I802" s="175"/>
      <c r="L802" s="170"/>
      <c r="M802" s="176"/>
      <c r="N802" s="177"/>
      <c r="O802" s="177"/>
      <c r="P802" s="177"/>
      <c r="Q802" s="177"/>
      <c r="R802" s="177"/>
      <c r="S802" s="177"/>
      <c r="T802" s="178"/>
      <c r="AT802" s="174" t="s">
        <v>154</v>
      </c>
      <c r="AU802" s="174" t="s">
        <v>152</v>
      </c>
      <c r="AV802" s="11" t="s">
        <v>23</v>
      </c>
      <c r="AW802" s="11" t="s">
        <v>36</v>
      </c>
      <c r="AX802" s="11" t="s">
        <v>72</v>
      </c>
      <c r="AY802" s="174" t="s">
        <v>143</v>
      </c>
    </row>
    <row r="803" spans="2:65" s="12" customFormat="1" x14ac:dyDescent="0.3">
      <c r="B803" s="179"/>
      <c r="D803" s="188" t="s">
        <v>154</v>
      </c>
      <c r="E803" s="197" t="s">
        <v>3</v>
      </c>
      <c r="F803" s="198" t="s">
        <v>1082</v>
      </c>
      <c r="H803" s="199">
        <v>130</v>
      </c>
      <c r="I803" s="183"/>
      <c r="L803" s="179"/>
      <c r="M803" s="184"/>
      <c r="N803" s="185"/>
      <c r="O803" s="185"/>
      <c r="P803" s="185"/>
      <c r="Q803" s="185"/>
      <c r="R803" s="185"/>
      <c r="S803" s="185"/>
      <c r="T803" s="186"/>
      <c r="AT803" s="180" t="s">
        <v>154</v>
      </c>
      <c r="AU803" s="180" t="s">
        <v>152</v>
      </c>
      <c r="AV803" s="12" t="s">
        <v>152</v>
      </c>
      <c r="AW803" s="12" t="s">
        <v>36</v>
      </c>
      <c r="AX803" s="12" t="s">
        <v>23</v>
      </c>
      <c r="AY803" s="180" t="s">
        <v>143</v>
      </c>
    </row>
    <row r="804" spans="2:65" s="1" customFormat="1" ht="22.5" customHeight="1" x14ac:dyDescent="0.3">
      <c r="B804" s="158"/>
      <c r="C804" s="211" t="s">
        <v>1083</v>
      </c>
      <c r="D804" s="211" t="s">
        <v>295</v>
      </c>
      <c r="E804" s="212" t="s">
        <v>1084</v>
      </c>
      <c r="F804" s="213" t="s">
        <v>1085</v>
      </c>
      <c r="G804" s="214" t="s">
        <v>470</v>
      </c>
      <c r="H804" s="215">
        <v>132</v>
      </c>
      <c r="I804" s="325">
        <v>0</v>
      </c>
      <c r="J804" s="216">
        <f>ROUND(I804*H804,2)</f>
        <v>0</v>
      </c>
      <c r="K804" s="213" t="s">
        <v>150</v>
      </c>
      <c r="L804" s="217"/>
      <c r="M804" s="218" t="s">
        <v>3</v>
      </c>
      <c r="N804" s="219" t="s">
        <v>44</v>
      </c>
      <c r="O804" s="35"/>
      <c r="P804" s="167">
        <f>O804*H804</f>
        <v>0</v>
      </c>
      <c r="Q804" s="167">
        <v>8.5000000000000006E-2</v>
      </c>
      <c r="R804" s="167">
        <f>Q804*H804</f>
        <v>11.22</v>
      </c>
      <c r="S804" s="167">
        <v>0</v>
      </c>
      <c r="T804" s="168">
        <f>S804*H804</f>
        <v>0</v>
      </c>
      <c r="AR804" s="18" t="s">
        <v>191</v>
      </c>
      <c r="AT804" s="18" t="s">
        <v>295</v>
      </c>
      <c r="AU804" s="18" t="s">
        <v>152</v>
      </c>
      <c r="AY804" s="18" t="s">
        <v>143</v>
      </c>
      <c r="BE804" s="169">
        <f>IF(N804="základní",J804,0)</f>
        <v>0</v>
      </c>
      <c r="BF804" s="169">
        <f>IF(N804="snížená",J804,0)</f>
        <v>0</v>
      </c>
      <c r="BG804" s="169">
        <f>IF(N804="zákl. přenesená",J804,0)</f>
        <v>0</v>
      </c>
      <c r="BH804" s="169">
        <f>IF(N804="sníž. přenesená",J804,0)</f>
        <v>0</v>
      </c>
      <c r="BI804" s="169">
        <f>IF(N804="nulová",J804,0)</f>
        <v>0</v>
      </c>
      <c r="BJ804" s="18" t="s">
        <v>152</v>
      </c>
      <c r="BK804" s="169">
        <f>ROUND(I804*H804,2)</f>
        <v>0</v>
      </c>
      <c r="BL804" s="18" t="s">
        <v>151</v>
      </c>
      <c r="BM804" s="18" t="s">
        <v>1086</v>
      </c>
    </row>
    <row r="805" spans="2:65" s="11" customFormat="1" x14ac:dyDescent="0.3">
      <c r="B805" s="170"/>
      <c r="D805" s="171" t="s">
        <v>154</v>
      </c>
      <c r="E805" s="172" t="s">
        <v>3</v>
      </c>
      <c r="F805" s="173" t="s">
        <v>1087</v>
      </c>
      <c r="H805" s="174" t="s">
        <v>3</v>
      </c>
      <c r="I805" s="175"/>
      <c r="L805" s="170"/>
      <c r="M805" s="176"/>
      <c r="N805" s="177"/>
      <c r="O805" s="177"/>
      <c r="P805" s="177"/>
      <c r="Q805" s="177"/>
      <c r="R805" s="177"/>
      <c r="S805" s="177"/>
      <c r="T805" s="178"/>
      <c r="AT805" s="174" t="s">
        <v>154</v>
      </c>
      <c r="AU805" s="174" t="s">
        <v>152</v>
      </c>
      <c r="AV805" s="11" t="s">
        <v>23</v>
      </c>
      <c r="AW805" s="11" t="s">
        <v>36</v>
      </c>
      <c r="AX805" s="11" t="s">
        <v>72</v>
      </c>
      <c r="AY805" s="174" t="s">
        <v>143</v>
      </c>
    </row>
    <row r="806" spans="2:65" s="12" customFormat="1" x14ac:dyDescent="0.3">
      <c r="B806" s="179"/>
      <c r="D806" s="171" t="s">
        <v>154</v>
      </c>
      <c r="E806" s="180" t="s">
        <v>3</v>
      </c>
      <c r="F806" s="181" t="s">
        <v>1088</v>
      </c>
      <c r="H806" s="182">
        <v>132</v>
      </c>
      <c r="I806" s="183"/>
      <c r="L806" s="179"/>
      <c r="M806" s="184"/>
      <c r="N806" s="185"/>
      <c r="O806" s="185"/>
      <c r="P806" s="185"/>
      <c r="Q806" s="185"/>
      <c r="R806" s="185"/>
      <c r="S806" s="185"/>
      <c r="T806" s="186"/>
      <c r="AT806" s="180" t="s">
        <v>154</v>
      </c>
      <c r="AU806" s="180" t="s">
        <v>152</v>
      </c>
      <c r="AV806" s="12" t="s">
        <v>152</v>
      </c>
      <c r="AW806" s="12" t="s">
        <v>36</v>
      </c>
      <c r="AX806" s="12" t="s">
        <v>23</v>
      </c>
      <c r="AY806" s="180" t="s">
        <v>143</v>
      </c>
    </row>
    <row r="807" spans="2:65" s="10" customFormat="1" ht="29.85" customHeight="1" x14ac:dyDescent="0.3">
      <c r="B807" s="144"/>
      <c r="D807" s="155" t="s">
        <v>71</v>
      </c>
      <c r="E807" s="156" t="s">
        <v>857</v>
      </c>
      <c r="F807" s="156" t="s">
        <v>1089</v>
      </c>
      <c r="I807" s="147"/>
      <c r="J807" s="157">
        <f>BK807</f>
        <v>0</v>
      </c>
      <c r="L807" s="144"/>
      <c r="M807" s="149"/>
      <c r="N807" s="150"/>
      <c r="O807" s="150"/>
      <c r="P807" s="151">
        <f>SUM(P808:P825)</f>
        <v>0</v>
      </c>
      <c r="Q807" s="150"/>
      <c r="R807" s="151">
        <f>SUM(R808:R825)</f>
        <v>3.9E-2</v>
      </c>
      <c r="S807" s="150"/>
      <c r="T807" s="152">
        <f>SUM(T808:T825)</f>
        <v>0</v>
      </c>
      <c r="AR807" s="145" t="s">
        <v>23</v>
      </c>
      <c r="AT807" s="153" t="s">
        <v>71</v>
      </c>
      <c r="AU807" s="153" t="s">
        <v>23</v>
      </c>
      <c r="AY807" s="145" t="s">
        <v>143</v>
      </c>
      <c r="BK807" s="154">
        <f>SUM(BK808:BK825)</f>
        <v>0</v>
      </c>
    </row>
    <row r="808" spans="2:65" s="1" customFormat="1" ht="31.5" customHeight="1" x14ac:dyDescent="0.3">
      <c r="B808" s="158"/>
      <c r="C808" s="159" t="s">
        <v>1090</v>
      </c>
      <c r="D808" s="159" t="s">
        <v>146</v>
      </c>
      <c r="E808" s="160" t="s">
        <v>1091</v>
      </c>
      <c r="F808" s="161" t="s">
        <v>1092</v>
      </c>
      <c r="G808" s="162" t="s">
        <v>149</v>
      </c>
      <c r="H808" s="163">
        <v>300</v>
      </c>
      <c r="I808" s="322">
        <v>0</v>
      </c>
      <c r="J808" s="164">
        <f>ROUND(I808*H808,2)</f>
        <v>0</v>
      </c>
      <c r="K808" s="161" t="s">
        <v>150</v>
      </c>
      <c r="L808" s="34"/>
      <c r="M808" s="165" t="s">
        <v>3</v>
      </c>
      <c r="N808" s="166" t="s">
        <v>44</v>
      </c>
      <c r="O808" s="35"/>
      <c r="P808" s="167">
        <f>O808*H808</f>
        <v>0</v>
      </c>
      <c r="Q808" s="167">
        <v>1.2999999999999999E-4</v>
      </c>
      <c r="R808" s="167">
        <f>Q808*H808</f>
        <v>3.9E-2</v>
      </c>
      <c r="S808" s="167">
        <v>0</v>
      </c>
      <c r="T808" s="168">
        <f>S808*H808</f>
        <v>0</v>
      </c>
      <c r="AR808" s="18" t="s">
        <v>151</v>
      </c>
      <c r="AT808" s="18" t="s">
        <v>146</v>
      </c>
      <c r="AU808" s="18" t="s">
        <v>152</v>
      </c>
      <c r="AY808" s="18" t="s">
        <v>143</v>
      </c>
      <c r="BE808" s="169">
        <f>IF(N808="základní",J808,0)</f>
        <v>0</v>
      </c>
      <c r="BF808" s="169">
        <f>IF(N808="snížená",J808,0)</f>
        <v>0</v>
      </c>
      <c r="BG808" s="169">
        <f>IF(N808="zákl. přenesená",J808,0)</f>
        <v>0</v>
      </c>
      <c r="BH808" s="169">
        <f>IF(N808="sníž. přenesená",J808,0)</f>
        <v>0</v>
      </c>
      <c r="BI808" s="169">
        <f>IF(N808="nulová",J808,0)</f>
        <v>0</v>
      </c>
      <c r="BJ808" s="18" t="s">
        <v>152</v>
      </c>
      <c r="BK808" s="169">
        <f>ROUND(I808*H808,2)</f>
        <v>0</v>
      </c>
      <c r="BL808" s="18" t="s">
        <v>151</v>
      </c>
      <c r="BM808" s="18" t="s">
        <v>1093</v>
      </c>
    </row>
    <row r="809" spans="2:65" s="1" customFormat="1" ht="31.5" customHeight="1" x14ac:dyDescent="0.3">
      <c r="B809" s="158"/>
      <c r="C809" s="159" t="s">
        <v>1094</v>
      </c>
      <c r="D809" s="159" t="s">
        <v>146</v>
      </c>
      <c r="E809" s="160" t="s">
        <v>1095</v>
      </c>
      <c r="F809" s="161" t="s">
        <v>1096</v>
      </c>
      <c r="G809" s="162" t="s">
        <v>149</v>
      </c>
      <c r="H809" s="163">
        <v>214</v>
      </c>
      <c r="I809" s="322">
        <v>0</v>
      </c>
      <c r="J809" s="164">
        <f>ROUND(I809*H809,2)</f>
        <v>0</v>
      </c>
      <c r="K809" s="161" t="s">
        <v>150</v>
      </c>
      <c r="L809" s="34"/>
      <c r="M809" s="165" t="s">
        <v>3</v>
      </c>
      <c r="N809" s="166" t="s">
        <v>44</v>
      </c>
      <c r="O809" s="35"/>
      <c r="P809" s="167">
        <f>O809*H809</f>
        <v>0</v>
      </c>
      <c r="Q809" s="167">
        <v>0</v>
      </c>
      <c r="R809" s="167">
        <f>Q809*H809</f>
        <v>0</v>
      </c>
      <c r="S809" s="167">
        <v>0</v>
      </c>
      <c r="T809" s="168">
        <f>S809*H809</f>
        <v>0</v>
      </c>
      <c r="AR809" s="18" t="s">
        <v>151</v>
      </c>
      <c r="AT809" s="18" t="s">
        <v>146</v>
      </c>
      <c r="AU809" s="18" t="s">
        <v>152</v>
      </c>
      <c r="AY809" s="18" t="s">
        <v>143</v>
      </c>
      <c r="BE809" s="169">
        <f>IF(N809="základní",J809,0)</f>
        <v>0</v>
      </c>
      <c r="BF809" s="169">
        <f>IF(N809="snížená",J809,0)</f>
        <v>0</v>
      </c>
      <c r="BG809" s="169">
        <f>IF(N809="zákl. přenesená",J809,0)</f>
        <v>0</v>
      </c>
      <c r="BH809" s="169">
        <f>IF(N809="sníž. přenesená",J809,0)</f>
        <v>0</v>
      </c>
      <c r="BI809" s="169">
        <f>IF(N809="nulová",J809,0)</f>
        <v>0</v>
      </c>
      <c r="BJ809" s="18" t="s">
        <v>152</v>
      </c>
      <c r="BK809" s="169">
        <f>ROUND(I809*H809,2)</f>
        <v>0</v>
      </c>
      <c r="BL809" s="18" t="s">
        <v>151</v>
      </c>
      <c r="BM809" s="18" t="s">
        <v>1097</v>
      </c>
    </row>
    <row r="810" spans="2:65" s="12" customFormat="1" x14ac:dyDescent="0.3">
      <c r="B810" s="179"/>
      <c r="D810" s="171" t="s">
        <v>154</v>
      </c>
      <c r="E810" s="180" t="s">
        <v>3</v>
      </c>
      <c r="F810" s="181" t="s">
        <v>1098</v>
      </c>
      <c r="H810" s="182">
        <v>47.6</v>
      </c>
      <c r="I810" s="183"/>
      <c r="L810" s="179"/>
      <c r="M810" s="184"/>
      <c r="N810" s="185"/>
      <c r="O810" s="185"/>
      <c r="P810" s="185"/>
      <c r="Q810" s="185"/>
      <c r="R810" s="185"/>
      <c r="S810" s="185"/>
      <c r="T810" s="186"/>
      <c r="AT810" s="180" t="s">
        <v>154</v>
      </c>
      <c r="AU810" s="180" t="s">
        <v>152</v>
      </c>
      <c r="AV810" s="12" t="s">
        <v>152</v>
      </c>
      <c r="AW810" s="12" t="s">
        <v>36</v>
      </c>
      <c r="AX810" s="12" t="s">
        <v>72</v>
      </c>
      <c r="AY810" s="180" t="s">
        <v>143</v>
      </c>
    </row>
    <row r="811" spans="2:65" s="12" customFormat="1" x14ac:dyDescent="0.3">
      <c r="B811" s="179"/>
      <c r="D811" s="171" t="s">
        <v>154</v>
      </c>
      <c r="E811" s="180" t="s">
        <v>3</v>
      </c>
      <c r="F811" s="181" t="s">
        <v>1099</v>
      </c>
      <c r="H811" s="182">
        <v>17.850000000000001</v>
      </c>
      <c r="I811" s="183"/>
      <c r="L811" s="179"/>
      <c r="M811" s="184"/>
      <c r="N811" s="185"/>
      <c r="O811" s="185"/>
      <c r="P811" s="185"/>
      <c r="Q811" s="185"/>
      <c r="R811" s="185"/>
      <c r="S811" s="185"/>
      <c r="T811" s="186"/>
      <c r="AT811" s="180" t="s">
        <v>154</v>
      </c>
      <c r="AU811" s="180" t="s">
        <v>152</v>
      </c>
      <c r="AV811" s="12" t="s">
        <v>152</v>
      </c>
      <c r="AW811" s="12" t="s">
        <v>36</v>
      </c>
      <c r="AX811" s="12" t="s">
        <v>72</v>
      </c>
      <c r="AY811" s="180" t="s">
        <v>143</v>
      </c>
    </row>
    <row r="812" spans="2:65" s="12" customFormat="1" x14ac:dyDescent="0.3">
      <c r="B812" s="179"/>
      <c r="D812" s="171" t="s">
        <v>154</v>
      </c>
      <c r="E812" s="180" t="s">
        <v>3</v>
      </c>
      <c r="F812" s="181" t="s">
        <v>1100</v>
      </c>
      <c r="H812" s="182">
        <v>75.400000000000006</v>
      </c>
      <c r="I812" s="183"/>
      <c r="L812" s="179"/>
      <c r="M812" s="184"/>
      <c r="N812" s="185"/>
      <c r="O812" s="185"/>
      <c r="P812" s="185"/>
      <c r="Q812" s="185"/>
      <c r="R812" s="185"/>
      <c r="S812" s="185"/>
      <c r="T812" s="186"/>
      <c r="AT812" s="180" t="s">
        <v>154</v>
      </c>
      <c r="AU812" s="180" t="s">
        <v>152</v>
      </c>
      <c r="AV812" s="12" t="s">
        <v>152</v>
      </c>
      <c r="AW812" s="12" t="s">
        <v>36</v>
      </c>
      <c r="AX812" s="12" t="s">
        <v>72</v>
      </c>
      <c r="AY812" s="180" t="s">
        <v>143</v>
      </c>
    </row>
    <row r="813" spans="2:65" s="12" customFormat="1" x14ac:dyDescent="0.3">
      <c r="B813" s="179"/>
      <c r="D813" s="171" t="s">
        <v>154</v>
      </c>
      <c r="E813" s="180" t="s">
        <v>3</v>
      </c>
      <c r="F813" s="181" t="s">
        <v>1101</v>
      </c>
      <c r="H813" s="182">
        <v>40.92</v>
      </c>
      <c r="I813" s="183"/>
      <c r="L813" s="179"/>
      <c r="M813" s="184"/>
      <c r="N813" s="185"/>
      <c r="O813" s="185"/>
      <c r="P813" s="185"/>
      <c r="Q813" s="185"/>
      <c r="R813" s="185"/>
      <c r="S813" s="185"/>
      <c r="T813" s="186"/>
      <c r="AT813" s="180" t="s">
        <v>154</v>
      </c>
      <c r="AU813" s="180" t="s">
        <v>152</v>
      </c>
      <c r="AV813" s="12" t="s">
        <v>152</v>
      </c>
      <c r="AW813" s="12" t="s">
        <v>36</v>
      </c>
      <c r="AX813" s="12" t="s">
        <v>72</v>
      </c>
      <c r="AY813" s="180" t="s">
        <v>143</v>
      </c>
    </row>
    <row r="814" spans="2:65" s="12" customFormat="1" x14ac:dyDescent="0.3">
      <c r="B814" s="179"/>
      <c r="D814" s="171" t="s">
        <v>154</v>
      </c>
      <c r="E814" s="180" t="s">
        <v>3</v>
      </c>
      <c r="F814" s="181" t="s">
        <v>1102</v>
      </c>
      <c r="H814" s="182">
        <v>21.78</v>
      </c>
      <c r="I814" s="183"/>
      <c r="L814" s="179"/>
      <c r="M814" s="184"/>
      <c r="N814" s="185"/>
      <c r="O814" s="185"/>
      <c r="P814" s="185"/>
      <c r="Q814" s="185"/>
      <c r="R814" s="185"/>
      <c r="S814" s="185"/>
      <c r="T814" s="186"/>
      <c r="AT814" s="180" t="s">
        <v>154</v>
      </c>
      <c r="AU814" s="180" t="s">
        <v>152</v>
      </c>
      <c r="AV814" s="12" t="s">
        <v>152</v>
      </c>
      <c r="AW814" s="12" t="s">
        <v>36</v>
      </c>
      <c r="AX814" s="12" t="s">
        <v>72</v>
      </c>
      <c r="AY814" s="180" t="s">
        <v>143</v>
      </c>
    </row>
    <row r="815" spans="2:65" s="12" customFormat="1" x14ac:dyDescent="0.3">
      <c r="B815" s="179"/>
      <c r="D815" s="171" t="s">
        <v>154</v>
      </c>
      <c r="E815" s="180" t="s">
        <v>3</v>
      </c>
      <c r="F815" s="181" t="s">
        <v>1103</v>
      </c>
      <c r="H815" s="182">
        <v>10.45</v>
      </c>
      <c r="I815" s="183"/>
      <c r="L815" s="179"/>
      <c r="M815" s="184"/>
      <c r="N815" s="185"/>
      <c r="O815" s="185"/>
      <c r="P815" s="185"/>
      <c r="Q815" s="185"/>
      <c r="R815" s="185"/>
      <c r="S815" s="185"/>
      <c r="T815" s="186"/>
      <c r="AT815" s="180" t="s">
        <v>154</v>
      </c>
      <c r="AU815" s="180" t="s">
        <v>152</v>
      </c>
      <c r="AV815" s="12" t="s">
        <v>152</v>
      </c>
      <c r="AW815" s="12" t="s">
        <v>36</v>
      </c>
      <c r="AX815" s="12" t="s">
        <v>72</v>
      </c>
      <c r="AY815" s="180" t="s">
        <v>143</v>
      </c>
    </row>
    <row r="816" spans="2:65" s="13" customFormat="1" x14ac:dyDescent="0.3">
      <c r="B816" s="187"/>
      <c r="D816" s="188" t="s">
        <v>154</v>
      </c>
      <c r="E816" s="189" t="s">
        <v>3</v>
      </c>
      <c r="F816" s="190" t="s">
        <v>159</v>
      </c>
      <c r="H816" s="191">
        <v>214</v>
      </c>
      <c r="I816" s="192"/>
      <c r="L816" s="187"/>
      <c r="M816" s="193"/>
      <c r="N816" s="194"/>
      <c r="O816" s="194"/>
      <c r="P816" s="194"/>
      <c r="Q816" s="194"/>
      <c r="R816" s="194"/>
      <c r="S816" s="194"/>
      <c r="T816" s="195"/>
      <c r="AT816" s="196" t="s">
        <v>154</v>
      </c>
      <c r="AU816" s="196" t="s">
        <v>152</v>
      </c>
      <c r="AV816" s="13" t="s">
        <v>151</v>
      </c>
      <c r="AW816" s="13" t="s">
        <v>36</v>
      </c>
      <c r="AX816" s="13" t="s">
        <v>23</v>
      </c>
      <c r="AY816" s="196" t="s">
        <v>143</v>
      </c>
    </row>
    <row r="817" spans="2:65" s="1" customFormat="1" ht="31.5" customHeight="1" x14ac:dyDescent="0.3">
      <c r="B817" s="158"/>
      <c r="C817" s="159" t="s">
        <v>1104</v>
      </c>
      <c r="D817" s="159" t="s">
        <v>146</v>
      </c>
      <c r="E817" s="160" t="s">
        <v>1105</v>
      </c>
      <c r="F817" s="161" t="s">
        <v>1106</v>
      </c>
      <c r="G817" s="162" t="s">
        <v>149</v>
      </c>
      <c r="H817" s="163">
        <v>8560</v>
      </c>
      <c r="I817" s="322">
        <v>0</v>
      </c>
      <c r="J817" s="164">
        <f>ROUND(I817*H817,2)</f>
        <v>0</v>
      </c>
      <c r="K817" s="161" t="s">
        <v>150</v>
      </c>
      <c r="L817" s="34"/>
      <c r="M817" s="165" t="s">
        <v>3</v>
      </c>
      <c r="N817" s="166" t="s">
        <v>44</v>
      </c>
      <c r="O817" s="35"/>
      <c r="P817" s="167">
        <f>O817*H817</f>
        <v>0</v>
      </c>
      <c r="Q817" s="167">
        <v>0</v>
      </c>
      <c r="R817" s="167">
        <f>Q817*H817</f>
        <v>0</v>
      </c>
      <c r="S817" s="167">
        <v>0</v>
      </c>
      <c r="T817" s="168">
        <f>S817*H817</f>
        <v>0</v>
      </c>
      <c r="AR817" s="18" t="s">
        <v>151</v>
      </c>
      <c r="AT817" s="18" t="s">
        <v>146</v>
      </c>
      <c r="AU817" s="18" t="s">
        <v>152</v>
      </c>
      <c r="AY817" s="18" t="s">
        <v>143</v>
      </c>
      <c r="BE817" s="169">
        <f>IF(N817="základní",J817,0)</f>
        <v>0</v>
      </c>
      <c r="BF817" s="169">
        <f>IF(N817="snížená",J817,0)</f>
        <v>0</v>
      </c>
      <c r="BG817" s="169">
        <f>IF(N817="zákl. přenesená",J817,0)</f>
        <v>0</v>
      </c>
      <c r="BH817" s="169">
        <f>IF(N817="sníž. přenesená",J817,0)</f>
        <v>0</v>
      </c>
      <c r="BI817" s="169">
        <f>IF(N817="nulová",J817,0)</f>
        <v>0</v>
      </c>
      <c r="BJ817" s="18" t="s">
        <v>152</v>
      </c>
      <c r="BK817" s="169">
        <f>ROUND(I817*H817,2)</f>
        <v>0</v>
      </c>
      <c r="BL817" s="18" t="s">
        <v>151</v>
      </c>
      <c r="BM817" s="18" t="s">
        <v>1107</v>
      </c>
    </row>
    <row r="818" spans="2:65" s="11" customFormat="1" x14ac:dyDescent="0.3">
      <c r="B818" s="170"/>
      <c r="D818" s="171" t="s">
        <v>154</v>
      </c>
      <c r="E818" s="172" t="s">
        <v>3</v>
      </c>
      <c r="F818" s="173" t="s">
        <v>1108</v>
      </c>
      <c r="H818" s="174" t="s">
        <v>3</v>
      </c>
      <c r="I818" s="175"/>
      <c r="L818" s="170"/>
      <c r="M818" s="176"/>
      <c r="N818" s="177"/>
      <c r="O818" s="177"/>
      <c r="P818" s="177"/>
      <c r="Q818" s="177"/>
      <c r="R818" s="177"/>
      <c r="S818" s="177"/>
      <c r="T818" s="178"/>
      <c r="AT818" s="174" t="s">
        <v>154</v>
      </c>
      <c r="AU818" s="174" t="s">
        <v>152</v>
      </c>
      <c r="AV818" s="11" t="s">
        <v>23</v>
      </c>
      <c r="AW818" s="11" t="s">
        <v>36</v>
      </c>
      <c r="AX818" s="11" t="s">
        <v>72</v>
      </c>
      <c r="AY818" s="174" t="s">
        <v>143</v>
      </c>
    </row>
    <row r="819" spans="2:65" s="12" customFormat="1" x14ac:dyDescent="0.3">
      <c r="B819" s="179"/>
      <c r="D819" s="188" t="s">
        <v>154</v>
      </c>
      <c r="E819" s="197" t="s">
        <v>3</v>
      </c>
      <c r="F819" s="198" t="s">
        <v>1109</v>
      </c>
      <c r="H819" s="199">
        <v>8560</v>
      </c>
      <c r="I819" s="183"/>
      <c r="L819" s="179"/>
      <c r="M819" s="184"/>
      <c r="N819" s="185"/>
      <c r="O819" s="185"/>
      <c r="P819" s="185"/>
      <c r="Q819" s="185"/>
      <c r="R819" s="185"/>
      <c r="S819" s="185"/>
      <c r="T819" s="186"/>
      <c r="AT819" s="180" t="s">
        <v>154</v>
      </c>
      <c r="AU819" s="180" t="s">
        <v>152</v>
      </c>
      <c r="AV819" s="12" t="s">
        <v>152</v>
      </c>
      <c r="AW819" s="12" t="s">
        <v>36</v>
      </c>
      <c r="AX819" s="12" t="s">
        <v>23</v>
      </c>
      <c r="AY819" s="180" t="s">
        <v>143</v>
      </c>
    </row>
    <row r="820" spans="2:65" s="1" customFormat="1" ht="31.5" customHeight="1" x14ac:dyDescent="0.3">
      <c r="B820" s="158"/>
      <c r="C820" s="159" t="s">
        <v>1110</v>
      </c>
      <c r="D820" s="159" t="s">
        <v>146</v>
      </c>
      <c r="E820" s="160" t="s">
        <v>1111</v>
      </c>
      <c r="F820" s="161" t="s">
        <v>1112</v>
      </c>
      <c r="G820" s="162" t="s">
        <v>149</v>
      </c>
      <c r="H820" s="163">
        <v>214</v>
      </c>
      <c r="I820" s="322">
        <v>0</v>
      </c>
      <c r="J820" s="164">
        <f>ROUND(I820*H820,2)</f>
        <v>0</v>
      </c>
      <c r="K820" s="161" t="s">
        <v>150</v>
      </c>
      <c r="L820" s="34"/>
      <c r="M820" s="165" t="s">
        <v>3</v>
      </c>
      <c r="N820" s="166" t="s">
        <v>44</v>
      </c>
      <c r="O820" s="35"/>
      <c r="P820" s="167">
        <f>O820*H820</f>
        <v>0</v>
      </c>
      <c r="Q820" s="167">
        <v>0</v>
      </c>
      <c r="R820" s="167">
        <f>Q820*H820</f>
        <v>0</v>
      </c>
      <c r="S820" s="167">
        <v>0</v>
      </c>
      <c r="T820" s="168">
        <f>S820*H820</f>
        <v>0</v>
      </c>
      <c r="AR820" s="18" t="s">
        <v>151</v>
      </c>
      <c r="AT820" s="18" t="s">
        <v>146</v>
      </c>
      <c r="AU820" s="18" t="s">
        <v>152</v>
      </c>
      <c r="AY820" s="18" t="s">
        <v>143</v>
      </c>
      <c r="BE820" s="169">
        <f>IF(N820="základní",J820,0)</f>
        <v>0</v>
      </c>
      <c r="BF820" s="169">
        <f>IF(N820="snížená",J820,0)</f>
        <v>0</v>
      </c>
      <c r="BG820" s="169">
        <f>IF(N820="zákl. přenesená",J820,0)</f>
        <v>0</v>
      </c>
      <c r="BH820" s="169">
        <f>IF(N820="sníž. přenesená",J820,0)</f>
        <v>0</v>
      </c>
      <c r="BI820" s="169">
        <f>IF(N820="nulová",J820,0)</f>
        <v>0</v>
      </c>
      <c r="BJ820" s="18" t="s">
        <v>152</v>
      </c>
      <c r="BK820" s="169">
        <f>ROUND(I820*H820,2)</f>
        <v>0</v>
      </c>
      <c r="BL820" s="18" t="s">
        <v>151</v>
      </c>
      <c r="BM820" s="18" t="s">
        <v>1113</v>
      </c>
    </row>
    <row r="821" spans="2:65" s="1" customFormat="1" ht="22.5" customHeight="1" x14ac:dyDescent="0.3">
      <c r="B821" s="158"/>
      <c r="C821" s="159" t="s">
        <v>1114</v>
      </c>
      <c r="D821" s="159" t="s">
        <v>146</v>
      </c>
      <c r="E821" s="160" t="s">
        <v>1115</v>
      </c>
      <c r="F821" s="161" t="s">
        <v>1116</v>
      </c>
      <c r="G821" s="162" t="s">
        <v>149</v>
      </c>
      <c r="H821" s="163">
        <v>214</v>
      </c>
      <c r="I821" s="322">
        <v>0</v>
      </c>
      <c r="J821" s="164">
        <f>ROUND(I821*H821,2)</f>
        <v>0</v>
      </c>
      <c r="K821" s="161" t="s">
        <v>150</v>
      </c>
      <c r="L821" s="34"/>
      <c r="M821" s="165" t="s">
        <v>3</v>
      </c>
      <c r="N821" s="166" t="s">
        <v>44</v>
      </c>
      <c r="O821" s="35"/>
      <c r="P821" s="167">
        <f>O821*H821</f>
        <v>0</v>
      </c>
      <c r="Q821" s="167">
        <v>0</v>
      </c>
      <c r="R821" s="167">
        <f>Q821*H821</f>
        <v>0</v>
      </c>
      <c r="S821" s="167">
        <v>0</v>
      </c>
      <c r="T821" s="168">
        <f>S821*H821</f>
        <v>0</v>
      </c>
      <c r="AR821" s="18" t="s">
        <v>151</v>
      </c>
      <c r="AT821" s="18" t="s">
        <v>146</v>
      </c>
      <c r="AU821" s="18" t="s">
        <v>152</v>
      </c>
      <c r="AY821" s="18" t="s">
        <v>143</v>
      </c>
      <c r="BE821" s="169">
        <f>IF(N821="základní",J821,0)</f>
        <v>0</v>
      </c>
      <c r="BF821" s="169">
        <f>IF(N821="snížená",J821,0)</f>
        <v>0</v>
      </c>
      <c r="BG821" s="169">
        <f>IF(N821="zákl. přenesená",J821,0)</f>
        <v>0</v>
      </c>
      <c r="BH821" s="169">
        <f>IF(N821="sníž. přenesená",J821,0)</f>
        <v>0</v>
      </c>
      <c r="BI821" s="169">
        <f>IF(N821="nulová",J821,0)</f>
        <v>0</v>
      </c>
      <c r="BJ821" s="18" t="s">
        <v>152</v>
      </c>
      <c r="BK821" s="169">
        <f>ROUND(I821*H821,2)</f>
        <v>0</v>
      </c>
      <c r="BL821" s="18" t="s">
        <v>151</v>
      </c>
      <c r="BM821" s="18" t="s">
        <v>1117</v>
      </c>
    </row>
    <row r="822" spans="2:65" s="1" customFormat="1" ht="22.5" customHeight="1" x14ac:dyDescent="0.3">
      <c r="B822" s="158"/>
      <c r="C822" s="159" t="s">
        <v>1118</v>
      </c>
      <c r="D822" s="159" t="s">
        <v>146</v>
      </c>
      <c r="E822" s="160" t="s">
        <v>1119</v>
      </c>
      <c r="F822" s="161" t="s">
        <v>1120</v>
      </c>
      <c r="G822" s="162" t="s">
        <v>149</v>
      </c>
      <c r="H822" s="163">
        <v>8560</v>
      </c>
      <c r="I822" s="322">
        <v>0</v>
      </c>
      <c r="J822" s="164">
        <f>ROUND(I822*H822,2)</f>
        <v>0</v>
      </c>
      <c r="K822" s="161" t="s">
        <v>150</v>
      </c>
      <c r="L822" s="34"/>
      <c r="M822" s="165" t="s">
        <v>3</v>
      </c>
      <c r="N822" s="166" t="s">
        <v>44</v>
      </c>
      <c r="O822" s="35"/>
      <c r="P822" s="167">
        <f>O822*H822</f>
        <v>0</v>
      </c>
      <c r="Q822" s="167">
        <v>0</v>
      </c>
      <c r="R822" s="167">
        <f>Q822*H822</f>
        <v>0</v>
      </c>
      <c r="S822" s="167">
        <v>0</v>
      </c>
      <c r="T822" s="168">
        <f>S822*H822</f>
        <v>0</v>
      </c>
      <c r="AR822" s="18" t="s">
        <v>151</v>
      </c>
      <c r="AT822" s="18" t="s">
        <v>146</v>
      </c>
      <c r="AU822" s="18" t="s">
        <v>152</v>
      </c>
      <c r="AY822" s="18" t="s">
        <v>143</v>
      </c>
      <c r="BE822" s="169">
        <f>IF(N822="základní",J822,0)</f>
        <v>0</v>
      </c>
      <c r="BF822" s="169">
        <f>IF(N822="snížená",J822,0)</f>
        <v>0</v>
      </c>
      <c r="BG822" s="169">
        <f>IF(N822="zákl. přenesená",J822,0)</f>
        <v>0</v>
      </c>
      <c r="BH822" s="169">
        <f>IF(N822="sníž. přenesená",J822,0)</f>
        <v>0</v>
      </c>
      <c r="BI822" s="169">
        <f>IF(N822="nulová",J822,0)</f>
        <v>0</v>
      </c>
      <c r="BJ822" s="18" t="s">
        <v>152</v>
      </c>
      <c r="BK822" s="169">
        <f>ROUND(I822*H822,2)</f>
        <v>0</v>
      </c>
      <c r="BL822" s="18" t="s">
        <v>151</v>
      </c>
      <c r="BM822" s="18" t="s">
        <v>1121</v>
      </c>
    </row>
    <row r="823" spans="2:65" s="11" customFormat="1" x14ac:dyDescent="0.3">
      <c r="B823" s="170"/>
      <c r="D823" s="171" t="s">
        <v>154</v>
      </c>
      <c r="E823" s="172" t="s">
        <v>3</v>
      </c>
      <c r="F823" s="173" t="s">
        <v>1108</v>
      </c>
      <c r="H823" s="174" t="s">
        <v>3</v>
      </c>
      <c r="I823" s="175"/>
      <c r="L823" s="170"/>
      <c r="M823" s="176"/>
      <c r="N823" s="177"/>
      <c r="O823" s="177"/>
      <c r="P823" s="177"/>
      <c r="Q823" s="177"/>
      <c r="R823" s="177"/>
      <c r="S823" s="177"/>
      <c r="T823" s="178"/>
      <c r="AT823" s="174" t="s">
        <v>154</v>
      </c>
      <c r="AU823" s="174" t="s">
        <v>152</v>
      </c>
      <c r="AV823" s="11" t="s">
        <v>23</v>
      </c>
      <c r="AW823" s="11" t="s">
        <v>36</v>
      </c>
      <c r="AX823" s="11" t="s">
        <v>72</v>
      </c>
      <c r="AY823" s="174" t="s">
        <v>143</v>
      </c>
    </row>
    <row r="824" spans="2:65" s="12" customFormat="1" x14ac:dyDescent="0.3">
      <c r="B824" s="179"/>
      <c r="D824" s="188" t="s">
        <v>154</v>
      </c>
      <c r="E824" s="197" t="s">
        <v>3</v>
      </c>
      <c r="F824" s="198" t="s">
        <v>1109</v>
      </c>
      <c r="H824" s="199">
        <v>8560</v>
      </c>
      <c r="I824" s="183"/>
      <c r="L824" s="179"/>
      <c r="M824" s="184"/>
      <c r="N824" s="185"/>
      <c r="O824" s="185"/>
      <c r="P824" s="185"/>
      <c r="Q824" s="185"/>
      <c r="R824" s="185"/>
      <c r="S824" s="185"/>
      <c r="T824" s="186"/>
      <c r="AT824" s="180" t="s">
        <v>154</v>
      </c>
      <c r="AU824" s="180" t="s">
        <v>152</v>
      </c>
      <c r="AV824" s="12" t="s">
        <v>152</v>
      </c>
      <c r="AW824" s="12" t="s">
        <v>36</v>
      </c>
      <c r="AX824" s="12" t="s">
        <v>23</v>
      </c>
      <c r="AY824" s="180" t="s">
        <v>143</v>
      </c>
    </row>
    <row r="825" spans="2:65" s="1" customFormat="1" ht="22.5" customHeight="1" x14ac:dyDescent="0.3">
      <c r="B825" s="158"/>
      <c r="C825" s="159" t="s">
        <v>1122</v>
      </c>
      <c r="D825" s="159" t="s">
        <v>146</v>
      </c>
      <c r="E825" s="160" t="s">
        <v>1123</v>
      </c>
      <c r="F825" s="161" t="s">
        <v>1124</v>
      </c>
      <c r="G825" s="162" t="s">
        <v>149</v>
      </c>
      <c r="H825" s="163">
        <v>214</v>
      </c>
      <c r="I825" s="322">
        <v>0</v>
      </c>
      <c r="J825" s="164">
        <f>ROUND(I825*H825,2)</f>
        <v>0</v>
      </c>
      <c r="K825" s="161" t="s">
        <v>150</v>
      </c>
      <c r="L825" s="34"/>
      <c r="M825" s="165" t="s">
        <v>3</v>
      </c>
      <c r="N825" s="166" t="s">
        <v>44</v>
      </c>
      <c r="O825" s="35"/>
      <c r="P825" s="167">
        <f>O825*H825</f>
        <v>0</v>
      </c>
      <c r="Q825" s="167">
        <v>0</v>
      </c>
      <c r="R825" s="167">
        <f>Q825*H825</f>
        <v>0</v>
      </c>
      <c r="S825" s="167">
        <v>0</v>
      </c>
      <c r="T825" s="168">
        <f>S825*H825</f>
        <v>0</v>
      </c>
      <c r="AR825" s="18" t="s">
        <v>151</v>
      </c>
      <c r="AT825" s="18" t="s">
        <v>146</v>
      </c>
      <c r="AU825" s="18" t="s">
        <v>152</v>
      </c>
      <c r="AY825" s="18" t="s">
        <v>143</v>
      </c>
      <c r="BE825" s="169">
        <f>IF(N825="základní",J825,0)</f>
        <v>0</v>
      </c>
      <c r="BF825" s="169">
        <f>IF(N825="snížená",J825,0)</f>
        <v>0</v>
      </c>
      <c r="BG825" s="169">
        <f>IF(N825="zákl. přenesená",J825,0)</f>
        <v>0</v>
      </c>
      <c r="BH825" s="169">
        <f>IF(N825="sníž. přenesená",J825,0)</f>
        <v>0</v>
      </c>
      <c r="BI825" s="169">
        <f>IF(N825="nulová",J825,0)</f>
        <v>0</v>
      </c>
      <c r="BJ825" s="18" t="s">
        <v>152</v>
      </c>
      <c r="BK825" s="169">
        <f>ROUND(I825*H825,2)</f>
        <v>0</v>
      </c>
      <c r="BL825" s="18" t="s">
        <v>151</v>
      </c>
      <c r="BM825" s="18" t="s">
        <v>1125</v>
      </c>
    </row>
    <row r="826" spans="2:65" s="10" customFormat="1" ht="29.85" customHeight="1" x14ac:dyDescent="0.3">
      <c r="B826" s="144"/>
      <c r="D826" s="155" t="s">
        <v>71</v>
      </c>
      <c r="E826" s="156" t="s">
        <v>883</v>
      </c>
      <c r="F826" s="156" t="s">
        <v>1126</v>
      </c>
      <c r="I826" s="147"/>
      <c r="J826" s="157">
        <f>BK826</f>
        <v>0</v>
      </c>
      <c r="L826" s="144"/>
      <c r="M826" s="149"/>
      <c r="N826" s="150"/>
      <c r="O826" s="150"/>
      <c r="P826" s="151">
        <f>SUM(P827:P842)</f>
        <v>0</v>
      </c>
      <c r="Q826" s="150"/>
      <c r="R826" s="151">
        <f>SUM(R827:R842)</f>
        <v>2.6160000000000003E-2</v>
      </c>
      <c r="S826" s="150"/>
      <c r="T826" s="152">
        <f>SUM(T827:T842)</f>
        <v>0</v>
      </c>
      <c r="AR826" s="145" t="s">
        <v>23</v>
      </c>
      <c r="AT826" s="153" t="s">
        <v>71</v>
      </c>
      <c r="AU826" s="153" t="s">
        <v>23</v>
      </c>
      <c r="AY826" s="145" t="s">
        <v>143</v>
      </c>
      <c r="BK826" s="154">
        <f>SUM(BK827:BK842)</f>
        <v>0</v>
      </c>
    </row>
    <row r="827" spans="2:65" s="1" customFormat="1" ht="31.5" customHeight="1" x14ac:dyDescent="0.3">
      <c r="B827" s="158"/>
      <c r="C827" s="159" t="s">
        <v>1127</v>
      </c>
      <c r="D827" s="159" t="s">
        <v>146</v>
      </c>
      <c r="E827" s="160" t="s">
        <v>1128</v>
      </c>
      <c r="F827" s="161" t="s">
        <v>1129</v>
      </c>
      <c r="G827" s="162" t="s">
        <v>470</v>
      </c>
      <c r="H827" s="163">
        <v>28</v>
      </c>
      <c r="I827" s="322">
        <v>0</v>
      </c>
      <c r="J827" s="164">
        <f>ROUND(I827*H827,2)</f>
        <v>0</v>
      </c>
      <c r="K827" s="161" t="s">
        <v>150</v>
      </c>
      <c r="L827" s="34"/>
      <c r="M827" s="165" t="s">
        <v>3</v>
      </c>
      <c r="N827" s="166" t="s">
        <v>44</v>
      </c>
      <c r="O827" s="35"/>
      <c r="P827" s="167">
        <f>O827*H827</f>
        <v>0</v>
      </c>
      <c r="Q827" s="167">
        <v>4.0000000000000003E-5</v>
      </c>
      <c r="R827" s="167">
        <f>Q827*H827</f>
        <v>1.1200000000000001E-3</v>
      </c>
      <c r="S827" s="167">
        <v>0</v>
      </c>
      <c r="T827" s="168">
        <f>S827*H827</f>
        <v>0</v>
      </c>
      <c r="AR827" s="18" t="s">
        <v>151</v>
      </c>
      <c r="AT827" s="18" t="s">
        <v>146</v>
      </c>
      <c r="AU827" s="18" t="s">
        <v>152</v>
      </c>
      <c r="AY827" s="18" t="s">
        <v>143</v>
      </c>
      <c r="BE827" s="169">
        <f>IF(N827="základní",J827,0)</f>
        <v>0</v>
      </c>
      <c r="BF827" s="169">
        <f>IF(N827="snížená",J827,0)</f>
        <v>0</v>
      </c>
      <c r="BG827" s="169">
        <f>IF(N827="zákl. přenesená",J827,0)</f>
        <v>0</v>
      </c>
      <c r="BH827" s="169">
        <f>IF(N827="sníž. přenesená",J827,0)</f>
        <v>0</v>
      </c>
      <c r="BI827" s="169">
        <f>IF(N827="nulová",J827,0)</f>
        <v>0</v>
      </c>
      <c r="BJ827" s="18" t="s">
        <v>152</v>
      </c>
      <c r="BK827" s="169">
        <f>ROUND(I827*H827,2)</f>
        <v>0</v>
      </c>
      <c r="BL827" s="18" t="s">
        <v>151</v>
      </c>
      <c r="BM827" s="18" t="s">
        <v>1130</v>
      </c>
    </row>
    <row r="828" spans="2:65" s="11" customFormat="1" x14ac:dyDescent="0.3">
      <c r="B828" s="170"/>
      <c r="D828" s="171" t="s">
        <v>154</v>
      </c>
      <c r="E828" s="172" t="s">
        <v>3</v>
      </c>
      <c r="F828" s="173" t="s">
        <v>1131</v>
      </c>
      <c r="H828" s="174" t="s">
        <v>3</v>
      </c>
      <c r="I828" s="175"/>
      <c r="L828" s="170"/>
      <c r="M828" s="176"/>
      <c r="N828" s="177"/>
      <c r="O828" s="177"/>
      <c r="P828" s="177"/>
      <c r="Q828" s="177"/>
      <c r="R828" s="177"/>
      <c r="S828" s="177"/>
      <c r="T828" s="178"/>
      <c r="AT828" s="174" t="s">
        <v>154</v>
      </c>
      <c r="AU828" s="174" t="s">
        <v>152</v>
      </c>
      <c r="AV828" s="11" t="s">
        <v>23</v>
      </c>
      <c r="AW828" s="11" t="s">
        <v>36</v>
      </c>
      <c r="AX828" s="11" t="s">
        <v>72</v>
      </c>
      <c r="AY828" s="174" t="s">
        <v>143</v>
      </c>
    </row>
    <row r="829" spans="2:65" s="11" customFormat="1" x14ac:dyDescent="0.3">
      <c r="B829" s="170"/>
      <c r="D829" s="171" t="s">
        <v>154</v>
      </c>
      <c r="E829" s="172" t="s">
        <v>3</v>
      </c>
      <c r="F829" s="173" t="s">
        <v>1132</v>
      </c>
      <c r="H829" s="174" t="s">
        <v>3</v>
      </c>
      <c r="I829" s="175"/>
      <c r="L829" s="170"/>
      <c r="M829" s="176"/>
      <c r="N829" s="177"/>
      <c r="O829" s="177"/>
      <c r="P829" s="177"/>
      <c r="Q829" s="177"/>
      <c r="R829" s="177"/>
      <c r="S829" s="177"/>
      <c r="T829" s="178"/>
      <c r="AT829" s="174" t="s">
        <v>154</v>
      </c>
      <c r="AU829" s="174" t="s">
        <v>152</v>
      </c>
      <c r="AV829" s="11" t="s">
        <v>23</v>
      </c>
      <c r="AW829" s="11" t="s">
        <v>36</v>
      </c>
      <c r="AX829" s="11" t="s">
        <v>72</v>
      </c>
      <c r="AY829" s="174" t="s">
        <v>143</v>
      </c>
    </row>
    <row r="830" spans="2:65" s="12" customFormat="1" x14ac:dyDescent="0.3">
      <c r="B830" s="179"/>
      <c r="D830" s="188" t="s">
        <v>154</v>
      </c>
      <c r="E830" s="197" t="s">
        <v>3</v>
      </c>
      <c r="F830" s="198" t="s">
        <v>353</v>
      </c>
      <c r="H830" s="199">
        <v>28</v>
      </c>
      <c r="I830" s="183"/>
      <c r="L830" s="179"/>
      <c r="M830" s="184"/>
      <c r="N830" s="185"/>
      <c r="O830" s="185"/>
      <c r="P830" s="185"/>
      <c r="Q830" s="185"/>
      <c r="R830" s="185"/>
      <c r="S830" s="185"/>
      <c r="T830" s="186"/>
      <c r="AT830" s="180" t="s">
        <v>154</v>
      </c>
      <c r="AU830" s="180" t="s">
        <v>152</v>
      </c>
      <c r="AV830" s="12" t="s">
        <v>152</v>
      </c>
      <c r="AW830" s="12" t="s">
        <v>36</v>
      </c>
      <c r="AX830" s="12" t="s">
        <v>23</v>
      </c>
      <c r="AY830" s="180" t="s">
        <v>143</v>
      </c>
    </row>
    <row r="831" spans="2:65" s="1" customFormat="1" ht="31.5" customHeight="1" x14ac:dyDescent="0.3">
      <c r="B831" s="158"/>
      <c r="C831" s="159" t="s">
        <v>1133</v>
      </c>
      <c r="D831" s="159" t="s">
        <v>146</v>
      </c>
      <c r="E831" s="160" t="s">
        <v>1134</v>
      </c>
      <c r="F831" s="161" t="s">
        <v>1135</v>
      </c>
      <c r="G831" s="162" t="s">
        <v>470</v>
      </c>
      <c r="H831" s="163">
        <v>24</v>
      </c>
      <c r="I831" s="322">
        <v>0</v>
      </c>
      <c r="J831" s="164">
        <f>ROUND(I831*H831,2)</f>
        <v>0</v>
      </c>
      <c r="K831" s="161" t="s">
        <v>150</v>
      </c>
      <c r="L831" s="34"/>
      <c r="M831" s="165" t="s">
        <v>3</v>
      </c>
      <c r="N831" s="166" t="s">
        <v>44</v>
      </c>
      <c r="O831" s="35"/>
      <c r="P831" s="167">
        <f>O831*H831</f>
        <v>0</v>
      </c>
      <c r="Q831" s="167">
        <v>1.1E-4</v>
      </c>
      <c r="R831" s="167">
        <f>Q831*H831</f>
        <v>2.64E-3</v>
      </c>
      <c r="S831" s="167">
        <v>0</v>
      </c>
      <c r="T831" s="168">
        <f>S831*H831</f>
        <v>0</v>
      </c>
      <c r="AR831" s="18" t="s">
        <v>151</v>
      </c>
      <c r="AT831" s="18" t="s">
        <v>146</v>
      </c>
      <c r="AU831" s="18" t="s">
        <v>152</v>
      </c>
      <c r="AY831" s="18" t="s">
        <v>143</v>
      </c>
      <c r="BE831" s="169">
        <f>IF(N831="základní",J831,0)</f>
        <v>0</v>
      </c>
      <c r="BF831" s="169">
        <f>IF(N831="snížená",J831,0)</f>
        <v>0</v>
      </c>
      <c r="BG831" s="169">
        <f>IF(N831="zákl. přenesená",J831,0)</f>
        <v>0</v>
      </c>
      <c r="BH831" s="169">
        <f>IF(N831="sníž. přenesená",J831,0)</f>
        <v>0</v>
      </c>
      <c r="BI831" s="169">
        <f>IF(N831="nulová",J831,0)</f>
        <v>0</v>
      </c>
      <c r="BJ831" s="18" t="s">
        <v>152</v>
      </c>
      <c r="BK831" s="169">
        <f>ROUND(I831*H831,2)</f>
        <v>0</v>
      </c>
      <c r="BL831" s="18" t="s">
        <v>151</v>
      </c>
      <c r="BM831" s="18" t="s">
        <v>1136</v>
      </c>
    </row>
    <row r="832" spans="2:65" s="11" customFormat="1" x14ac:dyDescent="0.3">
      <c r="B832" s="170"/>
      <c r="D832" s="171" t="s">
        <v>154</v>
      </c>
      <c r="E832" s="172" t="s">
        <v>3</v>
      </c>
      <c r="F832" s="173" t="s">
        <v>1137</v>
      </c>
      <c r="H832" s="174" t="s">
        <v>3</v>
      </c>
      <c r="I832" s="175"/>
      <c r="L832" s="170"/>
      <c r="M832" s="176"/>
      <c r="N832" s="177"/>
      <c r="O832" s="177"/>
      <c r="P832" s="177"/>
      <c r="Q832" s="177"/>
      <c r="R832" s="177"/>
      <c r="S832" s="177"/>
      <c r="T832" s="178"/>
      <c r="AT832" s="174" t="s">
        <v>154</v>
      </c>
      <c r="AU832" s="174" t="s">
        <v>152</v>
      </c>
      <c r="AV832" s="11" t="s">
        <v>23</v>
      </c>
      <c r="AW832" s="11" t="s">
        <v>36</v>
      </c>
      <c r="AX832" s="11" t="s">
        <v>72</v>
      </c>
      <c r="AY832" s="174" t="s">
        <v>143</v>
      </c>
    </row>
    <row r="833" spans="2:65" s="11" customFormat="1" x14ac:dyDescent="0.3">
      <c r="B833" s="170"/>
      <c r="D833" s="171" t="s">
        <v>154</v>
      </c>
      <c r="E833" s="172" t="s">
        <v>3</v>
      </c>
      <c r="F833" s="173" t="s">
        <v>1138</v>
      </c>
      <c r="H833" s="174" t="s">
        <v>3</v>
      </c>
      <c r="I833" s="175"/>
      <c r="L833" s="170"/>
      <c r="M833" s="176"/>
      <c r="N833" s="177"/>
      <c r="O833" s="177"/>
      <c r="P833" s="177"/>
      <c r="Q833" s="177"/>
      <c r="R833" s="177"/>
      <c r="S833" s="177"/>
      <c r="T833" s="178"/>
      <c r="AT833" s="174" t="s">
        <v>154</v>
      </c>
      <c r="AU833" s="174" t="s">
        <v>152</v>
      </c>
      <c r="AV833" s="11" t="s">
        <v>23</v>
      </c>
      <c r="AW833" s="11" t="s">
        <v>36</v>
      </c>
      <c r="AX833" s="11" t="s">
        <v>72</v>
      </c>
      <c r="AY833" s="174" t="s">
        <v>143</v>
      </c>
    </row>
    <row r="834" spans="2:65" s="12" customFormat="1" x14ac:dyDescent="0.3">
      <c r="B834" s="179"/>
      <c r="D834" s="188" t="s">
        <v>154</v>
      </c>
      <c r="E834" s="197" t="s">
        <v>3</v>
      </c>
      <c r="F834" s="198" t="s">
        <v>1139</v>
      </c>
      <c r="H834" s="199">
        <v>24</v>
      </c>
      <c r="I834" s="183"/>
      <c r="L834" s="179"/>
      <c r="M834" s="184"/>
      <c r="N834" s="185"/>
      <c r="O834" s="185"/>
      <c r="P834" s="185"/>
      <c r="Q834" s="185"/>
      <c r="R834" s="185"/>
      <c r="S834" s="185"/>
      <c r="T834" s="186"/>
      <c r="AT834" s="180" t="s">
        <v>154</v>
      </c>
      <c r="AU834" s="180" t="s">
        <v>152</v>
      </c>
      <c r="AV834" s="12" t="s">
        <v>152</v>
      </c>
      <c r="AW834" s="12" t="s">
        <v>36</v>
      </c>
      <c r="AX834" s="12" t="s">
        <v>23</v>
      </c>
      <c r="AY834" s="180" t="s">
        <v>143</v>
      </c>
    </row>
    <row r="835" spans="2:65" s="1" customFormat="1" ht="22.5" customHeight="1" x14ac:dyDescent="0.3">
      <c r="B835" s="158"/>
      <c r="C835" s="159" t="s">
        <v>1140</v>
      </c>
      <c r="D835" s="159" t="s">
        <v>146</v>
      </c>
      <c r="E835" s="160" t="s">
        <v>1141</v>
      </c>
      <c r="F835" s="161" t="s">
        <v>1142</v>
      </c>
      <c r="G835" s="162" t="s">
        <v>470</v>
      </c>
      <c r="H835" s="163">
        <v>52</v>
      </c>
      <c r="I835" s="322">
        <v>0</v>
      </c>
      <c r="J835" s="164">
        <f>ROUND(I835*H835,2)</f>
        <v>0</v>
      </c>
      <c r="K835" s="161" t="s">
        <v>150</v>
      </c>
      <c r="L835" s="34"/>
      <c r="M835" s="165" t="s">
        <v>3</v>
      </c>
      <c r="N835" s="166" t="s">
        <v>44</v>
      </c>
      <c r="O835" s="35"/>
      <c r="P835" s="167">
        <f>O835*H835</f>
        <v>0</v>
      </c>
      <c r="Q835" s="167">
        <v>2.0000000000000001E-4</v>
      </c>
      <c r="R835" s="167">
        <f>Q835*H835</f>
        <v>1.0400000000000001E-2</v>
      </c>
      <c r="S835" s="167">
        <v>0</v>
      </c>
      <c r="T835" s="168">
        <f>S835*H835</f>
        <v>0</v>
      </c>
      <c r="AR835" s="18" t="s">
        <v>151</v>
      </c>
      <c r="AT835" s="18" t="s">
        <v>146</v>
      </c>
      <c r="AU835" s="18" t="s">
        <v>152</v>
      </c>
      <c r="AY835" s="18" t="s">
        <v>143</v>
      </c>
      <c r="BE835" s="169">
        <f>IF(N835="základní",J835,0)</f>
        <v>0</v>
      </c>
      <c r="BF835" s="169">
        <f>IF(N835="snížená",J835,0)</f>
        <v>0</v>
      </c>
      <c r="BG835" s="169">
        <f>IF(N835="zákl. přenesená",J835,0)</f>
        <v>0</v>
      </c>
      <c r="BH835" s="169">
        <f>IF(N835="sníž. přenesená",J835,0)</f>
        <v>0</v>
      </c>
      <c r="BI835" s="169">
        <f>IF(N835="nulová",J835,0)</f>
        <v>0</v>
      </c>
      <c r="BJ835" s="18" t="s">
        <v>152</v>
      </c>
      <c r="BK835" s="169">
        <f>ROUND(I835*H835,2)</f>
        <v>0</v>
      </c>
      <c r="BL835" s="18" t="s">
        <v>151</v>
      </c>
      <c r="BM835" s="18" t="s">
        <v>1143</v>
      </c>
    </row>
    <row r="836" spans="2:65" s="12" customFormat="1" x14ac:dyDescent="0.3">
      <c r="B836" s="179"/>
      <c r="D836" s="188" t="s">
        <v>154</v>
      </c>
      <c r="E836" s="197" t="s">
        <v>3</v>
      </c>
      <c r="F836" s="198" t="s">
        <v>1144</v>
      </c>
      <c r="H836" s="199">
        <v>52</v>
      </c>
      <c r="I836" s="183"/>
      <c r="L836" s="179"/>
      <c r="M836" s="184"/>
      <c r="N836" s="185"/>
      <c r="O836" s="185"/>
      <c r="P836" s="185"/>
      <c r="Q836" s="185"/>
      <c r="R836" s="185"/>
      <c r="S836" s="185"/>
      <c r="T836" s="186"/>
      <c r="AT836" s="180" t="s">
        <v>154</v>
      </c>
      <c r="AU836" s="180" t="s">
        <v>152</v>
      </c>
      <c r="AV836" s="12" t="s">
        <v>152</v>
      </c>
      <c r="AW836" s="12" t="s">
        <v>36</v>
      </c>
      <c r="AX836" s="12" t="s">
        <v>23</v>
      </c>
      <c r="AY836" s="180" t="s">
        <v>143</v>
      </c>
    </row>
    <row r="837" spans="2:65" s="1" customFormat="1" ht="31.5" customHeight="1" x14ac:dyDescent="0.3">
      <c r="B837" s="158"/>
      <c r="C837" s="159" t="s">
        <v>1145</v>
      </c>
      <c r="D837" s="159" t="s">
        <v>146</v>
      </c>
      <c r="E837" s="160" t="s">
        <v>1146</v>
      </c>
      <c r="F837" s="161" t="s">
        <v>1147</v>
      </c>
      <c r="G837" s="162" t="s">
        <v>402</v>
      </c>
      <c r="H837" s="163">
        <v>21</v>
      </c>
      <c r="I837" s="322">
        <v>0</v>
      </c>
      <c r="J837" s="164">
        <f t="shared" ref="J837:J842" si="0">ROUND(I837*H837,2)</f>
        <v>0</v>
      </c>
      <c r="K837" s="161" t="s">
        <v>3</v>
      </c>
      <c r="L837" s="34"/>
      <c r="M837" s="165" t="s">
        <v>3</v>
      </c>
      <c r="N837" s="166" t="s">
        <v>44</v>
      </c>
      <c r="O837" s="35"/>
      <c r="P837" s="167">
        <f t="shared" ref="P837:P842" si="1">O837*H837</f>
        <v>0</v>
      </c>
      <c r="Q837" s="167">
        <v>0</v>
      </c>
      <c r="R837" s="167">
        <f t="shared" ref="R837:R842" si="2">Q837*H837</f>
        <v>0</v>
      </c>
      <c r="S837" s="167">
        <v>0</v>
      </c>
      <c r="T837" s="168">
        <f t="shared" ref="T837:T842" si="3">S837*H837</f>
        <v>0</v>
      </c>
      <c r="AR837" s="18" t="s">
        <v>151</v>
      </c>
      <c r="AT837" s="18" t="s">
        <v>146</v>
      </c>
      <c r="AU837" s="18" t="s">
        <v>152</v>
      </c>
      <c r="AY837" s="18" t="s">
        <v>143</v>
      </c>
      <c r="BE837" s="169">
        <f t="shared" ref="BE837:BE842" si="4">IF(N837="základní",J837,0)</f>
        <v>0</v>
      </c>
      <c r="BF837" s="169">
        <f t="shared" ref="BF837:BF842" si="5">IF(N837="snížená",J837,0)</f>
        <v>0</v>
      </c>
      <c r="BG837" s="169">
        <f t="shared" ref="BG837:BG842" si="6">IF(N837="zákl. přenesená",J837,0)</f>
        <v>0</v>
      </c>
      <c r="BH837" s="169">
        <f t="shared" ref="BH837:BH842" si="7">IF(N837="sníž. přenesená",J837,0)</f>
        <v>0</v>
      </c>
      <c r="BI837" s="169">
        <f t="shared" ref="BI837:BI842" si="8">IF(N837="nulová",J837,0)</f>
        <v>0</v>
      </c>
      <c r="BJ837" s="18" t="s">
        <v>152</v>
      </c>
      <c r="BK837" s="169">
        <f t="shared" ref="BK837:BK842" si="9">ROUND(I837*H837,2)</f>
        <v>0</v>
      </c>
      <c r="BL837" s="18" t="s">
        <v>151</v>
      </c>
      <c r="BM837" s="18" t="s">
        <v>1148</v>
      </c>
    </row>
    <row r="838" spans="2:65" s="1" customFormat="1" ht="31.5" customHeight="1" x14ac:dyDescent="0.3">
      <c r="B838" s="158"/>
      <c r="C838" s="159" t="s">
        <v>1149</v>
      </c>
      <c r="D838" s="159" t="s">
        <v>146</v>
      </c>
      <c r="E838" s="160" t="s">
        <v>1150</v>
      </c>
      <c r="F838" s="161" t="s">
        <v>1151</v>
      </c>
      <c r="G838" s="162" t="s">
        <v>402</v>
      </c>
      <c r="H838" s="163">
        <v>21.5</v>
      </c>
      <c r="I838" s="322">
        <v>0</v>
      </c>
      <c r="J838" s="164">
        <f t="shared" si="0"/>
        <v>0</v>
      </c>
      <c r="K838" s="161" t="s">
        <v>3</v>
      </c>
      <c r="L838" s="34"/>
      <c r="M838" s="165" t="s">
        <v>3</v>
      </c>
      <c r="N838" s="166" t="s">
        <v>44</v>
      </c>
      <c r="O838" s="35"/>
      <c r="P838" s="167">
        <f t="shared" si="1"/>
        <v>0</v>
      </c>
      <c r="Q838" s="167">
        <v>0</v>
      </c>
      <c r="R838" s="167">
        <f t="shared" si="2"/>
        <v>0</v>
      </c>
      <c r="S838" s="167">
        <v>0</v>
      </c>
      <c r="T838" s="168">
        <f t="shared" si="3"/>
        <v>0</v>
      </c>
      <c r="AR838" s="18" t="s">
        <v>151</v>
      </c>
      <c r="AT838" s="18" t="s">
        <v>146</v>
      </c>
      <c r="AU838" s="18" t="s">
        <v>152</v>
      </c>
      <c r="AY838" s="18" t="s">
        <v>143</v>
      </c>
      <c r="BE838" s="169">
        <f t="shared" si="4"/>
        <v>0</v>
      </c>
      <c r="BF838" s="169">
        <f t="shared" si="5"/>
        <v>0</v>
      </c>
      <c r="BG838" s="169">
        <f t="shared" si="6"/>
        <v>0</v>
      </c>
      <c r="BH838" s="169">
        <f t="shared" si="7"/>
        <v>0</v>
      </c>
      <c r="BI838" s="169">
        <f t="shared" si="8"/>
        <v>0</v>
      </c>
      <c r="BJ838" s="18" t="s">
        <v>152</v>
      </c>
      <c r="BK838" s="169">
        <f t="shared" si="9"/>
        <v>0</v>
      </c>
      <c r="BL838" s="18" t="s">
        <v>151</v>
      </c>
      <c r="BM838" s="18" t="s">
        <v>1152</v>
      </c>
    </row>
    <row r="839" spans="2:65" s="1" customFormat="1" ht="22.5" customHeight="1" x14ac:dyDescent="0.3">
      <c r="B839" s="158"/>
      <c r="C839" s="159" t="s">
        <v>1153</v>
      </c>
      <c r="D839" s="159" t="s">
        <v>146</v>
      </c>
      <c r="E839" s="160" t="s">
        <v>1154</v>
      </c>
      <c r="F839" s="161" t="s">
        <v>1155</v>
      </c>
      <c r="G839" s="162" t="s">
        <v>470</v>
      </c>
      <c r="H839" s="163">
        <v>2</v>
      </c>
      <c r="I839" s="322">
        <v>0</v>
      </c>
      <c r="J839" s="164">
        <f t="shared" si="0"/>
        <v>0</v>
      </c>
      <c r="K839" s="161" t="s">
        <v>3</v>
      </c>
      <c r="L839" s="34"/>
      <c r="M839" s="165" t="s">
        <v>3</v>
      </c>
      <c r="N839" s="166" t="s">
        <v>44</v>
      </c>
      <c r="O839" s="35"/>
      <c r="P839" s="167">
        <f t="shared" si="1"/>
        <v>0</v>
      </c>
      <c r="Q839" s="167">
        <v>0</v>
      </c>
      <c r="R839" s="167">
        <f t="shared" si="2"/>
        <v>0</v>
      </c>
      <c r="S839" s="167">
        <v>0</v>
      </c>
      <c r="T839" s="168">
        <f t="shared" si="3"/>
        <v>0</v>
      </c>
      <c r="AR839" s="18" t="s">
        <v>247</v>
      </c>
      <c r="AT839" s="18" t="s">
        <v>146</v>
      </c>
      <c r="AU839" s="18" t="s">
        <v>152</v>
      </c>
      <c r="AY839" s="18" t="s">
        <v>143</v>
      </c>
      <c r="BE839" s="169">
        <f t="shared" si="4"/>
        <v>0</v>
      </c>
      <c r="BF839" s="169">
        <f t="shared" si="5"/>
        <v>0</v>
      </c>
      <c r="BG839" s="169">
        <f t="shared" si="6"/>
        <v>0</v>
      </c>
      <c r="BH839" s="169">
        <f t="shared" si="7"/>
        <v>0</v>
      </c>
      <c r="BI839" s="169">
        <f t="shared" si="8"/>
        <v>0</v>
      </c>
      <c r="BJ839" s="18" t="s">
        <v>152</v>
      </c>
      <c r="BK839" s="169">
        <f t="shared" si="9"/>
        <v>0</v>
      </c>
      <c r="BL839" s="18" t="s">
        <v>247</v>
      </c>
      <c r="BM839" s="18" t="s">
        <v>1156</v>
      </c>
    </row>
    <row r="840" spans="2:65" s="1" customFormat="1" ht="22.5" customHeight="1" x14ac:dyDescent="0.3">
      <c r="B840" s="158"/>
      <c r="C840" s="159" t="s">
        <v>1157</v>
      </c>
      <c r="D840" s="159" t="s">
        <v>146</v>
      </c>
      <c r="E840" s="160" t="s">
        <v>1158</v>
      </c>
      <c r="F840" s="161" t="s">
        <v>1159</v>
      </c>
      <c r="G840" s="162" t="s">
        <v>470</v>
      </c>
      <c r="H840" s="163">
        <v>1</v>
      </c>
      <c r="I840" s="322">
        <v>0</v>
      </c>
      <c r="J840" s="164">
        <f t="shared" si="0"/>
        <v>0</v>
      </c>
      <c r="K840" s="161" t="s">
        <v>3</v>
      </c>
      <c r="L840" s="34"/>
      <c r="M840" s="165" t="s">
        <v>3</v>
      </c>
      <c r="N840" s="166" t="s">
        <v>44</v>
      </c>
      <c r="O840" s="35"/>
      <c r="P840" s="167">
        <f t="shared" si="1"/>
        <v>0</v>
      </c>
      <c r="Q840" s="167">
        <v>0</v>
      </c>
      <c r="R840" s="167">
        <f t="shared" si="2"/>
        <v>0</v>
      </c>
      <c r="S840" s="167">
        <v>0</v>
      </c>
      <c r="T840" s="168">
        <f t="shared" si="3"/>
        <v>0</v>
      </c>
      <c r="AR840" s="18" t="s">
        <v>247</v>
      </c>
      <c r="AT840" s="18" t="s">
        <v>146</v>
      </c>
      <c r="AU840" s="18" t="s">
        <v>152</v>
      </c>
      <c r="AY840" s="18" t="s">
        <v>143</v>
      </c>
      <c r="BE840" s="169">
        <f t="shared" si="4"/>
        <v>0</v>
      </c>
      <c r="BF840" s="169">
        <f t="shared" si="5"/>
        <v>0</v>
      </c>
      <c r="BG840" s="169">
        <f t="shared" si="6"/>
        <v>0</v>
      </c>
      <c r="BH840" s="169">
        <f t="shared" si="7"/>
        <v>0</v>
      </c>
      <c r="BI840" s="169">
        <f t="shared" si="8"/>
        <v>0</v>
      </c>
      <c r="BJ840" s="18" t="s">
        <v>152</v>
      </c>
      <c r="BK840" s="169">
        <f t="shared" si="9"/>
        <v>0</v>
      </c>
      <c r="BL840" s="18" t="s">
        <v>247</v>
      </c>
      <c r="BM840" s="18" t="s">
        <v>1160</v>
      </c>
    </row>
    <row r="841" spans="2:65" s="1" customFormat="1" ht="22.5" customHeight="1" x14ac:dyDescent="0.3">
      <c r="B841" s="158"/>
      <c r="C841" s="159" t="s">
        <v>1161</v>
      </c>
      <c r="D841" s="159" t="s">
        <v>146</v>
      </c>
      <c r="E841" s="160" t="s">
        <v>1162</v>
      </c>
      <c r="F841" s="161" t="s">
        <v>1163</v>
      </c>
      <c r="G841" s="162" t="s">
        <v>470</v>
      </c>
      <c r="H841" s="163">
        <v>1</v>
      </c>
      <c r="I841" s="322">
        <v>0</v>
      </c>
      <c r="J841" s="164">
        <f t="shared" si="0"/>
        <v>0</v>
      </c>
      <c r="K841" s="161" t="s">
        <v>3</v>
      </c>
      <c r="L841" s="34"/>
      <c r="M841" s="165" t="s">
        <v>3</v>
      </c>
      <c r="N841" s="166" t="s">
        <v>44</v>
      </c>
      <c r="O841" s="35"/>
      <c r="P841" s="167">
        <f t="shared" si="1"/>
        <v>0</v>
      </c>
      <c r="Q841" s="167">
        <v>0</v>
      </c>
      <c r="R841" s="167">
        <f t="shared" si="2"/>
        <v>0</v>
      </c>
      <c r="S841" s="167">
        <v>0</v>
      </c>
      <c r="T841" s="168">
        <f t="shared" si="3"/>
        <v>0</v>
      </c>
      <c r="AR841" s="18" t="s">
        <v>247</v>
      </c>
      <c r="AT841" s="18" t="s">
        <v>146</v>
      </c>
      <c r="AU841" s="18" t="s">
        <v>152</v>
      </c>
      <c r="AY841" s="18" t="s">
        <v>143</v>
      </c>
      <c r="BE841" s="169">
        <f t="shared" si="4"/>
        <v>0</v>
      </c>
      <c r="BF841" s="169">
        <f t="shared" si="5"/>
        <v>0</v>
      </c>
      <c r="BG841" s="169">
        <f t="shared" si="6"/>
        <v>0</v>
      </c>
      <c r="BH841" s="169">
        <f t="shared" si="7"/>
        <v>0</v>
      </c>
      <c r="BI841" s="169">
        <f t="shared" si="8"/>
        <v>0</v>
      </c>
      <c r="BJ841" s="18" t="s">
        <v>152</v>
      </c>
      <c r="BK841" s="169">
        <f t="shared" si="9"/>
        <v>0</v>
      </c>
      <c r="BL841" s="18" t="s">
        <v>247</v>
      </c>
      <c r="BM841" s="18" t="s">
        <v>1164</v>
      </c>
    </row>
    <row r="842" spans="2:65" s="1" customFormat="1" ht="22.5" customHeight="1" x14ac:dyDescent="0.3">
      <c r="B842" s="158"/>
      <c r="C842" s="159" t="s">
        <v>1165</v>
      </c>
      <c r="D842" s="159" t="s">
        <v>146</v>
      </c>
      <c r="E842" s="160" t="s">
        <v>1166</v>
      </c>
      <c r="F842" s="161" t="s">
        <v>1167</v>
      </c>
      <c r="G842" s="162" t="s">
        <v>149</v>
      </c>
      <c r="H842" s="163">
        <v>300</v>
      </c>
      <c r="I842" s="322">
        <v>0</v>
      </c>
      <c r="J842" s="164">
        <f t="shared" si="0"/>
        <v>0</v>
      </c>
      <c r="K842" s="161" t="s">
        <v>150</v>
      </c>
      <c r="L842" s="34"/>
      <c r="M842" s="165" t="s">
        <v>3</v>
      </c>
      <c r="N842" s="166" t="s">
        <v>44</v>
      </c>
      <c r="O842" s="35"/>
      <c r="P842" s="167">
        <f t="shared" si="1"/>
        <v>0</v>
      </c>
      <c r="Q842" s="167">
        <v>4.0000000000000003E-5</v>
      </c>
      <c r="R842" s="167">
        <f t="shared" si="2"/>
        <v>1.2E-2</v>
      </c>
      <c r="S842" s="167">
        <v>0</v>
      </c>
      <c r="T842" s="168">
        <f t="shared" si="3"/>
        <v>0</v>
      </c>
      <c r="AR842" s="18" t="s">
        <v>247</v>
      </c>
      <c r="AT842" s="18" t="s">
        <v>146</v>
      </c>
      <c r="AU842" s="18" t="s">
        <v>152</v>
      </c>
      <c r="AY842" s="18" t="s">
        <v>143</v>
      </c>
      <c r="BE842" s="169">
        <f t="shared" si="4"/>
        <v>0</v>
      </c>
      <c r="BF842" s="169">
        <f t="shared" si="5"/>
        <v>0</v>
      </c>
      <c r="BG842" s="169">
        <f t="shared" si="6"/>
        <v>0</v>
      </c>
      <c r="BH842" s="169">
        <f t="shared" si="7"/>
        <v>0</v>
      </c>
      <c r="BI842" s="169">
        <f t="shared" si="8"/>
        <v>0</v>
      </c>
      <c r="BJ842" s="18" t="s">
        <v>152</v>
      </c>
      <c r="BK842" s="169">
        <f t="shared" si="9"/>
        <v>0</v>
      </c>
      <c r="BL842" s="18" t="s">
        <v>247</v>
      </c>
      <c r="BM842" s="18" t="s">
        <v>1168</v>
      </c>
    </row>
    <row r="843" spans="2:65" s="10" customFormat="1" ht="29.85" customHeight="1" x14ac:dyDescent="0.3">
      <c r="B843" s="144"/>
      <c r="D843" s="155" t="s">
        <v>71</v>
      </c>
      <c r="E843" s="156" t="s">
        <v>889</v>
      </c>
      <c r="F843" s="156" t="s">
        <v>1169</v>
      </c>
      <c r="I843" s="147"/>
      <c r="J843" s="157">
        <f>BK843</f>
        <v>0</v>
      </c>
      <c r="L843" s="144"/>
      <c r="M843" s="149"/>
      <c r="N843" s="150"/>
      <c r="O843" s="150"/>
      <c r="P843" s="151">
        <f>SUM(P844:P1183)</f>
        <v>0</v>
      </c>
      <c r="Q843" s="150"/>
      <c r="R843" s="151">
        <f>SUM(R844:R1183)</f>
        <v>1.20761936</v>
      </c>
      <c r="S843" s="150"/>
      <c r="T843" s="152">
        <f>SUM(T844:T1183)</f>
        <v>241.34723599999998</v>
      </c>
      <c r="AR843" s="145" t="s">
        <v>23</v>
      </c>
      <c r="AT843" s="153" t="s">
        <v>71</v>
      </c>
      <c r="AU843" s="153" t="s">
        <v>23</v>
      </c>
      <c r="AY843" s="145" t="s">
        <v>143</v>
      </c>
      <c r="BK843" s="154">
        <f>SUM(BK844:BK1183)</f>
        <v>0</v>
      </c>
    </row>
    <row r="844" spans="2:65" s="1" customFormat="1" ht="22.5" customHeight="1" x14ac:dyDescent="0.3">
      <c r="B844" s="158"/>
      <c r="C844" s="159" t="s">
        <v>1170</v>
      </c>
      <c r="D844" s="159" t="s">
        <v>146</v>
      </c>
      <c r="E844" s="160" t="s">
        <v>1171</v>
      </c>
      <c r="F844" s="161" t="s">
        <v>1172</v>
      </c>
      <c r="G844" s="162" t="s">
        <v>212</v>
      </c>
      <c r="H844" s="163">
        <v>4.5999999999999996</v>
      </c>
      <c r="I844" s="322">
        <v>0</v>
      </c>
      <c r="J844" s="164">
        <f>ROUND(I844*H844,2)</f>
        <v>0</v>
      </c>
      <c r="K844" s="161" t="s">
        <v>150</v>
      </c>
      <c r="L844" s="34"/>
      <c r="M844" s="165" t="s">
        <v>3</v>
      </c>
      <c r="N844" s="166" t="s">
        <v>44</v>
      </c>
      <c r="O844" s="35"/>
      <c r="P844" s="167">
        <f>O844*H844</f>
        <v>0</v>
      </c>
      <c r="Q844" s="167">
        <v>0</v>
      </c>
      <c r="R844" s="167">
        <f>Q844*H844</f>
        <v>0</v>
      </c>
      <c r="S844" s="167">
        <v>2</v>
      </c>
      <c r="T844" s="168">
        <f>S844*H844</f>
        <v>9.1999999999999993</v>
      </c>
      <c r="AR844" s="18" t="s">
        <v>151</v>
      </c>
      <c r="AT844" s="18" t="s">
        <v>146</v>
      </c>
      <c r="AU844" s="18" t="s">
        <v>152</v>
      </c>
      <c r="AY844" s="18" t="s">
        <v>143</v>
      </c>
      <c r="BE844" s="169">
        <f>IF(N844="základní",J844,0)</f>
        <v>0</v>
      </c>
      <c r="BF844" s="169">
        <f>IF(N844="snížená",J844,0)</f>
        <v>0</v>
      </c>
      <c r="BG844" s="169">
        <f>IF(N844="zákl. přenesená",J844,0)</f>
        <v>0</v>
      </c>
      <c r="BH844" s="169">
        <f>IF(N844="sníž. přenesená",J844,0)</f>
        <v>0</v>
      </c>
      <c r="BI844" s="169">
        <f>IF(N844="nulová",J844,0)</f>
        <v>0</v>
      </c>
      <c r="BJ844" s="18" t="s">
        <v>152</v>
      </c>
      <c r="BK844" s="169">
        <f>ROUND(I844*H844,2)</f>
        <v>0</v>
      </c>
      <c r="BL844" s="18" t="s">
        <v>151</v>
      </c>
      <c r="BM844" s="18" t="s">
        <v>1173</v>
      </c>
    </row>
    <row r="845" spans="2:65" s="11" customFormat="1" x14ac:dyDescent="0.3">
      <c r="B845" s="170"/>
      <c r="D845" s="171" t="s">
        <v>154</v>
      </c>
      <c r="E845" s="172" t="s">
        <v>3</v>
      </c>
      <c r="F845" s="173" t="s">
        <v>1174</v>
      </c>
      <c r="H845" s="174" t="s">
        <v>3</v>
      </c>
      <c r="I845" s="175"/>
      <c r="L845" s="170"/>
      <c r="M845" s="176"/>
      <c r="N845" s="177"/>
      <c r="O845" s="177"/>
      <c r="P845" s="177"/>
      <c r="Q845" s="177"/>
      <c r="R845" s="177"/>
      <c r="S845" s="177"/>
      <c r="T845" s="178"/>
      <c r="AT845" s="174" t="s">
        <v>154</v>
      </c>
      <c r="AU845" s="174" t="s">
        <v>152</v>
      </c>
      <c r="AV845" s="11" t="s">
        <v>23</v>
      </c>
      <c r="AW845" s="11" t="s">
        <v>36</v>
      </c>
      <c r="AX845" s="11" t="s">
        <v>72</v>
      </c>
      <c r="AY845" s="174" t="s">
        <v>143</v>
      </c>
    </row>
    <row r="846" spans="2:65" s="12" customFormat="1" x14ac:dyDescent="0.3">
      <c r="B846" s="179"/>
      <c r="D846" s="171" t="s">
        <v>154</v>
      </c>
      <c r="E846" s="180" t="s">
        <v>3</v>
      </c>
      <c r="F846" s="181" t="s">
        <v>1175</v>
      </c>
      <c r="H846" s="182">
        <v>0.6</v>
      </c>
      <c r="I846" s="183"/>
      <c r="L846" s="179"/>
      <c r="M846" s="184"/>
      <c r="N846" s="185"/>
      <c r="O846" s="185"/>
      <c r="P846" s="185"/>
      <c r="Q846" s="185"/>
      <c r="R846" s="185"/>
      <c r="S846" s="185"/>
      <c r="T846" s="186"/>
      <c r="AT846" s="180" t="s">
        <v>154</v>
      </c>
      <c r="AU846" s="180" t="s">
        <v>152</v>
      </c>
      <c r="AV846" s="12" t="s">
        <v>152</v>
      </c>
      <c r="AW846" s="12" t="s">
        <v>36</v>
      </c>
      <c r="AX846" s="12" t="s">
        <v>72</v>
      </c>
      <c r="AY846" s="180" t="s">
        <v>143</v>
      </c>
    </row>
    <row r="847" spans="2:65" s="11" customFormat="1" x14ac:dyDescent="0.3">
      <c r="B847" s="170"/>
      <c r="D847" s="171" t="s">
        <v>154</v>
      </c>
      <c r="E847" s="172" t="s">
        <v>3</v>
      </c>
      <c r="F847" s="173" t="s">
        <v>1176</v>
      </c>
      <c r="H847" s="174" t="s">
        <v>3</v>
      </c>
      <c r="I847" s="175"/>
      <c r="L847" s="170"/>
      <c r="M847" s="176"/>
      <c r="N847" s="177"/>
      <c r="O847" s="177"/>
      <c r="P847" s="177"/>
      <c r="Q847" s="177"/>
      <c r="R847" s="177"/>
      <c r="S847" s="177"/>
      <c r="T847" s="178"/>
      <c r="AT847" s="174" t="s">
        <v>154</v>
      </c>
      <c r="AU847" s="174" t="s">
        <v>152</v>
      </c>
      <c r="AV847" s="11" t="s">
        <v>23</v>
      </c>
      <c r="AW847" s="11" t="s">
        <v>36</v>
      </c>
      <c r="AX847" s="11" t="s">
        <v>72</v>
      </c>
      <c r="AY847" s="174" t="s">
        <v>143</v>
      </c>
    </row>
    <row r="848" spans="2:65" s="12" customFormat="1" x14ac:dyDescent="0.3">
      <c r="B848" s="179"/>
      <c r="D848" s="171" t="s">
        <v>154</v>
      </c>
      <c r="E848" s="180" t="s">
        <v>3</v>
      </c>
      <c r="F848" s="181" t="s">
        <v>1177</v>
      </c>
      <c r="H848" s="182">
        <v>0.9</v>
      </c>
      <c r="I848" s="183"/>
      <c r="L848" s="179"/>
      <c r="M848" s="184"/>
      <c r="N848" s="185"/>
      <c r="O848" s="185"/>
      <c r="P848" s="185"/>
      <c r="Q848" s="185"/>
      <c r="R848" s="185"/>
      <c r="S848" s="185"/>
      <c r="T848" s="186"/>
      <c r="AT848" s="180" t="s">
        <v>154</v>
      </c>
      <c r="AU848" s="180" t="s">
        <v>152</v>
      </c>
      <c r="AV848" s="12" t="s">
        <v>152</v>
      </c>
      <c r="AW848" s="12" t="s">
        <v>36</v>
      </c>
      <c r="AX848" s="12" t="s">
        <v>72</v>
      </c>
      <c r="AY848" s="180" t="s">
        <v>143</v>
      </c>
    </row>
    <row r="849" spans="2:65" s="11" customFormat="1" x14ac:dyDescent="0.3">
      <c r="B849" s="170"/>
      <c r="D849" s="171" t="s">
        <v>154</v>
      </c>
      <c r="E849" s="172" t="s">
        <v>3</v>
      </c>
      <c r="F849" s="173" t="s">
        <v>1178</v>
      </c>
      <c r="H849" s="174" t="s">
        <v>3</v>
      </c>
      <c r="I849" s="175"/>
      <c r="L849" s="170"/>
      <c r="M849" s="176"/>
      <c r="N849" s="177"/>
      <c r="O849" s="177"/>
      <c r="P849" s="177"/>
      <c r="Q849" s="177"/>
      <c r="R849" s="177"/>
      <c r="S849" s="177"/>
      <c r="T849" s="178"/>
      <c r="AT849" s="174" t="s">
        <v>154</v>
      </c>
      <c r="AU849" s="174" t="s">
        <v>152</v>
      </c>
      <c r="AV849" s="11" t="s">
        <v>23</v>
      </c>
      <c r="AW849" s="11" t="s">
        <v>36</v>
      </c>
      <c r="AX849" s="11" t="s">
        <v>72</v>
      </c>
      <c r="AY849" s="174" t="s">
        <v>143</v>
      </c>
    </row>
    <row r="850" spans="2:65" s="11" customFormat="1" x14ac:dyDescent="0.3">
      <c r="B850" s="170"/>
      <c r="D850" s="171" t="s">
        <v>154</v>
      </c>
      <c r="E850" s="172" t="s">
        <v>3</v>
      </c>
      <c r="F850" s="173" t="s">
        <v>1179</v>
      </c>
      <c r="H850" s="174" t="s">
        <v>3</v>
      </c>
      <c r="I850" s="175"/>
      <c r="L850" s="170"/>
      <c r="M850" s="176"/>
      <c r="N850" s="177"/>
      <c r="O850" s="177"/>
      <c r="P850" s="177"/>
      <c r="Q850" s="177"/>
      <c r="R850" s="177"/>
      <c r="S850" s="177"/>
      <c r="T850" s="178"/>
      <c r="AT850" s="174" t="s">
        <v>154</v>
      </c>
      <c r="AU850" s="174" t="s">
        <v>152</v>
      </c>
      <c r="AV850" s="11" t="s">
        <v>23</v>
      </c>
      <c r="AW850" s="11" t="s">
        <v>36</v>
      </c>
      <c r="AX850" s="11" t="s">
        <v>72</v>
      </c>
      <c r="AY850" s="174" t="s">
        <v>143</v>
      </c>
    </row>
    <row r="851" spans="2:65" s="12" customFormat="1" x14ac:dyDescent="0.3">
      <c r="B851" s="179"/>
      <c r="D851" s="171" t="s">
        <v>154</v>
      </c>
      <c r="E851" s="180" t="s">
        <v>3</v>
      </c>
      <c r="F851" s="181" t="s">
        <v>1180</v>
      </c>
      <c r="H851" s="182">
        <v>0.20699999999999999</v>
      </c>
      <c r="I851" s="183"/>
      <c r="L851" s="179"/>
      <c r="M851" s="184"/>
      <c r="N851" s="185"/>
      <c r="O851" s="185"/>
      <c r="P851" s="185"/>
      <c r="Q851" s="185"/>
      <c r="R851" s="185"/>
      <c r="S851" s="185"/>
      <c r="T851" s="186"/>
      <c r="AT851" s="180" t="s">
        <v>154</v>
      </c>
      <c r="AU851" s="180" t="s">
        <v>152</v>
      </c>
      <c r="AV851" s="12" t="s">
        <v>152</v>
      </c>
      <c r="AW851" s="12" t="s">
        <v>36</v>
      </c>
      <c r="AX851" s="12" t="s">
        <v>72</v>
      </c>
      <c r="AY851" s="180" t="s">
        <v>143</v>
      </c>
    </row>
    <row r="852" spans="2:65" s="12" customFormat="1" x14ac:dyDescent="0.3">
      <c r="B852" s="179"/>
      <c r="D852" s="171" t="s">
        <v>154</v>
      </c>
      <c r="E852" s="180" t="s">
        <v>3</v>
      </c>
      <c r="F852" s="181" t="s">
        <v>1181</v>
      </c>
      <c r="H852" s="182">
        <v>0.27</v>
      </c>
      <c r="I852" s="183"/>
      <c r="L852" s="179"/>
      <c r="M852" s="184"/>
      <c r="N852" s="185"/>
      <c r="O852" s="185"/>
      <c r="P852" s="185"/>
      <c r="Q852" s="185"/>
      <c r="R852" s="185"/>
      <c r="S852" s="185"/>
      <c r="T852" s="186"/>
      <c r="AT852" s="180" t="s">
        <v>154</v>
      </c>
      <c r="AU852" s="180" t="s">
        <v>152</v>
      </c>
      <c r="AV852" s="12" t="s">
        <v>152</v>
      </c>
      <c r="AW852" s="12" t="s">
        <v>36</v>
      </c>
      <c r="AX852" s="12" t="s">
        <v>72</v>
      </c>
      <c r="AY852" s="180" t="s">
        <v>143</v>
      </c>
    </row>
    <row r="853" spans="2:65" s="11" customFormat="1" x14ac:dyDescent="0.3">
      <c r="B853" s="170"/>
      <c r="D853" s="171" t="s">
        <v>154</v>
      </c>
      <c r="E853" s="172" t="s">
        <v>3</v>
      </c>
      <c r="F853" s="173" t="s">
        <v>1182</v>
      </c>
      <c r="H853" s="174" t="s">
        <v>3</v>
      </c>
      <c r="I853" s="175"/>
      <c r="L853" s="170"/>
      <c r="M853" s="176"/>
      <c r="N853" s="177"/>
      <c r="O853" s="177"/>
      <c r="P853" s="177"/>
      <c r="Q853" s="177"/>
      <c r="R853" s="177"/>
      <c r="S853" s="177"/>
      <c r="T853" s="178"/>
      <c r="AT853" s="174" t="s">
        <v>154</v>
      </c>
      <c r="AU853" s="174" t="s">
        <v>152</v>
      </c>
      <c r="AV853" s="11" t="s">
        <v>23</v>
      </c>
      <c r="AW853" s="11" t="s">
        <v>36</v>
      </c>
      <c r="AX853" s="11" t="s">
        <v>72</v>
      </c>
      <c r="AY853" s="174" t="s">
        <v>143</v>
      </c>
    </row>
    <row r="854" spans="2:65" s="12" customFormat="1" x14ac:dyDescent="0.3">
      <c r="B854" s="179"/>
      <c r="D854" s="171" t="s">
        <v>154</v>
      </c>
      <c r="E854" s="180" t="s">
        <v>3</v>
      </c>
      <c r="F854" s="181" t="s">
        <v>1183</v>
      </c>
      <c r="H854" s="182">
        <v>0.54</v>
      </c>
      <c r="I854" s="183"/>
      <c r="L854" s="179"/>
      <c r="M854" s="184"/>
      <c r="N854" s="185"/>
      <c r="O854" s="185"/>
      <c r="P854" s="185"/>
      <c r="Q854" s="185"/>
      <c r="R854" s="185"/>
      <c r="S854" s="185"/>
      <c r="T854" s="186"/>
      <c r="AT854" s="180" t="s">
        <v>154</v>
      </c>
      <c r="AU854" s="180" t="s">
        <v>152</v>
      </c>
      <c r="AV854" s="12" t="s">
        <v>152</v>
      </c>
      <c r="AW854" s="12" t="s">
        <v>36</v>
      </c>
      <c r="AX854" s="12" t="s">
        <v>72</v>
      </c>
      <c r="AY854" s="180" t="s">
        <v>143</v>
      </c>
    </row>
    <row r="855" spans="2:65" s="11" customFormat="1" x14ac:dyDescent="0.3">
      <c r="B855" s="170"/>
      <c r="D855" s="171" t="s">
        <v>154</v>
      </c>
      <c r="E855" s="172" t="s">
        <v>3</v>
      </c>
      <c r="F855" s="173" t="s">
        <v>1184</v>
      </c>
      <c r="H855" s="174" t="s">
        <v>3</v>
      </c>
      <c r="I855" s="175"/>
      <c r="L855" s="170"/>
      <c r="M855" s="176"/>
      <c r="N855" s="177"/>
      <c r="O855" s="177"/>
      <c r="P855" s="177"/>
      <c r="Q855" s="177"/>
      <c r="R855" s="177"/>
      <c r="S855" s="177"/>
      <c r="T855" s="178"/>
      <c r="AT855" s="174" t="s">
        <v>154</v>
      </c>
      <c r="AU855" s="174" t="s">
        <v>152</v>
      </c>
      <c r="AV855" s="11" t="s">
        <v>23</v>
      </c>
      <c r="AW855" s="11" t="s">
        <v>36</v>
      </c>
      <c r="AX855" s="11" t="s">
        <v>72</v>
      </c>
      <c r="AY855" s="174" t="s">
        <v>143</v>
      </c>
    </row>
    <row r="856" spans="2:65" s="11" customFormat="1" x14ac:dyDescent="0.3">
      <c r="B856" s="170"/>
      <c r="D856" s="171" t="s">
        <v>154</v>
      </c>
      <c r="E856" s="172" t="s">
        <v>3</v>
      </c>
      <c r="F856" s="173" t="s">
        <v>1185</v>
      </c>
      <c r="H856" s="174" t="s">
        <v>3</v>
      </c>
      <c r="I856" s="175"/>
      <c r="L856" s="170"/>
      <c r="M856" s="176"/>
      <c r="N856" s="177"/>
      <c r="O856" s="177"/>
      <c r="P856" s="177"/>
      <c r="Q856" s="177"/>
      <c r="R856" s="177"/>
      <c r="S856" s="177"/>
      <c r="T856" s="178"/>
      <c r="AT856" s="174" t="s">
        <v>154</v>
      </c>
      <c r="AU856" s="174" t="s">
        <v>152</v>
      </c>
      <c r="AV856" s="11" t="s">
        <v>23</v>
      </c>
      <c r="AW856" s="11" t="s">
        <v>36</v>
      </c>
      <c r="AX856" s="11" t="s">
        <v>72</v>
      </c>
      <c r="AY856" s="174" t="s">
        <v>143</v>
      </c>
    </row>
    <row r="857" spans="2:65" s="11" customFormat="1" x14ac:dyDescent="0.3">
      <c r="B857" s="170"/>
      <c r="D857" s="171" t="s">
        <v>154</v>
      </c>
      <c r="E857" s="172" t="s">
        <v>3</v>
      </c>
      <c r="F857" s="173" t="s">
        <v>1186</v>
      </c>
      <c r="H857" s="174" t="s">
        <v>3</v>
      </c>
      <c r="I857" s="175"/>
      <c r="L857" s="170"/>
      <c r="M857" s="176"/>
      <c r="N857" s="177"/>
      <c r="O857" s="177"/>
      <c r="P857" s="177"/>
      <c r="Q857" s="177"/>
      <c r="R857" s="177"/>
      <c r="S857" s="177"/>
      <c r="T857" s="178"/>
      <c r="AT857" s="174" t="s">
        <v>154</v>
      </c>
      <c r="AU857" s="174" t="s">
        <v>152</v>
      </c>
      <c r="AV857" s="11" t="s">
        <v>23</v>
      </c>
      <c r="AW857" s="11" t="s">
        <v>36</v>
      </c>
      <c r="AX857" s="11" t="s">
        <v>72</v>
      </c>
      <c r="AY857" s="174" t="s">
        <v>143</v>
      </c>
    </row>
    <row r="858" spans="2:65" s="12" customFormat="1" x14ac:dyDescent="0.3">
      <c r="B858" s="179"/>
      <c r="D858" s="171" t="s">
        <v>154</v>
      </c>
      <c r="E858" s="180" t="s">
        <v>3</v>
      </c>
      <c r="F858" s="181" t="s">
        <v>1187</v>
      </c>
      <c r="H858" s="182">
        <v>2.0830000000000002</v>
      </c>
      <c r="I858" s="183"/>
      <c r="L858" s="179"/>
      <c r="M858" s="184"/>
      <c r="N858" s="185"/>
      <c r="O858" s="185"/>
      <c r="P858" s="185"/>
      <c r="Q858" s="185"/>
      <c r="R858" s="185"/>
      <c r="S858" s="185"/>
      <c r="T858" s="186"/>
      <c r="AT858" s="180" t="s">
        <v>154</v>
      </c>
      <c r="AU858" s="180" t="s">
        <v>152</v>
      </c>
      <c r="AV858" s="12" t="s">
        <v>152</v>
      </c>
      <c r="AW858" s="12" t="s">
        <v>36</v>
      </c>
      <c r="AX858" s="12" t="s">
        <v>72</v>
      </c>
      <c r="AY858" s="180" t="s">
        <v>143</v>
      </c>
    </row>
    <row r="859" spans="2:65" s="13" customFormat="1" x14ac:dyDescent="0.3">
      <c r="B859" s="187"/>
      <c r="D859" s="188" t="s">
        <v>154</v>
      </c>
      <c r="E859" s="189" t="s">
        <v>3</v>
      </c>
      <c r="F859" s="190" t="s">
        <v>159</v>
      </c>
      <c r="H859" s="191">
        <v>4.5999999999999996</v>
      </c>
      <c r="I859" s="192"/>
      <c r="L859" s="187"/>
      <c r="M859" s="193"/>
      <c r="N859" s="194"/>
      <c r="O859" s="194"/>
      <c r="P859" s="194"/>
      <c r="Q859" s="194"/>
      <c r="R859" s="194"/>
      <c r="S859" s="194"/>
      <c r="T859" s="195"/>
      <c r="AT859" s="196" t="s">
        <v>154</v>
      </c>
      <c r="AU859" s="196" t="s">
        <v>152</v>
      </c>
      <c r="AV859" s="13" t="s">
        <v>151</v>
      </c>
      <c r="AW859" s="13" t="s">
        <v>36</v>
      </c>
      <c r="AX859" s="13" t="s">
        <v>23</v>
      </c>
      <c r="AY859" s="196" t="s">
        <v>143</v>
      </c>
    </row>
    <row r="860" spans="2:65" s="1" customFormat="1" ht="22.5" customHeight="1" x14ac:dyDescent="0.3">
      <c r="B860" s="158"/>
      <c r="C860" s="159" t="s">
        <v>1188</v>
      </c>
      <c r="D860" s="159" t="s">
        <v>146</v>
      </c>
      <c r="E860" s="160" t="s">
        <v>1189</v>
      </c>
      <c r="F860" s="161" t="s">
        <v>1190</v>
      </c>
      <c r="G860" s="162" t="s">
        <v>149</v>
      </c>
      <c r="H860" s="163">
        <v>67.5</v>
      </c>
      <c r="I860" s="322">
        <v>0</v>
      </c>
      <c r="J860" s="164">
        <f>ROUND(I860*H860,2)</f>
        <v>0</v>
      </c>
      <c r="K860" s="161" t="s">
        <v>150</v>
      </c>
      <c r="L860" s="34"/>
      <c r="M860" s="165" t="s">
        <v>3</v>
      </c>
      <c r="N860" s="166" t="s">
        <v>44</v>
      </c>
      <c r="O860" s="35"/>
      <c r="P860" s="167">
        <f>O860*H860</f>
        <v>0</v>
      </c>
      <c r="Q860" s="167">
        <v>0</v>
      </c>
      <c r="R860" s="167">
        <f>Q860*H860</f>
        <v>0</v>
      </c>
      <c r="S860" s="167">
        <v>0.16800000000000001</v>
      </c>
      <c r="T860" s="168">
        <f>S860*H860</f>
        <v>11.34</v>
      </c>
      <c r="AR860" s="18" t="s">
        <v>151</v>
      </c>
      <c r="AT860" s="18" t="s">
        <v>146</v>
      </c>
      <c r="AU860" s="18" t="s">
        <v>152</v>
      </c>
      <c r="AY860" s="18" t="s">
        <v>143</v>
      </c>
      <c r="BE860" s="169">
        <f>IF(N860="základní",J860,0)</f>
        <v>0</v>
      </c>
      <c r="BF860" s="169">
        <f>IF(N860="snížená",J860,0)</f>
        <v>0</v>
      </c>
      <c r="BG860" s="169">
        <f>IF(N860="zákl. přenesená",J860,0)</f>
        <v>0</v>
      </c>
      <c r="BH860" s="169">
        <f>IF(N860="sníž. přenesená",J860,0)</f>
        <v>0</v>
      </c>
      <c r="BI860" s="169">
        <f>IF(N860="nulová",J860,0)</f>
        <v>0</v>
      </c>
      <c r="BJ860" s="18" t="s">
        <v>152</v>
      </c>
      <c r="BK860" s="169">
        <f>ROUND(I860*H860,2)</f>
        <v>0</v>
      </c>
      <c r="BL860" s="18" t="s">
        <v>151</v>
      </c>
      <c r="BM860" s="18" t="s">
        <v>1191</v>
      </c>
    </row>
    <row r="861" spans="2:65" s="11" customFormat="1" x14ac:dyDescent="0.3">
      <c r="B861" s="170"/>
      <c r="D861" s="171" t="s">
        <v>154</v>
      </c>
      <c r="E861" s="172" t="s">
        <v>3</v>
      </c>
      <c r="F861" s="173" t="s">
        <v>430</v>
      </c>
      <c r="H861" s="174" t="s">
        <v>3</v>
      </c>
      <c r="I861" s="175"/>
      <c r="L861" s="170"/>
      <c r="M861" s="176"/>
      <c r="N861" s="177"/>
      <c r="O861" s="177"/>
      <c r="P861" s="177"/>
      <c r="Q861" s="177"/>
      <c r="R861" s="177"/>
      <c r="S861" s="177"/>
      <c r="T861" s="178"/>
      <c r="AT861" s="174" t="s">
        <v>154</v>
      </c>
      <c r="AU861" s="174" t="s">
        <v>152</v>
      </c>
      <c r="AV861" s="11" t="s">
        <v>23</v>
      </c>
      <c r="AW861" s="11" t="s">
        <v>36</v>
      </c>
      <c r="AX861" s="11" t="s">
        <v>72</v>
      </c>
      <c r="AY861" s="174" t="s">
        <v>143</v>
      </c>
    </row>
    <row r="862" spans="2:65" s="12" customFormat="1" x14ac:dyDescent="0.3">
      <c r="B862" s="179"/>
      <c r="D862" s="171" t="s">
        <v>154</v>
      </c>
      <c r="E862" s="180" t="s">
        <v>3</v>
      </c>
      <c r="F862" s="181" t="s">
        <v>1192</v>
      </c>
      <c r="H862" s="182">
        <v>48.36</v>
      </c>
      <c r="I862" s="183"/>
      <c r="L862" s="179"/>
      <c r="M862" s="184"/>
      <c r="N862" s="185"/>
      <c r="O862" s="185"/>
      <c r="P862" s="185"/>
      <c r="Q862" s="185"/>
      <c r="R862" s="185"/>
      <c r="S862" s="185"/>
      <c r="T862" s="186"/>
      <c r="AT862" s="180" t="s">
        <v>154</v>
      </c>
      <c r="AU862" s="180" t="s">
        <v>152</v>
      </c>
      <c r="AV862" s="12" t="s">
        <v>152</v>
      </c>
      <c r="AW862" s="12" t="s">
        <v>36</v>
      </c>
      <c r="AX862" s="12" t="s">
        <v>72</v>
      </c>
      <c r="AY862" s="180" t="s">
        <v>143</v>
      </c>
    </row>
    <row r="863" spans="2:65" s="12" customFormat="1" x14ac:dyDescent="0.3">
      <c r="B863" s="179"/>
      <c r="D863" s="171" t="s">
        <v>154</v>
      </c>
      <c r="E863" s="180" t="s">
        <v>3</v>
      </c>
      <c r="F863" s="181" t="s">
        <v>1193</v>
      </c>
      <c r="H863" s="182">
        <v>28.86</v>
      </c>
      <c r="I863" s="183"/>
      <c r="L863" s="179"/>
      <c r="M863" s="184"/>
      <c r="N863" s="185"/>
      <c r="O863" s="185"/>
      <c r="P863" s="185"/>
      <c r="Q863" s="185"/>
      <c r="R863" s="185"/>
      <c r="S863" s="185"/>
      <c r="T863" s="186"/>
      <c r="AT863" s="180" t="s">
        <v>154</v>
      </c>
      <c r="AU863" s="180" t="s">
        <v>152</v>
      </c>
      <c r="AV863" s="12" t="s">
        <v>152</v>
      </c>
      <c r="AW863" s="12" t="s">
        <v>36</v>
      </c>
      <c r="AX863" s="12" t="s">
        <v>72</v>
      </c>
      <c r="AY863" s="180" t="s">
        <v>143</v>
      </c>
    </row>
    <row r="864" spans="2:65" s="11" customFormat="1" x14ac:dyDescent="0.3">
      <c r="B864" s="170"/>
      <c r="D864" s="171" t="s">
        <v>154</v>
      </c>
      <c r="E864" s="172" t="s">
        <v>3</v>
      </c>
      <c r="F864" s="173" t="s">
        <v>582</v>
      </c>
      <c r="H864" s="174" t="s">
        <v>3</v>
      </c>
      <c r="I864" s="175"/>
      <c r="L864" s="170"/>
      <c r="M864" s="176"/>
      <c r="N864" s="177"/>
      <c r="O864" s="177"/>
      <c r="P864" s="177"/>
      <c r="Q864" s="177"/>
      <c r="R864" s="177"/>
      <c r="S864" s="177"/>
      <c r="T864" s="178"/>
      <c r="AT864" s="174" t="s">
        <v>154</v>
      </c>
      <c r="AU864" s="174" t="s">
        <v>152</v>
      </c>
      <c r="AV864" s="11" t="s">
        <v>23</v>
      </c>
      <c r="AW864" s="11" t="s">
        <v>36</v>
      </c>
      <c r="AX864" s="11" t="s">
        <v>72</v>
      </c>
      <c r="AY864" s="174" t="s">
        <v>143</v>
      </c>
    </row>
    <row r="865" spans="2:65" s="12" customFormat="1" x14ac:dyDescent="0.3">
      <c r="B865" s="179"/>
      <c r="D865" s="171" t="s">
        <v>154</v>
      </c>
      <c r="E865" s="180" t="s">
        <v>3</v>
      </c>
      <c r="F865" s="181" t="s">
        <v>1194</v>
      </c>
      <c r="H865" s="182">
        <v>-13.396000000000001</v>
      </c>
      <c r="I865" s="183"/>
      <c r="L865" s="179"/>
      <c r="M865" s="184"/>
      <c r="N865" s="185"/>
      <c r="O865" s="185"/>
      <c r="P865" s="185"/>
      <c r="Q865" s="185"/>
      <c r="R865" s="185"/>
      <c r="S865" s="185"/>
      <c r="T865" s="186"/>
      <c r="AT865" s="180" t="s">
        <v>154</v>
      </c>
      <c r="AU865" s="180" t="s">
        <v>152</v>
      </c>
      <c r="AV865" s="12" t="s">
        <v>152</v>
      </c>
      <c r="AW865" s="12" t="s">
        <v>36</v>
      </c>
      <c r="AX865" s="12" t="s">
        <v>72</v>
      </c>
      <c r="AY865" s="180" t="s">
        <v>143</v>
      </c>
    </row>
    <row r="866" spans="2:65" s="12" customFormat="1" x14ac:dyDescent="0.3">
      <c r="B866" s="179"/>
      <c r="D866" s="171" t="s">
        <v>154</v>
      </c>
      <c r="E866" s="180" t="s">
        <v>3</v>
      </c>
      <c r="F866" s="181" t="s">
        <v>1195</v>
      </c>
      <c r="H866" s="182">
        <v>3.6760000000000002</v>
      </c>
      <c r="I866" s="183"/>
      <c r="L866" s="179"/>
      <c r="M866" s="184"/>
      <c r="N866" s="185"/>
      <c r="O866" s="185"/>
      <c r="P866" s="185"/>
      <c r="Q866" s="185"/>
      <c r="R866" s="185"/>
      <c r="S866" s="185"/>
      <c r="T866" s="186"/>
      <c r="AT866" s="180" t="s">
        <v>154</v>
      </c>
      <c r="AU866" s="180" t="s">
        <v>152</v>
      </c>
      <c r="AV866" s="12" t="s">
        <v>152</v>
      </c>
      <c r="AW866" s="12" t="s">
        <v>36</v>
      </c>
      <c r="AX866" s="12" t="s">
        <v>72</v>
      </c>
      <c r="AY866" s="180" t="s">
        <v>143</v>
      </c>
    </row>
    <row r="867" spans="2:65" s="13" customFormat="1" x14ac:dyDescent="0.3">
      <c r="B867" s="187"/>
      <c r="D867" s="188" t="s">
        <v>154</v>
      </c>
      <c r="E867" s="189" t="s">
        <v>3</v>
      </c>
      <c r="F867" s="190" t="s">
        <v>159</v>
      </c>
      <c r="H867" s="191">
        <v>67.5</v>
      </c>
      <c r="I867" s="192"/>
      <c r="L867" s="187"/>
      <c r="M867" s="193"/>
      <c r="N867" s="194"/>
      <c r="O867" s="194"/>
      <c r="P867" s="194"/>
      <c r="Q867" s="194"/>
      <c r="R867" s="194"/>
      <c r="S867" s="194"/>
      <c r="T867" s="195"/>
      <c r="AT867" s="196" t="s">
        <v>154</v>
      </c>
      <c r="AU867" s="196" t="s">
        <v>152</v>
      </c>
      <c r="AV867" s="13" t="s">
        <v>151</v>
      </c>
      <c r="AW867" s="13" t="s">
        <v>36</v>
      </c>
      <c r="AX867" s="13" t="s">
        <v>23</v>
      </c>
      <c r="AY867" s="196" t="s">
        <v>143</v>
      </c>
    </row>
    <row r="868" spans="2:65" s="1" customFormat="1" ht="22.5" customHeight="1" x14ac:dyDescent="0.3">
      <c r="B868" s="158"/>
      <c r="C868" s="159" t="s">
        <v>1196</v>
      </c>
      <c r="D868" s="159" t="s">
        <v>146</v>
      </c>
      <c r="E868" s="160" t="s">
        <v>1197</v>
      </c>
      <c r="F868" s="161" t="s">
        <v>1198</v>
      </c>
      <c r="G868" s="162" t="s">
        <v>149</v>
      </c>
      <c r="H868" s="163">
        <v>15</v>
      </c>
      <c r="I868" s="322">
        <v>0</v>
      </c>
      <c r="J868" s="164">
        <f>ROUND(I868*H868,2)</f>
        <v>0</v>
      </c>
      <c r="K868" s="161" t="s">
        <v>150</v>
      </c>
      <c r="L868" s="34"/>
      <c r="M868" s="165" t="s">
        <v>3</v>
      </c>
      <c r="N868" s="166" t="s">
        <v>44</v>
      </c>
      <c r="O868" s="35"/>
      <c r="P868" s="167">
        <f>O868*H868</f>
        <v>0</v>
      </c>
      <c r="Q868" s="167">
        <v>0</v>
      </c>
      <c r="R868" s="167">
        <f>Q868*H868</f>
        <v>0</v>
      </c>
      <c r="S868" s="167">
        <v>0.32400000000000001</v>
      </c>
      <c r="T868" s="168">
        <f>S868*H868</f>
        <v>4.8600000000000003</v>
      </c>
      <c r="AR868" s="18" t="s">
        <v>151</v>
      </c>
      <c r="AT868" s="18" t="s">
        <v>146</v>
      </c>
      <c r="AU868" s="18" t="s">
        <v>152</v>
      </c>
      <c r="AY868" s="18" t="s">
        <v>143</v>
      </c>
      <c r="BE868" s="169">
        <f>IF(N868="základní",J868,0)</f>
        <v>0</v>
      </c>
      <c r="BF868" s="169">
        <f>IF(N868="snížená",J868,0)</f>
        <v>0</v>
      </c>
      <c r="BG868" s="169">
        <f>IF(N868="zákl. přenesená",J868,0)</f>
        <v>0</v>
      </c>
      <c r="BH868" s="169">
        <f>IF(N868="sníž. přenesená",J868,0)</f>
        <v>0</v>
      </c>
      <c r="BI868" s="169">
        <f>IF(N868="nulová",J868,0)</f>
        <v>0</v>
      </c>
      <c r="BJ868" s="18" t="s">
        <v>152</v>
      </c>
      <c r="BK868" s="169">
        <f>ROUND(I868*H868,2)</f>
        <v>0</v>
      </c>
      <c r="BL868" s="18" t="s">
        <v>151</v>
      </c>
      <c r="BM868" s="18" t="s">
        <v>1199</v>
      </c>
    </row>
    <row r="869" spans="2:65" s="11" customFormat="1" x14ac:dyDescent="0.3">
      <c r="B869" s="170"/>
      <c r="D869" s="171" t="s">
        <v>154</v>
      </c>
      <c r="E869" s="172" t="s">
        <v>3</v>
      </c>
      <c r="F869" s="173" t="s">
        <v>430</v>
      </c>
      <c r="H869" s="174" t="s">
        <v>3</v>
      </c>
      <c r="I869" s="175"/>
      <c r="L869" s="170"/>
      <c r="M869" s="176"/>
      <c r="N869" s="177"/>
      <c r="O869" s="177"/>
      <c r="P869" s="177"/>
      <c r="Q869" s="177"/>
      <c r="R869" s="177"/>
      <c r="S869" s="177"/>
      <c r="T869" s="178"/>
      <c r="AT869" s="174" t="s">
        <v>154</v>
      </c>
      <c r="AU869" s="174" t="s">
        <v>152</v>
      </c>
      <c r="AV869" s="11" t="s">
        <v>23</v>
      </c>
      <c r="AW869" s="11" t="s">
        <v>36</v>
      </c>
      <c r="AX869" s="11" t="s">
        <v>72</v>
      </c>
      <c r="AY869" s="174" t="s">
        <v>143</v>
      </c>
    </row>
    <row r="870" spans="2:65" s="12" customFormat="1" x14ac:dyDescent="0.3">
      <c r="B870" s="179"/>
      <c r="D870" s="171" t="s">
        <v>154</v>
      </c>
      <c r="E870" s="180" t="s">
        <v>3</v>
      </c>
      <c r="F870" s="181" t="s">
        <v>1200</v>
      </c>
      <c r="H870" s="182">
        <v>15.86</v>
      </c>
      <c r="I870" s="183"/>
      <c r="L870" s="179"/>
      <c r="M870" s="184"/>
      <c r="N870" s="185"/>
      <c r="O870" s="185"/>
      <c r="P870" s="185"/>
      <c r="Q870" s="185"/>
      <c r="R870" s="185"/>
      <c r="S870" s="185"/>
      <c r="T870" s="186"/>
      <c r="AT870" s="180" t="s">
        <v>154</v>
      </c>
      <c r="AU870" s="180" t="s">
        <v>152</v>
      </c>
      <c r="AV870" s="12" t="s">
        <v>152</v>
      </c>
      <c r="AW870" s="12" t="s">
        <v>36</v>
      </c>
      <c r="AX870" s="12" t="s">
        <v>72</v>
      </c>
      <c r="AY870" s="180" t="s">
        <v>143</v>
      </c>
    </row>
    <row r="871" spans="2:65" s="11" customFormat="1" x14ac:dyDescent="0.3">
      <c r="B871" s="170"/>
      <c r="D871" s="171" t="s">
        <v>154</v>
      </c>
      <c r="E871" s="172" t="s">
        <v>3</v>
      </c>
      <c r="F871" s="173" t="s">
        <v>582</v>
      </c>
      <c r="H871" s="174" t="s">
        <v>3</v>
      </c>
      <c r="I871" s="175"/>
      <c r="L871" s="170"/>
      <c r="M871" s="176"/>
      <c r="N871" s="177"/>
      <c r="O871" s="177"/>
      <c r="P871" s="177"/>
      <c r="Q871" s="177"/>
      <c r="R871" s="177"/>
      <c r="S871" s="177"/>
      <c r="T871" s="178"/>
      <c r="AT871" s="174" t="s">
        <v>154</v>
      </c>
      <c r="AU871" s="174" t="s">
        <v>152</v>
      </c>
      <c r="AV871" s="11" t="s">
        <v>23</v>
      </c>
      <c r="AW871" s="11" t="s">
        <v>36</v>
      </c>
      <c r="AX871" s="11" t="s">
        <v>72</v>
      </c>
      <c r="AY871" s="174" t="s">
        <v>143</v>
      </c>
    </row>
    <row r="872" spans="2:65" s="12" customFormat="1" x14ac:dyDescent="0.3">
      <c r="B872" s="179"/>
      <c r="D872" s="171" t="s">
        <v>154</v>
      </c>
      <c r="E872" s="180" t="s">
        <v>3</v>
      </c>
      <c r="F872" s="181" t="s">
        <v>1201</v>
      </c>
      <c r="H872" s="182">
        <v>-1.5760000000000001</v>
      </c>
      <c r="I872" s="183"/>
      <c r="L872" s="179"/>
      <c r="M872" s="184"/>
      <c r="N872" s="185"/>
      <c r="O872" s="185"/>
      <c r="P872" s="185"/>
      <c r="Q872" s="185"/>
      <c r="R872" s="185"/>
      <c r="S872" s="185"/>
      <c r="T872" s="186"/>
      <c r="AT872" s="180" t="s">
        <v>154</v>
      </c>
      <c r="AU872" s="180" t="s">
        <v>152</v>
      </c>
      <c r="AV872" s="12" t="s">
        <v>152</v>
      </c>
      <c r="AW872" s="12" t="s">
        <v>36</v>
      </c>
      <c r="AX872" s="12" t="s">
        <v>72</v>
      </c>
      <c r="AY872" s="180" t="s">
        <v>143</v>
      </c>
    </row>
    <row r="873" spans="2:65" s="12" customFormat="1" x14ac:dyDescent="0.3">
      <c r="B873" s="179"/>
      <c r="D873" s="171" t="s">
        <v>154</v>
      </c>
      <c r="E873" s="180" t="s">
        <v>3</v>
      </c>
      <c r="F873" s="181" t="s">
        <v>1202</v>
      </c>
      <c r="H873" s="182">
        <v>0.71599999999999997</v>
      </c>
      <c r="I873" s="183"/>
      <c r="L873" s="179"/>
      <c r="M873" s="184"/>
      <c r="N873" s="185"/>
      <c r="O873" s="185"/>
      <c r="P873" s="185"/>
      <c r="Q873" s="185"/>
      <c r="R873" s="185"/>
      <c r="S873" s="185"/>
      <c r="T873" s="186"/>
      <c r="AT873" s="180" t="s">
        <v>154</v>
      </c>
      <c r="AU873" s="180" t="s">
        <v>152</v>
      </c>
      <c r="AV873" s="12" t="s">
        <v>152</v>
      </c>
      <c r="AW873" s="12" t="s">
        <v>36</v>
      </c>
      <c r="AX873" s="12" t="s">
        <v>72</v>
      </c>
      <c r="AY873" s="180" t="s">
        <v>143</v>
      </c>
    </row>
    <row r="874" spans="2:65" s="13" customFormat="1" x14ac:dyDescent="0.3">
      <c r="B874" s="187"/>
      <c r="D874" s="188" t="s">
        <v>154</v>
      </c>
      <c r="E874" s="189" t="s">
        <v>3</v>
      </c>
      <c r="F874" s="190" t="s">
        <v>159</v>
      </c>
      <c r="H874" s="191">
        <v>15</v>
      </c>
      <c r="I874" s="192"/>
      <c r="L874" s="187"/>
      <c r="M874" s="193"/>
      <c r="N874" s="194"/>
      <c r="O874" s="194"/>
      <c r="P874" s="194"/>
      <c r="Q874" s="194"/>
      <c r="R874" s="194"/>
      <c r="S874" s="194"/>
      <c r="T874" s="195"/>
      <c r="AT874" s="196" t="s">
        <v>154</v>
      </c>
      <c r="AU874" s="196" t="s">
        <v>152</v>
      </c>
      <c r="AV874" s="13" t="s">
        <v>151</v>
      </c>
      <c r="AW874" s="13" t="s">
        <v>36</v>
      </c>
      <c r="AX874" s="13" t="s">
        <v>23</v>
      </c>
      <c r="AY874" s="196" t="s">
        <v>143</v>
      </c>
    </row>
    <row r="875" spans="2:65" s="1" customFormat="1" ht="22.5" customHeight="1" x14ac:dyDescent="0.3">
      <c r="B875" s="158"/>
      <c r="C875" s="159" t="s">
        <v>1203</v>
      </c>
      <c r="D875" s="159" t="s">
        <v>146</v>
      </c>
      <c r="E875" s="160" t="s">
        <v>1204</v>
      </c>
      <c r="F875" s="161" t="s">
        <v>1205</v>
      </c>
      <c r="G875" s="162" t="s">
        <v>149</v>
      </c>
      <c r="H875" s="163">
        <v>4</v>
      </c>
      <c r="I875" s="322">
        <v>0</v>
      </c>
      <c r="J875" s="164">
        <f>ROUND(I875*H875,2)</f>
        <v>0</v>
      </c>
      <c r="K875" s="161" t="s">
        <v>150</v>
      </c>
      <c r="L875" s="34"/>
      <c r="M875" s="165" t="s">
        <v>3</v>
      </c>
      <c r="N875" s="166" t="s">
        <v>44</v>
      </c>
      <c r="O875" s="35"/>
      <c r="P875" s="167">
        <f>O875*H875</f>
        <v>0</v>
      </c>
      <c r="Q875" s="167">
        <v>0</v>
      </c>
      <c r="R875" s="167">
        <f>Q875*H875</f>
        <v>0</v>
      </c>
      <c r="S875" s="167">
        <v>0.11700000000000001</v>
      </c>
      <c r="T875" s="168">
        <f>S875*H875</f>
        <v>0.46800000000000003</v>
      </c>
      <c r="AR875" s="18" t="s">
        <v>151</v>
      </c>
      <c r="AT875" s="18" t="s">
        <v>146</v>
      </c>
      <c r="AU875" s="18" t="s">
        <v>152</v>
      </c>
      <c r="AY875" s="18" t="s">
        <v>143</v>
      </c>
      <c r="BE875" s="169">
        <f>IF(N875="základní",J875,0)</f>
        <v>0</v>
      </c>
      <c r="BF875" s="169">
        <f>IF(N875="snížená",J875,0)</f>
        <v>0</v>
      </c>
      <c r="BG875" s="169">
        <f>IF(N875="zákl. přenesená",J875,0)</f>
        <v>0</v>
      </c>
      <c r="BH875" s="169">
        <f>IF(N875="sníž. přenesená",J875,0)</f>
        <v>0</v>
      </c>
      <c r="BI875" s="169">
        <f>IF(N875="nulová",J875,0)</f>
        <v>0</v>
      </c>
      <c r="BJ875" s="18" t="s">
        <v>152</v>
      </c>
      <c r="BK875" s="169">
        <f>ROUND(I875*H875,2)</f>
        <v>0</v>
      </c>
      <c r="BL875" s="18" t="s">
        <v>151</v>
      </c>
      <c r="BM875" s="18" t="s">
        <v>1206</v>
      </c>
    </row>
    <row r="876" spans="2:65" s="11" customFormat="1" x14ac:dyDescent="0.3">
      <c r="B876" s="170"/>
      <c r="D876" s="171" t="s">
        <v>154</v>
      </c>
      <c r="E876" s="172" t="s">
        <v>3</v>
      </c>
      <c r="F876" s="173" t="s">
        <v>430</v>
      </c>
      <c r="H876" s="174" t="s">
        <v>3</v>
      </c>
      <c r="I876" s="175"/>
      <c r="L876" s="170"/>
      <c r="M876" s="176"/>
      <c r="N876" s="177"/>
      <c r="O876" s="177"/>
      <c r="P876" s="177"/>
      <c r="Q876" s="177"/>
      <c r="R876" s="177"/>
      <c r="S876" s="177"/>
      <c r="T876" s="178"/>
      <c r="AT876" s="174" t="s">
        <v>154</v>
      </c>
      <c r="AU876" s="174" t="s">
        <v>152</v>
      </c>
      <c r="AV876" s="11" t="s">
        <v>23</v>
      </c>
      <c r="AW876" s="11" t="s">
        <v>36</v>
      </c>
      <c r="AX876" s="11" t="s">
        <v>72</v>
      </c>
      <c r="AY876" s="174" t="s">
        <v>143</v>
      </c>
    </row>
    <row r="877" spans="2:65" s="11" customFormat="1" x14ac:dyDescent="0.3">
      <c r="B877" s="170"/>
      <c r="D877" s="171" t="s">
        <v>154</v>
      </c>
      <c r="E877" s="172" t="s">
        <v>3</v>
      </c>
      <c r="F877" s="173" t="s">
        <v>1207</v>
      </c>
      <c r="H877" s="174" t="s">
        <v>3</v>
      </c>
      <c r="I877" s="175"/>
      <c r="L877" s="170"/>
      <c r="M877" s="176"/>
      <c r="N877" s="177"/>
      <c r="O877" s="177"/>
      <c r="P877" s="177"/>
      <c r="Q877" s="177"/>
      <c r="R877" s="177"/>
      <c r="S877" s="177"/>
      <c r="T877" s="178"/>
      <c r="AT877" s="174" t="s">
        <v>154</v>
      </c>
      <c r="AU877" s="174" t="s">
        <v>152</v>
      </c>
      <c r="AV877" s="11" t="s">
        <v>23</v>
      </c>
      <c r="AW877" s="11" t="s">
        <v>36</v>
      </c>
      <c r="AX877" s="11" t="s">
        <v>72</v>
      </c>
      <c r="AY877" s="174" t="s">
        <v>143</v>
      </c>
    </row>
    <row r="878" spans="2:65" s="12" customFormat="1" x14ac:dyDescent="0.3">
      <c r="B878" s="179"/>
      <c r="D878" s="188" t="s">
        <v>154</v>
      </c>
      <c r="E878" s="197" t="s">
        <v>3</v>
      </c>
      <c r="F878" s="198" t="s">
        <v>1208</v>
      </c>
      <c r="H878" s="199">
        <v>4</v>
      </c>
      <c r="I878" s="183"/>
      <c r="L878" s="179"/>
      <c r="M878" s="184"/>
      <c r="N878" s="185"/>
      <c r="O878" s="185"/>
      <c r="P878" s="185"/>
      <c r="Q878" s="185"/>
      <c r="R878" s="185"/>
      <c r="S878" s="185"/>
      <c r="T878" s="186"/>
      <c r="AT878" s="180" t="s">
        <v>154</v>
      </c>
      <c r="AU878" s="180" t="s">
        <v>152</v>
      </c>
      <c r="AV878" s="12" t="s">
        <v>152</v>
      </c>
      <c r="AW878" s="12" t="s">
        <v>36</v>
      </c>
      <c r="AX878" s="12" t="s">
        <v>23</v>
      </c>
      <c r="AY878" s="180" t="s">
        <v>143</v>
      </c>
    </row>
    <row r="879" spans="2:65" s="1" customFormat="1" ht="31.5" customHeight="1" x14ac:dyDescent="0.3">
      <c r="B879" s="158"/>
      <c r="C879" s="159" t="s">
        <v>1209</v>
      </c>
      <c r="D879" s="159" t="s">
        <v>146</v>
      </c>
      <c r="E879" s="160" t="s">
        <v>1210</v>
      </c>
      <c r="F879" s="161" t="s">
        <v>1211</v>
      </c>
      <c r="G879" s="162" t="s">
        <v>212</v>
      </c>
      <c r="H879" s="163">
        <v>1.82</v>
      </c>
      <c r="I879" s="322">
        <v>0</v>
      </c>
      <c r="J879" s="164">
        <f>ROUND(I879*H879,2)</f>
        <v>0</v>
      </c>
      <c r="K879" s="161" t="s">
        <v>150</v>
      </c>
      <c r="L879" s="34"/>
      <c r="M879" s="165" t="s">
        <v>3</v>
      </c>
      <c r="N879" s="166" t="s">
        <v>44</v>
      </c>
      <c r="O879" s="35"/>
      <c r="P879" s="167">
        <f>O879*H879</f>
        <v>0</v>
      </c>
      <c r="Q879" s="167">
        <v>0</v>
      </c>
      <c r="R879" s="167">
        <f>Q879*H879</f>
        <v>0</v>
      </c>
      <c r="S879" s="167">
        <v>1.175</v>
      </c>
      <c r="T879" s="168">
        <f>S879*H879</f>
        <v>2.1385000000000001</v>
      </c>
      <c r="AR879" s="18" t="s">
        <v>151</v>
      </c>
      <c r="AT879" s="18" t="s">
        <v>146</v>
      </c>
      <c r="AU879" s="18" t="s">
        <v>152</v>
      </c>
      <c r="AY879" s="18" t="s">
        <v>143</v>
      </c>
      <c r="BE879" s="169">
        <f>IF(N879="základní",J879,0)</f>
        <v>0</v>
      </c>
      <c r="BF879" s="169">
        <f>IF(N879="snížená",J879,0)</f>
        <v>0</v>
      </c>
      <c r="BG879" s="169">
        <f>IF(N879="zákl. přenesená",J879,0)</f>
        <v>0</v>
      </c>
      <c r="BH879" s="169">
        <f>IF(N879="sníž. přenesená",J879,0)</f>
        <v>0</v>
      </c>
      <c r="BI879" s="169">
        <f>IF(N879="nulová",J879,0)</f>
        <v>0</v>
      </c>
      <c r="BJ879" s="18" t="s">
        <v>152</v>
      </c>
      <c r="BK879" s="169">
        <f>ROUND(I879*H879,2)</f>
        <v>0</v>
      </c>
      <c r="BL879" s="18" t="s">
        <v>151</v>
      </c>
      <c r="BM879" s="18" t="s">
        <v>1212</v>
      </c>
    </row>
    <row r="880" spans="2:65" s="11" customFormat="1" x14ac:dyDescent="0.3">
      <c r="B880" s="170"/>
      <c r="D880" s="171" t="s">
        <v>154</v>
      </c>
      <c r="E880" s="172" t="s">
        <v>3</v>
      </c>
      <c r="F880" s="173" t="s">
        <v>430</v>
      </c>
      <c r="H880" s="174" t="s">
        <v>3</v>
      </c>
      <c r="I880" s="175"/>
      <c r="L880" s="170"/>
      <c r="M880" s="176"/>
      <c r="N880" s="177"/>
      <c r="O880" s="177"/>
      <c r="P880" s="177"/>
      <c r="Q880" s="177"/>
      <c r="R880" s="177"/>
      <c r="S880" s="177"/>
      <c r="T880" s="178"/>
      <c r="AT880" s="174" t="s">
        <v>154</v>
      </c>
      <c r="AU880" s="174" t="s">
        <v>152</v>
      </c>
      <c r="AV880" s="11" t="s">
        <v>23</v>
      </c>
      <c r="AW880" s="11" t="s">
        <v>36</v>
      </c>
      <c r="AX880" s="11" t="s">
        <v>72</v>
      </c>
      <c r="AY880" s="174" t="s">
        <v>143</v>
      </c>
    </row>
    <row r="881" spans="2:65" s="11" customFormat="1" x14ac:dyDescent="0.3">
      <c r="B881" s="170"/>
      <c r="D881" s="171" t="s">
        <v>154</v>
      </c>
      <c r="E881" s="172" t="s">
        <v>3</v>
      </c>
      <c r="F881" s="173" t="s">
        <v>1213</v>
      </c>
      <c r="H881" s="174" t="s">
        <v>3</v>
      </c>
      <c r="I881" s="175"/>
      <c r="L881" s="170"/>
      <c r="M881" s="176"/>
      <c r="N881" s="177"/>
      <c r="O881" s="177"/>
      <c r="P881" s="177"/>
      <c r="Q881" s="177"/>
      <c r="R881" s="177"/>
      <c r="S881" s="177"/>
      <c r="T881" s="178"/>
      <c r="AT881" s="174" t="s">
        <v>154</v>
      </c>
      <c r="AU881" s="174" t="s">
        <v>152</v>
      </c>
      <c r="AV881" s="11" t="s">
        <v>23</v>
      </c>
      <c r="AW881" s="11" t="s">
        <v>36</v>
      </c>
      <c r="AX881" s="11" t="s">
        <v>72</v>
      </c>
      <c r="AY881" s="174" t="s">
        <v>143</v>
      </c>
    </row>
    <row r="882" spans="2:65" s="12" customFormat="1" x14ac:dyDescent="0.3">
      <c r="B882" s="179"/>
      <c r="D882" s="188" t="s">
        <v>154</v>
      </c>
      <c r="E882" s="197" t="s">
        <v>3</v>
      </c>
      <c r="F882" s="198" t="s">
        <v>1214</v>
      </c>
      <c r="H882" s="199">
        <v>1.82</v>
      </c>
      <c r="I882" s="183"/>
      <c r="L882" s="179"/>
      <c r="M882" s="184"/>
      <c r="N882" s="185"/>
      <c r="O882" s="185"/>
      <c r="P882" s="185"/>
      <c r="Q882" s="185"/>
      <c r="R882" s="185"/>
      <c r="S882" s="185"/>
      <c r="T882" s="186"/>
      <c r="AT882" s="180" t="s">
        <v>154</v>
      </c>
      <c r="AU882" s="180" t="s">
        <v>152</v>
      </c>
      <c r="AV882" s="12" t="s">
        <v>152</v>
      </c>
      <c r="AW882" s="12" t="s">
        <v>36</v>
      </c>
      <c r="AX882" s="12" t="s">
        <v>23</v>
      </c>
      <c r="AY882" s="180" t="s">
        <v>143</v>
      </c>
    </row>
    <row r="883" spans="2:65" s="1" customFormat="1" ht="22.5" customHeight="1" x14ac:dyDescent="0.3">
      <c r="B883" s="158"/>
      <c r="C883" s="159" t="s">
        <v>1215</v>
      </c>
      <c r="D883" s="159" t="s">
        <v>146</v>
      </c>
      <c r="E883" s="160" t="s">
        <v>1216</v>
      </c>
      <c r="F883" s="161" t="s">
        <v>1217</v>
      </c>
      <c r="G883" s="162" t="s">
        <v>402</v>
      </c>
      <c r="H883" s="163">
        <v>134.512</v>
      </c>
      <c r="I883" s="322">
        <v>0</v>
      </c>
      <c r="J883" s="164">
        <f>ROUND(I883*H883,2)</f>
        <v>0</v>
      </c>
      <c r="K883" s="161" t="s">
        <v>150</v>
      </c>
      <c r="L883" s="34"/>
      <c r="M883" s="165" t="s">
        <v>3</v>
      </c>
      <c r="N883" s="166" t="s">
        <v>44</v>
      </c>
      <c r="O883" s="35"/>
      <c r="P883" s="167">
        <f>O883*H883</f>
        <v>0</v>
      </c>
      <c r="Q883" s="167">
        <v>3.0000000000000001E-5</v>
      </c>
      <c r="R883" s="167">
        <f>Q883*H883</f>
        <v>4.03536E-3</v>
      </c>
      <c r="S883" s="167">
        <v>0</v>
      </c>
      <c r="T883" s="168">
        <f>S883*H883</f>
        <v>0</v>
      </c>
      <c r="AR883" s="18" t="s">
        <v>151</v>
      </c>
      <c r="AT883" s="18" t="s">
        <v>146</v>
      </c>
      <c r="AU883" s="18" t="s">
        <v>152</v>
      </c>
      <c r="AY883" s="18" t="s">
        <v>143</v>
      </c>
      <c r="BE883" s="169">
        <f>IF(N883="základní",J883,0)</f>
        <v>0</v>
      </c>
      <c r="BF883" s="169">
        <f>IF(N883="snížená",J883,0)</f>
        <v>0</v>
      </c>
      <c r="BG883" s="169">
        <f>IF(N883="zákl. přenesená",J883,0)</f>
        <v>0</v>
      </c>
      <c r="BH883" s="169">
        <f>IF(N883="sníž. přenesená",J883,0)</f>
        <v>0</v>
      </c>
      <c r="BI883" s="169">
        <f>IF(N883="nulová",J883,0)</f>
        <v>0</v>
      </c>
      <c r="BJ883" s="18" t="s">
        <v>152</v>
      </c>
      <c r="BK883" s="169">
        <f>ROUND(I883*H883,2)</f>
        <v>0</v>
      </c>
      <c r="BL883" s="18" t="s">
        <v>151</v>
      </c>
      <c r="BM883" s="18" t="s">
        <v>1218</v>
      </c>
    </row>
    <row r="884" spans="2:65" s="11" customFormat="1" x14ac:dyDescent="0.3">
      <c r="B884" s="170"/>
      <c r="D884" s="171" t="s">
        <v>154</v>
      </c>
      <c r="E884" s="172" t="s">
        <v>3</v>
      </c>
      <c r="F884" s="173" t="s">
        <v>1219</v>
      </c>
      <c r="H884" s="174" t="s">
        <v>3</v>
      </c>
      <c r="I884" s="175"/>
      <c r="L884" s="170"/>
      <c r="M884" s="176"/>
      <c r="N884" s="177"/>
      <c r="O884" s="177"/>
      <c r="P884" s="177"/>
      <c r="Q884" s="177"/>
      <c r="R884" s="177"/>
      <c r="S884" s="177"/>
      <c r="T884" s="178"/>
      <c r="AT884" s="174" t="s">
        <v>154</v>
      </c>
      <c r="AU884" s="174" t="s">
        <v>152</v>
      </c>
      <c r="AV884" s="11" t="s">
        <v>23</v>
      </c>
      <c r="AW884" s="11" t="s">
        <v>36</v>
      </c>
      <c r="AX884" s="11" t="s">
        <v>72</v>
      </c>
      <c r="AY884" s="174" t="s">
        <v>143</v>
      </c>
    </row>
    <row r="885" spans="2:65" s="12" customFormat="1" x14ac:dyDescent="0.3">
      <c r="B885" s="179"/>
      <c r="D885" s="171" t="s">
        <v>154</v>
      </c>
      <c r="E885" s="180" t="s">
        <v>3</v>
      </c>
      <c r="F885" s="181" t="s">
        <v>1220</v>
      </c>
      <c r="H885" s="182">
        <v>39.1</v>
      </c>
      <c r="I885" s="183"/>
      <c r="L885" s="179"/>
      <c r="M885" s="184"/>
      <c r="N885" s="185"/>
      <c r="O885" s="185"/>
      <c r="P885" s="185"/>
      <c r="Q885" s="185"/>
      <c r="R885" s="185"/>
      <c r="S885" s="185"/>
      <c r="T885" s="186"/>
      <c r="AT885" s="180" t="s">
        <v>154</v>
      </c>
      <c r="AU885" s="180" t="s">
        <v>152</v>
      </c>
      <c r="AV885" s="12" t="s">
        <v>152</v>
      </c>
      <c r="AW885" s="12" t="s">
        <v>36</v>
      </c>
      <c r="AX885" s="12" t="s">
        <v>72</v>
      </c>
      <c r="AY885" s="180" t="s">
        <v>143</v>
      </c>
    </row>
    <row r="886" spans="2:65" s="11" customFormat="1" x14ac:dyDescent="0.3">
      <c r="B886" s="170"/>
      <c r="D886" s="171" t="s">
        <v>154</v>
      </c>
      <c r="E886" s="172" t="s">
        <v>3</v>
      </c>
      <c r="F886" s="173" t="s">
        <v>1221</v>
      </c>
      <c r="H886" s="174" t="s">
        <v>3</v>
      </c>
      <c r="I886" s="175"/>
      <c r="L886" s="170"/>
      <c r="M886" s="176"/>
      <c r="N886" s="177"/>
      <c r="O886" s="177"/>
      <c r="P886" s="177"/>
      <c r="Q886" s="177"/>
      <c r="R886" s="177"/>
      <c r="S886" s="177"/>
      <c r="T886" s="178"/>
      <c r="AT886" s="174" t="s">
        <v>154</v>
      </c>
      <c r="AU886" s="174" t="s">
        <v>152</v>
      </c>
      <c r="AV886" s="11" t="s">
        <v>23</v>
      </c>
      <c r="AW886" s="11" t="s">
        <v>36</v>
      </c>
      <c r="AX886" s="11" t="s">
        <v>72</v>
      </c>
      <c r="AY886" s="174" t="s">
        <v>143</v>
      </c>
    </row>
    <row r="887" spans="2:65" s="12" customFormat="1" x14ac:dyDescent="0.3">
      <c r="B887" s="179"/>
      <c r="D887" s="171" t="s">
        <v>154</v>
      </c>
      <c r="E887" s="180" t="s">
        <v>3</v>
      </c>
      <c r="F887" s="181" t="s">
        <v>1222</v>
      </c>
      <c r="H887" s="182">
        <v>45.4</v>
      </c>
      <c r="I887" s="183"/>
      <c r="L887" s="179"/>
      <c r="M887" s="184"/>
      <c r="N887" s="185"/>
      <c r="O887" s="185"/>
      <c r="P887" s="185"/>
      <c r="Q887" s="185"/>
      <c r="R887" s="185"/>
      <c r="S887" s="185"/>
      <c r="T887" s="186"/>
      <c r="AT887" s="180" t="s">
        <v>154</v>
      </c>
      <c r="AU887" s="180" t="s">
        <v>152</v>
      </c>
      <c r="AV887" s="12" t="s">
        <v>152</v>
      </c>
      <c r="AW887" s="12" t="s">
        <v>36</v>
      </c>
      <c r="AX887" s="12" t="s">
        <v>72</v>
      </c>
      <c r="AY887" s="180" t="s">
        <v>143</v>
      </c>
    </row>
    <row r="888" spans="2:65" s="12" customFormat="1" x14ac:dyDescent="0.3">
      <c r="B888" s="179"/>
      <c r="D888" s="171" t="s">
        <v>154</v>
      </c>
      <c r="E888" s="180" t="s">
        <v>3</v>
      </c>
      <c r="F888" s="181" t="s">
        <v>1223</v>
      </c>
      <c r="H888" s="182">
        <v>12</v>
      </c>
      <c r="I888" s="183"/>
      <c r="L888" s="179"/>
      <c r="M888" s="184"/>
      <c r="N888" s="185"/>
      <c r="O888" s="185"/>
      <c r="P888" s="185"/>
      <c r="Q888" s="185"/>
      <c r="R888" s="185"/>
      <c r="S888" s="185"/>
      <c r="T888" s="186"/>
      <c r="AT888" s="180" t="s">
        <v>154</v>
      </c>
      <c r="AU888" s="180" t="s">
        <v>152</v>
      </c>
      <c r="AV888" s="12" t="s">
        <v>152</v>
      </c>
      <c r="AW888" s="12" t="s">
        <v>36</v>
      </c>
      <c r="AX888" s="12" t="s">
        <v>72</v>
      </c>
      <c r="AY888" s="180" t="s">
        <v>143</v>
      </c>
    </row>
    <row r="889" spans="2:65" s="12" customFormat="1" x14ac:dyDescent="0.3">
      <c r="B889" s="179"/>
      <c r="D889" s="171" t="s">
        <v>154</v>
      </c>
      <c r="E889" s="180" t="s">
        <v>3</v>
      </c>
      <c r="F889" s="181" t="s">
        <v>1224</v>
      </c>
      <c r="H889" s="182">
        <v>16.600000000000001</v>
      </c>
      <c r="I889" s="183"/>
      <c r="L889" s="179"/>
      <c r="M889" s="184"/>
      <c r="N889" s="185"/>
      <c r="O889" s="185"/>
      <c r="P889" s="185"/>
      <c r="Q889" s="185"/>
      <c r="R889" s="185"/>
      <c r="S889" s="185"/>
      <c r="T889" s="186"/>
      <c r="AT889" s="180" t="s">
        <v>154</v>
      </c>
      <c r="AU889" s="180" t="s">
        <v>152</v>
      </c>
      <c r="AV889" s="12" t="s">
        <v>152</v>
      </c>
      <c r="AW889" s="12" t="s">
        <v>36</v>
      </c>
      <c r="AX889" s="12" t="s">
        <v>72</v>
      </c>
      <c r="AY889" s="180" t="s">
        <v>143</v>
      </c>
    </row>
    <row r="890" spans="2:65" s="11" customFormat="1" x14ac:dyDescent="0.3">
      <c r="B890" s="170"/>
      <c r="D890" s="171" t="s">
        <v>154</v>
      </c>
      <c r="E890" s="172" t="s">
        <v>3</v>
      </c>
      <c r="F890" s="173" t="s">
        <v>1225</v>
      </c>
      <c r="H890" s="174" t="s">
        <v>3</v>
      </c>
      <c r="I890" s="175"/>
      <c r="L890" s="170"/>
      <c r="M890" s="176"/>
      <c r="N890" s="177"/>
      <c r="O890" s="177"/>
      <c r="P890" s="177"/>
      <c r="Q890" s="177"/>
      <c r="R890" s="177"/>
      <c r="S890" s="177"/>
      <c r="T890" s="178"/>
      <c r="AT890" s="174" t="s">
        <v>154</v>
      </c>
      <c r="AU890" s="174" t="s">
        <v>152</v>
      </c>
      <c r="AV890" s="11" t="s">
        <v>23</v>
      </c>
      <c r="AW890" s="11" t="s">
        <v>36</v>
      </c>
      <c r="AX890" s="11" t="s">
        <v>72</v>
      </c>
      <c r="AY890" s="174" t="s">
        <v>143</v>
      </c>
    </row>
    <row r="891" spans="2:65" s="12" customFormat="1" x14ac:dyDescent="0.3">
      <c r="B891" s="179"/>
      <c r="D891" s="171" t="s">
        <v>154</v>
      </c>
      <c r="E891" s="180" t="s">
        <v>3</v>
      </c>
      <c r="F891" s="181" t="s">
        <v>1226</v>
      </c>
      <c r="H891" s="182">
        <v>8.1639999999999997</v>
      </c>
      <c r="I891" s="183"/>
      <c r="L891" s="179"/>
      <c r="M891" s="184"/>
      <c r="N891" s="185"/>
      <c r="O891" s="185"/>
      <c r="P891" s="185"/>
      <c r="Q891" s="185"/>
      <c r="R891" s="185"/>
      <c r="S891" s="185"/>
      <c r="T891" s="186"/>
      <c r="AT891" s="180" t="s">
        <v>154</v>
      </c>
      <c r="AU891" s="180" t="s">
        <v>152</v>
      </c>
      <c r="AV891" s="12" t="s">
        <v>152</v>
      </c>
      <c r="AW891" s="12" t="s">
        <v>36</v>
      </c>
      <c r="AX891" s="12" t="s">
        <v>72</v>
      </c>
      <c r="AY891" s="180" t="s">
        <v>143</v>
      </c>
    </row>
    <row r="892" spans="2:65" s="11" customFormat="1" x14ac:dyDescent="0.3">
      <c r="B892" s="170"/>
      <c r="D892" s="171" t="s">
        <v>154</v>
      </c>
      <c r="E892" s="172" t="s">
        <v>3</v>
      </c>
      <c r="F892" s="173" t="s">
        <v>1227</v>
      </c>
      <c r="H892" s="174" t="s">
        <v>3</v>
      </c>
      <c r="I892" s="175"/>
      <c r="L892" s="170"/>
      <c r="M892" s="176"/>
      <c r="N892" s="177"/>
      <c r="O892" s="177"/>
      <c r="P892" s="177"/>
      <c r="Q892" s="177"/>
      <c r="R892" s="177"/>
      <c r="S892" s="177"/>
      <c r="T892" s="178"/>
      <c r="AT892" s="174" t="s">
        <v>154</v>
      </c>
      <c r="AU892" s="174" t="s">
        <v>152</v>
      </c>
      <c r="AV892" s="11" t="s">
        <v>23</v>
      </c>
      <c r="AW892" s="11" t="s">
        <v>36</v>
      </c>
      <c r="AX892" s="11" t="s">
        <v>72</v>
      </c>
      <c r="AY892" s="174" t="s">
        <v>143</v>
      </c>
    </row>
    <row r="893" spans="2:65" s="12" customFormat="1" x14ac:dyDescent="0.3">
      <c r="B893" s="179"/>
      <c r="D893" s="171" t="s">
        <v>154</v>
      </c>
      <c r="E893" s="180" t="s">
        <v>3</v>
      </c>
      <c r="F893" s="181" t="s">
        <v>1228</v>
      </c>
      <c r="H893" s="182">
        <v>6.4059999999999997</v>
      </c>
      <c r="I893" s="183"/>
      <c r="L893" s="179"/>
      <c r="M893" s="184"/>
      <c r="N893" s="185"/>
      <c r="O893" s="185"/>
      <c r="P893" s="185"/>
      <c r="Q893" s="185"/>
      <c r="R893" s="185"/>
      <c r="S893" s="185"/>
      <c r="T893" s="186"/>
      <c r="AT893" s="180" t="s">
        <v>154</v>
      </c>
      <c r="AU893" s="180" t="s">
        <v>152</v>
      </c>
      <c r="AV893" s="12" t="s">
        <v>152</v>
      </c>
      <c r="AW893" s="12" t="s">
        <v>36</v>
      </c>
      <c r="AX893" s="12" t="s">
        <v>72</v>
      </c>
      <c r="AY893" s="180" t="s">
        <v>143</v>
      </c>
    </row>
    <row r="894" spans="2:65" s="12" customFormat="1" x14ac:dyDescent="0.3">
      <c r="B894" s="179"/>
      <c r="D894" s="171" t="s">
        <v>154</v>
      </c>
      <c r="E894" s="180" t="s">
        <v>3</v>
      </c>
      <c r="F894" s="181" t="s">
        <v>1229</v>
      </c>
      <c r="H894" s="182">
        <v>6.8419999999999996</v>
      </c>
      <c r="I894" s="183"/>
      <c r="L894" s="179"/>
      <c r="M894" s="184"/>
      <c r="N894" s="185"/>
      <c r="O894" s="185"/>
      <c r="P894" s="185"/>
      <c r="Q894" s="185"/>
      <c r="R894" s="185"/>
      <c r="S894" s="185"/>
      <c r="T894" s="186"/>
      <c r="AT894" s="180" t="s">
        <v>154</v>
      </c>
      <c r="AU894" s="180" t="s">
        <v>152</v>
      </c>
      <c r="AV894" s="12" t="s">
        <v>152</v>
      </c>
      <c r="AW894" s="12" t="s">
        <v>36</v>
      </c>
      <c r="AX894" s="12" t="s">
        <v>72</v>
      </c>
      <c r="AY894" s="180" t="s">
        <v>143</v>
      </c>
    </row>
    <row r="895" spans="2:65" s="13" customFormat="1" x14ac:dyDescent="0.3">
      <c r="B895" s="187"/>
      <c r="D895" s="188" t="s">
        <v>154</v>
      </c>
      <c r="E895" s="189" t="s">
        <v>3</v>
      </c>
      <c r="F895" s="190" t="s">
        <v>159</v>
      </c>
      <c r="H895" s="191">
        <v>134.512</v>
      </c>
      <c r="I895" s="192"/>
      <c r="L895" s="187"/>
      <c r="M895" s="193"/>
      <c r="N895" s="194"/>
      <c r="O895" s="194"/>
      <c r="P895" s="194"/>
      <c r="Q895" s="194"/>
      <c r="R895" s="194"/>
      <c r="S895" s="194"/>
      <c r="T895" s="195"/>
      <c r="AT895" s="196" t="s">
        <v>154</v>
      </c>
      <c r="AU895" s="196" t="s">
        <v>152</v>
      </c>
      <c r="AV895" s="13" t="s">
        <v>151</v>
      </c>
      <c r="AW895" s="13" t="s">
        <v>36</v>
      </c>
      <c r="AX895" s="13" t="s">
        <v>23</v>
      </c>
      <c r="AY895" s="196" t="s">
        <v>143</v>
      </c>
    </row>
    <row r="896" spans="2:65" s="1" customFormat="1" ht="22.5" customHeight="1" x14ac:dyDescent="0.3">
      <c r="B896" s="158"/>
      <c r="C896" s="159" t="s">
        <v>1230</v>
      </c>
      <c r="D896" s="159" t="s">
        <v>146</v>
      </c>
      <c r="E896" s="160" t="s">
        <v>1231</v>
      </c>
      <c r="F896" s="161" t="s">
        <v>1232</v>
      </c>
      <c r="G896" s="162" t="s">
        <v>149</v>
      </c>
      <c r="H896" s="163">
        <v>3</v>
      </c>
      <c r="I896" s="322">
        <v>0</v>
      </c>
      <c r="J896" s="164">
        <f>ROUND(I896*H896,2)</f>
        <v>0</v>
      </c>
      <c r="K896" s="161" t="s">
        <v>150</v>
      </c>
      <c r="L896" s="34"/>
      <c r="M896" s="165" t="s">
        <v>3</v>
      </c>
      <c r="N896" s="166" t="s">
        <v>44</v>
      </c>
      <c r="O896" s="35"/>
      <c r="P896" s="167">
        <f>O896*H896</f>
        <v>0</v>
      </c>
      <c r="Q896" s="167">
        <v>0</v>
      </c>
      <c r="R896" s="167">
        <f>Q896*H896</f>
        <v>0</v>
      </c>
      <c r="S896" s="167">
        <v>0.36499999999999999</v>
      </c>
      <c r="T896" s="168">
        <f>S896*H896</f>
        <v>1.095</v>
      </c>
      <c r="AR896" s="18" t="s">
        <v>151</v>
      </c>
      <c r="AT896" s="18" t="s">
        <v>146</v>
      </c>
      <c r="AU896" s="18" t="s">
        <v>152</v>
      </c>
      <c r="AY896" s="18" t="s">
        <v>143</v>
      </c>
      <c r="BE896" s="169">
        <f>IF(N896="základní",J896,0)</f>
        <v>0</v>
      </c>
      <c r="BF896" s="169">
        <f>IF(N896="snížená",J896,0)</f>
        <v>0</v>
      </c>
      <c r="BG896" s="169">
        <f>IF(N896="zákl. přenesená",J896,0)</f>
        <v>0</v>
      </c>
      <c r="BH896" s="169">
        <f>IF(N896="sníž. přenesená",J896,0)</f>
        <v>0</v>
      </c>
      <c r="BI896" s="169">
        <f>IF(N896="nulová",J896,0)</f>
        <v>0</v>
      </c>
      <c r="BJ896" s="18" t="s">
        <v>152</v>
      </c>
      <c r="BK896" s="169">
        <f>ROUND(I896*H896,2)</f>
        <v>0</v>
      </c>
      <c r="BL896" s="18" t="s">
        <v>151</v>
      </c>
      <c r="BM896" s="18" t="s">
        <v>1233</v>
      </c>
    </row>
    <row r="897" spans="2:65" s="11" customFormat="1" x14ac:dyDescent="0.3">
      <c r="B897" s="170"/>
      <c r="D897" s="171" t="s">
        <v>154</v>
      </c>
      <c r="E897" s="172" t="s">
        <v>3</v>
      </c>
      <c r="F897" s="173" t="s">
        <v>430</v>
      </c>
      <c r="H897" s="174" t="s">
        <v>3</v>
      </c>
      <c r="I897" s="175"/>
      <c r="L897" s="170"/>
      <c r="M897" s="176"/>
      <c r="N897" s="177"/>
      <c r="O897" s="177"/>
      <c r="P897" s="177"/>
      <c r="Q897" s="177"/>
      <c r="R897" s="177"/>
      <c r="S897" s="177"/>
      <c r="T897" s="178"/>
      <c r="AT897" s="174" t="s">
        <v>154</v>
      </c>
      <c r="AU897" s="174" t="s">
        <v>152</v>
      </c>
      <c r="AV897" s="11" t="s">
        <v>23</v>
      </c>
      <c r="AW897" s="11" t="s">
        <v>36</v>
      </c>
      <c r="AX897" s="11" t="s">
        <v>72</v>
      </c>
      <c r="AY897" s="174" t="s">
        <v>143</v>
      </c>
    </row>
    <row r="898" spans="2:65" s="11" customFormat="1" x14ac:dyDescent="0.3">
      <c r="B898" s="170"/>
      <c r="D898" s="171" t="s">
        <v>154</v>
      </c>
      <c r="E898" s="172" t="s">
        <v>3</v>
      </c>
      <c r="F898" s="173" t="s">
        <v>1234</v>
      </c>
      <c r="H898" s="174" t="s">
        <v>3</v>
      </c>
      <c r="I898" s="175"/>
      <c r="L898" s="170"/>
      <c r="M898" s="176"/>
      <c r="N898" s="177"/>
      <c r="O898" s="177"/>
      <c r="P898" s="177"/>
      <c r="Q898" s="177"/>
      <c r="R898" s="177"/>
      <c r="S898" s="177"/>
      <c r="T898" s="178"/>
      <c r="AT898" s="174" t="s">
        <v>154</v>
      </c>
      <c r="AU898" s="174" t="s">
        <v>152</v>
      </c>
      <c r="AV898" s="11" t="s">
        <v>23</v>
      </c>
      <c r="AW898" s="11" t="s">
        <v>36</v>
      </c>
      <c r="AX898" s="11" t="s">
        <v>72</v>
      </c>
      <c r="AY898" s="174" t="s">
        <v>143</v>
      </c>
    </row>
    <row r="899" spans="2:65" s="12" customFormat="1" x14ac:dyDescent="0.3">
      <c r="B899" s="179"/>
      <c r="D899" s="188" t="s">
        <v>154</v>
      </c>
      <c r="E899" s="197" t="s">
        <v>3</v>
      </c>
      <c r="F899" s="198" t="s">
        <v>1235</v>
      </c>
      <c r="H899" s="199">
        <v>3</v>
      </c>
      <c r="I899" s="183"/>
      <c r="L899" s="179"/>
      <c r="M899" s="184"/>
      <c r="N899" s="185"/>
      <c r="O899" s="185"/>
      <c r="P899" s="185"/>
      <c r="Q899" s="185"/>
      <c r="R899" s="185"/>
      <c r="S899" s="185"/>
      <c r="T899" s="186"/>
      <c r="AT899" s="180" t="s">
        <v>154</v>
      </c>
      <c r="AU899" s="180" t="s">
        <v>152</v>
      </c>
      <c r="AV899" s="12" t="s">
        <v>152</v>
      </c>
      <c r="AW899" s="12" t="s">
        <v>36</v>
      </c>
      <c r="AX899" s="12" t="s">
        <v>23</v>
      </c>
      <c r="AY899" s="180" t="s">
        <v>143</v>
      </c>
    </row>
    <row r="900" spans="2:65" s="1" customFormat="1" ht="22.5" customHeight="1" x14ac:dyDescent="0.3">
      <c r="B900" s="158"/>
      <c r="C900" s="159" t="s">
        <v>1236</v>
      </c>
      <c r="D900" s="159" t="s">
        <v>146</v>
      </c>
      <c r="E900" s="160" t="s">
        <v>1237</v>
      </c>
      <c r="F900" s="161" t="s">
        <v>1238</v>
      </c>
      <c r="G900" s="162" t="s">
        <v>149</v>
      </c>
      <c r="H900" s="163">
        <v>11</v>
      </c>
      <c r="I900" s="322">
        <v>0</v>
      </c>
      <c r="J900" s="164">
        <f>ROUND(I900*H900,2)</f>
        <v>0</v>
      </c>
      <c r="K900" s="161" t="s">
        <v>150</v>
      </c>
      <c r="L900" s="34"/>
      <c r="M900" s="165" t="s">
        <v>3</v>
      </c>
      <c r="N900" s="166" t="s">
        <v>44</v>
      </c>
      <c r="O900" s="35"/>
      <c r="P900" s="167">
        <f>O900*H900</f>
        <v>0</v>
      </c>
      <c r="Q900" s="167">
        <v>0</v>
      </c>
      <c r="R900" s="167">
        <f>Q900*H900</f>
        <v>0</v>
      </c>
      <c r="S900" s="167">
        <v>0.36499999999999999</v>
      </c>
      <c r="T900" s="168">
        <f>S900*H900</f>
        <v>4.0149999999999997</v>
      </c>
      <c r="AR900" s="18" t="s">
        <v>151</v>
      </c>
      <c r="AT900" s="18" t="s">
        <v>146</v>
      </c>
      <c r="AU900" s="18" t="s">
        <v>152</v>
      </c>
      <c r="AY900" s="18" t="s">
        <v>143</v>
      </c>
      <c r="BE900" s="169">
        <f>IF(N900="základní",J900,0)</f>
        <v>0</v>
      </c>
      <c r="BF900" s="169">
        <f>IF(N900="snížená",J900,0)</f>
        <v>0</v>
      </c>
      <c r="BG900" s="169">
        <f>IF(N900="zákl. přenesená",J900,0)</f>
        <v>0</v>
      </c>
      <c r="BH900" s="169">
        <f>IF(N900="sníž. přenesená",J900,0)</f>
        <v>0</v>
      </c>
      <c r="BI900" s="169">
        <f>IF(N900="nulová",J900,0)</f>
        <v>0</v>
      </c>
      <c r="BJ900" s="18" t="s">
        <v>152</v>
      </c>
      <c r="BK900" s="169">
        <f>ROUND(I900*H900,2)</f>
        <v>0</v>
      </c>
      <c r="BL900" s="18" t="s">
        <v>151</v>
      </c>
      <c r="BM900" s="18" t="s">
        <v>1239</v>
      </c>
    </row>
    <row r="901" spans="2:65" s="11" customFormat="1" x14ac:dyDescent="0.3">
      <c r="B901" s="170"/>
      <c r="D901" s="171" t="s">
        <v>154</v>
      </c>
      <c r="E901" s="172" t="s">
        <v>3</v>
      </c>
      <c r="F901" s="173" t="s">
        <v>430</v>
      </c>
      <c r="H901" s="174" t="s">
        <v>3</v>
      </c>
      <c r="I901" s="175"/>
      <c r="L901" s="170"/>
      <c r="M901" s="176"/>
      <c r="N901" s="177"/>
      <c r="O901" s="177"/>
      <c r="P901" s="177"/>
      <c r="Q901" s="177"/>
      <c r="R901" s="177"/>
      <c r="S901" s="177"/>
      <c r="T901" s="178"/>
      <c r="AT901" s="174" t="s">
        <v>154</v>
      </c>
      <c r="AU901" s="174" t="s">
        <v>152</v>
      </c>
      <c r="AV901" s="11" t="s">
        <v>23</v>
      </c>
      <c r="AW901" s="11" t="s">
        <v>36</v>
      </c>
      <c r="AX901" s="11" t="s">
        <v>72</v>
      </c>
      <c r="AY901" s="174" t="s">
        <v>143</v>
      </c>
    </row>
    <row r="902" spans="2:65" s="11" customFormat="1" x14ac:dyDescent="0.3">
      <c r="B902" s="170"/>
      <c r="D902" s="171" t="s">
        <v>154</v>
      </c>
      <c r="E902" s="172" t="s">
        <v>3</v>
      </c>
      <c r="F902" s="173" t="s">
        <v>1219</v>
      </c>
      <c r="H902" s="174" t="s">
        <v>3</v>
      </c>
      <c r="I902" s="175"/>
      <c r="L902" s="170"/>
      <c r="M902" s="176"/>
      <c r="N902" s="177"/>
      <c r="O902" s="177"/>
      <c r="P902" s="177"/>
      <c r="Q902" s="177"/>
      <c r="R902" s="177"/>
      <c r="S902" s="177"/>
      <c r="T902" s="178"/>
      <c r="AT902" s="174" t="s">
        <v>154</v>
      </c>
      <c r="AU902" s="174" t="s">
        <v>152</v>
      </c>
      <c r="AV902" s="11" t="s">
        <v>23</v>
      </c>
      <c r="AW902" s="11" t="s">
        <v>36</v>
      </c>
      <c r="AX902" s="11" t="s">
        <v>72</v>
      </c>
      <c r="AY902" s="174" t="s">
        <v>143</v>
      </c>
    </row>
    <row r="903" spans="2:65" s="12" customFormat="1" x14ac:dyDescent="0.3">
      <c r="B903" s="179"/>
      <c r="D903" s="171" t="s">
        <v>154</v>
      </c>
      <c r="E903" s="180" t="s">
        <v>3</v>
      </c>
      <c r="F903" s="181" t="s">
        <v>1240</v>
      </c>
      <c r="H903" s="182">
        <v>3.69</v>
      </c>
      <c r="I903" s="183"/>
      <c r="L903" s="179"/>
      <c r="M903" s="184"/>
      <c r="N903" s="185"/>
      <c r="O903" s="185"/>
      <c r="P903" s="185"/>
      <c r="Q903" s="185"/>
      <c r="R903" s="185"/>
      <c r="S903" s="185"/>
      <c r="T903" s="186"/>
      <c r="AT903" s="180" t="s">
        <v>154</v>
      </c>
      <c r="AU903" s="180" t="s">
        <v>152</v>
      </c>
      <c r="AV903" s="12" t="s">
        <v>152</v>
      </c>
      <c r="AW903" s="12" t="s">
        <v>36</v>
      </c>
      <c r="AX903" s="12" t="s">
        <v>72</v>
      </c>
      <c r="AY903" s="180" t="s">
        <v>143</v>
      </c>
    </row>
    <row r="904" spans="2:65" s="12" customFormat="1" x14ac:dyDescent="0.3">
      <c r="B904" s="179"/>
      <c r="D904" s="171" t="s">
        <v>154</v>
      </c>
      <c r="E904" s="180" t="s">
        <v>3</v>
      </c>
      <c r="F904" s="181" t="s">
        <v>1241</v>
      </c>
      <c r="H904" s="182">
        <v>3.78</v>
      </c>
      <c r="I904" s="183"/>
      <c r="L904" s="179"/>
      <c r="M904" s="184"/>
      <c r="N904" s="185"/>
      <c r="O904" s="185"/>
      <c r="P904" s="185"/>
      <c r="Q904" s="185"/>
      <c r="R904" s="185"/>
      <c r="S904" s="185"/>
      <c r="T904" s="186"/>
      <c r="AT904" s="180" t="s">
        <v>154</v>
      </c>
      <c r="AU904" s="180" t="s">
        <v>152</v>
      </c>
      <c r="AV904" s="12" t="s">
        <v>152</v>
      </c>
      <c r="AW904" s="12" t="s">
        <v>36</v>
      </c>
      <c r="AX904" s="12" t="s">
        <v>72</v>
      </c>
      <c r="AY904" s="180" t="s">
        <v>143</v>
      </c>
    </row>
    <row r="905" spans="2:65" s="12" customFormat="1" x14ac:dyDescent="0.3">
      <c r="B905" s="179"/>
      <c r="D905" s="171" t="s">
        <v>154</v>
      </c>
      <c r="E905" s="180" t="s">
        <v>3</v>
      </c>
      <c r="F905" s="181" t="s">
        <v>1242</v>
      </c>
      <c r="H905" s="182">
        <v>2.5630000000000002</v>
      </c>
      <c r="I905" s="183"/>
      <c r="L905" s="179"/>
      <c r="M905" s="184"/>
      <c r="N905" s="185"/>
      <c r="O905" s="185"/>
      <c r="P905" s="185"/>
      <c r="Q905" s="185"/>
      <c r="R905" s="185"/>
      <c r="S905" s="185"/>
      <c r="T905" s="186"/>
      <c r="AT905" s="180" t="s">
        <v>154</v>
      </c>
      <c r="AU905" s="180" t="s">
        <v>152</v>
      </c>
      <c r="AV905" s="12" t="s">
        <v>152</v>
      </c>
      <c r="AW905" s="12" t="s">
        <v>36</v>
      </c>
      <c r="AX905" s="12" t="s">
        <v>72</v>
      </c>
      <c r="AY905" s="180" t="s">
        <v>143</v>
      </c>
    </row>
    <row r="906" spans="2:65" s="12" customFormat="1" x14ac:dyDescent="0.3">
      <c r="B906" s="179"/>
      <c r="D906" s="171" t="s">
        <v>154</v>
      </c>
      <c r="E906" s="180" t="s">
        <v>3</v>
      </c>
      <c r="F906" s="181" t="s">
        <v>1243</v>
      </c>
      <c r="H906" s="182">
        <v>0.96699999999999997</v>
      </c>
      <c r="I906" s="183"/>
      <c r="L906" s="179"/>
      <c r="M906" s="184"/>
      <c r="N906" s="185"/>
      <c r="O906" s="185"/>
      <c r="P906" s="185"/>
      <c r="Q906" s="185"/>
      <c r="R906" s="185"/>
      <c r="S906" s="185"/>
      <c r="T906" s="186"/>
      <c r="AT906" s="180" t="s">
        <v>154</v>
      </c>
      <c r="AU906" s="180" t="s">
        <v>152</v>
      </c>
      <c r="AV906" s="12" t="s">
        <v>152</v>
      </c>
      <c r="AW906" s="12" t="s">
        <v>36</v>
      </c>
      <c r="AX906" s="12" t="s">
        <v>72</v>
      </c>
      <c r="AY906" s="180" t="s">
        <v>143</v>
      </c>
    </row>
    <row r="907" spans="2:65" s="13" customFormat="1" x14ac:dyDescent="0.3">
      <c r="B907" s="187"/>
      <c r="D907" s="188" t="s">
        <v>154</v>
      </c>
      <c r="E907" s="189" t="s">
        <v>3</v>
      </c>
      <c r="F907" s="190" t="s">
        <v>159</v>
      </c>
      <c r="H907" s="191">
        <v>11</v>
      </c>
      <c r="I907" s="192"/>
      <c r="L907" s="187"/>
      <c r="M907" s="193"/>
      <c r="N907" s="194"/>
      <c r="O907" s="194"/>
      <c r="P907" s="194"/>
      <c r="Q907" s="194"/>
      <c r="R907" s="194"/>
      <c r="S907" s="194"/>
      <c r="T907" s="195"/>
      <c r="AT907" s="196" t="s">
        <v>154</v>
      </c>
      <c r="AU907" s="196" t="s">
        <v>152</v>
      </c>
      <c r="AV907" s="13" t="s">
        <v>151</v>
      </c>
      <c r="AW907" s="13" t="s">
        <v>36</v>
      </c>
      <c r="AX907" s="13" t="s">
        <v>23</v>
      </c>
      <c r="AY907" s="196" t="s">
        <v>143</v>
      </c>
    </row>
    <row r="908" spans="2:65" s="1" customFormat="1" ht="22.5" customHeight="1" x14ac:dyDescent="0.3">
      <c r="B908" s="158"/>
      <c r="C908" s="159" t="s">
        <v>1244</v>
      </c>
      <c r="D908" s="159" t="s">
        <v>146</v>
      </c>
      <c r="E908" s="160" t="s">
        <v>1245</v>
      </c>
      <c r="F908" s="161" t="s">
        <v>1246</v>
      </c>
      <c r="G908" s="162" t="s">
        <v>212</v>
      </c>
      <c r="H908" s="163">
        <v>0.48</v>
      </c>
      <c r="I908" s="322">
        <v>0</v>
      </c>
      <c r="J908" s="164">
        <f>ROUND(I908*H908,2)</f>
        <v>0</v>
      </c>
      <c r="K908" s="161" t="s">
        <v>150</v>
      </c>
      <c r="L908" s="34"/>
      <c r="M908" s="165" t="s">
        <v>3</v>
      </c>
      <c r="N908" s="166" t="s">
        <v>44</v>
      </c>
      <c r="O908" s="35"/>
      <c r="P908" s="167">
        <f>O908*H908</f>
        <v>0</v>
      </c>
      <c r="Q908" s="167">
        <v>0</v>
      </c>
      <c r="R908" s="167">
        <f>Q908*H908</f>
        <v>0</v>
      </c>
      <c r="S908" s="167">
        <v>2.2000000000000002</v>
      </c>
      <c r="T908" s="168">
        <f>S908*H908</f>
        <v>1.056</v>
      </c>
      <c r="AR908" s="18" t="s">
        <v>151</v>
      </c>
      <c r="AT908" s="18" t="s">
        <v>146</v>
      </c>
      <c r="AU908" s="18" t="s">
        <v>152</v>
      </c>
      <c r="AY908" s="18" t="s">
        <v>143</v>
      </c>
      <c r="BE908" s="169">
        <f>IF(N908="základní",J908,0)</f>
        <v>0</v>
      </c>
      <c r="BF908" s="169">
        <f>IF(N908="snížená",J908,0)</f>
        <v>0</v>
      </c>
      <c r="BG908" s="169">
        <f>IF(N908="zákl. přenesená",J908,0)</f>
        <v>0</v>
      </c>
      <c r="BH908" s="169">
        <f>IF(N908="sníž. přenesená",J908,0)</f>
        <v>0</v>
      </c>
      <c r="BI908" s="169">
        <f>IF(N908="nulová",J908,0)</f>
        <v>0</v>
      </c>
      <c r="BJ908" s="18" t="s">
        <v>152</v>
      </c>
      <c r="BK908" s="169">
        <f>ROUND(I908*H908,2)</f>
        <v>0</v>
      </c>
      <c r="BL908" s="18" t="s">
        <v>151</v>
      </c>
      <c r="BM908" s="18" t="s">
        <v>1247</v>
      </c>
    </row>
    <row r="909" spans="2:65" s="11" customFormat="1" x14ac:dyDescent="0.3">
      <c r="B909" s="170"/>
      <c r="D909" s="171" t="s">
        <v>154</v>
      </c>
      <c r="E909" s="172" t="s">
        <v>3</v>
      </c>
      <c r="F909" s="173" t="s">
        <v>1248</v>
      </c>
      <c r="H909" s="174" t="s">
        <v>3</v>
      </c>
      <c r="I909" s="175"/>
      <c r="L909" s="170"/>
      <c r="M909" s="176"/>
      <c r="N909" s="177"/>
      <c r="O909" s="177"/>
      <c r="P909" s="177"/>
      <c r="Q909" s="177"/>
      <c r="R909" s="177"/>
      <c r="S909" s="177"/>
      <c r="T909" s="178"/>
      <c r="AT909" s="174" t="s">
        <v>154</v>
      </c>
      <c r="AU909" s="174" t="s">
        <v>152</v>
      </c>
      <c r="AV909" s="11" t="s">
        <v>23</v>
      </c>
      <c r="AW909" s="11" t="s">
        <v>36</v>
      </c>
      <c r="AX909" s="11" t="s">
        <v>72</v>
      </c>
      <c r="AY909" s="174" t="s">
        <v>143</v>
      </c>
    </row>
    <row r="910" spans="2:65" s="12" customFormat="1" x14ac:dyDescent="0.3">
      <c r="B910" s="179"/>
      <c r="D910" s="188" t="s">
        <v>154</v>
      </c>
      <c r="E910" s="197" t="s">
        <v>3</v>
      </c>
      <c r="F910" s="198" t="s">
        <v>1249</v>
      </c>
      <c r="H910" s="199">
        <v>0.48</v>
      </c>
      <c r="I910" s="183"/>
      <c r="L910" s="179"/>
      <c r="M910" s="184"/>
      <c r="N910" s="185"/>
      <c r="O910" s="185"/>
      <c r="P910" s="185"/>
      <c r="Q910" s="185"/>
      <c r="R910" s="185"/>
      <c r="S910" s="185"/>
      <c r="T910" s="186"/>
      <c r="AT910" s="180" t="s">
        <v>154</v>
      </c>
      <c r="AU910" s="180" t="s">
        <v>152</v>
      </c>
      <c r="AV910" s="12" t="s">
        <v>152</v>
      </c>
      <c r="AW910" s="12" t="s">
        <v>36</v>
      </c>
      <c r="AX910" s="12" t="s">
        <v>23</v>
      </c>
      <c r="AY910" s="180" t="s">
        <v>143</v>
      </c>
    </row>
    <row r="911" spans="2:65" s="1" customFormat="1" ht="22.5" customHeight="1" x14ac:dyDescent="0.3">
      <c r="B911" s="158"/>
      <c r="C911" s="159" t="s">
        <v>1250</v>
      </c>
      <c r="D911" s="159" t="s">
        <v>146</v>
      </c>
      <c r="E911" s="160" t="s">
        <v>1251</v>
      </c>
      <c r="F911" s="161" t="s">
        <v>1252</v>
      </c>
      <c r="G911" s="162" t="s">
        <v>470</v>
      </c>
      <c r="H911" s="163">
        <v>13</v>
      </c>
      <c r="I911" s="322">
        <v>0</v>
      </c>
      <c r="J911" s="164">
        <f>ROUND(I911*H911,2)</f>
        <v>0</v>
      </c>
      <c r="K911" s="161" t="s">
        <v>3</v>
      </c>
      <c r="L911" s="34"/>
      <c r="M911" s="165" t="s">
        <v>3</v>
      </c>
      <c r="N911" s="166" t="s">
        <v>44</v>
      </c>
      <c r="O911" s="35"/>
      <c r="P911" s="167">
        <f>O911*H911</f>
        <v>0</v>
      </c>
      <c r="Q911" s="167">
        <v>0</v>
      </c>
      <c r="R911" s="167">
        <f>Q911*H911</f>
        <v>0</v>
      </c>
      <c r="S911" s="167">
        <v>3.2000000000000001E-2</v>
      </c>
      <c r="T911" s="168">
        <f>S911*H911</f>
        <v>0.41600000000000004</v>
      </c>
      <c r="AR911" s="18" t="s">
        <v>151</v>
      </c>
      <c r="AT911" s="18" t="s">
        <v>146</v>
      </c>
      <c r="AU911" s="18" t="s">
        <v>152</v>
      </c>
      <c r="AY911" s="18" t="s">
        <v>143</v>
      </c>
      <c r="BE911" s="169">
        <f>IF(N911="základní",J911,0)</f>
        <v>0</v>
      </c>
      <c r="BF911" s="169">
        <f>IF(N911="snížená",J911,0)</f>
        <v>0</v>
      </c>
      <c r="BG911" s="169">
        <f>IF(N911="zákl. přenesená",J911,0)</f>
        <v>0</v>
      </c>
      <c r="BH911" s="169">
        <f>IF(N911="sníž. přenesená",J911,0)</f>
        <v>0</v>
      </c>
      <c r="BI911" s="169">
        <f>IF(N911="nulová",J911,0)</f>
        <v>0</v>
      </c>
      <c r="BJ911" s="18" t="s">
        <v>152</v>
      </c>
      <c r="BK911" s="169">
        <f>ROUND(I911*H911,2)</f>
        <v>0</v>
      </c>
      <c r="BL911" s="18" t="s">
        <v>151</v>
      </c>
      <c r="BM911" s="18" t="s">
        <v>1253</v>
      </c>
    </row>
    <row r="912" spans="2:65" s="11" customFormat="1" x14ac:dyDescent="0.3">
      <c r="B912" s="170"/>
      <c r="D912" s="171" t="s">
        <v>154</v>
      </c>
      <c r="E912" s="172" t="s">
        <v>3</v>
      </c>
      <c r="F912" s="173" t="s">
        <v>430</v>
      </c>
      <c r="H912" s="174" t="s">
        <v>3</v>
      </c>
      <c r="I912" s="175"/>
      <c r="L912" s="170"/>
      <c r="M912" s="176"/>
      <c r="N912" s="177"/>
      <c r="O912" s="177"/>
      <c r="P912" s="177"/>
      <c r="Q912" s="177"/>
      <c r="R912" s="177"/>
      <c r="S912" s="177"/>
      <c r="T912" s="178"/>
      <c r="AT912" s="174" t="s">
        <v>154</v>
      </c>
      <c r="AU912" s="174" t="s">
        <v>152</v>
      </c>
      <c r="AV912" s="11" t="s">
        <v>23</v>
      </c>
      <c r="AW912" s="11" t="s">
        <v>36</v>
      </c>
      <c r="AX912" s="11" t="s">
        <v>72</v>
      </c>
      <c r="AY912" s="174" t="s">
        <v>143</v>
      </c>
    </row>
    <row r="913" spans="2:65" s="11" customFormat="1" x14ac:dyDescent="0.3">
      <c r="B913" s="170"/>
      <c r="D913" s="171" t="s">
        <v>154</v>
      </c>
      <c r="E913" s="172" t="s">
        <v>3</v>
      </c>
      <c r="F913" s="173" t="s">
        <v>1254</v>
      </c>
      <c r="H913" s="174" t="s">
        <v>3</v>
      </c>
      <c r="I913" s="175"/>
      <c r="L913" s="170"/>
      <c r="M913" s="176"/>
      <c r="N913" s="177"/>
      <c r="O913" s="177"/>
      <c r="P913" s="177"/>
      <c r="Q913" s="177"/>
      <c r="R913" s="177"/>
      <c r="S913" s="177"/>
      <c r="T913" s="178"/>
      <c r="AT913" s="174" t="s">
        <v>154</v>
      </c>
      <c r="AU913" s="174" t="s">
        <v>152</v>
      </c>
      <c r="AV913" s="11" t="s">
        <v>23</v>
      </c>
      <c r="AW913" s="11" t="s">
        <v>36</v>
      </c>
      <c r="AX913" s="11" t="s">
        <v>72</v>
      </c>
      <c r="AY913" s="174" t="s">
        <v>143</v>
      </c>
    </row>
    <row r="914" spans="2:65" s="12" customFormat="1" x14ac:dyDescent="0.3">
      <c r="B914" s="179"/>
      <c r="D914" s="171" t="s">
        <v>154</v>
      </c>
      <c r="E914" s="180" t="s">
        <v>3</v>
      </c>
      <c r="F914" s="181" t="s">
        <v>1255</v>
      </c>
      <c r="H914" s="182">
        <v>13</v>
      </c>
      <c r="I914" s="183"/>
      <c r="L914" s="179"/>
      <c r="M914" s="184"/>
      <c r="N914" s="185"/>
      <c r="O914" s="185"/>
      <c r="P914" s="185"/>
      <c r="Q914" s="185"/>
      <c r="R914" s="185"/>
      <c r="S914" s="185"/>
      <c r="T914" s="186"/>
      <c r="AT914" s="180" t="s">
        <v>154</v>
      </c>
      <c r="AU914" s="180" t="s">
        <v>152</v>
      </c>
      <c r="AV914" s="12" t="s">
        <v>152</v>
      </c>
      <c r="AW914" s="12" t="s">
        <v>36</v>
      </c>
      <c r="AX914" s="12" t="s">
        <v>23</v>
      </c>
      <c r="AY914" s="180" t="s">
        <v>143</v>
      </c>
    </row>
    <row r="915" spans="2:65" s="11" customFormat="1" x14ac:dyDescent="0.3">
      <c r="B915" s="170"/>
      <c r="D915" s="171" t="s">
        <v>154</v>
      </c>
      <c r="E915" s="172" t="s">
        <v>3</v>
      </c>
      <c r="F915" s="173" t="s">
        <v>512</v>
      </c>
      <c r="H915" s="174" t="s">
        <v>3</v>
      </c>
      <c r="I915" s="175"/>
      <c r="L915" s="170"/>
      <c r="M915" s="176"/>
      <c r="N915" s="177"/>
      <c r="O915" s="177"/>
      <c r="P915" s="177"/>
      <c r="Q915" s="177"/>
      <c r="R915" s="177"/>
      <c r="S915" s="177"/>
      <c r="T915" s="178"/>
      <c r="AT915" s="174" t="s">
        <v>154</v>
      </c>
      <c r="AU915" s="174" t="s">
        <v>152</v>
      </c>
      <c r="AV915" s="11" t="s">
        <v>23</v>
      </c>
      <c r="AW915" s="11" t="s">
        <v>36</v>
      </c>
      <c r="AX915" s="11" t="s">
        <v>72</v>
      </c>
      <c r="AY915" s="174" t="s">
        <v>143</v>
      </c>
    </row>
    <row r="916" spans="2:65" s="11" customFormat="1" x14ac:dyDescent="0.3">
      <c r="B916" s="170"/>
      <c r="D916" s="171" t="s">
        <v>154</v>
      </c>
      <c r="E916" s="172" t="s">
        <v>3</v>
      </c>
      <c r="F916" s="173" t="s">
        <v>1256</v>
      </c>
      <c r="H916" s="174" t="s">
        <v>3</v>
      </c>
      <c r="I916" s="175"/>
      <c r="L916" s="170"/>
      <c r="M916" s="176"/>
      <c r="N916" s="177"/>
      <c r="O916" s="177"/>
      <c r="P916" s="177"/>
      <c r="Q916" s="177"/>
      <c r="R916" s="177"/>
      <c r="S916" s="177"/>
      <c r="T916" s="178"/>
      <c r="AT916" s="174" t="s">
        <v>154</v>
      </c>
      <c r="AU916" s="174" t="s">
        <v>152</v>
      </c>
      <c r="AV916" s="11" t="s">
        <v>23</v>
      </c>
      <c r="AW916" s="11" t="s">
        <v>36</v>
      </c>
      <c r="AX916" s="11" t="s">
        <v>72</v>
      </c>
      <c r="AY916" s="174" t="s">
        <v>143</v>
      </c>
    </row>
    <row r="917" spans="2:65" s="11" customFormat="1" x14ac:dyDescent="0.3">
      <c r="B917" s="170"/>
      <c r="D917" s="171" t="s">
        <v>154</v>
      </c>
      <c r="E917" s="172" t="s">
        <v>3</v>
      </c>
      <c r="F917" s="173" t="s">
        <v>1257</v>
      </c>
      <c r="H917" s="174" t="s">
        <v>3</v>
      </c>
      <c r="I917" s="175"/>
      <c r="L917" s="170"/>
      <c r="M917" s="176"/>
      <c r="N917" s="177"/>
      <c r="O917" s="177"/>
      <c r="P917" s="177"/>
      <c r="Q917" s="177"/>
      <c r="R917" s="177"/>
      <c r="S917" s="177"/>
      <c r="T917" s="178"/>
      <c r="AT917" s="174" t="s">
        <v>154</v>
      </c>
      <c r="AU917" s="174" t="s">
        <v>152</v>
      </c>
      <c r="AV917" s="11" t="s">
        <v>23</v>
      </c>
      <c r="AW917" s="11" t="s">
        <v>36</v>
      </c>
      <c r="AX917" s="11" t="s">
        <v>72</v>
      </c>
      <c r="AY917" s="174" t="s">
        <v>143</v>
      </c>
    </row>
    <row r="918" spans="2:65" s="11" customFormat="1" x14ac:dyDescent="0.3">
      <c r="B918" s="170"/>
      <c r="D918" s="171" t="s">
        <v>154</v>
      </c>
      <c r="E918" s="172" t="s">
        <v>3</v>
      </c>
      <c r="F918" s="173" t="s">
        <v>1258</v>
      </c>
      <c r="H918" s="174" t="s">
        <v>3</v>
      </c>
      <c r="I918" s="175"/>
      <c r="L918" s="170"/>
      <c r="M918" s="176"/>
      <c r="N918" s="177"/>
      <c r="O918" s="177"/>
      <c r="P918" s="177"/>
      <c r="Q918" s="177"/>
      <c r="R918" s="177"/>
      <c r="S918" s="177"/>
      <c r="T918" s="178"/>
      <c r="AT918" s="174" t="s">
        <v>154</v>
      </c>
      <c r="AU918" s="174" t="s">
        <v>152</v>
      </c>
      <c r="AV918" s="11" t="s">
        <v>23</v>
      </c>
      <c r="AW918" s="11" t="s">
        <v>36</v>
      </c>
      <c r="AX918" s="11" t="s">
        <v>72</v>
      </c>
      <c r="AY918" s="174" t="s">
        <v>143</v>
      </c>
    </row>
    <row r="919" spans="2:65" s="11" customFormat="1" x14ac:dyDescent="0.3">
      <c r="B919" s="170"/>
      <c r="D919" s="188" t="s">
        <v>154</v>
      </c>
      <c r="E919" s="223" t="s">
        <v>3</v>
      </c>
      <c r="F919" s="224" t="s">
        <v>1259</v>
      </c>
      <c r="H919" s="225" t="s">
        <v>3</v>
      </c>
      <c r="I919" s="175"/>
      <c r="L919" s="170"/>
      <c r="M919" s="176"/>
      <c r="N919" s="177"/>
      <c r="O919" s="177"/>
      <c r="P919" s="177"/>
      <c r="Q919" s="177"/>
      <c r="R919" s="177"/>
      <c r="S919" s="177"/>
      <c r="T919" s="178"/>
      <c r="AT919" s="174" t="s">
        <v>154</v>
      </c>
      <c r="AU919" s="174" t="s">
        <v>152</v>
      </c>
      <c r="AV919" s="11" t="s">
        <v>23</v>
      </c>
      <c r="AW919" s="11" t="s">
        <v>36</v>
      </c>
      <c r="AX919" s="11" t="s">
        <v>72</v>
      </c>
      <c r="AY919" s="174" t="s">
        <v>143</v>
      </c>
    </row>
    <row r="920" spans="2:65" s="1" customFormat="1" ht="22.5" customHeight="1" x14ac:dyDescent="0.3">
      <c r="B920" s="158"/>
      <c r="C920" s="159" t="s">
        <v>1260</v>
      </c>
      <c r="D920" s="159" t="s">
        <v>146</v>
      </c>
      <c r="E920" s="160" t="s">
        <v>1261</v>
      </c>
      <c r="F920" s="161" t="s">
        <v>1262</v>
      </c>
      <c r="G920" s="162" t="s">
        <v>470</v>
      </c>
      <c r="H920" s="163">
        <v>6</v>
      </c>
      <c r="I920" s="322">
        <v>0</v>
      </c>
      <c r="J920" s="164">
        <f>ROUND(I920*H920,2)</f>
        <v>0</v>
      </c>
      <c r="K920" s="161" t="s">
        <v>150</v>
      </c>
      <c r="L920" s="34"/>
      <c r="M920" s="165" t="s">
        <v>3</v>
      </c>
      <c r="N920" s="166" t="s">
        <v>44</v>
      </c>
      <c r="O920" s="35"/>
      <c r="P920" s="167">
        <f>O920*H920</f>
        <v>0</v>
      </c>
      <c r="Q920" s="167">
        <v>0</v>
      </c>
      <c r="R920" s="167">
        <f>Q920*H920</f>
        <v>0</v>
      </c>
      <c r="S920" s="167">
        <v>0.09</v>
      </c>
      <c r="T920" s="168">
        <f>S920*H920</f>
        <v>0.54</v>
      </c>
      <c r="AR920" s="18" t="s">
        <v>151</v>
      </c>
      <c r="AT920" s="18" t="s">
        <v>146</v>
      </c>
      <c r="AU920" s="18" t="s">
        <v>152</v>
      </c>
      <c r="AY920" s="18" t="s">
        <v>143</v>
      </c>
      <c r="BE920" s="169">
        <f>IF(N920="základní",J920,0)</f>
        <v>0</v>
      </c>
      <c r="BF920" s="169">
        <f>IF(N920="snížená",J920,0)</f>
        <v>0</v>
      </c>
      <c r="BG920" s="169">
        <f>IF(N920="zákl. přenesená",J920,0)</f>
        <v>0</v>
      </c>
      <c r="BH920" s="169">
        <f>IF(N920="sníž. přenesená",J920,0)</f>
        <v>0</v>
      </c>
      <c r="BI920" s="169">
        <f>IF(N920="nulová",J920,0)</f>
        <v>0</v>
      </c>
      <c r="BJ920" s="18" t="s">
        <v>152</v>
      </c>
      <c r="BK920" s="169">
        <f>ROUND(I920*H920,2)</f>
        <v>0</v>
      </c>
      <c r="BL920" s="18" t="s">
        <v>151</v>
      </c>
      <c r="BM920" s="18" t="s">
        <v>1263</v>
      </c>
    </row>
    <row r="921" spans="2:65" s="11" customFormat="1" x14ac:dyDescent="0.3">
      <c r="B921" s="170"/>
      <c r="D921" s="171" t="s">
        <v>154</v>
      </c>
      <c r="E921" s="172" t="s">
        <v>3</v>
      </c>
      <c r="F921" s="173" t="s">
        <v>430</v>
      </c>
      <c r="H921" s="174" t="s">
        <v>3</v>
      </c>
      <c r="I921" s="175"/>
      <c r="L921" s="170"/>
      <c r="M921" s="176"/>
      <c r="N921" s="177"/>
      <c r="O921" s="177"/>
      <c r="P921" s="177"/>
      <c r="Q921" s="177"/>
      <c r="R921" s="177"/>
      <c r="S921" s="177"/>
      <c r="T921" s="178"/>
      <c r="AT921" s="174" t="s">
        <v>154</v>
      </c>
      <c r="AU921" s="174" t="s">
        <v>152</v>
      </c>
      <c r="AV921" s="11" t="s">
        <v>23</v>
      </c>
      <c r="AW921" s="11" t="s">
        <v>36</v>
      </c>
      <c r="AX921" s="11" t="s">
        <v>72</v>
      </c>
      <c r="AY921" s="174" t="s">
        <v>143</v>
      </c>
    </row>
    <row r="922" spans="2:65" s="11" customFormat="1" x14ac:dyDescent="0.3">
      <c r="B922" s="170"/>
      <c r="D922" s="171" t="s">
        <v>154</v>
      </c>
      <c r="E922" s="172" t="s">
        <v>3</v>
      </c>
      <c r="F922" s="173" t="s">
        <v>1264</v>
      </c>
      <c r="H922" s="174" t="s">
        <v>3</v>
      </c>
      <c r="I922" s="175"/>
      <c r="L922" s="170"/>
      <c r="M922" s="176"/>
      <c r="N922" s="177"/>
      <c r="O922" s="177"/>
      <c r="P922" s="177"/>
      <c r="Q922" s="177"/>
      <c r="R922" s="177"/>
      <c r="S922" s="177"/>
      <c r="T922" s="178"/>
      <c r="AT922" s="174" t="s">
        <v>154</v>
      </c>
      <c r="AU922" s="174" t="s">
        <v>152</v>
      </c>
      <c r="AV922" s="11" t="s">
        <v>23</v>
      </c>
      <c r="AW922" s="11" t="s">
        <v>36</v>
      </c>
      <c r="AX922" s="11" t="s">
        <v>72</v>
      </c>
      <c r="AY922" s="174" t="s">
        <v>143</v>
      </c>
    </row>
    <row r="923" spans="2:65" s="11" customFormat="1" x14ac:dyDescent="0.3">
      <c r="B923" s="170"/>
      <c r="D923" s="171" t="s">
        <v>154</v>
      </c>
      <c r="E923" s="172" t="s">
        <v>3</v>
      </c>
      <c r="F923" s="173" t="s">
        <v>1265</v>
      </c>
      <c r="H923" s="174" t="s">
        <v>3</v>
      </c>
      <c r="I923" s="175"/>
      <c r="L923" s="170"/>
      <c r="M923" s="176"/>
      <c r="N923" s="177"/>
      <c r="O923" s="177"/>
      <c r="P923" s="177"/>
      <c r="Q923" s="177"/>
      <c r="R923" s="177"/>
      <c r="S923" s="177"/>
      <c r="T923" s="178"/>
      <c r="AT923" s="174" t="s">
        <v>154</v>
      </c>
      <c r="AU923" s="174" t="s">
        <v>152</v>
      </c>
      <c r="AV923" s="11" t="s">
        <v>23</v>
      </c>
      <c r="AW923" s="11" t="s">
        <v>36</v>
      </c>
      <c r="AX923" s="11" t="s">
        <v>72</v>
      </c>
      <c r="AY923" s="174" t="s">
        <v>143</v>
      </c>
    </row>
    <row r="924" spans="2:65" s="12" customFormat="1" x14ac:dyDescent="0.3">
      <c r="B924" s="179"/>
      <c r="D924" s="171" t="s">
        <v>154</v>
      </c>
      <c r="E924" s="180" t="s">
        <v>3</v>
      </c>
      <c r="F924" s="181" t="s">
        <v>178</v>
      </c>
      <c r="H924" s="182">
        <v>6</v>
      </c>
      <c r="I924" s="183"/>
      <c r="L924" s="179"/>
      <c r="M924" s="184"/>
      <c r="N924" s="185"/>
      <c r="O924" s="185"/>
      <c r="P924" s="185"/>
      <c r="Q924" s="185"/>
      <c r="R924" s="185"/>
      <c r="S924" s="185"/>
      <c r="T924" s="186"/>
      <c r="AT924" s="180" t="s">
        <v>154</v>
      </c>
      <c r="AU924" s="180" t="s">
        <v>152</v>
      </c>
      <c r="AV924" s="12" t="s">
        <v>152</v>
      </c>
      <c r="AW924" s="12" t="s">
        <v>36</v>
      </c>
      <c r="AX924" s="12" t="s">
        <v>23</v>
      </c>
      <c r="AY924" s="180" t="s">
        <v>143</v>
      </c>
    </row>
    <row r="925" spans="2:65" s="11" customFormat="1" x14ac:dyDescent="0.3">
      <c r="B925" s="170"/>
      <c r="D925" s="171" t="s">
        <v>154</v>
      </c>
      <c r="E925" s="172" t="s">
        <v>3</v>
      </c>
      <c r="F925" s="173" t="s">
        <v>512</v>
      </c>
      <c r="H925" s="174" t="s">
        <v>3</v>
      </c>
      <c r="I925" s="175"/>
      <c r="L925" s="170"/>
      <c r="M925" s="176"/>
      <c r="N925" s="177"/>
      <c r="O925" s="177"/>
      <c r="P925" s="177"/>
      <c r="Q925" s="177"/>
      <c r="R925" s="177"/>
      <c r="S925" s="177"/>
      <c r="T925" s="178"/>
      <c r="AT925" s="174" t="s">
        <v>154</v>
      </c>
      <c r="AU925" s="174" t="s">
        <v>152</v>
      </c>
      <c r="AV925" s="11" t="s">
        <v>23</v>
      </c>
      <c r="AW925" s="11" t="s">
        <v>36</v>
      </c>
      <c r="AX925" s="11" t="s">
        <v>72</v>
      </c>
      <c r="AY925" s="174" t="s">
        <v>143</v>
      </c>
    </row>
    <row r="926" spans="2:65" s="11" customFormat="1" x14ac:dyDescent="0.3">
      <c r="B926" s="170"/>
      <c r="D926" s="171" t="s">
        <v>154</v>
      </c>
      <c r="E926" s="172" t="s">
        <v>3</v>
      </c>
      <c r="F926" s="173" t="s">
        <v>1256</v>
      </c>
      <c r="H926" s="174" t="s">
        <v>3</v>
      </c>
      <c r="I926" s="175"/>
      <c r="L926" s="170"/>
      <c r="M926" s="176"/>
      <c r="N926" s="177"/>
      <c r="O926" s="177"/>
      <c r="P926" s="177"/>
      <c r="Q926" s="177"/>
      <c r="R926" s="177"/>
      <c r="S926" s="177"/>
      <c r="T926" s="178"/>
      <c r="AT926" s="174" t="s">
        <v>154</v>
      </c>
      <c r="AU926" s="174" t="s">
        <v>152</v>
      </c>
      <c r="AV926" s="11" t="s">
        <v>23</v>
      </c>
      <c r="AW926" s="11" t="s">
        <v>36</v>
      </c>
      <c r="AX926" s="11" t="s">
        <v>72</v>
      </c>
      <c r="AY926" s="174" t="s">
        <v>143</v>
      </c>
    </row>
    <row r="927" spans="2:65" s="11" customFormat="1" x14ac:dyDescent="0.3">
      <c r="B927" s="170"/>
      <c r="D927" s="171" t="s">
        <v>154</v>
      </c>
      <c r="E927" s="172" t="s">
        <v>3</v>
      </c>
      <c r="F927" s="173" t="s">
        <v>1257</v>
      </c>
      <c r="H927" s="174" t="s">
        <v>3</v>
      </c>
      <c r="I927" s="175"/>
      <c r="L927" s="170"/>
      <c r="M927" s="176"/>
      <c r="N927" s="177"/>
      <c r="O927" s="177"/>
      <c r="P927" s="177"/>
      <c r="Q927" s="177"/>
      <c r="R927" s="177"/>
      <c r="S927" s="177"/>
      <c r="T927" s="178"/>
      <c r="AT927" s="174" t="s">
        <v>154</v>
      </c>
      <c r="AU927" s="174" t="s">
        <v>152</v>
      </c>
      <c r="AV927" s="11" t="s">
        <v>23</v>
      </c>
      <c r="AW927" s="11" t="s">
        <v>36</v>
      </c>
      <c r="AX927" s="11" t="s">
        <v>72</v>
      </c>
      <c r="AY927" s="174" t="s">
        <v>143</v>
      </c>
    </row>
    <row r="928" spans="2:65" s="11" customFormat="1" x14ac:dyDescent="0.3">
      <c r="B928" s="170"/>
      <c r="D928" s="171" t="s">
        <v>154</v>
      </c>
      <c r="E928" s="172" t="s">
        <v>3</v>
      </c>
      <c r="F928" s="173" t="s">
        <v>1258</v>
      </c>
      <c r="H928" s="174" t="s">
        <v>3</v>
      </c>
      <c r="I928" s="175"/>
      <c r="L928" s="170"/>
      <c r="M928" s="176"/>
      <c r="N928" s="177"/>
      <c r="O928" s="177"/>
      <c r="P928" s="177"/>
      <c r="Q928" s="177"/>
      <c r="R928" s="177"/>
      <c r="S928" s="177"/>
      <c r="T928" s="178"/>
      <c r="AT928" s="174" t="s">
        <v>154</v>
      </c>
      <c r="AU928" s="174" t="s">
        <v>152</v>
      </c>
      <c r="AV928" s="11" t="s">
        <v>23</v>
      </c>
      <c r="AW928" s="11" t="s">
        <v>36</v>
      </c>
      <c r="AX928" s="11" t="s">
        <v>72</v>
      </c>
      <c r="AY928" s="174" t="s">
        <v>143</v>
      </c>
    </row>
    <row r="929" spans="2:65" s="11" customFormat="1" x14ac:dyDescent="0.3">
      <c r="B929" s="170"/>
      <c r="D929" s="188" t="s">
        <v>154</v>
      </c>
      <c r="E929" s="223" t="s">
        <v>3</v>
      </c>
      <c r="F929" s="224" t="s">
        <v>1259</v>
      </c>
      <c r="H929" s="225" t="s">
        <v>3</v>
      </c>
      <c r="I929" s="175"/>
      <c r="L929" s="170"/>
      <c r="M929" s="176"/>
      <c r="N929" s="177"/>
      <c r="O929" s="177"/>
      <c r="P929" s="177"/>
      <c r="Q929" s="177"/>
      <c r="R929" s="177"/>
      <c r="S929" s="177"/>
      <c r="T929" s="178"/>
      <c r="AT929" s="174" t="s">
        <v>154</v>
      </c>
      <c r="AU929" s="174" t="s">
        <v>152</v>
      </c>
      <c r="AV929" s="11" t="s">
        <v>23</v>
      </c>
      <c r="AW929" s="11" t="s">
        <v>36</v>
      </c>
      <c r="AX929" s="11" t="s">
        <v>72</v>
      </c>
      <c r="AY929" s="174" t="s">
        <v>143</v>
      </c>
    </row>
    <row r="930" spans="2:65" s="1" customFormat="1" ht="22.5" customHeight="1" x14ac:dyDescent="0.3">
      <c r="B930" s="158"/>
      <c r="C930" s="159" t="s">
        <v>1266</v>
      </c>
      <c r="D930" s="159" t="s">
        <v>146</v>
      </c>
      <c r="E930" s="160" t="s">
        <v>1267</v>
      </c>
      <c r="F930" s="161" t="s">
        <v>1268</v>
      </c>
      <c r="G930" s="162" t="s">
        <v>212</v>
      </c>
      <c r="H930" s="163">
        <v>8.9</v>
      </c>
      <c r="I930" s="322">
        <v>0</v>
      </c>
      <c r="J930" s="164">
        <f>ROUND(I930*H930,2)</f>
        <v>0</v>
      </c>
      <c r="K930" s="161" t="s">
        <v>150</v>
      </c>
      <c r="L930" s="34"/>
      <c r="M930" s="165" t="s">
        <v>3</v>
      </c>
      <c r="N930" s="166" t="s">
        <v>44</v>
      </c>
      <c r="O930" s="35"/>
      <c r="P930" s="167">
        <f>O930*H930</f>
        <v>0</v>
      </c>
      <c r="Q930" s="167">
        <v>0</v>
      </c>
      <c r="R930" s="167">
        <f>Q930*H930</f>
        <v>0</v>
      </c>
      <c r="S930" s="167">
        <v>2.4</v>
      </c>
      <c r="T930" s="168">
        <f>S930*H930</f>
        <v>21.36</v>
      </c>
      <c r="AR930" s="18" t="s">
        <v>151</v>
      </c>
      <c r="AT930" s="18" t="s">
        <v>146</v>
      </c>
      <c r="AU930" s="18" t="s">
        <v>152</v>
      </c>
      <c r="AY930" s="18" t="s">
        <v>143</v>
      </c>
      <c r="BE930" s="169">
        <f>IF(N930="základní",J930,0)</f>
        <v>0</v>
      </c>
      <c r="BF930" s="169">
        <f>IF(N930="snížená",J930,0)</f>
        <v>0</v>
      </c>
      <c r="BG930" s="169">
        <f>IF(N930="zákl. přenesená",J930,0)</f>
        <v>0</v>
      </c>
      <c r="BH930" s="169">
        <f>IF(N930="sníž. přenesená",J930,0)</f>
        <v>0</v>
      </c>
      <c r="BI930" s="169">
        <f>IF(N930="nulová",J930,0)</f>
        <v>0</v>
      </c>
      <c r="BJ930" s="18" t="s">
        <v>152</v>
      </c>
      <c r="BK930" s="169">
        <f>ROUND(I930*H930,2)</f>
        <v>0</v>
      </c>
      <c r="BL930" s="18" t="s">
        <v>151</v>
      </c>
      <c r="BM930" s="18" t="s">
        <v>1269</v>
      </c>
    </row>
    <row r="931" spans="2:65" s="11" customFormat="1" x14ac:dyDescent="0.3">
      <c r="B931" s="170"/>
      <c r="D931" s="171" t="s">
        <v>154</v>
      </c>
      <c r="E931" s="172" t="s">
        <v>3</v>
      </c>
      <c r="F931" s="173" t="s">
        <v>1270</v>
      </c>
      <c r="H931" s="174" t="s">
        <v>3</v>
      </c>
      <c r="I931" s="175"/>
      <c r="L931" s="170"/>
      <c r="M931" s="176"/>
      <c r="N931" s="177"/>
      <c r="O931" s="177"/>
      <c r="P931" s="177"/>
      <c r="Q931" s="177"/>
      <c r="R931" s="177"/>
      <c r="S931" s="177"/>
      <c r="T931" s="178"/>
      <c r="AT931" s="174" t="s">
        <v>154</v>
      </c>
      <c r="AU931" s="174" t="s">
        <v>152</v>
      </c>
      <c r="AV931" s="11" t="s">
        <v>23</v>
      </c>
      <c r="AW931" s="11" t="s">
        <v>36</v>
      </c>
      <c r="AX931" s="11" t="s">
        <v>72</v>
      </c>
      <c r="AY931" s="174" t="s">
        <v>143</v>
      </c>
    </row>
    <row r="932" spans="2:65" s="11" customFormat="1" x14ac:dyDescent="0.3">
      <c r="B932" s="170"/>
      <c r="D932" s="171" t="s">
        <v>154</v>
      </c>
      <c r="E932" s="172" t="s">
        <v>3</v>
      </c>
      <c r="F932" s="173" t="s">
        <v>430</v>
      </c>
      <c r="H932" s="174" t="s">
        <v>3</v>
      </c>
      <c r="I932" s="175"/>
      <c r="L932" s="170"/>
      <c r="M932" s="176"/>
      <c r="N932" s="177"/>
      <c r="O932" s="177"/>
      <c r="P932" s="177"/>
      <c r="Q932" s="177"/>
      <c r="R932" s="177"/>
      <c r="S932" s="177"/>
      <c r="T932" s="178"/>
      <c r="AT932" s="174" t="s">
        <v>154</v>
      </c>
      <c r="AU932" s="174" t="s">
        <v>152</v>
      </c>
      <c r="AV932" s="11" t="s">
        <v>23</v>
      </c>
      <c r="AW932" s="11" t="s">
        <v>36</v>
      </c>
      <c r="AX932" s="11" t="s">
        <v>72</v>
      </c>
      <c r="AY932" s="174" t="s">
        <v>143</v>
      </c>
    </row>
    <row r="933" spans="2:65" s="12" customFormat="1" x14ac:dyDescent="0.3">
      <c r="B933" s="179"/>
      <c r="D933" s="171" t="s">
        <v>154</v>
      </c>
      <c r="E933" s="180" t="s">
        <v>3</v>
      </c>
      <c r="F933" s="181" t="s">
        <v>1271</v>
      </c>
      <c r="H933" s="182">
        <v>8.4339999999999993</v>
      </c>
      <c r="I933" s="183"/>
      <c r="L933" s="179"/>
      <c r="M933" s="184"/>
      <c r="N933" s="185"/>
      <c r="O933" s="185"/>
      <c r="P933" s="185"/>
      <c r="Q933" s="185"/>
      <c r="R933" s="185"/>
      <c r="S933" s="185"/>
      <c r="T933" s="186"/>
      <c r="AT933" s="180" t="s">
        <v>154</v>
      </c>
      <c r="AU933" s="180" t="s">
        <v>152</v>
      </c>
      <c r="AV933" s="12" t="s">
        <v>152</v>
      </c>
      <c r="AW933" s="12" t="s">
        <v>36</v>
      </c>
      <c r="AX933" s="12" t="s">
        <v>72</v>
      </c>
      <c r="AY933" s="180" t="s">
        <v>143</v>
      </c>
    </row>
    <row r="934" spans="2:65" s="12" customFormat="1" x14ac:dyDescent="0.3">
      <c r="B934" s="179"/>
      <c r="D934" s="171" t="s">
        <v>154</v>
      </c>
      <c r="E934" s="180" t="s">
        <v>3</v>
      </c>
      <c r="F934" s="181" t="s">
        <v>1272</v>
      </c>
      <c r="H934" s="182">
        <v>0.46600000000000003</v>
      </c>
      <c r="I934" s="183"/>
      <c r="L934" s="179"/>
      <c r="M934" s="184"/>
      <c r="N934" s="185"/>
      <c r="O934" s="185"/>
      <c r="P934" s="185"/>
      <c r="Q934" s="185"/>
      <c r="R934" s="185"/>
      <c r="S934" s="185"/>
      <c r="T934" s="186"/>
      <c r="AT934" s="180" t="s">
        <v>154</v>
      </c>
      <c r="AU934" s="180" t="s">
        <v>152</v>
      </c>
      <c r="AV934" s="12" t="s">
        <v>152</v>
      </c>
      <c r="AW934" s="12" t="s">
        <v>36</v>
      </c>
      <c r="AX934" s="12" t="s">
        <v>72</v>
      </c>
      <c r="AY934" s="180" t="s">
        <v>143</v>
      </c>
    </row>
    <row r="935" spans="2:65" s="13" customFormat="1" x14ac:dyDescent="0.3">
      <c r="B935" s="187"/>
      <c r="D935" s="188" t="s">
        <v>154</v>
      </c>
      <c r="E935" s="189" t="s">
        <v>3</v>
      </c>
      <c r="F935" s="190" t="s">
        <v>159</v>
      </c>
      <c r="H935" s="191">
        <v>8.9</v>
      </c>
      <c r="I935" s="192"/>
      <c r="L935" s="187"/>
      <c r="M935" s="193"/>
      <c r="N935" s="194"/>
      <c r="O935" s="194"/>
      <c r="P935" s="194"/>
      <c r="Q935" s="194"/>
      <c r="R935" s="194"/>
      <c r="S935" s="194"/>
      <c r="T935" s="195"/>
      <c r="AT935" s="196" t="s">
        <v>154</v>
      </c>
      <c r="AU935" s="196" t="s">
        <v>152</v>
      </c>
      <c r="AV935" s="13" t="s">
        <v>151</v>
      </c>
      <c r="AW935" s="13" t="s">
        <v>36</v>
      </c>
      <c r="AX935" s="13" t="s">
        <v>23</v>
      </c>
      <c r="AY935" s="196" t="s">
        <v>143</v>
      </c>
    </row>
    <row r="936" spans="2:65" s="1" customFormat="1" ht="22.5" customHeight="1" x14ac:dyDescent="0.3">
      <c r="B936" s="158"/>
      <c r="C936" s="159" t="s">
        <v>1273</v>
      </c>
      <c r="D936" s="159" t="s">
        <v>146</v>
      </c>
      <c r="E936" s="160" t="s">
        <v>1274</v>
      </c>
      <c r="F936" s="161" t="s">
        <v>1275</v>
      </c>
      <c r="G936" s="162" t="s">
        <v>402</v>
      </c>
      <c r="H936" s="163">
        <v>39.9</v>
      </c>
      <c r="I936" s="322">
        <v>0</v>
      </c>
      <c r="J936" s="164">
        <f>ROUND(I936*H936,2)</f>
        <v>0</v>
      </c>
      <c r="K936" s="161" t="s">
        <v>150</v>
      </c>
      <c r="L936" s="34"/>
      <c r="M936" s="165" t="s">
        <v>3</v>
      </c>
      <c r="N936" s="166" t="s">
        <v>44</v>
      </c>
      <c r="O936" s="35"/>
      <c r="P936" s="167">
        <f>O936*H936</f>
        <v>0</v>
      </c>
      <c r="Q936" s="167">
        <v>1.6000000000000001E-4</v>
      </c>
      <c r="R936" s="167">
        <f>Q936*H936</f>
        <v>6.3839999999999999E-3</v>
      </c>
      <c r="S936" s="167">
        <v>0</v>
      </c>
      <c r="T936" s="168">
        <f>S936*H936</f>
        <v>0</v>
      </c>
      <c r="AR936" s="18" t="s">
        <v>151</v>
      </c>
      <c r="AT936" s="18" t="s">
        <v>146</v>
      </c>
      <c r="AU936" s="18" t="s">
        <v>152</v>
      </c>
      <c r="AY936" s="18" t="s">
        <v>143</v>
      </c>
      <c r="BE936" s="169">
        <f>IF(N936="základní",J936,0)</f>
        <v>0</v>
      </c>
      <c r="BF936" s="169">
        <f>IF(N936="snížená",J936,0)</f>
        <v>0</v>
      </c>
      <c r="BG936" s="169">
        <f>IF(N936="zákl. přenesená",J936,0)</f>
        <v>0</v>
      </c>
      <c r="BH936" s="169">
        <f>IF(N936="sníž. přenesená",J936,0)</f>
        <v>0</v>
      </c>
      <c r="BI936" s="169">
        <f>IF(N936="nulová",J936,0)</f>
        <v>0</v>
      </c>
      <c r="BJ936" s="18" t="s">
        <v>152</v>
      </c>
      <c r="BK936" s="169">
        <f>ROUND(I936*H936,2)</f>
        <v>0</v>
      </c>
      <c r="BL936" s="18" t="s">
        <v>151</v>
      </c>
      <c r="BM936" s="18" t="s">
        <v>1276</v>
      </c>
    </row>
    <row r="937" spans="2:65" s="11" customFormat="1" x14ac:dyDescent="0.3">
      <c r="B937" s="170"/>
      <c r="D937" s="171" t="s">
        <v>154</v>
      </c>
      <c r="E937" s="172" t="s">
        <v>3</v>
      </c>
      <c r="F937" s="173" t="s">
        <v>1277</v>
      </c>
      <c r="H937" s="174" t="s">
        <v>3</v>
      </c>
      <c r="I937" s="175"/>
      <c r="L937" s="170"/>
      <c r="M937" s="176"/>
      <c r="N937" s="177"/>
      <c r="O937" s="177"/>
      <c r="P937" s="177"/>
      <c r="Q937" s="177"/>
      <c r="R937" s="177"/>
      <c r="S937" s="177"/>
      <c r="T937" s="178"/>
      <c r="AT937" s="174" t="s">
        <v>154</v>
      </c>
      <c r="AU937" s="174" t="s">
        <v>152</v>
      </c>
      <c r="AV937" s="11" t="s">
        <v>23</v>
      </c>
      <c r="AW937" s="11" t="s">
        <v>36</v>
      </c>
      <c r="AX937" s="11" t="s">
        <v>72</v>
      </c>
      <c r="AY937" s="174" t="s">
        <v>143</v>
      </c>
    </row>
    <row r="938" spans="2:65" s="11" customFormat="1" x14ac:dyDescent="0.3">
      <c r="B938" s="170"/>
      <c r="D938" s="171" t="s">
        <v>154</v>
      </c>
      <c r="E938" s="172" t="s">
        <v>3</v>
      </c>
      <c r="F938" s="173" t="s">
        <v>1278</v>
      </c>
      <c r="H938" s="174" t="s">
        <v>3</v>
      </c>
      <c r="I938" s="175"/>
      <c r="L938" s="170"/>
      <c r="M938" s="176"/>
      <c r="N938" s="177"/>
      <c r="O938" s="177"/>
      <c r="P938" s="177"/>
      <c r="Q938" s="177"/>
      <c r="R938" s="177"/>
      <c r="S938" s="177"/>
      <c r="T938" s="178"/>
      <c r="AT938" s="174" t="s">
        <v>154</v>
      </c>
      <c r="AU938" s="174" t="s">
        <v>152</v>
      </c>
      <c r="AV938" s="11" t="s">
        <v>23</v>
      </c>
      <c r="AW938" s="11" t="s">
        <v>36</v>
      </c>
      <c r="AX938" s="11" t="s">
        <v>72</v>
      </c>
      <c r="AY938" s="174" t="s">
        <v>143</v>
      </c>
    </row>
    <row r="939" spans="2:65" s="12" customFormat="1" x14ac:dyDescent="0.3">
      <c r="B939" s="179"/>
      <c r="D939" s="171" t="s">
        <v>154</v>
      </c>
      <c r="E939" s="180" t="s">
        <v>3</v>
      </c>
      <c r="F939" s="181" t="s">
        <v>1279</v>
      </c>
      <c r="H939" s="182">
        <v>6.9</v>
      </c>
      <c r="I939" s="183"/>
      <c r="L939" s="179"/>
      <c r="M939" s="184"/>
      <c r="N939" s="185"/>
      <c r="O939" s="185"/>
      <c r="P939" s="185"/>
      <c r="Q939" s="185"/>
      <c r="R939" s="185"/>
      <c r="S939" s="185"/>
      <c r="T939" s="186"/>
      <c r="AT939" s="180" t="s">
        <v>154</v>
      </c>
      <c r="AU939" s="180" t="s">
        <v>152</v>
      </c>
      <c r="AV939" s="12" t="s">
        <v>152</v>
      </c>
      <c r="AW939" s="12" t="s">
        <v>36</v>
      </c>
      <c r="AX939" s="12" t="s">
        <v>72</v>
      </c>
      <c r="AY939" s="180" t="s">
        <v>143</v>
      </c>
    </row>
    <row r="940" spans="2:65" s="11" customFormat="1" x14ac:dyDescent="0.3">
      <c r="B940" s="170"/>
      <c r="D940" s="171" t="s">
        <v>154</v>
      </c>
      <c r="E940" s="172" t="s">
        <v>3</v>
      </c>
      <c r="F940" s="173" t="s">
        <v>1280</v>
      </c>
      <c r="H940" s="174" t="s">
        <v>3</v>
      </c>
      <c r="I940" s="175"/>
      <c r="L940" s="170"/>
      <c r="M940" s="176"/>
      <c r="N940" s="177"/>
      <c r="O940" s="177"/>
      <c r="P940" s="177"/>
      <c r="Q940" s="177"/>
      <c r="R940" s="177"/>
      <c r="S940" s="177"/>
      <c r="T940" s="178"/>
      <c r="AT940" s="174" t="s">
        <v>154</v>
      </c>
      <c r="AU940" s="174" t="s">
        <v>152</v>
      </c>
      <c r="AV940" s="11" t="s">
        <v>23</v>
      </c>
      <c r="AW940" s="11" t="s">
        <v>36</v>
      </c>
      <c r="AX940" s="11" t="s">
        <v>72</v>
      </c>
      <c r="AY940" s="174" t="s">
        <v>143</v>
      </c>
    </row>
    <row r="941" spans="2:65" s="11" customFormat="1" x14ac:dyDescent="0.3">
      <c r="B941" s="170"/>
      <c r="D941" s="171" t="s">
        <v>154</v>
      </c>
      <c r="E941" s="172" t="s">
        <v>3</v>
      </c>
      <c r="F941" s="173" t="s">
        <v>1281</v>
      </c>
      <c r="H941" s="174" t="s">
        <v>3</v>
      </c>
      <c r="I941" s="175"/>
      <c r="L941" s="170"/>
      <c r="M941" s="176"/>
      <c r="N941" s="177"/>
      <c r="O941" s="177"/>
      <c r="P941" s="177"/>
      <c r="Q941" s="177"/>
      <c r="R941" s="177"/>
      <c r="S941" s="177"/>
      <c r="T941" s="178"/>
      <c r="AT941" s="174" t="s">
        <v>154</v>
      </c>
      <c r="AU941" s="174" t="s">
        <v>152</v>
      </c>
      <c r="AV941" s="11" t="s">
        <v>23</v>
      </c>
      <c r="AW941" s="11" t="s">
        <v>36</v>
      </c>
      <c r="AX941" s="11" t="s">
        <v>72</v>
      </c>
      <c r="AY941" s="174" t="s">
        <v>143</v>
      </c>
    </row>
    <row r="942" spans="2:65" s="12" customFormat="1" x14ac:dyDescent="0.3">
      <c r="B942" s="179"/>
      <c r="D942" s="171" t="s">
        <v>154</v>
      </c>
      <c r="E942" s="180" t="s">
        <v>3</v>
      </c>
      <c r="F942" s="181" t="s">
        <v>1282</v>
      </c>
      <c r="H942" s="182">
        <v>33</v>
      </c>
      <c r="I942" s="183"/>
      <c r="L942" s="179"/>
      <c r="M942" s="184"/>
      <c r="N942" s="185"/>
      <c r="O942" s="185"/>
      <c r="P942" s="185"/>
      <c r="Q942" s="185"/>
      <c r="R942" s="185"/>
      <c r="S942" s="185"/>
      <c r="T942" s="186"/>
      <c r="AT942" s="180" t="s">
        <v>154</v>
      </c>
      <c r="AU942" s="180" t="s">
        <v>152</v>
      </c>
      <c r="AV942" s="12" t="s">
        <v>152</v>
      </c>
      <c r="AW942" s="12" t="s">
        <v>36</v>
      </c>
      <c r="AX942" s="12" t="s">
        <v>72</v>
      </c>
      <c r="AY942" s="180" t="s">
        <v>143</v>
      </c>
    </row>
    <row r="943" spans="2:65" s="13" customFormat="1" x14ac:dyDescent="0.3">
      <c r="B943" s="187"/>
      <c r="D943" s="188" t="s">
        <v>154</v>
      </c>
      <c r="E943" s="189" t="s">
        <v>3</v>
      </c>
      <c r="F943" s="190" t="s">
        <v>159</v>
      </c>
      <c r="H943" s="191">
        <v>39.9</v>
      </c>
      <c r="I943" s="192"/>
      <c r="L943" s="187"/>
      <c r="M943" s="193"/>
      <c r="N943" s="194"/>
      <c r="O943" s="194"/>
      <c r="P943" s="194"/>
      <c r="Q943" s="194"/>
      <c r="R943" s="194"/>
      <c r="S943" s="194"/>
      <c r="T943" s="195"/>
      <c r="AT943" s="196" t="s">
        <v>154</v>
      </c>
      <c r="AU943" s="196" t="s">
        <v>152</v>
      </c>
      <c r="AV943" s="13" t="s">
        <v>151</v>
      </c>
      <c r="AW943" s="13" t="s">
        <v>36</v>
      </c>
      <c r="AX943" s="13" t="s">
        <v>23</v>
      </c>
      <c r="AY943" s="196" t="s">
        <v>143</v>
      </c>
    </row>
    <row r="944" spans="2:65" s="1" customFormat="1" ht="22.5" customHeight="1" x14ac:dyDescent="0.3">
      <c r="B944" s="158"/>
      <c r="C944" s="159" t="s">
        <v>1283</v>
      </c>
      <c r="D944" s="159" t="s">
        <v>146</v>
      </c>
      <c r="E944" s="160" t="s">
        <v>1284</v>
      </c>
      <c r="F944" s="161" t="s">
        <v>1285</v>
      </c>
      <c r="G944" s="162" t="s">
        <v>212</v>
      </c>
      <c r="H944" s="163">
        <v>11.16</v>
      </c>
      <c r="I944" s="322">
        <v>0</v>
      </c>
      <c r="J944" s="164">
        <f>ROUND(I944*H944,2)</f>
        <v>0</v>
      </c>
      <c r="K944" s="161" t="s">
        <v>150</v>
      </c>
      <c r="L944" s="34"/>
      <c r="M944" s="165" t="s">
        <v>3</v>
      </c>
      <c r="N944" s="166" t="s">
        <v>44</v>
      </c>
      <c r="O944" s="35"/>
      <c r="P944" s="167">
        <f>O944*H944</f>
        <v>0</v>
      </c>
      <c r="Q944" s="167">
        <v>0</v>
      </c>
      <c r="R944" s="167">
        <f>Q944*H944</f>
        <v>0</v>
      </c>
      <c r="S944" s="167">
        <v>2.4</v>
      </c>
      <c r="T944" s="168">
        <f>S944*H944</f>
        <v>26.783999999999999</v>
      </c>
      <c r="AR944" s="18" t="s">
        <v>151</v>
      </c>
      <c r="AT944" s="18" t="s">
        <v>146</v>
      </c>
      <c r="AU944" s="18" t="s">
        <v>152</v>
      </c>
      <c r="AY944" s="18" t="s">
        <v>143</v>
      </c>
      <c r="BE944" s="169">
        <f>IF(N944="základní",J944,0)</f>
        <v>0</v>
      </c>
      <c r="BF944" s="169">
        <f>IF(N944="snížená",J944,0)</f>
        <v>0</v>
      </c>
      <c r="BG944" s="169">
        <f>IF(N944="zákl. přenesená",J944,0)</f>
        <v>0</v>
      </c>
      <c r="BH944" s="169">
        <f>IF(N944="sníž. přenesená",J944,0)</f>
        <v>0</v>
      </c>
      <c r="BI944" s="169">
        <f>IF(N944="nulová",J944,0)</f>
        <v>0</v>
      </c>
      <c r="BJ944" s="18" t="s">
        <v>152</v>
      </c>
      <c r="BK944" s="169">
        <f>ROUND(I944*H944,2)</f>
        <v>0</v>
      </c>
      <c r="BL944" s="18" t="s">
        <v>151</v>
      </c>
      <c r="BM944" s="18" t="s">
        <v>1286</v>
      </c>
    </row>
    <row r="945" spans="2:65" s="11" customFormat="1" x14ac:dyDescent="0.3">
      <c r="B945" s="170"/>
      <c r="D945" s="171" t="s">
        <v>154</v>
      </c>
      <c r="E945" s="172" t="s">
        <v>3</v>
      </c>
      <c r="F945" s="173" t="s">
        <v>1287</v>
      </c>
      <c r="H945" s="174" t="s">
        <v>3</v>
      </c>
      <c r="I945" s="175"/>
      <c r="L945" s="170"/>
      <c r="M945" s="176"/>
      <c r="N945" s="177"/>
      <c r="O945" s="177"/>
      <c r="P945" s="177"/>
      <c r="Q945" s="177"/>
      <c r="R945" s="177"/>
      <c r="S945" s="177"/>
      <c r="T945" s="178"/>
      <c r="AT945" s="174" t="s">
        <v>154</v>
      </c>
      <c r="AU945" s="174" t="s">
        <v>152</v>
      </c>
      <c r="AV945" s="11" t="s">
        <v>23</v>
      </c>
      <c r="AW945" s="11" t="s">
        <v>36</v>
      </c>
      <c r="AX945" s="11" t="s">
        <v>72</v>
      </c>
      <c r="AY945" s="174" t="s">
        <v>143</v>
      </c>
    </row>
    <row r="946" spans="2:65" s="11" customFormat="1" x14ac:dyDescent="0.3">
      <c r="B946" s="170"/>
      <c r="D946" s="171" t="s">
        <v>154</v>
      </c>
      <c r="E946" s="172" t="s">
        <v>3</v>
      </c>
      <c r="F946" s="173" t="s">
        <v>1288</v>
      </c>
      <c r="H946" s="174" t="s">
        <v>3</v>
      </c>
      <c r="I946" s="175"/>
      <c r="L946" s="170"/>
      <c r="M946" s="176"/>
      <c r="N946" s="177"/>
      <c r="O946" s="177"/>
      <c r="P946" s="177"/>
      <c r="Q946" s="177"/>
      <c r="R946" s="177"/>
      <c r="S946" s="177"/>
      <c r="T946" s="178"/>
      <c r="AT946" s="174" t="s">
        <v>154</v>
      </c>
      <c r="AU946" s="174" t="s">
        <v>152</v>
      </c>
      <c r="AV946" s="11" t="s">
        <v>23</v>
      </c>
      <c r="AW946" s="11" t="s">
        <v>36</v>
      </c>
      <c r="AX946" s="11" t="s">
        <v>72</v>
      </c>
      <c r="AY946" s="174" t="s">
        <v>143</v>
      </c>
    </row>
    <row r="947" spans="2:65" s="12" customFormat="1" x14ac:dyDescent="0.3">
      <c r="B947" s="179"/>
      <c r="D947" s="188" t="s">
        <v>154</v>
      </c>
      <c r="E947" s="197" t="s">
        <v>3</v>
      </c>
      <c r="F947" s="198" t="s">
        <v>1289</v>
      </c>
      <c r="H947" s="199">
        <v>11.16</v>
      </c>
      <c r="I947" s="183"/>
      <c r="L947" s="179"/>
      <c r="M947" s="184"/>
      <c r="N947" s="185"/>
      <c r="O947" s="185"/>
      <c r="P947" s="185"/>
      <c r="Q947" s="185"/>
      <c r="R947" s="185"/>
      <c r="S947" s="185"/>
      <c r="T947" s="186"/>
      <c r="AT947" s="180" t="s">
        <v>154</v>
      </c>
      <c r="AU947" s="180" t="s">
        <v>152</v>
      </c>
      <c r="AV947" s="12" t="s">
        <v>152</v>
      </c>
      <c r="AW947" s="12" t="s">
        <v>36</v>
      </c>
      <c r="AX947" s="12" t="s">
        <v>23</v>
      </c>
      <c r="AY947" s="180" t="s">
        <v>143</v>
      </c>
    </row>
    <row r="948" spans="2:65" s="1" customFormat="1" ht="31.5" customHeight="1" x14ac:dyDescent="0.3">
      <c r="B948" s="158"/>
      <c r="C948" s="159" t="s">
        <v>1290</v>
      </c>
      <c r="D948" s="159" t="s">
        <v>146</v>
      </c>
      <c r="E948" s="160" t="s">
        <v>1291</v>
      </c>
      <c r="F948" s="161" t="s">
        <v>1292</v>
      </c>
      <c r="G948" s="162" t="s">
        <v>402</v>
      </c>
      <c r="H948" s="163">
        <v>21.6</v>
      </c>
      <c r="I948" s="322">
        <v>0</v>
      </c>
      <c r="J948" s="164">
        <f>ROUND(I948*H948,2)</f>
        <v>0</v>
      </c>
      <c r="K948" s="161" t="s">
        <v>3</v>
      </c>
      <c r="L948" s="34"/>
      <c r="M948" s="165" t="s">
        <v>3</v>
      </c>
      <c r="N948" s="166" t="s">
        <v>44</v>
      </c>
      <c r="O948" s="35"/>
      <c r="P948" s="167">
        <f>O948*H948</f>
        <v>0</v>
      </c>
      <c r="Q948" s="167">
        <v>2.1999999999999999E-2</v>
      </c>
      <c r="R948" s="167">
        <f>Q948*H948</f>
        <v>0.47520000000000001</v>
      </c>
      <c r="S948" s="167">
        <v>0</v>
      </c>
      <c r="T948" s="168">
        <f>S948*H948</f>
        <v>0</v>
      </c>
      <c r="AR948" s="18" t="s">
        <v>151</v>
      </c>
      <c r="AT948" s="18" t="s">
        <v>146</v>
      </c>
      <c r="AU948" s="18" t="s">
        <v>152</v>
      </c>
      <c r="AY948" s="18" t="s">
        <v>143</v>
      </c>
      <c r="BE948" s="169">
        <f>IF(N948="základní",J948,0)</f>
        <v>0</v>
      </c>
      <c r="BF948" s="169">
        <f>IF(N948="snížená",J948,0)</f>
        <v>0</v>
      </c>
      <c r="BG948" s="169">
        <f>IF(N948="zákl. přenesená",J948,0)</f>
        <v>0</v>
      </c>
      <c r="BH948" s="169">
        <f>IF(N948="sníž. přenesená",J948,0)</f>
        <v>0</v>
      </c>
      <c r="BI948" s="169">
        <f>IF(N948="nulová",J948,0)</f>
        <v>0</v>
      </c>
      <c r="BJ948" s="18" t="s">
        <v>152</v>
      </c>
      <c r="BK948" s="169">
        <f>ROUND(I948*H948,2)</f>
        <v>0</v>
      </c>
      <c r="BL948" s="18" t="s">
        <v>151</v>
      </c>
      <c r="BM948" s="18" t="s">
        <v>1293</v>
      </c>
    </row>
    <row r="949" spans="2:65" s="11" customFormat="1" x14ac:dyDescent="0.3">
      <c r="B949" s="170"/>
      <c r="D949" s="171" t="s">
        <v>154</v>
      </c>
      <c r="E949" s="172" t="s">
        <v>3</v>
      </c>
      <c r="F949" s="173" t="s">
        <v>1294</v>
      </c>
      <c r="H949" s="174" t="s">
        <v>3</v>
      </c>
      <c r="I949" s="175"/>
      <c r="L949" s="170"/>
      <c r="M949" s="176"/>
      <c r="N949" s="177"/>
      <c r="O949" s="177"/>
      <c r="P949" s="177"/>
      <c r="Q949" s="177"/>
      <c r="R949" s="177"/>
      <c r="S949" s="177"/>
      <c r="T949" s="178"/>
      <c r="AT949" s="174" t="s">
        <v>154</v>
      </c>
      <c r="AU949" s="174" t="s">
        <v>152</v>
      </c>
      <c r="AV949" s="11" t="s">
        <v>23</v>
      </c>
      <c r="AW949" s="11" t="s">
        <v>36</v>
      </c>
      <c r="AX949" s="11" t="s">
        <v>72</v>
      </c>
      <c r="AY949" s="174" t="s">
        <v>143</v>
      </c>
    </row>
    <row r="950" spans="2:65" s="12" customFormat="1" x14ac:dyDescent="0.3">
      <c r="B950" s="179"/>
      <c r="D950" s="188" t="s">
        <v>154</v>
      </c>
      <c r="E950" s="197" t="s">
        <v>3</v>
      </c>
      <c r="F950" s="198" t="s">
        <v>1295</v>
      </c>
      <c r="H950" s="199">
        <v>21.6</v>
      </c>
      <c r="I950" s="183"/>
      <c r="L950" s="179"/>
      <c r="M950" s="184"/>
      <c r="N950" s="185"/>
      <c r="O950" s="185"/>
      <c r="P950" s="185"/>
      <c r="Q950" s="185"/>
      <c r="R950" s="185"/>
      <c r="S950" s="185"/>
      <c r="T950" s="186"/>
      <c r="AT950" s="180" t="s">
        <v>154</v>
      </c>
      <c r="AU950" s="180" t="s">
        <v>152</v>
      </c>
      <c r="AV950" s="12" t="s">
        <v>152</v>
      </c>
      <c r="AW950" s="12" t="s">
        <v>36</v>
      </c>
      <c r="AX950" s="12" t="s">
        <v>23</v>
      </c>
      <c r="AY950" s="180" t="s">
        <v>143</v>
      </c>
    </row>
    <row r="951" spans="2:65" s="1" customFormat="1" ht="22.5" customHeight="1" x14ac:dyDescent="0.3">
      <c r="B951" s="158"/>
      <c r="C951" s="159" t="s">
        <v>1296</v>
      </c>
      <c r="D951" s="159" t="s">
        <v>146</v>
      </c>
      <c r="E951" s="160" t="s">
        <v>1297</v>
      </c>
      <c r="F951" s="161" t="s">
        <v>1298</v>
      </c>
      <c r="G951" s="162" t="s">
        <v>149</v>
      </c>
      <c r="H951" s="163">
        <v>0.72</v>
      </c>
      <c r="I951" s="322">
        <v>0</v>
      </c>
      <c r="J951" s="164">
        <f>ROUND(I951*H951,2)</f>
        <v>0</v>
      </c>
      <c r="K951" s="161" t="s">
        <v>150</v>
      </c>
      <c r="L951" s="34"/>
      <c r="M951" s="165" t="s">
        <v>3</v>
      </c>
      <c r="N951" s="166" t="s">
        <v>44</v>
      </c>
      <c r="O951" s="35"/>
      <c r="P951" s="167">
        <f>O951*H951</f>
        <v>0</v>
      </c>
      <c r="Q951" s="167">
        <v>0</v>
      </c>
      <c r="R951" s="167">
        <f>Q951*H951</f>
        <v>0</v>
      </c>
      <c r="S951" s="167">
        <v>4.8000000000000001E-2</v>
      </c>
      <c r="T951" s="168">
        <f>S951*H951</f>
        <v>3.456E-2</v>
      </c>
      <c r="AR951" s="18" t="s">
        <v>151</v>
      </c>
      <c r="AT951" s="18" t="s">
        <v>146</v>
      </c>
      <c r="AU951" s="18" t="s">
        <v>152</v>
      </c>
      <c r="AY951" s="18" t="s">
        <v>143</v>
      </c>
      <c r="BE951" s="169">
        <f>IF(N951="základní",J951,0)</f>
        <v>0</v>
      </c>
      <c r="BF951" s="169">
        <f>IF(N951="snížená",J951,0)</f>
        <v>0</v>
      </c>
      <c r="BG951" s="169">
        <f>IF(N951="zákl. přenesená",J951,0)</f>
        <v>0</v>
      </c>
      <c r="BH951" s="169">
        <f>IF(N951="sníž. přenesená",J951,0)</f>
        <v>0</v>
      </c>
      <c r="BI951" s="169">
        <f>IF(N951="nulová",J951,0)</f>
        <v>0</v>
      </c>
      <c r="BJ951" s="18" t="s">
        <v>152</v>
      </c>
      <c r="BK951" s="169">
        <f>ROUND(I951*H951,2)</f>
        <v>0</v>
      </c>
      <c r="BL951" s="18" t="s">
        <v>151</v>
      </c>
      <c r="BM951" s="18" t="s">
        <v>1299</v>
      </c>
    </row>
    <row r="952" spans="2:65" s="11" customFormat="1" x14ac:dyDescent="0.3">
      <c r="B952" s="170"/>
      <c r="D952" s="171" t="s">
        <v>154</v>
      </c>
      <c r="E952" s="172" t="s">
        <v>3</v>
      </c>
      <c r="F952" s="173" t="s">
        <v>1300</v>
      </c>
      <c r="H952" s="174" t="s">
        <v>3</v>
      </c>
      <c r="I952" s="175"/>
      <c r="L952" s="170"/>
      <c r="M952" s="176"/>
      <c r="N952" s="177"/>
      <c r="O952" s="177"/>
      <c r="P952" s="177"/>
      <c r="Q952" s="177"/>
      <c r="R952" s="177"/>
      <c r="S952" s="177"/>
      <c r="T952" s="178"/>
      <c r="AT952" s="174" t="s">
        <v>154</v>
      </c>
      <c r="AU952" s="174" t="s">
        <v>152</v>
      </c>
      <c r="AV952" s="11" t="s">
        <v>23</v>
      </c>
      <c r="AW952" s="11" t="s">
        <v>36</v>
      </c>
      <c r="AX952" s="11" t="s">
        <v>72</v>
      </c>
      <c r="AY952" s="174" t="s">
        <v>143</v>
      </c>
    </row>
    <row r="953" spans="2:65" s="12" customFormat="1" x14ac:dyDescent="0.3">
      <c r="B953" s="179"/>
      <c r="D953" s="188" t="s">
        <v>154</v>
      </c>
      <c r="E953" s="197" t="s">
        <v>3</v>
      </c>
      <c r="F953" s="198" t="s">
        <v>1301</v>
      </c>
      <c r="H953" s="199">
        <v>0.72</v>
      </c>
      <c r="I953" s="183"/>
      <c r="L953" s="179"/>
      <c r="M953" s="184"/>
      <c r="N953" s="185"/>
      <c r="O953" s="185"/>
      <c r="P953" s="185"/>
      <c r="Q953" s="185"/>
      <c r="R953" s="185"/>
      <c r="S953" s="185"/>
      <c r="T953" s="186"/>
      <c r="AT953" s="180" t="s">
        <v>154</v>
      </c>
      <c r="AU953" s="180" t="s">
        <v>152</v>
      </c>
      <c r="AV953" s="12" t="s">
        <v>152</v>
      </c>
      <c r="AW953" s="12" t="s">
        <v>36</v>
      </c>
      <c r="AX953" s="12" t="s">
        <v>23</v>
      </c>
      <c r="AY953" s="180" t="s">
        <v>143</v>
      </c>
    </row>
    <row r="954" spans="2:65" s="1" customFormat="1" ht="22.5" customHeight="1" x14ac:dyDescent="0.3">
      <c r="B954" s="158"/>
      <c r="C954" s="159" t="s">
        <v>1302</v>
      </c>
      <c r="D954" s="159" t="s">
        <v>146</v>
      </c>
      <c r="E954" s="160" t="s">
        <v>1303</v>
      </c>
      <c r="F954" s="161" t="s">
        <v>1304</v>
      </c>
      <c r="G954" s="162" t="s">
        <v>149</v>
      </c>
      <c r="H954" s="163">
        <v>44.64</v>
      </c>
      <c r="I954" s="322">
        <v>0</v>
      </c>
      <c r="J954" s="164">
        <f>ROUND(I954*H954,2)</f>
        <v>0</v>
      </c>
      <c r="K954" s="161" t="s">
        <v>150</v>
      </c>
      <c r="L954" s="34"/>
      <c r="M954" s="165" t="s">
        <v>3</v>
      </c>
      <c r="N954" s="166" t="s">
        <v>44</v>
      </c>
      <c r="O954" s="35"/>
      <c r="P954" s="167">
        <f>O954*H954</f>
        <v>0</v>
      </c>
      <c r="Q954" s="167">
        <v>0</v>
      </c>
      <c r="R954" s="167">
        <f>Q954*H954</f>
        <v>0</v>
      </c>
      <c r="S954" s="167">
        <v>3.4000000000000002E-2</v>
      </c>
      <c r="T954" s="168">
        <f>S954*H954</f>
        <v>1.5177600000000002</v>
      </c>
      <c r="AR954" s="18" t="s">
        <v>151</v>
      </c>
      <c r="AT954" s="18" t="s">
        <v>146</v>
      </c>
      <c r="AU954" s="18" t="s">
        <v>152</v>
      </c>
      <c r="AY954" s="18" t="s">
        <v>143</v>
      </c>
      <c r="BE954" s="169">
        <f>IF(N954="základní",J954,0)</f>
        <v>0</v>
      </c>
      <c r="BF954" s="169">
        <f>IF(N954="snížená",J954,0)</f>
        <v>0</v>
      </c>
      <c r="BG954" s="169">
        <f>IF(N954="zákl. přenesená",J954,0)</f>
        <v>0</v>
      </c>
      <c r="BH954" s="169">
        <f>IF(N954="sníž. přenesená",J954,0)</f>
        <v>0</v>
      </c>
      <c r="BI954" s="169">
        <f>IF(N954="nulová",J954,0)</f>
        <v>0</v>
      </c>
      <c r="BJ954" s="18" t="s">
        <v>152</v>
      </c>
      <c r="BK954" s="169">
        <f>ROUND(I954*H954,2)</f>
        <v>0</v>
      </c>
      <c r="BL954" s="18" t="s">
        <v>151</v>
      </c>
      <c r="BM954" s="18" t="s">
        <v>1305</v>
      </c>
    </row>
    <row r="955" spans="2:65" s="11" customFormat="1" x14ac:dyDescent="0.3">
      <c r="B955" s="170"/>
      <c r="D955" s="171" t="s">
        <v>154</v>
      </c>
      <c r="E955" s="172" t="s">
        <v>3</v>
      </c>
      <c r="F955" s="173" t="s">
        <v>430</v>
      </c>
      <c r="H955" s="174" t="s">
        <v>3</v>
      </c>
      <c r="I955" s="175"/>
      <c r="L955" s="170"/>
      <c r="M955" s="176"/>
      <c r="N955" s="177"/>
      <c r="O955" s="177"/>
      <c r="P955" s="177"/>
      <c r="Q955" s="177"/>
      <c r="R955" s="177"/>
      <c r="S955" s="177"/>
      <c r="T955" s="178"/>
      <c r="AT955" s="174" t="s">
        <v>154</v>
      </c>
      <c r="AU955" s="174" t="s">
        <v>152</v>
      </c>
      <c r="AV955" s="11" t="s">
        <v>23</v>
      </c>
      <c r="AW955" s="11" t="s">
        <v>36</v>
      </c>
      <c r="AX955" s="11" t="s">
        <v>72</v>
      </c>
      <c r="AY955" s="174" t="s">
        <v>143</v>
      </c>
    </row>
    <row r="956" spans="2:65" s="11" customFormat="1" x14ac:dyDescent="0.3">
      <c r="B956" s="170"/>
      <c r="D956" s="171" t="s">
        <v>154</v>
      </c>
      <c r="E956" s="172" t="s">
        <v>3</v>
      </c>
      <c r="F956" s="173" t="s">
        <v>1306</v>
      </c>
      <c r="H956" s="174" t="s">
        <v>3</v>
      </c>
      <c r="I956" s="175"/>
      <c r="L956" s="170"/>
      <c r="M956" s="176"/>
      <c r="N956" s="177"/>
      <c r="O956" s="177"/>
      <c r="P956" s="177"/>
      <c r="Q956" s="177"/>
      <c r="R956" s="177"/>
      <c r="S956" s="177"/>
      <c r="T956" s="178"/>
      <c r="AT956" s="174" t="s">
        <v>154</v>
      </c>
      <c r="AU956" s="174" t="s">
        <v>152</v>
      </c>
      <c r="AV956" s="11" t="s">
        <v>23</v>
      </c>
      <c r="AW956" s="11" t="s">
        <v>36</v>
      </c>
      <c r="AX956" s="11" t="s">
        <v>72</v>
      </c>
      <c r="AY956" s="174" t="s">
        <v>143</v>
      </c>
    </row>
    <row r="957" spans="2:65" s="12" customFormat="1" x14ac:dyDescent="0.3">
      <c r="B957" s="179"/>
      <c r="D957" s="171" t="s">
        <v>154</v>
      </c>
      <c r="E957" s="180" t="s">
        <v>3</v>
      </c>
      <c r="F957" s="181" t="s">
        <v>1307</v>
      </c>
      <c r="H957" s="182">
        <v>40.32</v>
      </c>
      <c r="I957" s="183"/>
      <c r="L957" s="179"/>
      <c r="M957" s="184"/>
      <c r="N957" s="185"/>
      <c r="O957" s="185"/>
      <c r="P957" s="185"/>
      <c r="Q957" s="185"/>
      <c r="R957" s="185"/>
      <c r="S957" s="185"/>
      <c r="T957" s="186"/>
      <c r="AT957" s="180" t="s">
        <v>154</v>
      </c>
      <c r="AU957" s="180" t="s">
        <v>152</v>
      </c>
      <c r="AV957" s="12" t="s">
        <v>152</v>
      </c>
      <c r="AW957" s="12" t="s">
        <v>36</v>
      </c>
      <c r="AX957" s="12" t="s">
        <v>72</v>
      </c>
      <c r="AY957" s="180" t="s">
        <v>143</v>
      </c>
    </row>
    <row r="958" spans="2:65" s="11" customFormat="1" x14ac:dyDescent="0.3">
      <c r="B958" s="170"/>
      <c r="D958" s="171" t="s">
        <v>154</v>
      </c>
      <c r="E958" s="172" t="s">
        <v>3</v>
      </c>
      <c r="F958" s="173" t="s">
        <v>1308</v>
      </c>
      <c r="H958" s="174" t="s">
        <v>3</v>
      </c>
      <c r="I958" s="175"/>
      <c r="L958" s="170"/>
      <c r="M958" s="176"/>
      <c r="N958" s="177"/>
      <c r="O958" s="177"/>
      <c r="P958" s="177"/>
      <c r="Q958" s="177"/>
      <c r="R958" s="177"/>
      <c r="S958" s="177"/>
      <c r="T958" s="178"/>
      <c r="AT958" s="174" t="s">
        <v>154</v>
      </c>
      <c r="AU958" s="174" t="s">
        <v>152</v>
      </c>
      <c r="AV958" s="11" t="s">
        <v>23</v>
      </c>
      <c r="AW958" s="11" t="s">
        <v>36</v>
      </c>
      <c r="AX958" s="11" t="s">
        <v>72</v>
      </c>
      <c r="AY958" s="174" t="s">
        <v>143</v>
      </c>
    </row>
    <row r="959" spans="2:65" s="12" customFormat="1" x14ac:dyDescent="0.3">
      <c r="B959" s="179"/>
      <c r="D959" s="171" t="s">
        <v>154</v>
      </c>
      <c r="E959" s="180" t="s">
        <v>3</v>
      </c>
      <c r="F959" s="181" t="s">
        <v>1309</v>
      </c>
      <c r="H959" s="182">
        <v>4.32</v>
      </c>
      <c r="I959" s="183"/>
      <c r="L959" s="179"/>
      <c r="M959" s="184"/>
      <c r="N959" s="185"/>
      <c r="O959" s="185"/>
      <c r="P959" s="185"/>
      <c r="Q959" s="185"/>
      <c r="R959" s="185"/>
      <c r="S959" s="185"/>
      <c r="T959" s="186"/>
      <c r="AT959" s="180" t="s">
        <v>154</v>
      </c>
      <c r="AU959" s="180" t="s">
        <v>152</v>
      </c>
      <c r="AV959" s="12" t="s">
        <v>152</v>
      </c>
      <c r="AW959" s="12" t="s">
        <v>36</v>
      </c>
      <c r="AX959" s="12" t="s">
        <v>72</v>
      </c>
      <c r="AY959" s="180" t="s">
        <v>143</v>
      </c>
    </row>
    <row r="960" spans="2:65" s="13" customFormat="1" x14ac:dyDescent="0.3">
      <c r="B960" s="187"/>
      <c r="D960" s="188" t="s">
        <v>154</v>
      </c>
      <c r="E960" s="189" t="s">
        <v>3</v>
      </c>
      <c r="F960" s="190" t="s">
        <v>159</v>
      </c>
      <c r="H960" s="191">
        <v>44.64</v>
      </c>
      <c r="I960" s="192"/>
      <c r="L960" s="187"/>
      <c r="M960" s="193"/>
      <c r="N960" s="194"/>
      <c r="O960" s="194"/>
      <c r="P960" s="194"/>
      <c r="Q960" s="194"/>
      <c r="R960" s="194"/>
      <c r="S960" s="194"/>
      <c r="T960" s="195"/>
      <c r="AT960" s="196" t="s">
        <v>154</v>
      </c>
      <c r="AU960" s="196" t="s">
        <v>152</v>
      </c>
      <c r="AV960" s="13" t="s">
        <v>151</v>
      </c>
      <c r="AW960" s="13" t="s">
        <v>36</v>
      </c>
      <c r="AX960" s="13" t="s">
        <v>23</v>
      </c>
      <c r="AY960" s="196" t="s">
        <v>143</v>
      </c>
    </row>
    <row r="961" spans="2:65" s="1" customFormat="1" ht="22.5" customHeight="1" x14ac:dyDescent="0.3">
      <c r="B961" s="158"/>
      <c r="C961" s="159" t="s">
        <v>1310</v>
      </c>
      <c r="D961" s="159" t="s">
        <v>146</v>
      </c>
      <c r="E961" s="160" t="s">
        <v>1311</v>
      </c>
      <c r="F961" s="161" t="s">
        <v>1312</v>
      </c>
      <c r="G961" s="162" t="s">
        <v>149</v>
      </c>
      <c r="H961" s="163">
        <v>5.4</v>
      </c>
      <c r="I961" s="322">
        <v>0</v>
      </c>
      <c r="J961" s="164">
        <f>ROUND(I961*H961,2)</f>
        <v>0</v>
      </c>
      <c r="K961" s="161" t="s">
        <v>150</v>
      </c>
      <c r="L961" s="34"/>
      <c r="M961" s="165" t="s">
        <v>3</v>
      </c>
      <c r="N961" s="166" t="s">
        <v>44</v>
      </c>
      <c r="O961" s="35"/>
      <c r="P961" s="167">
        <f>O961*H961</f>
        <v>0</v>
      </c>
      <c r="Q961" s="167">
        <v>0</v>
      </c>
      <c r="R961" s="167">
        <f>Q961*H961</f>
        <v>0</v>
      </c>
      <c r="S961" s="167">
        <v>6.7000000000000004E-2</v>
      </c>
      <c r="T961" s="168">
        <f>S961*H961</f>
        <v>0.36180000000000007</v>
      </c>
      <c r="AR961" s="18" t="s">
        <v>151</v>
      </c>
      <c r="AT961" s="18" t="s">
        <v>146</v>
      </c>
      <c r="AU961" s="18" t="s">
        <v>152</v>
      </c>
      <c r="AY961" s="18" t="s">
        <v>143</v>
      </c>
      <c r="BE961" s="169">
        <f>IF(N961="základní",J961,0)</f>
        <v>0</v>
      </c>
      <c r="BF961" s="169">
        <f>IF(N961="snížená",J961,0)</f>
        <v>0</v>
      </c>
      <c r="BG961" s="169">
        <f>IF(N961="zákl. přenesená",J961,0)</f>
        <v>0</v>
      </c>
      <c r="BH961" s="169">
        <f>IF(N961="sníž. přenesená",J961,0)</f>
        <v>0</v>
      </c>
      <c r="BI961" s="169">
        <f>IF(N961="nulová",J961,0)</f>
        <v>0</v>
      </c>
      <c r="BJ961" s="18" t="s">
        <v>152</v>
      </c>
      <c r="BK961" s="169">
        <f>ROUND(I961*H961,2)</f>
        <v>0</v>
      </c>
      <c r="BL961" s="18" t="s">
        <v>151</v>
      </c>
      <c r="BM961" s="18" t="s">
        <v>1313</v>
      </c>
    </row>
    <row r="962" spans="2:65" s="11" customFormat="1" x14ac:dyDescent="0.3">
      <c r="B962" s="170"/>
      <c r="D962" s="171" t="s">
        <v>154</v>
      </c>
      <c r="E962" s="172" t="s">
        <v>3</v>
      </c>
      <c r="F962" s="173" t="s">
        <v>1314</v>
      </c>
      <c r="H962" s="174" t="s">
        <v>3</v>
      </c>
      <c r="I962" s="175"/>
      <c r="L962" s="170"/>
      <c r="M962" s="176"/>
      <c r="N962" s="177"/>
      <c r="O962" s="177"/>
      <c r="P962" s="177"/>
      <c r="Q962" s="177"/>
      <c r="R962" s="177"/>
      <c r="S962" s="177"/>
      <c r="T962" s="178"/>
      <c r="AT962" s="174" t="s">
        <v>154</v>
      </c>
      <c r="AU962" s="174" t="s">
        <v>152</v>
      </c>
      <c r="AV962" s="11" t="s">
        <v>23</v>
      </c>
      <c r="AW962" s="11" t="s">
        <v>36</v>
      </c>
      <c r="AX962" s="11" t="s">
        <v>72</v>
      </c>
      <c r="AY962" s="174" t="s">
        <v>143</v>
      </c>
    </row>
    <row r="963" spans="2:65" s="12" customFormat="1" x14ac:dyDescent="0.3">
      <c r="B963" s="179"/>
      <c r="D963" s="188" t="s">
        <v>154</v>
      </c>
      <c r="E963" s="197" t="s">
        <v>3</v>
      </c>
      <c r="F963" s="198" t="s">
        <v>1315</v>
      </c>
      <c r="H963" s="199">
        <v>5.4</v>
      </c>
      <c r="I963" s="183"/>
      <c r="L963" s="179"/>
      <c r="M963" s="184"/>
      <c r="N963" s="185"/>
      <c r="O963" s="185"/>
      <c r="P963" s="185"/>
      <c r="Q963" s="185"/>
      <c r="R963" s="185"/>
      <c r="S963" s="185"/>
      <c r="T963" s="186"/>
      <c r="AT963" s="180" t="s">
        <v>154</v>
      </c>
      <c r="AU963" s="180" t="s">
        <v>152</v>
      </c>
      <c r="AV963" s="12" t="s">
        <v>152</v>
      </c>
      <c r="AW963" s="12" t="s">
        <v>36</v>
      </c>
      <c r="AX963" s="12" t="s">
        <v>23</v>
      </c>
      <c r="AY963" s="180" t="s">
        <v>143</v>
      </c>
    </row>
    <row r="964" spans="2:65" s="1" customFormat="1" ht="22.5" customHeight="1" x14ac:dyDescent="0.3">
      <c r="B964" s="158"/>
      <c r="C964" s="159" t="s">
        <v>1316</v>
      </c>
      <c r="D964" s="159" t="s">
        <v>146</v>
      </c>
      <c r="E964" s="160" t="s">
        <v>1317</v>
      </c>
      <c r="F964" s="161" t="s">
        <v>1318</v>
      </c>
      <c r="G964" s="162" t="s">
        <v>149</v>
      </c>
      <c r="H964" s="163">
        <v>5.4</v>
      </c>
      <c r="I964" s="322">
        <v>0</v>
      </c>
      <c r="J964" s="164">
        <f>ROUND(I964*H964,2)</f>
        <v>0</v>
      </c>
      <c r="K964" s="161" t="s">
        <v>150</v>
      </c>
      <c r="L964" s="34"/>
      <c r="M964" s="165" t="s">
        <v>3</v>
      </c>
      <c r="N964" s="166" t="s">
        <v>44</v>
      </c>
      <c r="O964" s="35"/>
      <c r="P964" s="167">
        <f>O964*H964</f>
        <v>0</v>
      </c>
      <c r="Q964" s="167">
        <v>0</v>
      </c>
      <c r="R964" s="167">
        <f>Q964*H964</f>
        <v>0</v>
      </c>
      <c r="S964" s="167">
        <v>1.4999999999999999E-2</v>
      </c>
      <c r="T964" s="168">
        <f>S964*H964</f>
        <v>8.1000000000000003E-2</v>
      </c>
      <c r="AR964" s="18" t="s">
        <v>151</v>
      </c>
      <c r="AT964" s="18" t="s">
        <v>146</v>
      </c>
      <c r="AU964" s="18" t="s">
        <v>152</v>
      </c>
      <c r="AY964" s="18" t="s">
        <v>143</v>
      </c>
      <c r="BE964" s="169">
        <f>IF(N964="základní",J964,0)</f>
        <v>0</v>
      </c>
      <c r="BF964" s="169">
        <f>IF(N964="snížená",J964,0)</f>
        <v>0</v>
      </c>
      <c r="BG964" s="169">
        <f>IF(N964="zákl. přenesená",J964,0)</f>
        <v>0</v>
      </c>
      <c r="BH964" s="169">
        <f>IF(N964="sníž. přenesená",J964,0)</f>
        <v>0</v>
      </c>
      <c r="BI964" s="169">
        <f>IF(N964="nulová",J964,0)</f>
        <v>0</v>
      </c>
      <c r="BJ964" s="18" t="s">
        <v>152</v>
      </c>
      <c r="BK964" s="169">
        <f>ROUND(I964*H964,2)</f>
        <v>0</v>
      </c>
      <c r="BL964" s="18" t="s">
        <v>151</v>
      </c>
      <c r="BM964" s="18" t="s">
        <v>1319</v>
      </c>
    </row>
    <row r="965" spans="2:65" s="11" customFormat="1" x14ac:dyDescent="0.3">
      <c r="B965" s="170"/>
      <c r="D965" s="171" t="s">
        <v>154</v>
      </c>
      <c r="E965" s="172" t="s">
        <v>3</v>
      </c>
      <c r="F965" s="173" t="s">
        <v>1320</v>
      </c>
      <c r="H965" s="174" t="s">
        <v>3</v>
      </c>
      <c r="I965" s="175"/>
      <c r="L965" s="170"/>
      <c r="M965" s="176"/>
      <c r="N965" s="177"/>
      <c r="O965" s="177"/>
      <c r="P965" s="177"/>
      <c r="Q965" s="177"/>
      <c r="R965" s="177"/>
      <c r="S965" s="177"/>
      <c r="T965" s="178"/>
      <c r="AT965" s="174" t="s">
        <v>154</v>
      </c>
      <c r="AU965" s="174" t="s">
        <v>152</v>
      </c>
      <c r="AV965" s="11" t="s">
        <v>23</v>
      </c>
      <c r="AW965" s="11" t="s">
        <v>36</v>
      </c>
      <c r="AX965" s="11" t="s">
        <v>72</v>
      </c>
      <c r="AY965" s="174" t="s">
        <v>143</v>
      </c>
    </row>
    <row r="966" spans="2:65" s="12" customFormat="1" x14ac:dyDescent="0.3">
      <c r="B966" s="179"/>
      <c r="D966" s="188" t="s">
        <v>154</v>
      </c>
      <c r="E966" s="197" t="s">
        <v>3</v>
      </c>
      <c r="F966" s="198" t="s">
        <v>1315</v>
      </c>
      <c r="H966" s="199">
        <v>5.4</v>
      </c>
      <c r="I966" s="183"/>
      <c r="L966" s="179"/>
      <c r="M966" s="184"/>
      <c r="N966" s="185"/>
      <c r="O966" s="185"/>
      <c r="P966" s="185"/>
      <c r="Q966" s="185"/>
      <c r="R966" s="185"/>
      <c r="S966" s="185"/>
      <c r="T966" s="186"/>
      <c r="AT966" s="180" t="s">
        <v>154</v>
      </c>
      <c r="AU966" s="180" t="s">
        <v>152</v>
      </c>
      <c r="AV966" s="12" t="s">
        <v>152</v>
      </c>
      <c r="AW966" s="12" t="s">
        <v>36</v>
      </c>
      <c r="AX966" s="12" t="s">
        <v>23</v>
      </c>
      <c r="AY966" s="180" t="s">
        <v>143</v>
      </c>
    </row>
    <row r="967" spans="2:65" s="1" customFormat="1" ht="22.5" customHeight="1" x14ac:dyDescent="0.3">
      <c r="B967" s="158"/>
      <c r="C967" s="159" t="s">
        <v>1321</v>
      </c>
      <c r="D967" s="159" t="s">
        <v>146</v>
      </c>
      <c r="E967" s="160" t="s">
        <v>1322</v>
      </c>
      <c r="F967" s="161" t="s">
        <v>1323</v>
      </c>
      <c r="G967" s="162" t="s">
        <v>149</v>
      </c>
      <c r="H967" s="163">
        <v>37.6</v>
      </c>
      <c r="I967" s="322">
        <v>0</v>
      </c>
      <c r="J967" s="164">
        <f>ROUND(I967*H967,2)</f>
        <v>0</v>
      </c>
      <c r="K967" s="161" t="s">
        <v>150</v>
      </c>
      <c r="L967" s="34"/>
      <c r="M967" s="165" t="s">
        <v>3</v>
      </c>
      <c r="N967" s="166" t="s">
        <v>44</v>
      </c>
      <c r="O967" s="35"/>
      <c r="P967" s="167">
        <f>O967*H967</f>
        <v>0</v>
      </c>
      <c r="Q967" s="167">
        <v>0</v>
      </c>
      <c r="R967" s="167">
        <f>Q967*H967</f>
        <v>0</v>
      </c>
      <c r="S967" s="167">
        <v>7.5999999999999998E-2</v>
      </c>
      <c r="T967" s="168">
        <f>S967*H967</f>
        <v>2.8576000000000001</v>
      </c>
      <c r="AR967" s="18" t="s">
        <v>151</v>
      </c>
      <c r="AT967" s="18" t="s">
        <v>146</v>
      </c>
      <c r="AU967" s="18" t="s">
        <v>152</v>
      </c>
      <c r="AY967" s="18" t="s">
        <v>143</v>
      </c>
      <c r="BE967" s="169">
        <f>IF(N967="základní",J967,0)</f>
        <v>0</v>
      </c>
      <c r="BF967" s="169">
        <f>IF(N967="snížená",J967,0)</f>
        <v>0</v>
      </c>
      <c r="BG967" s="169">
        <f>IF(N967="zákl. přenesená",J967,0)</f>
        <v>0</v>
      </c>
      <c r="BH967" s="169">
        <f>IF(N967="sníž. přenesená",J967,0)</f>
        <v>0</v>
      </c>
      <c r="BI967" s="169">
        <f>IF(N967="nulová",J967,0)</f>
        <v>0</v>
      </c>
      <c r="BJ967" s="18" t="s">
        <v>152</v>
      </c>
      <c r="BK967" s="169">
        <f>ROUND(I967*H967,2)</f>
        <v>0</v>
      </c>
      <c r="BL967" s="18" t="s">
        <v>151</v>
      </c>
      <c r="BM967" s="18" t="s">
        <v>1324</v>
      </c>
    </row>
    <row r="968" spans="2:65" s="11" customFormat="1" x14ac:dyDescent="0.3">
      <c r="B968" s="170"/>
      <c r="D968" s="171" t="s">
        <v>154</v>
      </c>
      <c r="E968" s="172" t="s">
        <v>3</v>
      </c>
      <c r="F968" s="173" t="s">
        <v>1325</v>
      </c>
      <c r="H968" s="174" t="s">
        <v>3</v>
      </c>
      <c r="I968" s="175"/>
      <c r="L968" s="170"/>
      <c r="M968" s="176"/>
      <c r="N968" s="177"/>
      <c r="O968" s="177"/>
      <c r="P968" s="177"/>
      <c r="Q968" s="177"/>
      <c r="R968" s="177"/>
      <c r="S968" s="177"/>
      <c r="T968" s="178"/>
      <c r="AT968" s="174" t="s">
        <v>154</v>
      </c>
      <c r="AU968" s="174" t="s">
        <v>152</v>
      </c>
      <c r="AV968" s="11" t="s">
        <v>23</v>
      </c>
      <c r="AW968" s="11" t="s">
        <v>36</v>
      </c>
      <c r="AX968" s="11" t="s">
        <v>72</v>
      </c>
      <c r="AY968" s="174" t="s">
        <v>143</v>
      </c>
    </row>
    <row r="969" spans="2:65" s="11" customFormat="1" x14ac:dyDescent="0.3">
      <c r="B969" s="170"/>
      <c r="D969" s="171" t="s">
        <v>154</v>
      </c>
      <c r="E969" s="172" t="s">
        <v>3</v>
      </c>
      <c r="F969" s="173" t="s">
        <v>1326</v>
      </c>
      <c r="H969" s="174" t="s">
        <v>3</v>
      </c>
      <c r="I969" s="175"/>
      <c r="L969" s="170"/>
      <c r="M969" s="176"/>
      <c r="N969" s="177"/>
      <c r="O969" s="177"/>
      <c r="P969" s="177"/>
      <c r="Q969" s="177"/>
      <c r="R969" s="177"/>
      <c r="S969" s="177"/>
      <c r="T969" s="178"/>
      <c r="AT969" s="174" t="s">
        <v>154</v>
      </c>
      <c r="AU969" s="174" t="s">
        <v>152</v>
      </c>
      <c r="AV969" s="11" t="s">
        <v>23</v>
      </c>
      <c r="AW969" s="11" t="s">
        <v>36</v>
      </c>
      <c r="AX969" s="11" t="s">
        <v>72</v>
      </c>
      <c r="AY969" s="174" t="s">
        <v>143</v>
      </c>
    </row>
    <row r="970" spans="2:65" s="12" customFormat="1" x14ac:dyDescent="0.3">
      <c r="B970" s="179"/>
      <c r="D970" s="188" t="s">
        <v>154</v>
      </c>
      <c r="E970" s="197" t="s">
        <v>3</v>
      </c>
      <c r="F970" s="198" t="s">
        <v>1327</v>
      </c>
      <c r="H970" s="199">
        <v>37.6</v>
      </c>
      <c r="I970" s="183"/>
      <c r="L970" s="179"/>
      <c r="M970" s="184"/>
      <c r="N970" s="185"/>
      <c r="O970" s="185"/>
      <c r="P970" s="185"/>
      <c r="Q970" s="185"/>
      <c r="R970" s="185"/>
      <c r="S970" s="185"/>
      <c r="T970" s="186"/>
      <c r="AT970" s="180" t="s">
        <v>154</v>
      </c>
      <c r="AU970" s="180" t="s">
        <v>152</v>
      </c>
      <c r="AV970" s="12" t="s">
        <v>152</v>
      </c>
      <c r="AW970" s="12" t="s">
        <v>36</v>
      </c>
      <c r="AX970" s="12" t="s">
        <v>23</v>
      </c>
      <c r="AY970" s="180" t="s">
        <v>143</v>
      </c>
    </row>
    <row r="971" spans="2:65" s="1" customFormat="1" ht="22.5" customHeight="1" x14ac:dyDescent="0.3">
      <c r="B971" s="158"/>
      <c r="C971" s="159" t="s">
        <v>1328</v>
      </c>
      <c r="D971" s="159" t="s">
        <v>146</v>
      </c>
      <c r="E971" s="160" t="s">
        <v>1329</v>
      </c>
      <c r="F971" s="161" t="s">
        <v>1330</v>
      </c>
      <c r="G971" s="162" t="s">
        <v>470</v>
      </c>
      <c r="H971" s="163">
        <v>26</v>
      </c>
      <c r="I971" s="322">
        <v>0</v>
      </c>
      <c r="J971" s="164">
        <f>ROUND(I971*H971,2)</f>
        <v>0</v>
      </c>
      <c r="K971" s="161" t="s">
        <v>150</v>
      </c>
      <c r="L971" s="34"/>
      <c r="M971" s="165" t="s">
        <v>3</v>
      </c>
      <c r="N971" s="166" t="s">
        <v>44</v>
      </c>
      <c r="O971" s="35"/>
      <c r="P971" s="167">
        <f>O971*H971</f>
        <v>0</v>
      </c>
      <c r="Q971" s="167">
        <v>0</v>
      </c>
      <c r="R971" s="167">
        <f>Q971*H971</f>
        <v>0</v>
      </c>
      <c r="S971" s="167">
        <v>2.4E-2</v>
      </c>
      <c r="T971" s="168">
        <f>S971*H971</f>
        <v>0.624</v>
      </c>
      <c r="AR971" s="18" t="s">
        <v>151</v>
      </c>
      <c r="AT971" s="18" t="s">
        <v>146</v>
      </c>
      <c r="AU971" s="18" t="s">
        <v>152</v>
      </c>
      <c r="AY971" s="18" t="s">
        <v>143</v>
      </c>
      <c r="BE971" s="169">
        <f>IF(N971="základní",J971,0)</f>
        <v>0</v>
      </c>
      <c r="BF971" s="169">
        <f>IF(N971="snížená",J971,0)</f>
        <v>0</v>
      </c>
      <c r="BG971" s="169">
        <f>IF(N971="zákl. přenesená",J971,0)</f>
        <v>0</v>
      </c>
      <c r="BH971" s="169">
        <f>IF(N971="sníž. přenesená",J971,0)</f>
        <v>0</v>
      </c>
      <c r="BI971" s="169">
        <f>IF(N971="nulová",J971,0)</f>
        <v>0</v>
      </c>
      <c r="BJ971" s="18" t="s">
        <v>152</v>
      </c>
      <c r="BK971" s="169">
        <f>ROUND(I971*H971,2)</f>
        <v>0</v>
      </c>
      <c r="BL971" s="18" t="s">
        <v>151</v>
      </c>
      <c r="BM971" s="18" t="s">
        <v>1331</v>
      </c>
    </row>
    <row r="972" spans="2:65" s="11" customFormat="1" x14ac:dyDescent="0.3">
      <c r="B972" s="170"/>
      <c r="D972" s="171" t="s">
        <v>154</v>
      </c>
      <c r="E972" s="172" t="s">
        <v>3</v>
      </c>
      <c r="F972" s="173" t="s">
        <v>1332</v>
      </c>
      <c r="H972" s="174" t="s">
        <v>3</v>
      </c>
      <c r="I972" s="175"/>
      <c r="L972" s="170"/>
      <c r="M972" s="176"/>
      <c r="N972" s="177"/>
      <c r="O972" s="177"/>
      <c r="P972" s="177"/>
      <c r="Q972" s="177"/>
      <c r="R972" s="177"/>
      <c r="S972" s="177"/>
      <c r="T972" s="178"/>
      <c r="AT972" s="174" t="s">
        <v>154</v>
      </c>
      <c r="AU972" s="174" t="s">
        <v>152</v>
      </c>
      <c r="AV972" s="11" t="s">
        <v>23</v>
      </c>
      <c r="AW972" s="11" t="s">
        <v>36</v>
      </c>
      <c r="AX972" s="11" t="s">
        <v>72</v>
      </c>
      <c r="AY972" s="174" t="s">
        <v>143</v>
      </c>
    </row>
    <row r="973" spans="2:65" s="11" customFormat="1" x14ac:dyDescent="0.3">
      <c r="B973" s="170"/>
      <c r="D973" s="171" t="s">
        <v>154</v>
      </c>
      <c r="E973" s="172" t="s">
        <v>3</v>
      </c>
      <c r="F973" s="173" t="s">
        <v>1333</v>
      </c>
      <c r="H973" s="174" t="s">
        <v>3</v>
      </c>
      <c r="I973" s="175"/>
      <c r="L973" s="170"/>
      <c r="M973" s="176"/>
      <c r="N973" s="177"/>
      <c r="O973" s="177"/>
      <c r="P973" s="177"/>
      <c r="Q973" s="177"/>
      <c r="R973" s="177"/>
      <c r="S973" s="177"/>
      <c r="T973" s="178"/>
      <c r="AT973" s="174" t="s">
        <v>154</v>
      </c>
      <c r="AU973" s="174" t="s">
        <v>152</v>
      </c>
      <c r="AV973" s="11" t="s">
        <v>23</v>
      </c>
      <c r="AW973" s="11" t="s">
        <v>36</v>
      </c>
      <c r="AX973" s="11" t="s">
        <v>72</v>
      </c>
      <c r="AY973" s="174" t="s">
        <v>143</v>
      </c>
    </row>
    <row r="974" spans="2:65" s="12" customFormat="1" x14ac:dyDescent="0.3">
      <c r="B974" s="179"/>
      <c r="D974" s="188" t="s">
        <v>154</v>
      </c>
      <c r="E974" s="197" t="s">
        <v>3</v>
      </c>
      <c r="F974" s="198" t="s">
        <v>1334</v>
      </c>
      <c r="H974" s="199">
        <v>26</v>
      </c>
      <c r="I974" s="183"/>
      <c r="L974" s="179"/>
      <c r="M974" s="184"/>
      <c r="N974" s="185"/>
      <c r="O974" s="185"/>
      <c r="P974" s="185"/>
      <c r="Q974" s="185"/>
      <c r="R974" s="185"/>
      <c r="S974" s="185"/>
      <c r="T974" s="186"/>
      <c r="AT974" s="180" t="s">
        <v>154</v>
      </c>
      <c r="AU974" s="180" t="s">
        <v>152</v>
      </c>
      <c r="AV974" s="12" t="s">
        <v>152</v>
      </c>
      <c r="AW974" s="12" t="s">
        <v>36</v>
      </c>
      <c r="AX974" s="12" t="s">
        <v>23</v>
      </c>
      <c r="AY974" s="180" t="s">
        <v>143</v>
      </c>
    </row>
    <row r="975" spans="2:65" s="1" customFormat="1" ht="22.5" customHeight="1" x14ac:dyDescent="0.3">
      <c r="B975" s="158"/>
      <c r="C975" s="159" t="s">
        <v>1335</v>
      </c>
      <c r="D975" s="159" t="s">
        <v>146</v>
      </c>
      <c r="E975" s="160" t="s">
        <v>1336</v>
      </c>
      <c r="F975" s="161" t="s">
        <v>1337</v>
      </c>
      <c r="G975" s="162" t="s">
        <v>470</v>
      </c>
      <c r="H975" s="163">
        <v>2</v>
      </c>
      <c r="I975" s="322">
        <v>0</v>
      </c>
      <c r="J975" s="164">
        <f>ROUND(I975*H975,2)</f>
        <v>0</v>
      </c>
      <c r="K975" s="161" t="s">
        <v>150</v>
      </c>
      <c r="L975" s="34"/>
      <c r="M975" s="165" t="s">
        <v>3</v>
      </c>
      <c r="N975" s="166" t="s">
        <v>44</v>
      </c>
      <c r="O975" s="35"/>
      <c r="P975" s="167">
        <f>O975*H975</f>
        <v>0</v>
      </c>
      <c r="Q975" s="167">
        <v>0</v>
      </c>
      <c r="R975" s="167">
        <f>Q975*H975</f>
        <v>0</v>
      </c>
      <c r="S975" s="167">
        <v>3.0000000000000001E-3</v>
      </c>
      <c r="T975" s="168">
        <f>S975*H975</f>
        <v>6.0000000000000001E-3</v>
      </c>
      <c r="AR975" s="18" t="s">
        <v>151</v>
      </c>
      <c r="AT975" s="18" t="s">
        <v>146</v>
      </c>
      <c r="AU975" s="18" t="s">
        <v>152</v>
      </c>
      <c r="AY975" s="18" t="s">
        <v>143</v>
      </c>
      <c r="BE975" s="169">
        <f>IF(N975="základní",J975,0)</f>
        <v>0</v>
      </c>
      <c r="BF975" s="169">
        <f>IF(N975="snížená",J975,0)</f>
        <v>0</v>
      </c>
      <c r="BG975" s="169">
        <f>IF(N975="zákl. přenesená",J975,0)</f>
        <v>0</v>
      </c>
      <c r="BH975" s="169">
        <f>IF(N975="sníž. přenesená",J975,0)</f>
        <v>0</v>
      </c>
      <c r="BI975" s="169">
        <f>IF(N975="nulová",J975,0)</f>
        <v>0</v>
      </c>
      <c r="BJ975" s="18" t="s">
        <v>152</v>
      </c>
      <c r="BK975" s="169">
        <f>ROUND(I975*H975,2)</f>
        <v>0</v>
      </c>
      <c r="BL975" s="18" t="s">
        <v>151</v>
      </c>
      <c r="BM975" s="18" t="s">
        <v>1338</v>
      </c>
    </row>
    <row r="976" spans="2:65" s="1" customFormat="1" ht="31.5" customHeight="1" x14ac:dyDescent="0.3">
      <c r="B976" s="158"/>
      <c r="C976" s="159" t="s">
        <v>1339</v>
      </c>
      <c r="D976" s="159" t="s">
        <v>146</v>
      </c>
      <c r="E976" s="160" t="s">
        <v>1340</v>
      </c>
      <c r="F976" s="161" t="s">
        <v>1341</v>
      </c>
      <c r="G976" s="162" t="s">
        <v>470</v>
      </c>
      <c r="H976" s="163">
        <v>14</v>
      </c>
      <c r="I976" s="322">
        <v>0</v>
      </c>
      <c r="J976" s="164">
        <f>ROUND(I976*H976,2)</f>
        <v>0</v>
      </c>
      <c r="K976" s="161" t="s">
        <v>150</v>
      </c>
      <c r="L976" s="34"/>
      <c r="M976" s="165" t="s">
        <v>3</v>
      </c>
      <c r="N976" s="166" t="s">
        <v>44</v>
      </c>
      <c r="O976" s="35"/>
      <c r="P976" s="167">
        <f>O976*H976</f>
        <v>0</v>
      </c>
      <c r="Q976" s="167">
        <v>0</v>
      </c>
      <c r="R976" s="167">
        <f>Q976*H976</f>
        <v>0</v>
      </c>
      <c r="S976" s="167">
        <v>5.0000000000000001E-3</v>
      </c>
      <c r="T976" s="168">
        <f>S976*H976</f>
        <v>7.0000000000000007E-2</v>
      </c>
      <c r="AR976" s="18" t="s">
        <v>151</v>
      </c>
      <c r="AT976" s="18" t="s">
        <v>146</v>
      </c>
      <c r="AU976" s="18" t="s">
        <v>152</v>
      </c>
      <c r="AY976" s="18" t="s">
        <v>143</v>
      </c>
      <c r="BE976" s="169">
        <f>IF(N976="základní",J976,0)</f>
        <v>0</v>
      </c>
      <c r="BF976" s="169">
        <f>IF(N976="snížená",J976,0)</f>
        <v>0</v>
      </c>
      <c r="BG976" s="169">
        <f>IF(N976="zákl. přenesená",J976,0)</f>
        <v>0</v>
      </c>
      <c r="BH976" s="169">
        <f>IF(N976="sníž. přenesená",J976,0)</f>
        <v>0</v>
      </c>
      <c r="BI976" s="169">
        <f>IF(N976="nulová",J976,0)</f>
        <v>0</v>
      </c>
      <c r="BJ976" s="18" t="s">
        <v>152</v>
      </c>
      <c r="BK976" s="169">
        <f>ROUND(I976*H976,2)</f>
        <v>0</v>
      </c>
      <c r="BL976" s="18" t="s">
        <v>151</v>
      </c>
      <c r="BM976" s="18" t="s">
        <v>1342</v>
      </c>
    </row>
    <row r="977" spans="2:65" s="1" customFormat="1" ht="22.5" customHeight="1" x14ac:dyDescent="0.3">
      <c r="B977" s="158"/>
      <c r="C977" s="159" t="s">
        <v>1343</v>
      </c>
      <c r="D977" s="159" t="s">
        <v>146</v>
      </c>
      <c r="E977" s="160" t="s">
        <v>1344</v>
      </c>
      <c r="F977" s="161" t="s">
        <v>1345</v>
      </c>
      <c r="G977" s="162" t="s">
        <v>470</v>
      </c>
      <c r="H977" s="163">
        <v>17</v>
      </c>
      <c r="I977" s="322">
        <v>0</v>
      </c>
      <c r="J977" s="164">
        <f>ROUND(I977*H977,2)</f>
        <v>0</v>
      </c>
      <c r="K977" s="161" t="s">
        <v>150</v>
      </c>
      <c r="L977" s="34"/>
      <c r="M977" s="165" t="s">
        <v>3</v>
      </c>
      <c r="N977" s="166" t="s">
        <v>44</v>
      </c>
      <c r="O977" s="35"/>
      <c r="P977" s="167">
        <f>O977*H977</f>
        <v>0</v>
      </c>
      <c r="Q977" s="167">
        <v>0</v>
      </c>
      <c r="R977" s="167">
        <f>Q977*H977</f>
        <v>0</v>
      </c>
      <c r="S977" s="167">
        <v>1.8E-3</v>
      </c>
      <c r="T977" s="168">
        <f>S977*H977</f>
        <v>3.0599999999999999E-2</v>
      </c>
      <c r="AR977" s="18" t="s">
        <v>151</v>
      </c>
      <c r="AT977" s="18" t="s">
        <v>146</v>
      </c>
      <c r="AU977" s="18" t="s">
        <v>152</v>
      </c>
      <c r="AY977" s="18" t="s">
        <v>143</v>
      </c>
      <c r="BE977" s="169">
        <f>IF(N977="základní",J977,0)</f>
        <v>0</v>
      </c>
      <c r="BF977" s="169">
        <f>IF(N977="snížená",J977,0)</f>
        <v>0</v>
      </c>
      <c r="BG977" s="169">
        <f>IF(N977="zákl. přenesená",J977,0)</f>
        <v>0</v>
      </c>
      <c r="BH977" s="169">
        <f>IF(N977="sníž. přenesená",J977,0)</f>
        <v>0</v>
      </c>
      <c r="BI977" s="169">
        <f>IF(N977="nulová",J977,0)</f>
        <v>0</v>
      </c>
      <c r="BJ977" s="18" t="s">
        <v>152</v>
      </c>
      <c r="BK977" s="169">
        <f>ROUND(I977*H977,2)</f>
        <v>0</v>
      </c>
      <c r="BL977" s="18" t="s">
        <v>151</v>
      </c>
      <c r="BM977" s="18" t="s">
        <v>1346</v>
      </c>
    </row>
    <row r="978" spans="2:65" s="1" customFormat="1" ht="22.5" customHeight="1" x14ac:dyDescent="0.3">
      <c r="B978" s="158"/>
      <c r="C978" s="159" t="s">
        <v>1347</v>
      </c>
      <c r="D978" s="159" t="s">
        <v>146</v>
      </c>
      <c r="E978" s="160" t="s">
        <v>1348</v>
      </c>
      <c r="F978" s="161" t="s">
        <v>1349</v>
      </c>
      <c r="G978" s="162" t="s">
        <v>470</v>
      </c>
      <c r="H978" s="163">
        <v>1</v>
      </c>
      <c r="I978" s="322">
        <v>0</v>
      </c>
      <c r="J978" s="164">
        <f>ROUND(I978*H978,2)</f>
        <v>0</v>
      </c>
      <c r="K978" s="161" t="s">
        <v>150</v>
      </c>
      <c r="L978" s="34"/>
      <c r="M978" s="165" t="s">
        <v>3</v>
      </c>
      <c r="N978" s="166" t="s">
        <v>44</v>
      </c>
      <c r="O978" s="35"/>
      <c r="P978" s="167">
        <f>O978*H978</f>
        <v>0</v>
      </c>
      <c r="Q978" s="167">
        <v>0</v>
      </c>
      <c r="R978" s="167">
        <f>Q978*H978</f>
        <v>0</v>
      </c>
      <c r="S978" s="167">
        <v>2.2300000000000002E-3</v>
      </c>
      <c r="T978" s="168">
        <f>S978*H978</f>
        <v>2.2300000000000002E-3</v>
      </c>
      <c r="AR978" s="18" t="s">
        <v>151</v>
      </c>
      <c r="AT978" s="18" t="s">
        <v>146</v>
      </c>
      <c r="AU978" s="18" t="s">
        <v>152</v>
      </c>
      <c r="AY978" s="18" t="s">
        <v>143</v>
      </c>
      <c r="BE978" s="169">
        <f>IF(N978="základní",J978,0)</f>
        <v>0</v>
      </c>
      <c r="BF978" s="169">
        <f>IF(N978="snížená",J978,0)</f>
        <v>0</v>
      </c>
      <c r="BG978" s="169">
        <f>IF(N978="zákl. přenesená",J978,0)</f>
        <v>0</v>
      </c>
      <c r="BH978" s="169">
        <f>IF(N978="sníž. přenesená",J978,0)</f>
        <v>0</v>
      </c>
      <c r="BI978" s="169">
        <f>IF(N978="nulová",J978,0)</f>
        <v>0</v>
      </c>
      <c r="BJ978" s="18" t="s">
        <v>152</v>
      </c>
      <c r="BK978" s="169">
        <f>ROUND(I978*H978,2)</f>
        <v>0</v>
      </c>
      <c r="BL978" s="18" t="s">
        <v>151</v>
      </c>
      <c r="BM978" s="18" t="s">
        <v>1350</v>
      </c>
    </row>
    <row r="979" spans="2:65" s="1" customFormat="1" ht="31.5" customHeight="1" x14ac:dyDescent="0.3">
      <c r="B979" s="158"/>
      <c r="C979" s="159" t="s">
        <v>1351</v>
      </c>
      <c r="D979" s="159" t="s">
        <v>146</v>
      </c>
      <c r="E979" s="160" t="s">
        <v>1352</v>
      </c>
      <c r="F979" s="161" t="s">
        <v>1353</v>
      </c>
      <c r="G979" s="162" t="s">
        <v>348</v>
      </c>
      <c r="H979" s="163">
        <v>442.88</v>
      </c>
      <c r="I979" s="322">
        <v>0</v>
      </c>
      <c r="J979" s="164">
        <f>ROUND(I979*H979,2)</f>
        <v>0</v>
      </c>
      <c r="K979" s="161" t="s">
        <v>150</v>
      </c>
      <c r="L979" s="34"/>
      <c r="M979" s="165" t="s">
        <v>3</v>
      </c>
      <c r="N979" s="166" t="s">
        <v>44</v>
      </c>
      <c r="O979" s="35"/>
      <c r="P979" s="167">
        <f>O979*H979</f>
        <v>0</v>
      </c>
      <c r="Q979" s="167">
        <v>0</v>
      </c>
      <c r="R979" s="167">
        <f>Q979*H979</f>
        <v>0</v>
      </c>
      <c r="S979" s="167">
        <v>1E-3</v>
      </c>
      <c r="T979" s="168">
        <f>S979*H979</f>
        <v>0.44288</v>
      </c>
      <c r="AR979" s="18" t="s">
        <v>151</v>
      </c>
      <c r="AT979" s="18" t="s">
        <v>146</v>
      </c>
      <c r="AU979" s="18" t="s">
        <v>152</v>
      </c>
      <c r="AY979" s="18" t="s">
        <v>143</v>
      </c>
      <c r="BE979" s="169">
        <f>IF(N979="základní",J979,0)</f>
        <v>0</v>
      </c>
      <c r="BF979" s="169">
        <f>IF(N979="snížená",J979,0)</f>
        <v>0</v>
      </c>
      <c r="BG979" s="169">
        <f>IF(N979="zákl. přenesená",J979,0)</f>
        <v>0</v>
      </c>
      <c r="BH979" s="169">
        <f>IF(N979="sníž. přenesená",J979,0)</f>
        <v>0</v>
      </c>
      <c r="BI979" s="169">
        <f>IF(N979="nulová",J979,0)</f>
        <v>0</v>
      </c>
      <c r="BJ979" s="18" t="s">
        <v>152</v>
      </c>
      <c r="BK979" s="169">
        <f>ROUND(I979*H979,2)</f>
        <v>0</v>
      </c>
      <c r="BL979" s="18" t="s">
        <v>151</v>
      </c>
      <c r="BM979" s="18" t="s">
        <v>1354</v>
      </c>
    </row>
    <row r="980" spans="2:65" s="11" customFormat="1" x14ac:dyDescent="0.3">
      <c r="B980" s="170"/>
      <c r="D980" s="171" t="s">
        <v>154</v>
      </c>
      <c r="E980" s="172" t="s">
        <v>3</v>
      </c>
      <c r="F980" s="173" t="s">
        <v>1355</v>
      </c>
      <c r="H980" s="174" t="s">
        <v>3</v>
      </c>
      <c r="I980" s="175"/>
      <c r="L980" s="170"/>
      <c r="M980" s="176"/>
      <c r="N980" s="177"/>
      <c r="O980" s="177"/>
      <c r="P980" s="177"/>
      <c r="Q980" s="177"/>
      <c r="R980" s="177"/>
      <c r="S980" s="177"/>
      <c r="T980" s="178"/>
      <c r="AT980" s="174" t="s">
        <v>154</v>
      </c>
      <c r="AU980" s="174" t="s">
        <v>152</v>
      </c>
      <c r="AV980" s="11" t="s">
        <v>23</v>
      </c>
      <c r="AW980" s="11" t="s">
        <v>36</v>
      </c>
      <c r="AX980" s="11" t="s">
        <v>72</v>
      </c>
      <c r="AY980" s="174" t="s">
        <v>143</v>
      </c>
    </row>
    <row r="981" spans="2:65" s="11" customFormat="1" x14ac:dyDescent="0.3">
      <c r="B981" s="170"/>
      <c r="D981" s="171" t="s">
        <v>154</v>
      </c>
      <c r="E981" s="172" t="s">
        <v>3</v>
      </c>
      <c r="F981" s="173" t="s">
        <v>1356</v>
      </c>
      <c r="H981" s="174" t="s">
        <v>3</v>
      </c>
      <c r="I981" s="175"/>
      <c r="L981" s="170"/>
      <c r="M981" s="176"/>
      <c r="N981" s="177"/>
      <c r="O981" s="177"/>
      <c r="P981" s="177"/>
      <c r="Q981" s="177"/>
      <c r="R981" s="177"/>
      <c r="S981" s="177"/>
      <c r="T981" s="178"/>
      <c r="AT981" s="174" t="s">
        <v>154</v>
      </c>
      <c r="AU981" s="174" t="s">
        <v>152</v>
      </c>
      <c r="AV981" s="11" t="s">
        <v>23</v>
      </c>
      <c r="AW981" s="11" t="s">
        <v>36</v>
      </c>
      <c r="AX981" s="11" t="s">
        <v>72</v>
      </c>
      <c r="AY981" s="174" t="s">
        <v>143</v>
      </c>
    </row>
    <row r="982" spans="2:65" s="12" customFormat="1" x14ac:dyDescent="0.3">
      <c r="B982" s="179"/>
      <c r="D982" s="171" t="s">
        <v>154</v>
      </c>
      <c r="E982" s="180" t="s">
        <v>3</v>
      </c>
      <c r="F982" s="181" t="s">
        <v>1357</v>
      </c>
      <c r="H982" s="182">
        <v>362.88</v>
      </c>
      <c r="I982" s="183"/>
      <c r="L982" s="179"/>
      <c r="M982" s="184"/>
      <c r="N982" s="185"/>
      <c r="O982" s="185"/>
      <c r="P982" s="185"/>
      <c r="Q982" s="185"/>
      <c r="R982" s="185"/>
      <c r="S982" s="185"/>
      <c r="T982" s="186"/>
      <c r="AT982" s="180" t="s">
        <v>154</v>
      </c>
      <c r="AU982" s="180" t="s">
        <v>152</v>
      </c>
      <c r="AV982" s="12" t="s">
        <v>152</v>
      </c>
      <c r="AW982" s="12" t="s">
        <v>36</v>
      </c>
      <c r="AX982" s="12" t="s">
        <v>72</v>
      </c>
      <c r="AY982" s="180" t="s">
        <v>143</v>
      </c>
    </row>
    <row r="983" spans="2:65" s="11" customFormat="1" x14ac:dyDescent="0.3">
      <c r="B983" s="170"/>
      <c r="D983" s="171" t="s">
        <v>154</v>
      </c>
      <c r="E983" s="172" t="s">
        <v>3</v>
      </c>
      <c r="F983" s="173" t="s">
        <v>1358</v>
      </c>
      <c r="H983" s="174" t="s">
        <v>3</v>
      </c>
      <c r="I983" s="175"/>
      <c r="L983" s="170"/>
      <c r="M983" s="176"/>
      <c r="N983" s="177"/>
      <c r="O983" s="177"/>
      <c r="P983" s="177"/>
      <c r="Q983" s="177"/>
      <c r="R983" s="177"/>
      <c r="S983" s="177"/>
      <c r="T983" s="178"/>
      <c r="AT983" s="174" t="s">
        <v>154</v>
      </c>
      <c r="AU983" s="174" t="s">
        <v>152</v>
      </c>
      <c r="AV983" s="11" t="s">
        <v>23</v>
      </c>
      <c r="AW983" s="11" t="s">
        <v>36</v>
      </c>
      <c r="AX983" s="11" t="s">
        <v>72</v>
      </c>
      <c r="AY983" s="174" t="s">
        <v>143</v>
      </c>
    </row>
    <row r="984" spans="2:65" s="11" customFormat="1" x14ac:dyDescent="0.3">
      <c r="B984" s="170"/>
      <c r="D984" s="171" t="s">
        <v>154</v>
      </c>
      <c r="E984" s="172" t="s">
        <v>3</v>
      </c>
      <c r="F984" s="173" t="s">
        <v>1359</v>
      </c>
      <c r="H984" s="174" t="s">
        <v>3</v>
      </c>
      <c r="I984" s="175"/>
      <c r="L984" s="170"/>
      <c r="M984" s="176"/>
      <c r="N984" s="177"/>
      <c r="O984" s="177"/>
      <c r="P984" s="177"/>
      <c r="Q984" s="177"/>
      <c r="R984" s="177"/>
      <c r="S984" s="177"/>
      <c r="T984" s="178"/>
      <c r="AT984" s="174" t="s">
        <v>154</v>
      </c>
      <c r="AU984" s="174" t="s">
        <v>152</v>
      </c>
      <c r="AV984" s="11" t="s">
        <v>23</v>
      </c>
      <c r="AW984" s="11" t="s">
        <v>36</v>
      </c>
      <c r="AX984" s="11" t="s">
        <v>72</v>
      </c>
      <c r="AY984" s="174" t="s">
        <v>143</v>
      </c>
    </row>
    <row r="985" spans="2:65" s="12" customFormat="1" x14ac:dyDescent="0.3">
      <c r="B985" s="179"/>
      <c r="D985" s="171" t="s">
        <v>154</v>
      </c>
      <c r="E985" s="180" t="s">
        <v>3</v>
      </c>
      <c r="F985" s="181" t="s">
        <v>1360</v>
      </c>
      <c r="H985" s="182">
        <v>80</v>
      </c>
      <c r="I985" s="183"/>
      <c r="L985" s="179"/>
      <c r="M985" s="184"/>
      <c r="N985" s="185"/>
      <c r="O985" s="185"/>
      <c r="P985" s="185"/>
      <c r="Q985" s="185"/>
      <c r="R985" s="185"/>
      <c r="S985" s="185"/>
      <c r="T985" s="186"/>
      <c r="AT985" s="180" t="s">
        <v>154</v>
      </c>
      <c r="AU985" s="180" t="s">
        <v>152</v>
      </c>
      <c r="AV985" s="12" t="s">
        <v>152</v>
      </c>
      <c r="AW985" s="12" t="s">
        <v>36</v>
      </c>
      <c r="AX985" s="12" t="s">
        <v>72</v>
      </c>
      <c r="AY985" s="180" t="s">
        <v>143</v>
      </c>
    </row>
    <row r="986" spans="2:65" s="13" customFormat="1" x14ac:dyDescent="0.3">
      <c r="B986" s="187"/>
      <c r="D986" s="188" t="s">
        <v>154</v>
      </c>
      <c r="E986" s="189" t="s">
        <v>3</v>
      </c>
      <c r="F986" s="190" t="s">
        <v>159</v>
      </c>
      <c r="H986" s="191">
        <v>442.88</v>
      </c>
      <c r="I986" s="192"/>
      <c r="L986" s="187"/>
      <c r="M986" s="193"/>
      <c r="N986" s="194"/>
      <c r="O986" s="194"/>
      <c r="P986" s="194"/>
      <c r="Q986" s="194"/>
      <c r="R986" s="194"/>
      <c r="S986" s="194"/>
      <c r="T986" s="195"/>
      <c r="AT986" s="196" t="s">
        <v>154</v>
      </c>
      <c r="AU986" s="196" t="s">
        <v>152</v>
      </c>
      <c r="AV986" s="13" t="s">
        <v>151</v>
      </c>
      <c r="AW986" s="13" t="s">
        <v>36</v>
      </c>
      <c r="AX986" s="13" t="s">
        <v>23</v>
      </c>
      <c r="AY986" s="196" t="s">
        <v>143</v>
      </c>
    </row>
    <row r="987" spans="2:65" s="1" customFormat="1" ht="31.5" customHeight="1" x14ac:dyDescent="0.3">
      <c r="B987" s="158"/>
      <c r="C987" s="159" t="s">
        <v>1361</v>
      </c>
      <c r="D987" s="159" t="s">
        <v>146</v>
      </c>
      <c r="E987" s="160" t="s">
        <v>1362</v>
      </c>
      <c r="F987" s="161" t="s">
        <v>1363</v>
      </c>
      <c r="G987" s="162" t="s">
        <v>348</v>
      </c>
      <c r="H987" s="163">
        <v>95</v>
      </c>
      <c r="I987" s="322">
        <v>0</v>
      </c>
      <c r="J987" s="164">
        <f>ROUND(I987*H987,2)</f>
        <v>0</v>
      </c>
      <c r="K987" s="161" t="s">
        <v>150</v>
      </c>
      <c r="L987" s="34"/>
      <c r="M987" s="165" t="s">
        <v>3</v>
      </c>
      <c r="N987" s="166" t="s">
        <v>44</v>
      </c>
      <c r="O987" s="35"/>
      <c r="P987" s="167">
        <f>O987*H987</f>
        <v>0</v>
      </c>
      <c r="Q987" s="167">
        <v>0</v>
      </c>
      <c r="R987" s="167">
        <f>Q987*H987</f>
        <v>0</v>
      </c>
      <c r="S987" s="167">
        <v>1E-3</v>
      </c>
      <c r="T987" s="168">
        <f>S987*H987</f>
        <v>9.5000000000000001E-2</v>
      </c>
      <c r="AR987" s="18" t="s">
        <v>151</v>
      </c>
      <c r="AT987" s="18" t="s">
        <v>146</v>
      </c>
      <c r="AU987" s="18" t="s">
        <v>152</v>
      </c>
      <c r="AY987" s="18" t="s">
        <v>143</v>
      </c>
      <c r="BE987" s="169">
        <f>IF(N987="základní",J987,0)</f>
        <v>0</v>
      </c>
      <c r="BF987" s="169">
        <f>IF(N987="snížená",J987,0)</f>
        <v>0</v>
      </c>
      <c r="BG987" s="169">
        <f>IF(N987="zákl. přenesená",J987,0)</f>
        <v>0</v>
      </c>
      <c r="BH987" s="169">
        <f>IF(N987="sníž. přenesená",J987,0)</f>
        <v>0</v>
      </c>
      <c r="BI987" s="169">
        <f>IF(N987="nulová",J987,0)</f>
        <v>0</v>
      </c>
      <c r="BJ987" s="18" t="s">
        <v>152</v>
      </c>
      <c r="BK987" s="169">
        <f>ROUND(I987*H987,2)</f>
        <v>0</v>
      </c>
      <c r="BL987" s="18" t="s">
        <v>151</v>
      </c>
      <c r="BM987" s="18" t="s">
        <v>1364</v>
      </c>
    </row>
    <row r="988" spans="2:65" s="11" customFormat="1" x14ac:dyDescent="0.3">
      <c r="B988" s="170"/>
      <c r="D988" s="171" t="s">
        <v>154</v>
      </c>
      <c r="E988" s="172" t="s">
        <v>3</v>
      </c>
      <c r="F988" s="173" t="s">
        <v>1358</v>
      </c>
      <c r="H988" s="174" t="s">
        <v>3</v>
      </c>
      <c r="I988" s="175"/>
      <c r="L988" s="170"/>
      <c r="M988" s="176"/>
      <c r="N988" s="177"/>
      <c r="O988" s="177"/>
      <c r="P988" s="177"/>
      <c r="Q988" s="177"/>
      <c r="R988" s="177"/>
      <c r="S988" s="177"/>
      <c r="T988" s="178"/>
      <c r="AT988" s="174" t="s">
        <v>154</v>
      </c>
      <c r="AU988" s="174" t="s">
        <v>152</v>
      </c>
      <c r="AV988" s="11" t="s">
        <v>23</v>
      </c>
      <c r="AW988" s="11" t="s">
        <v>36</v>
      </c>
      <c r="AX988" s="11" t="s">
        <v>72</v>
      </c>
      <c r="AY988" s="174" t="s">
        <v>143</v>
      </c>
    </row>
    <row r="989" spans="2:65" s="11" customFormat="1" x14ac:dyDescent="0.3">
      <c r="B989" s="170"/>
      <c r="D989" s="171" t="s">
        <v>154</v>
      </c>
      <c r="E989" s="172" t="s">
        <v>3</v>
      </c>
      <c r="F989" s="173" t="s">
        <v>1359</v>
      </c>
      <c r="H989" s="174" t="s">
        <v>3</v>
      </c>
      <c r="I989" s="175"/>
      <c r="L989" s="170"/>
      <c r="M989" s="176"/>
      <c r="N989" s="177"/>
      <c r="O989" s="177"/>
      <c r="P989" s="177"/>
      <c r="Q989" s="177"/>
      <c r="R989" s="177"/>
      <c r="S989" s="177"/>
      <c r="T989" s="178"/>
      <c r="AT989" s="174" t="s">
        <v>154</v>
      </c>
      <c r="AU989" s="174" t="s">
        <v>152</v>
      </c>
      <c r="AV989" s="11" t="s">
        <v>23</v>
      </c>
      <c r="AW989" s="11" t="s">
        <v>36</v>
      </c>
      <c r="AX989" s="11" t="s">
        <v>72</v>
      </c>
      <c r="AY989" s="174" t="s">
        <v>143</v>
      </c>
    </row>
    <row r="990" spans="2:65" s="12" customFormat="1" x14ac:dyDescent="0.3">
      <c r="B990" s="179"/>
      <c r="D990" s="188" t="s">
        <v>154</v>
      </c>
      <c r="E990" s="197" t="s">
        <v>3</v>
      </c>
      <c r="F990" s="198" t="s">
        <v>982</v>
      </c>
      <c r="H990" s="199">
        <v>95</v>
      </c>
      <c r="I990" s="183"/>
      <c r="L990" s="179"/>
      <c r="M990" s="184"/>
      <c r="N990" s="185"/>
      <c r="O990" s="185"/>
      <c r="P990" s="185"/>
      <c r="Q990" s="185"/>
      <c r="R990" s="185"/>
      <c r="S990" s="185"/>
      <c r="T990" s="186"/>
      <c r="AT990" s="180" t="s">
        <v>154</v>
      </c>
      <c r="AU990" s="180" t="s">
        <v>152</v>
      </c>
      <c r="AV990" s="12" t="s">
        <v>152</v>
      </c>
      <c r="AW990" s="12" t="s">
        <v>36</v>
      </c>
      <c r="AX990" s="12" t="s">
        <v>23</v>
      </c>
      <c r="AY990" s="180" t="s">
        <v>143</v>
      </c>
    </row>
    <row r="991" spans="2:65" s="1" customFormat="1" ht="22.5" customHeight="1" x14ac:dyDescent="0.3">
      <c r="B991" s="158"/>
      <c r="C991" s="159" t="s">
        <v>1365</v>
      </c>
      <c r="D991" s="159" t="s">
        <v>146</v>
      </c>
      <c r="E991" s="160" t="s">
        <v>1366</v>
      </c>
      <c r="F991" s="161" t="s">
        <v>1367</v>
      </c>
      <c r="G991" s="162" t="s">
        <v>149</v>
      </c>
      <c r="H991" s="163">
        <v>158</v>
      </c>
      <c r="I991" s="322">
        <v>0</v>
      </c>
      <c r="J991" s="164">
        <f>ROUND(I991*H991,2)</f>
        <v>0</v>
      </c>
      <c r="K991" s="161" t="s">
        <v>150</v>
      </c>
      <c r="L991" s="34"/>
      <c r="M991" s="165" t="s">
        <v>3</v>
      </c>
      <c r="N991" s="166" t="s">
        <v>44</v>
      </c>
      <c r="O991" s="35"/>
      <c r="P991" s="167">
        <f>O991*H991</f>
        <v>0</v>
      </c>
      <c r="Q991" s="167">
        <v>0</v>
      </c>
      <c r="R991" s="167">
        <f>Q991*H991</f>
        <v>0</v>
      </c>
      <c r="S991" s="167">
        <v>1.4999999999999999E-2</v>
      </c>
      <c r="T991" s="168">
        <f>S991*H991</f>
        <v>2.37</v>
      </c>
      <c r="AR991" s="18" t="s">
        <v>151</v>
      </c>
      <c r="AT991" s="18" t="s">
        <v>146</v>
      </c>
      <c r="AU991" s="18" t="s">
        <v>152</v>
      </c>
      <c r="AY991" s="18" t="s">
        <v>143</v>
      </c>
      <c r="BE991" s="169">
        <f>IF(N991="základní",J991,0)</f>
        <v>0</v>
      </c>
      <c r="BF991" s="169">
        <f>IF(N991="snížená",J991,0)</f>
        <v>0</v>
      </c>
      <c r="BG991" s="169">
        <f>IF(N991="zákl. přenesená",J991,0)</f>
        <v>0</v>
      </c>
      <c r="BH991" s="169">
        <f>IF(N991="sníž. přenesená",J991,0)</f>
        <v>0</v>
      </c>
      <c r="BI991" s="169">
        <f>IF(N991="nulová",J991,0)</f>
        <v>0</v>
      </c>
      <c r="BJ991" s="18" t="s">
        <v>152</v>
      </c>
      <c r="BK991" s="169">
        <f>ROUND(I991*H991,2)</f>
        <v>0</v>
      </c>
      <c r="BL991" s="18" t="s">
        <v>151</v>
      </c>
      <c r="BM991" s="18" t="s">
        <v>1368</v>
      </c>
    </row>
    <row r="992" spans="2:65" s="11" customFormat="1" x14ac:dyDescent="0.3">
      <c r="B992" s="170"/>
      <c r="D992" s="171" t="s">
        <v>154</v>
      </c>
      <c r="E992" s="172" t="s">
        <v>3</v>
      </c>
      <c r="F992" s="173" t="s">
        <v>1369</v>
      </c>
      <c r="H992" s="174" t="s">
        <v>3</v>
      </c>
      <c r="I992" s="175"/>
      <c r="L992" s="170"/>
      <c r="M992" s="176"/>
      <c r="N992" s="177"/>
      <c r="O992" s="177"/>
      <c r="P992" s="177"/>
      <c r="Q992" s="177"/>
      <c r="R992" s="177"/>
      <c r="S992" s="177"/>
      <c r="T992" s="178"/>
      <c r="AT992" s="174" t="s">
        <v>154</v>
      </c>
      <c r="AU992" s="174" t="s">
        <v>152</v>
      </c>
      <c r="AV992" s="11" t="s">
        <v>23</v>
      </c>
      <c r="AW992" s="11" t="s">
        <v>36</v>
      </c>
      <c r="AX992" s="11" t="s">
        <v>72</v>
      </c>
      <c r="AY992" s="174" t="s">
        <v>143</v>
      </c>
    </row>
    <row r="993" spans="2:65" s="11" customFormat="1" x14ac:dyDescent="0.3">
      <c r="B993" s="170"/>
      <c r="D993" s="171" t="s">
        <v>154</v>
      </c>
      <c r="E993" s="172" t="s">
        <v>3</v>
      </c>
      <c r="F993" s="173" t="s">
        <v>1370</v>
      </c>
      <c r="H993" s="174" t="s">
        <v>3</v>
      </c>
      <c r="I993" s="175"/>
      <c r="L993" s="170"/>
      <c r="M993" s="176"/>
      <c r="N993" s="177"/>
      <c r="O993" s="177"/>
      <c r="P993" s="177"/>
      <c r="Q993" s="177"/>
      <c r="R993" s="177"/>
      <c r="S993" s="177"/>
      <c r="T993" s="178"/>
      <c r="AT993" s="174" t="s">
        <v>154</v>
      </c>
      <c r="AU993" s="174" t="s">
        <v>152</v>
      </c>
      <c r="AV993" s="11" t="s">
        <v>23</v>
      </c>
      <c r="AW993" s="11" t="s">
        <v>36</v>
      </c>
      <c r="AX993" s="11" t="s">
        <v>72</v>
      </c>
      <c r="AY993" s="174" t="s">
        <v>143</v>
      </c>
    </row>
    <row r="994" spans="2:65" s="12" customFormat="1" x14ac:dyDescent="0.3">
      <c r="B994" s="179"/>
      <c r="D994" s="171" t="s">
        <v>154</v>
      </c>
      <c r="E994" s="180" t="s">
        <v>3</v>
      </c>
      <c r="F994" s="181" t="s">
        <v>1371</v>
      </c>
      <c r="H994" s="182">
        <v>195</v>
      </c>
      <c r="I994" s="183"/>
      <c r="L994" s="179"/>
      <c r="M994" s="184"/>
      <c r="N994" s="185"/>
      <c r="O994" s="185"/>
      <c r="P994" s="185"/>
      <c r="Q994" s="185"/>
      <c r="R994" s="185"/>
      <c r="S994" s="185"/>
      <c r="T994" s="186"/>
      <c r="AT994" s="180" t="s">
        <v>154</v>
      </c>
      <c r="AU994" s="180" t="s">
        <v>152</v>
      </c>
      <c r="AV994" s="12" t="s">
        <v>152</v>
      </c>
      <c r="AW994" s="12" t="s">
        <v>36</v>
      </c>
      <c r="AX994" s="12" t="s">
        <v>72</v>
      </c>
      <c r="AY994" s="180" t="s">
        <v>143</v>
      </c>
    </row>
    <row r="995" spans="2:65" s="12" customFormat="1" x14ac:dyDescent="0.3">
      <c r="B995" s="179"/>
      <c r="D995" s="171" t="s">
        <v>154</v>
      </c>
      <c r="E995" s="180" t="s">
        <v>3</v>
      </c>
      <c r="F995" s="181" t="s">
        <v>583</v>
      </c>
      <c r="H995" s="182">
        <v>-44.64</v>
      </c>
      <c r="I995" s="183"/>
      <c r="L995" s="179"/>
      <c r="M995" s="184"/>
      <c r="N995" s="185"/>
      <c r="O995" s="185"/>
      <c r="P995" s="185"/>
      <c r="Q995" s="185"/>
      <c r="R995" s="185"/>
      <c r="S995" s="185"/>
      <c r="T995" s="186"/>
      <c r="AT995" s="180" t="s">
        <v>154</v>
      </c>
      <c r="AU995" s="180" t="s">
        <v>152</v>
      </c>
      <c r="AV995" s="12" t="s">
        <v>152</v>
      </c>
      <c r="AW995" s="12" t="s">
        <v>36</v>
      </c>
      <c r="AX995" s="12" t="s">
        <v>72</v>
      </c>
      <c r="AY995" s="180" t="s">
        <v>143</v>
      </c>
    </row>
    <row r="996" spans="2:65" s="12" customFormat="1" x14ac:dyDescent="0.3">
      <c r="B996" s="179"/>
      <c r="D996" s="171" t="s">
        <v>154</v>
      </c>
      <c r="E996" s="180" t="s">
        <v>3</v>
      </c>
      <c r="F996" s="181" t="s">
        <v>1372</v>
      </c>
      <c r="H996" s="182">
        <v>-0.72</v>
      </c>
      <c r="I996" s="183"/>
      <c r="L996" s="179"/>
      <c r="M996" s="184"/>
      <c r="N996" s="185"/>
      <c r="O996" s="185"/>
      <c r="P996" s="185"/>
      <c r="Q996" s="185"/>
      <c r="R996" s="185"/>
      <c r="S996" s="185"/>
      <c r="T996" s="186"/>
      <c r="AT996" s="180" t="s">
        <v>154</v>
      </c>
      <c r="AU996" s="180" t="s">
        <v>152</v>
      </c>
      <c r="AV996" s="12" t="s">
        <v>152</v>
      </c>
      <c r="AW996" s="12" t="s">
        <v>36</v>
      </c>
      <c r="AX996" s="12" t="s">
        <v>72</v>
      </c>
      <c r="AY996" s="180" t="s">
        <v>143</v>
      </c>
    </row>
    <row r="997" spans="2:65" s="12" customFormat="1" x14ac:dyDescent="0.3">
      <c r="B997" s="179"/>
      <c r="D997" s="171" t="s">
        <v>154</v>
      </c>
      <c r="E997" s="180" t="s">
        <v>3</v>
      </c>
      <c r="F997" s="181" t="s">
        <v>1373</v>
      </c>
      <c r="H997" s="182">
        <v>8.36</v>
      </c>
      <c r="I997" s="183"/>
      <c r="L997" s="179"/>
      <c r="M997" s="184"/>
      <c r="N997" s="185"/>
      <c r="O997" s="185"/>
      <c r="P997" s="185"/>
      <c r="Q997" s="185"/>
      <c r="R997" s="185"/>
      <c r="S997" s="185"/>
      <c r="T997" s="186"/>
      <c r="AT997" s="180" t="s">
        <v>154</v>
      </c>
      <c r="AU997" s="180" t="s">
        <v>152</v>
      </c>
      <c r="AV997" s="12" t="s">
        <v>152</v>
      </c>
      <c r="AW997" s="12" t="s">
        <v>36</v>
      </c>
      <c r="AX997" s="12" t="s">
        <v>72</v>
      </c>
      <c r="AY997" s="180" t="s">
        <v>143</v>
      </c>
    </row>
    <row r="998" spans="2:65" s="13" customFormat="1" x14ac:dyDescent="0.3">
      <c r="B998" s="187"/>
      <c r="D998" s="188" t="s">
        <v>154</v>
      </c>
      <c r="E998" s="189" t="s">
        <v>3</v>
      </c>
      <c r="F998" s="190" t="s">
        <v>159</v>
      </c>
      <c r="H998" s="191">
        <v>158</v>
      </c>
      <c r="I998" s="192"/>
      <c r="L998" s="187"/>
      <c r="M998" s="193"/>
      <c r="N998" s="194"/>
      <c r="O998" s="194"/>
      <c r="P998" s="194"/>
      <c r="Q998" s="194"/>
      <c r="R998" s="194"/>
      <c r="S998" s="194"/>
      <c r="T998" s="195"/>
      <c r="AT998" s="196" t="s">
        <v>154</v>
      </c>
      <c r="AU998" s="196" t="s">
        <v>152</v>
      </c>
      <c r="AV998" s="13" t="s">
        <v>151</v>
      </c>
      <c r="AW998" s="13" t="s">
        <v>36</v>
      </c>
      <c r="AX998" s="13" t="s">
        <v>23</v>
      </c>
      <c r="AY998" s="196" t="s">
        <v>143</v>
      </c>
    </row>
    <row r="999" spans="2:65" s="1" customFormat="1" ht="22.5" customHeight="1" x14ac:dyDescent="0.3">
      <c r="B999" s="158"/>
      <c r="C999" s="159" t="s">
        <v>1374</v>
      </c>
      <c r="D999" s="159" t="s">
        <v>146</v>
      </c>
      <c r="E999" s="160" t="s">
        <v>1375</v>
      </c>
      <c r="F999" s="161" t="s">
        <v>1376</v>
      </c>
      <c r="G999" s="162" t="s">
        <v>149</v>
      </c>
      <c r="H999" s="163">
        <v>8</v>
      </c>
      <c r="I999" s="322">
        <v>0</v>
      </c>
      <c r="J999" s="164">
        <f>ROUND(I999*H999,2)</f>
        <v>0</v>
      </c>
      <c r="K999" s="161" t="s">
        <v>150</v>
      </c>
      <c r="L999" s="34"/>
      <c r="M999" s="165" t="s">
        <v>3</v>
      </c>
      <c r="N999" s="166" t="s">
        <v>44</v>
      </c>
      <c r="O999" s="35"/>
      <c r="P999" s="167">
        <f>O999*H999</f>
        <v>0</v>
      </c>
      <c r="Q999" s="167">
        <v>0</v>
      </c>
      <c r="R999" s="167">
        <f>Q999*H999</f>
        <v>0</v>
      </c>
      <c r="S999" s="167">
        <v>8.8999999999999996E-2</v>
      </c>
      <c r="T999" s="168">
        <f>S999*H999</f>
        <v>0.71199999999999997</v>
      </c>
      <c r="AR999" s="18" t="s">
        <v>151</v>
      </c>
      <c r="AT999" s="18" t="s">
        <v>146</v>
      </c>
      <c r="AU999" s="18" t="s">
        <v>152</v>
      </c>
      <c r="AY999" s="18" t="s">
        <v>143</v>
      </c>
      <c r="BE999" s="169">
        <f>IF(N999="základní",J999,0)</f>
        <v>0</v>
      </c>
      <c r="BF999" s="169">
        <f>IF(N999="snížená",J999,0)</f>
        <v>0</v>
      </c>
      <c r="BG999" s="169">
        <f>IF(N999="zákl. přenesená",J999,0)</f>
        <v>0</v>
      </c>
      <c r="BH999" s="169">
        <f>IF(N999="sníž. přenesená",J999,0)</f>
        <v>0</v>
      </c>
      <c r="BI999" s="169">
        <f>IF(N999="nulová",J999,0)</f>
        <v>0</v>
      </c>
      <c r="BJ999" s="18" t="s">
        <v>152</v>
      </c>
      <c r="BK999" s="169">
        <f>ROUND(I999*H999,2)</f>
        <v>0</v>
      </c>
      <c r="BL999" s="18" t="s">
        <v>151</v>
      </c>
      <c r="BM999" s="18" t="s">
        <v>1377</v>
      </c>
    </row>
    <row r="1000" spans="2:65" s="11" customFormat="1" x14ac:dyDescent="0.3">
      <c r="B1000" s="170"/>
      <c r="D1000" s="171" t="s">
        <v>154</v>
      </c>
      <c r="E1000" s="172" t="s">
        <v>3</v>
      </c>
      <c r="F1000" s="173" t="s">
        <v>1378</v>
      </c>
      <c r="H1000" s="174" t="s">
        <v>3</v>
      </c>
      <c r="I1000" s="175"/>
      <c r="L1000" s="170"/>
      <c r="M1000" s="176"/>
      <c r="N1000" s="177"/>
      <c r="O1000" s="177"/>
      <c r="P1000" s="177"/>
      <c r="Q1000" s="177"/>
      <c r="R1000" s="177"/>
      <c r="S1000" s="177"/>
      <c r="T1000" s="178"/>
      <c r="AT1000" s="174" t="s">
        <v>154</v>
      </c>
      <c r="AU1000" s="174" t="s">
        <v>152</v>
      </c>
      <c r="AV1000" s="11" t="s">
        <v>23</v>
      </c>
      <c r="AW1000" s="11" t="s">
        <v>36</v>
      </c>
      <c r="AX1000" s="11" t="s">
        <v>72</v>
      </c>
      <c r="AY1000" s="174" t="s">
        <v>143</v>
      </c>
    </row>
    <row r="1001" spans="2:65" s="11" customFormat="1" x14ac:dyDescent="0.3">
      <c r="B1001" s="170"/>
      <c r="D1001" s="171" t="s">
        <v>154</v>
      </c>
      <c r="E1001" s="172" t="s">
        <v>3</v>
      </c>
      <c r="F1001" s="173" t="s">
        <v>1379</v>
      </c>
      <c r="H1001" s="174" t="s">
        <v>3</v>
      </c>
      <c r="I1001" s="175"/>
      <c r="L1001" s="170"/>
      <c r="M1001" s="176"/>
      <c r="N1001" s="177"/>
      <c r="O1001" s="177"/>
      <c r="P1001" s="177"/>
      <c r="Q1001" s="177"/>
      <c r="R1001" s="177"/>
      <c r="S1001" s="177"/>
      <c r="T1001" s="178"/>
      <c r="AT1001" s="174" t="s">
        <v>154</v>
      </c>
      <c r="AU1001" s="174" t="s">
        <v>152</v>
      </c>
      <c r="AV1001" s="11" t="s">
        <v>23</v>
      </c>
      <c r="AW1001" s="11" t="s">
        <v>36</v>
      </c>
      <c r="AX1001" s="11" t="s">
        <v>72</v>
      </c>
      <c r="AY1001" s="174" t="s">
        <v>143</v>
      </c>
    </row>
    <row r="1002" spans="2:65" s="12" customFormat="1" x14ac:dyDescent="0.3">
      <c r="B1002" s="179"/>
      <c r="D1002" s="171" t="s">
        <v>154</v>
      </c>
      <c r="E1002" s="180" t="s">
        <v>3</v>
      </c>
      <c r="F1002" s="181" t="s">
        <v>1380</v>
      </c>
      <c r="H1002" s="182">
        <v>27.28</v>
      </c>
      <c r="I1002" s="183"/>
      <c r="L1002" s="179"/>
      <c r="M1002" s="184"/>
      <c r="N1002" s="185"/>
      <c r="O1002" s="185"/>
      <c r="P1002" s="185"/>
      <c r="Q1002" s="185"/>
      <c r="R1002" s="185"/>
      <c r="S1002" s="185"/>
      <c r="T1002" s="186"/>
      <c r="AT1002" s="180" t="s">
        <v>154</v>
      </c>
      <c r="AU1002" s="180" t="s">
        <v>152</v>
      </c>
      <c r="AV1002" s="12" t="s">
        <v>152</v>
      </c>
      <c r="AW1002" s="12" t="s">
        <v>36</v>
      </c>
      <c r="AX1002" s="12" t="s">
        <v>72</v>
      </c>
      <c r="AY1002" s="180" t="s">
        <v>143</v>
      </c>
    </row>
    <row r="1003" spans="2:65" s="12" customFormat="1" x14ac:dyDescent="0.3">
      <c r="B1003" s="179"/>
      <c r="D1003" s="171" t="s">
        <v>154</v>
      </c>
      <c r="E1003" s="180" t="s">
        <v>3</v>
      </c>
      <c r="F1003" s="181" t="s">
        <v>1381</v>
      </c>
      <c r="H1003" s="182">
        <v>6.6</v>
      </c>
      <c r="I1003" s="183"/>
      <c r="L1003" s="179"/>
      <c r="M1003" s="184"/>
      <c r="N1003" s="185"/>
      <c r="O1003" s="185"/>
      <c r="P1003" s="185"/>
      <c r="Q1003" s="185"/>
      <c r="R1003" s="185"/>
      <c r="S1003" s="185"/>
      <c r="T1003" s="186"/>
      <c r="AT1003" s="180" t="s">
        <v>154</v>
      </c>
      <c r="AU1003" s="180" t="s">
        <v>152</v>
      </c>
      <c r="AV1003" s="12" t="s">
        <v>152</v>
      </c>
      <c r="AW1003" s="12" t="s">
        <v>36</v>
      </c>
      <c r="AX1003" s="12" t="s">
        <v>72</v>
      </c>
      <c r="AY1003" s="180" t="s">
        <v>143</v>
      </c>
    </row>
    <row r="1004" spans="2:65" s="12" customFormat="1" x14ac:dyDescent="0.3">
      <c r="B1004" s="179"/>
      <c r="D1004" s="171" t="s">
        <v>154</v>
      </c>
      <c r="E1004" s="180" t="s">
        <v>3</v>
      </c>
      <c r="F1004" s="181" t="s">
        <v>1382</v>
      </c>
      <c r="H1004" s="182">
        <v>1.8</v>
      </c>
      <c r="I1004" s="183"/>
      <c r="L1004" s="179"/>
      <c r="M1004" s="184"/>
      <c r="N1004" s="185"/>
      <c r="O1004" s="185"/>
      <c r="P1004" s="185"/>
      <c r="Q1004" s="185"/>
      <c r="R1004" s="185"/>
      <c r="S1004" s="185"/>
      <c r="T1004" s="186"/>
      <c r="AT1004" s="180" t="s">
        <v>154</v>
      </c>
      <c r="AU1004" s="180" t="s">
        <v>152</v>
      </c>
      <c r="AV1004" s="12" t="s">
        <v>152</v>
      </c>
      <c r="AW1004" s="12" t="s">
        <v>36</v>
      </c>
      <c r="AX1004" s="12" t="s">
        <v>72</v>
      </c>
      <c r="AY1004" s="180" t="s">
        <v>143</v>
      </c>
    </row>
    <row r="1005" spans="2:65" s="12" customFormat="1" x14ac:dyDescent="0.3">
      <c r="B1005" s="179"/>
      <c r="D1005" s="171" t="s">
        <v>154</v>
      </c>
      <c r="E1005" s="180" t="s">
        <v>3</v>
      </c>
      <c r="F1005" s="181" t="s">
        <v>1383</v>
      </c>
      <c r="H1005" s="182">
        <v>4.32</v>
      </c>
      <c r="I1005" s="183"/>
      <c r="L1005" s="179"/>
      <c r="M1005" s="184"/>
      <c r="N1005" s="185"/>
      <c r="O1005" s="185"/>
      <c r="P1005" s="185"/>
      <c r="Q1005" s="185"/>
      <c r="R1005" s="185"/>
      <c r="S1005" s="185"/>
      <c r="T1005" s="186"/>
      <c r="AT1005" s="180" t="s">
        <v>154</v>
      </c>
      <c r="AU1005" s="180" t="s">
        <v>152</v>
      </c>
      <c r="AV1005" s="12" t="s">
        <v>152</v>
      </c>
      <c r="AW1005" s="12" t="s">
        <v>36</v>
      </c>
      <c r="AX1005" s="12" t="s">
        <v>72</v>
      </c>
      <c r="AY1005" s="180" t="s">
        <v>143</v>
      </c>
    </row>
    <row r="1006" spans="2:65" s="14" customFormat="1" x14ac:dyDescent="0.3">
      <c r="B1006" s="200"/>
      <c r="D1006" s="171" t="s">
        <v>154</v>
      </c>
      <c r="E1006" s="201" t="s">
        <v>3</v>
      </c>
      <c r="F1006" s="202" t="s">
        <v>1384</v>
      </c>
      <c r="H1006" s="203">
        <v>40</v>
      </c>
      <c r="I1006" s="204"/>
      <c r="L1006" s="200"/>
      <c r="M1006" s="205"/>
      <c r="N1006" s="206"/>
      <c r="O1006" s="206"/>
      <c r="P1006" s="206"/>
      <c r="Q1006" s="206"/>
      <c r="R1006" s="206"/>
      <c r="S1006" s="206"/>
      <c r="T1006" s="207"/>
      <c r="AT1006" s="201" t="s">
        <v>154</v>
      </c>
      <c r="AU1006" s="201" t="s">
        <v>152</v>
      </c>
      <c r="AV1006" s="14" t="s">
        <v>163</v>
      </c>
      <c r="AW1006" s="14" t="s">
        <v>36</v>
      </c>
      <c r="AX1006" s="14" t="s">
        <v>72</v>
      </c>
      <c r="AY1006" s="201" t="s">
        <v>143</v>
      </c>
    </row>
    <row r="1007" spans="2:65" s="11" customFormat="1" x14ac:dyDescent="0.3">
      <c r="B1007" s="170"/>
      <c r="D1007" s="171" t="s">
        <v>154</v>
      </c>
      <c r="E1007" s="172" t="s">
        <v>3</v>
      </c>
      <c r="F1007" s="173" t="s">
        <v>587</v>
      </c>
      <c r="H1007" s="174" t="s">
        <v>3</v>
      </c>
      <c r="I1007" s="175"/>
      <c r="L1007" s="170"/>
      <c r="M1007" s="176"/>
      <c r="N1007" s="177"/>
      <c r="O1007" s="177"/>
      <c r="P1007" s="177"/>
      <c r="Q1007" s="177"/>
      <c r="R1007" s="177"/>
      <c r="S1007" s="177"/>
      <c r="T1007" s="178"/>
      <c r="AT1007" s="174" t="s">
        <v>154</v>
      </c>
      <c r="AU1007" s="174" t="s">
        <v>152</v>
      </c>
      <c r="AV1007" s="11" t="s">
        <v>23</v>
      </c>
      <c r="AW1007" s="11" t="s">
        <v>36</v>
      </c>
      <c r="AX1007" s="11" t="s">
        <v>72</v>
      </c>
      <c r="AY1007" s="174" t="s">
        <v>143</v>
      </c>
    </row>
    <row r="1008" spans="2:65" s="12" customFormat="1" x14ac:dyDescent="0.3">
      <c r="B1008" s="179"/>
      <c r="D1008" s="188" t="s">
        <v>154</v>
      </c>
      <c r="E1008" s="197" t="s">
        <v>3</v>
      </c>
      <c r="F1008" s="198" t="s">
        <v>1385</v>
      </c>
      <c r="H1008" s="199">
        <v>8</v>
      </c>
      <c r="I1008" s="183"/>
      <c r="L1008" s="179"/>
      <c r="M1008" s="184"/>
      <c r="N1008" s="185"/>
      <c r="O1008" s="185"/>
      <c r="P1008" s="185"/>
      <c r="Q1008" s="185"/>
      <c r="R1008" s="185"/>
      <c r="S1008" s="185"/>
      <c r="T1008" s="186"/>
      <c r="AT1008" s="180" t="s">
        <v>154</v>
      </c>
      <c r="AU1008" s="180" t="s">
        <v>152</v>
      </c>
      <c r="AV1008" s="12" t="s">
        <v>152</v>
      </c>
      <c r="AW1008" s="12" t="s">
        <v>36</v>
      </c>
      <c r="AX1008" s="12" t="s">
        <v>23</v>
      </c>
      <c r="AY1008" s="180" t="s">
        <v>143</v>
      </c>
    </row>
    <row r="1009" spans="2:65" s="1" customFormat="1" ht="22.5" customHeight="1" x14ac:dyDescent="0.3">
      <c r="B1009" s="158"/>
      <c r="C1009" s="159" t="s">
        <v>1386</v>
      </c>
      <c r="D1009" s="159" t="s">
        <v>146</v>
      </c>
      <c r="E1009" s="160" t="s">
        <v>1387</v>
      </c>
      <c r="F1009" s="161" t="s">
        <v>1388</v>
      </c>
      <c r="G1009" s="162" t="s">
        <v>149</v>
      </c>
      <c r="H1009" s="163">
        <v>50</v>
      </c>
      <c r="I1009" s="322">
        <v>0</v>
      </c>
      <c r="J1009" s="164">
        <f>ROUND(I1009*H1009,2)</f>
        <v>0</v>
      </c>
      <c r="K1009" s="161" t="s">
        <v>150</v>
      </c>
      <c r="L1009" s="34"/>
      <c r="M1009" s="165" t="s">
        <v>3</v>
      </c>
      <c r="N1009" s="166" t="s">
        <v>44</v>
      </c>
      <c r="O1009" s="35"/>
      <c r="P1009" s="167">
        <f>O1009*H1009</f>
        <v>0</v>
      </c>
      <c r="Q1009" s="167">
        <v>0</v>
      </c>
      <c r="R1009" s="167">
        <f>Q1009*H1009</f>
        <v>0</v>
      </c>
      <c r="S1009" s="167">
        <v>5.8999999999999997E-2</v>
      </c>
      <c r="T1009" s="168">
        <f>S1009*H1009</f>
        <v>2.9499999999999997</v>
      </c>
      <c r="AR1009" s="18" t="s">
        <v>151</v>
      </c>
      <c r="AT1009" s="18" t="s">
        <v>146</v>
      </c>
      <c r="AU1009" s="18" t="s">
        <v>152</v>
      </c>
      <c r="AY1009" s="18" t="s">
        <v>143</v>
      </c>
      <c r="BE1009" s="169">
        <f>IF(N1009="základní",J1009,0)</f>
        <v>0</v>
      </c>
      <c r="BF1009" s="169">
        <f>IF(N1009="snížená",J1009,0)</f>
        <v>0</v>
      </c>
      <c r="BG1009" s="169">
        <f>IF(N1009="zákl. přenesená",J1009,0)</f>
        <v>0</v>
      </c>
      <c r="BH1009" s="169">
        <f>IF(N1009="sníž. přenesená",J1009,0)</f>
        <v>0</v>
      </c>
      <c r="BI1009" s="169">
        <f>IF(N1009="nulová",J1009,0)</f>
        <v>0</v>
      </c>
      <c r="BJ1009" s="18" t="s">
        <v>152</v>
      </c>
      <c r="BK1009" s="169">
        <f>ROUND(I1009*H1009,2)</f>
        <v>0</v>
      </c>
      <c r="BL1009" s="18" t="s">
        <v>151</v>
      </c>
      <c r="BM1009" s="18" t="s">
        <v>1389</v>
      </c>
    </row>
    <row r="1010" spans="2:65" s="11" customFormat="1" x14ac:dyDescent="0.3">
      <c r="B1010" s="170"/>
      <c r="D1010" s="171" t="s">
        <v>154</v>
      </c>
      <c r="E1010" s="172" t="s">
        <v>3</v>
      </c>
      <c r="F1010" s="173" t="s">
        <v>1390</v>
      </c>
      <c r="H1010" s="174" t="s">
        <v>3</v>
      </c>
      <c r="I1010" s="175"/>
      <c r="L1010" s="170"/>
      <c r="M1010" s="176"/>
      <c r="N1010" s="177"/>
      <c r="O1010" s="177"/>
      <c r="P1010" s="177"/>
      <c r="Q1010" s="177"/>
      <c r="R1010" s="177"/>
      <c r="S1010" s="177"/>
      <c r="T1010" s="178"/>
      <c r="AT1010" s="174" t="s">
        <v>154</v>
      </c>
      <c r="AU1010" s="174" t="s">
        <v>152</v>
      </c>
      <c r="AV1010" s="11" t="s">
        <v>23</v>
      </c>
      <c r="AW1010" s="11" t="s">
        <v>36</v>
      </c>
      <c r="AX1010" s="11" t="s">
        <v>72</v>
      </c>
      <c r="AY1010" s="174" t="s">
        <v>143</v>
      </c>
    </row>
    <row r="1011" spans="2:65" s="11" customFormat="1" x14ac:dyDescent="0.3">
      <c r="B1011" s="170"/>
      <c r="D1011" s="171" t="s">
        <v>154</v>
      </c>
      <c r="E1011" s="172" t="s">
        <v>3</v>
      </c>
      <c r="F1011" s="173" t="s">
        <v>1391</v>
      </c>
      <c r="H1011" s="174" t="s">
        <v>3</v>
      </c>
      <c r="I1011" s="175"/>
      <c r="L1011" s="170"/>
      <c r="M1011" s="176"/>
      <c r="N1011" s="177"/>
      <c r="O1011" s="177"/>
      <c r="P1011" s="177"/>
      <c r="Q1011" s="177"/>
      <c r="R1011" s="177"/>
      <c r="S1011" s="177"/>
      <c r="T1011" s="178"/>
      <c r="AT1011" s="174" t="s">
        <v>154</v>
      </c>
      <c r="AU1011" s="174" t="s">
        <v>152</v>
      </c>
      <c r="AV1011" s="11" t="s">
        <v>23</v>
      </c>
      <c r="AW1011" s="11" t="s">
        <v>36</v>
      </c>
      <c r="AX1011" s="11" t="s">
        <v>72</v>
      </c>
      <c r="AY1011" s="174" t="s">
        <v>143</v>
      </c>
    </row>
    <row r="1012" spans="2:65" s="12" customFormat="1" x14ac:dyDescent="0.3">
      <c r="B1012" s="179"/>
      <c r="D1012" s="171" t="s">
        <v>154</v>
      </c>
      <c r="E1012" s="180" t="s">
        <v>3</v>
      </c>
      <c r="F1012" s="181" t="s">
        <v>1392</v>
      </c>
      <c r="H1012" s="182">
        <v>184.44</v>
      </c>
      <c r="I1012" s="183"/>
      <c r="L1012" s="179"/>
      <c r="M1012" s="184"/>
      <c r="N1012" s="185"/>
      <c r="O1012" s="185"/>
      <c r="P1012" s="185"/>
      <c r="Q1012" s="185"/>
      <c r="R1012" s="185"/>
      <c r="S1012" s="185"/>
      <c r="T1012" s="186"/>
      <c r="AT1012" s="180" t="s">
        <v>154</v>
      </c>
      <c r="AU1012" s="180" t="s">
        <v>152</v>
      </c>
      <c r="AV1012" s="12" t="s">
        <v>152</v>
      </c>
      <c r="AW1012" s="12" t="s">
        <v>36</v>
      </c>
      <c r="AX1012" s="12" t="s">
        <v>72</v>
      </c>
      <c r="AY1012" s="180" t="s">
        <v>143</v>
      </c>
    </row>
    <row r="1013" spans="2:65" s="12" customFormat="1" x14ac:dyDescent="0.3">
      <c r="B1013" s="179"/>
      <c r="D1013" s="171" t="s">
        <v>154</v>
      </c>
      <c r="E1013" s="180" t="s">
        <v>3</v>
      </c>
      <c r="F1013" s="181" t="s">
        <v>1393</v>
      </c>
      <c r="H1013" s="182">
        <v>28.84</v>
      </c>
      <c r="I1013" s="183"/>
      <c r="L1013" s="179"/>
      <c r="M1013" s="184"/>
      <c r="N1013" s="185"/>
      <c r="O1013" s="185"/>
      <c r="P1013" s="185"/>
      <c r="Q1013" s="185"/>
      <c r="R1013" s="185"/>
      <c r="S1013" s="185"/>
      <c r="T1013" s="186"/>
      <c r="AT1013" s="180" t="s">
        <v>154</v>
      </c>
      <c r="AU1013" s="180" t="s">
        <v>152</v>
      </c>
      <c r="AV1013" s="12" t="s">
        <v>152</v>
      </c>
      <c r="AW1013" s="12" t="s">
        <v>36</v>
      </c>
      <c r="AX1013" s="12" t="s">
        <v>72</v>
      </c>
      <c r="AY1013" s="180" t="s">
        <v>143</v>
      </c>
    </row>
    <row r="1014" spans="2:65" s="12" customFormat="1" x14ac:dyDescent="0.3">
      <c r="B1014" s="179"/>
      <c r="D1014" s="171" t="s">
        <v>154</v>
      </c>
      <c r="E1014" s="180" t="s">
        <v>3</v>
      </c>
      <c r="F1014" s="181" t="s">
        <v>1394</v>
      </c>
      <c r="H1014" s="182">
        <v>-25.911000000000001</v>
      </c>
      <c r="I1014" s="183"/>
      <c r="L1014" s="179"/>
      <c r="M1014" s="184"/>
      <c r="N1014" s="185"/>
      <c r="O1014" s="185"/>
      <c r="P1014" s="185"/>
      <c r="Q1014" s="185"/>
      <c r="R1014" s="185"/>
      <c r="S1014" s="185"/>
      <c r="T1014" s="186"/>
      <c r="AT1014" s="180" t="s">
        <v>154</v>
      </c>
      <c r="AU1014" s="180" t="s">
        <v>152</v>
      </c>
      <c r="AV1014" s="12" t="s">
        <v>152</v>
      </c>
      <c r="AW1014" s="12" t="s">
        <v>36</v>
      </c>
      <c r="AX1014" s="12" t="s">
        <v>72</v>
      </c>
      <c r="AY1014" s="180" t="s">
        <v>143</v>
      </c>
    </row>
    <row r="1015" spans="2:65" s="12" customFormat="1" x14ac:dyDescent="0.3">
      <c r="B1015" s="179"/>
      <c r="D1015" s="171" t="s">
        <v>154</v>
      </c>
      <c r="E1015" s="180" t="s">
        <v>3</v>
      </c>
      <c r="F1015" s="181" t="s">
        <v>1395</v>
      </c>
      <c r="H1015" s="182">
        <v>9.6310000000000002</v>
      </c>
      <c r="I1015" s="183"/>
      <c r="L1015" s="179"/>
      <c r="M1015" s="184"/>
      <c r="N1015" s="185"/>
      <c r="O1015" s="185"/>
      <c r="P1015" s="185"/>
      <c r="Q1015" s="185"/>
      <c r="R1015" s="185"/>
      <c r="S1015" s="185"/>
      <c r="T1015" s="186"/>
      <c r="AT1015" s="180" t="s">
        <v>154</v>
      </c>
      <c r="AU1015" s="180" t="s">
        <v>152</v>
      </c>
      <c r="AV1015" s="12" t="s">
        <v>152</v>
      </c>
      <c r="AW1015" s="12" t="s">
        <v>36</v>
      </c>
      <c r="AX1015" s="12" t="s">
        <v>72</v>
      </c>
      <c r="AY1015" s="180" t="s">
        <v>143</v>
      </c>
    </row>
    <row r="1016" spans="2:65" s="11" customFormat="1" x14ac:dyDescent="0.3">
      <c r="B1016" s="170"/>
      <c r="D1016" s="171" t="s">
        <v>154</v>
      </c>
      <c r="E1016" s="172" t="s">
        <v>3</v>
      </c>
      <c r="F1016" s="173" t="s">
        <v>1396</v>
      </c>
      <c r="H1016" s="174" t="s">
        <v>3</v>
      </c>
      <c r="I1016" s="175"/>
      <c r="L1016" s="170"/>
      <c r="M1016" s="176"/>
      <c r="N1016" s="177"/>
      <c r="O1016" s="177"/>
      <c r="P1016" s="177"/>
      <c r="Q1016" s="177"/>
      <c r="R1016" s="177"/>
      <c r="S1016" s="177"/>
      <c r="T1016" s="178"/>
      <c r="AT1016" s="174" t="s">
        <v>154</v>
      </c>
      <c r="AU1016" s="174" t="s">
        <v>152</v>
      </c>
      <c r="AV1016" s="11" t="s">
        <v>23</v>
      </c>
      <c r="AW1016" s="11" t="s">
        <v>36</v>
      </c>
      <c r="AX1016" s="11" t="s">
        <v>72</v>
      </c>
      <c r="AY1016" s="174" t="s">
        <v>143</v>
      </c>
    </row>
    <row r="1017" spans="2:65" s="11" customFormat="1" x14ac:dyDescent="0.3">
      <c r="B1017" s="170"/>
      <c r="D1017" s="171" t="s">
        <v>154</v>
      </c>
      <c r="E1017" s="172" t="s">
        <v>3</v>
      </c>
      <c r="F1017" s="173" t="s">
        <v>1397</v>
      </c>
      <c r="H1017" s="174" t="s">
        <v>3</v>
      </c>
      <c r="I1017" s="175"/>
      <c r="L1017" s="170"/>
      <c r="M1017" s="176"/>
      <c r="N1017" s="177"/>
      <c r="O1017" s="177"/>
      <c r="P1017" s="177"/>
      <c r="Q1017" s="177"/>
      <c r="R1017" s="177"/>
      <c r="S1017" s="177"/>
      <c r="T1017" s="178"/>
      <c r="AT1017" s="174" t="s">
        <v>154</v>
      </c>
      <c r="AU1017" s="174" t="s">
        <v>152</v>
      </c>
      <c r="AV1017" s="11" t="s">
        <v>23</v>
      </c>
      <c r="AW1017" s="11" t="s">
        <v>36</v>
      </c>
      <c r="AX1017" s="11" t="s">
        <v>72</v>
      </c>
      <c r="AY1017" s="174" t="s">
        <v>143</v>
      </c>
    </row>
    <row r="1018" spans="2:65" s="11" customFormat="1" x14ac:dyDescent="0.3">
      <c r="B1018" s="170"/>
      <c r="D1018" s="171" t="s">
        <v>154</v>
      </c>
      <c r="E1018" s="172" t="s">
        <v>3</v>
      </c>
      <c r="F1018" s="173" t="s">
        <v>954</v>
      </c>
      <c r="H1018" s="174" t="s">
        <v>3</v>
      </c>
      <c r="I1018" s="175"/>
      <c r="L1018" s="170"/>
      <c r="M1018" s="176"/>
      <c r="N1018" s="177"/>
      <c r="O1018" s="177"/>
      <c r="P1018" s="177"/>
      <c r="Q1018" s="177"/>
      <c r="R1018" s="177"/>
      <c r="S1018" s="177"/>
      <c r="T1018" s="178"/>
      <c r="AT1018" s="174" t="s">
        <v>154</v>
      </c>
      <c r="AU1018" s="174" t="s">
        <v>152</v>
      </c>
      <c r="AV1018" s="11" t="s">
        <v>23</v>
      </c>
      <c r="AW1018" s="11" t="s">
        <v>36</v>
      </c>
      <c r="AX1018" s="11" t="s">
        <v>72</v>
      </c>
      <c r="AY1018" s="174" t="s">
        <v>143</v>
      </c>
    </row>
    <row r="1019" spans="2:65" s="12" customFormat="1" x14ac:dyDescent="0.3">
      <c r="B1019" s="179"/>
      <c r="D1019" s="171" t="s">
        <v>154</v>
      </c>
      <c r="E1019" s="180" t="s">
        <v>3</v>
      </c>
      <c r="F1019" s="181" t="s">
        <v>955</v>
      </c>
      <c r="H1019" s="182">
        <v>53</v>
      </c>
      <c r="I1019" s="183"/>
      <c r="L1019" s="179"/>
      <c r="M1019" s="184"/>
      <c r="N1019" s="185"/>
      <c r="O1019" s="185"/>
      <c r="P1019" s="185"/>
      <c r="Q1019" s="185"/>
      <c r="R1019" s="185"/>
      <c r="S1019" s="185"/>
      <c r="T1019" s="186"/>
      <c r="AT1019" s="180" t="s">
        <v>154</v>
      </c>
      <c r="AU1019" s="180" t="s">
        <v>152</v>
      </c>
      <c r="AV1019" s="12" t="s">
        <v>152</v>
      </c>
      <c r="AW1019" s="12" t="s">
        <v>36</v>
      </c>
      <c r="AX1019" s="12" t="s">
        <v>72</v>
      </c>
      <c r="AY1019" s="180" t="s">
        <v>143</v>
      </c>
    </row>
    <row r="1020" spans="2:65" s="14" customFormat="1" x14ac:dyDescent="0.3">
      <c r="B1020" s="200"/>
      <c r="D1020" s="171" t="s">
        <v>154</v>
      </c>
      <c r="E1020" s="201" t="s">
        <v>3</v>
      </c>
      <c r="F1020" s="202" t="s">
        <v>1398</v>
      </c>
      <c r="H1020" s="203">
        <v>250</v>
      </c>
      <c r="I1020" s="204"/>
      <c r="L1020" s="200"/>
      <c r="M1020" s="205"/>
      <c r="N1020" s="206"/>
      <c r="O1020" s="206"/>
      <c r="P1020" s="206"/>
      <c r="Q1020" s="206"/>
      <c r="R1020" s="206"/>
      <c r="S1020" s="206"/>
      <c r="T1020" s="207"/>
      <c r="AT1020" s="201" t="s">
        <v>154</v>
      </c>
      <c r="AU1020" s="201" t="s">
        <v>152</v>
      </c>
      <c r="AV1020" s="14" t="s">
        <v>163</v>
      </c>
      <c r="AW1020" s="14" t="s">
        <v>36</v>
      </c>
      <c r="AX1020" s="14" t="s">
        <v>72</v>
      </c>
      <c r="AY1020" s="201" t="s">
        <v>143</v>
      </c>
    </row>
    <row r="1021" spans="2:65" s="11" customFormat="1" x14ac:dyDescent="0.3">
      <c r="B1021" s="170"/>
      <c r="D1021" s="171" t="s">
        <v>154</v>
      </c>
      <c r="E1021" s="172" t="s">
        <v>3</v>
      </c>
      <c r="F1021" s="173" t="s">
        <v>587</v>
      </c>
      <c r="H1021" s="174" t="s">
        <v>3</v>
      </c>
      <c r="I1021" s="175"/>
      <c r="L1021" s="170"/>
      <c r="M1021" s="176"/>
      <c r="N1021" s="177"/>
      <c r="O1021" s="177"/>
      <c r="P1021" s="177"/>
      <c r="Q1021" s="177"/>
      <c r="R1021" s="177"/>
      <c r="S1021" s="177"/>
      <c r="T1021" s="178"/>
      <c r="AT1021" s="174" t="s">
        <v>154</v>
      </c>
      <c r="AU1021" s="174" t="s">
        <v>152</v>
      </c>
      <c r="AV1021" s="11" t="s">
        <v>23</v>
      </c>
      <c r="AW1021" s="11" t="s">
        <v>36</v>
      </c>
      <c r="AX1021" s="11" t="s">
        <v>72</v>
      </c>
      <c r="AY1021" s="174" t="s">
        <v>143</v>
      </c>
    </row>
    <row r="1022" spans="2:65" s="12" customFormat="1" x14ac:dyDescent="0.3">
      <c r="B1022" s="179"/>
      <c r="D1022" s="171" t="s">
        <v>154</v>
      </c>
      <c r="E1022" s="180" t="s">
        <v>3</v>
      </c>
      <c r="F1022" s="181" t="s">
        <v>1399</v>
      </c>
      <c r="H1022" s="182">
        <v>50</v>
      </c>
      <c r="I1022" s="183"/>
      <c r="L1022" s="179"/>
      <c r="M1022" s="184"/>
      <c r="N1022" s="185"/>
      <c r="O1022" s="185"/>
      <c r="P1022" s="185"/>
      <c r="Q1022" s="185"/>
      <c r="R1022" s="185"/>
      <c r="S1022" s="185"/>
      <c r="T1022" s="186"/>
      <c r="AT1022" s="180" t="s">
        <v>154</v>
      </c>
      <c r="AU1022" s="180" t="s">
        <v>152</v>
      </c>
      <c r="AV1022" s="12" t="s">
        <v>152</v>
      </c>
      <c r="AW1022" s="12" t="s">
        <v>36</v>
      </c>
      <c r="AX1022" s="12" t="s">
        <v>72</v>
      </c>
      <c r="AY1022" s="180" t="s">
        <v>143</v>
      </c>
    </row>
    <row r="1023" spans="2:65" s="14" customFormat="1" x14ac:dyDescent="0.3">
      <c r="B1023" s="200"/>
      <c r="D1023" s="188" t="s">
        <v>154</v>
      </c>
      <c r="E1023" s="208" t="s">
        <v>3</v>
      </c>
      <c r="F1023" s="209" t="s">
        <v>1400</v>
      </c>
      <c r="H1023" s="210">
        <v>50</v>
      </c>
      <c r="I1023" s="204"/>
      <c r="L1023" s="200"/>
      <c r="M1023" s="205"/>
      <c r="N1023" s="206"/>
      <c r="O1023" s="206"/>
      <c r="P1023" s="206"/>
      <c r="Q1023" s="206"/>
      <c r="R1023" s="206"/>
      <c r="S1023" s="206"/>
      <c r="T1023" s="207"/>
      <c r="AT1023" s="201" t="s">
        <v>154</v>
      </c>
      <c r="AU1023" s="201" t="s">
        <v>152</v>
      </c>
      <c r="AV1023" s="14" t="s">
        <v>163</v>
      </c>
      <c r="AW1023" s="14" t="s">
        <v>36</v>
      </c>
      <c r="AX1023" s="14" t="s">
        <v>23</v>
      </c>
      <c r="AY1023" s="201" t="s">
        <v>143</v>
      </c>
    </row>
    <row r="1024" spans="2:65" s="1" customFormat="1" ht="22.5" customHeight="1" x14ac:dyDescent="0.3">
      <c r="B1024" s="158"/>
      <c r="C1024" s="159" t="s">
        <v>1401</v>
      </c>
      <c r="D1024" s="159" t="s">
        <v>146</v>
      </c>
      <c r="E1024" s="160" t="s">
        <v>1402</v>
      </c>
      <c r="F1024" s="161" t="s">
        <v>1403</v>
      </c>
      <c r="G1024" s="162" t="s">
        <v>149</v>
      </c>
      <c r="H1024" s="163">
        <v>197</v>
      </c>
      <c r="I1024" s="322">
        <v>0</v>
      </c>
      <c r="J1024" s="164">
        <f>ROUND(I1024*H1024,2)</f>
        <v>0</v>
      </c>
      <c r="K1024" s="161" t="s">
        <v>150</v>
      </c>
      <c r="L1024" s="34"/>
      <c r="M1024" s="165" t="s">
        <v>3</v>
      </c>
      <c r="N1024" s="166" t="s">
        <v>44</v>
      </c>
      <c r="O1024" s="35"/>
      <c r="P1024" s="167">
        <f>O1024*H1024</f>
        <v>0</v>
      </c>
      <c r="Q1024" s="167">
        <v>0</v>
      </c>
      <c r="R1024" s="167">
        <f>Q1024*H1024</f>
        <v>0</v>
      </c>
      <c r="S1024" s="167">
        <v>3.0000000000000001E-3</v>
      </c>
      <c r="T1024" s="168">
        <f>S1024*H1024</f>
        <v>0.59099999999999997</v>
      </c>
      <c r="AR1024" s="18" t="s">
        <v>151</v>
      </c>
      <c r="AT1024" s="18" t="s">
        <v>146</v>
      </c>
      <c r="AU1024" s="18" t="s">
        <v>152</v>
      </c>
      <c r="AY1024" s="18" t="s">
        <v>143</v>
      </c>
      <c r="BE1024" s="169">
        <f>IF(N1024="základní",J1024,0)</f>
        <v>0</v>
      </c>
      <c r="BF1024" s="169">
        <f>IF(N1024="snížená",J1024,0)</f>
        <v>0</v>
      </c>
      <c r="BG1024" s="169">
        <f>IF(N1024="zákl. přenesená",J1024,0)</f>
        <v>0</v>
      </c>
      <c r="BH1024" s="169">
        <f>IF(N1024="sníž. přenesená",J1024,0)</f>
        <v>0</v>
      </c>
      <c r="BI1024" s="169">
        <f>IF(N1024="nulová",J1024,0)</f>
        <v>0</v>
      </c>
      <c r="BJ1024" s="18" t="s">
        <v>152</v>
      </c>
      <c r="BK1024" s="169">
        <f>ROUND(I1024*H1024,2)</f>
        <v>0</v>
      </c>
      <c r="BL1024" s="18" t="s">
        <v>151</v>
      </c>
      <c r="BM1024" s="18" t="s">
        <v>1404</v>
      </c>
    </row>
    <row r="1025" spans="2:65" s="11" customFormat="1" x14ac:dyDescent="0.3">
      <c r="B1025" s="170"/>
      <c r="D1025" s="171" t="s">
        <v>154</v>
      </c>
      <c r="E1025" s="172" t="s">
        <v>3</v>
      </c>
      <c r="F1025" s="173" t="s">
        <v>1325</v>
      </c>
      <c r="H1025" s="174" t="s">
        <v>3</v>
      </c>
      <c r="I1025" s="175"/>
      <c r="L1025" s="170"/>
      <c r="M1025" s="176"/>
      <c r="N1025" s="177"/>
      <c r="O1025" s="177"/>
      <c r="P1025" s="177"/>
      <c r="Q1025" s="177"/>
      <c r="R1025" s="177"/>
      <c r="S1025" s="177"/>
      <c r="T1025" s="178"/>
      <c r="AT1025" s="174" t="s">
        <v>154</v>
      </c>
      <c r="AU1025" s="174" t="s">
        <v>152</v>
      </c>
      <c r="AV1025" s="11" t="s">
        <v>23</v>
      </c>
      <c r="AW1025" s="11" t="s">
        <v>36</v>
      </c>
      <c r="AX1025" s="11" t="s">
        <v>72</v>
      </c>
      <c r="AY1025" s="174" t="s">
        <v>143</v>
      </c>
    </row>
    <row r="1026" spans="2:65" s="12" customFormat="1" x14ac:dyDescent="0.3">
      <c r="B1026" s="179"/>
      <c r="D1026" s="171" t="s">
        <v>154</v>
      </c>
      <c r="E1026" s="180" t="s">
        <v>3</v>
      </c>
      <c r="F1026" s="181" t="s">
        <v>1405</v>
      </c>
      <c r="H1026" s="182">
        <v>123.9</v>
      </c>
      <c r="I1026" s="183"/>
      <c r="L1026" s="179"/>
      <c r="M1026" s="184"/>
      <c r="N1026" s="185"/>
      <c r="O1026" s="185"/>
      <c r="P1026" s="185"/>
      <c r="Q1026" s="185"/>
      <c r="R1026" s="185"/>
      <c r="S1026" s="185"/>
      <c r="T1026" s="186"/>
      <c r="AT1026" s="180" t="s">
        <v>154</v>
      </c>
      <c r="AU1026" s="180" t="s">
        <v>152</v>
      </c>
      <c r="AV1026" s="12" t="s">
        <v>152</v>
      </c>
      <c r="AW1026" s="12" t="s">
        <v>36</v>
      </c>
      <c r="AX1026" s="12" t="s">
        <v>72</v>
      </c>
      <c r="AY1026" s="180" t="s">
        <v>143</v>
      </c>
    </row>
    <row r="1027" spans="2:65" s="12" customFormat="1" x14ac:dyDescent="0.3">
      <c r="B1027" s="179"/>
      <c r="D1027" s="171" t="s">
        <v>154</v>
      </c>
      <c r="E1027" s="180" t="s">
        <v>3</v>
      </c>
      <c r="F1027" s="181" t="s">
        <v>1406</v>
      </c>
      <c r="H1027" s="182">
        <v>73.099999999999994</v>
      </c>
      <c r="I1027" s="183"/>
      <c r="L1027" s="179"/>
      <c r="M1027" s="184"/>
      <c r="N1027" s="185"/>
      <c r="O1027" s="185"/>
      <c r="P1027" s="185"/>
      <c r="Q1027" s="185"/>
      <c r="R1027" s="185"/>
      <c r="S1027" s="185"/>
      <c r="T1027" s="186"/>
      <c r="AT1027" s="180" t="s">
        <v>154</v>
      </c>
      <c r="AU1027" s="180" t="s">
        <v>152</v>
      </c>
      <c r="AV1027" s="12" t="s">
        <v>152</v>
      </c>
      <c r="AW1027" s="12" t="s">
        <v>36</v>
      </c>
      <c r="AX1027" s="12" t="s">
        <v>72</v>
      </c>
      <c r="AY1027" s="180" t="s">
        <v>143</v>
      </c>
    </row>
    <row r="1028" spans="2:65" s="13" customFormat="1" x14ac:dyDescent="0.3">
      <c r="B1028" s="187"/>
      <c r="D1028" s="188" t="s">
        <v>154</v>
      </c>
      <c r="E1028" s="189" t="s">
        <v>3</v>
      </c>
      <c r="F1028" s="190" t="s">
        <v>159</v>
      </c>
      <c r="H1028" s="191">
        <v>197</v>
      </c>
      <c r="I1028" s="192"/>
      <c r="L1028" s="187"/>
      <c r="M1028" s="193"/>
      <c r="N1028" s="194"/>
      <c r="O1028" s="194"/>
      <c r="P1028" s="194"/>
      <c r="Q1028" s="194"/>
      <c r="R1028" s="194"/>
      <c r="S1028" s="194"/>
      <c r="T1028" s="195"/>
      <c r="AT1028" s="196" t="s">
        <v>154</v>
      </c>
      <c r="AU1028" s="196" t="s">
        <v>152</v>
      </c>
      <c r="AV1028" s="13" t="s">
        <v>151</v>
      </c>
      <c r="AW1028" s="13" t="s">
        <v>36</v>
      </c>
      <c r="AX1028" s="13" t="s">
        <v>23</v>
      </c>
      <c r="AY1028" s="196" t="s">
        <v>143</v>
      </c>
    </row>
    <row r="1029" spans="2:65" s="1" customFormat="1" ht="22.5" customHeight="1" x14ac:dyDescent="0.3">
      <c r="B1029" s="158"/>
      <c r="C1029" s="159" t="s">
        <v>1407</v>
      </c>
      <c r="D1029" s="159" t="s">
        <v>146</v>
      </c>
      <c r="E1029" s="160" t="s">
        <v>1408</v>
      </c>
      <c r="F1029" s="161" t="s">
        <v>1409</v>
      </c>
      <c r="G1029" s="162" t="s">
        <v>402</v>
      </c>
      <c r="H1029" s="163">
        <v>200</v>
      </c>
      <c r="I1029" s="322">
        <v>0</v>
      </c>
      <c r="J1029" s="164">
        <f>ROUND(I1029*H1029,2)</f>
        <v>0</v>
      </c>
      <c r="K1029" s="161" t="s">
        <v>150</v>
      </c>
      <c r="L1029" s="34"/>
      <c r="M1029" s="165" t="s">
        <v>3</v>
      </c>
      <c r="N1029" s="166" t="s">
        <v>44</v>
      </c>
      <c r="O1029" s="35"/>
      <c r="P1029" s="167">
        <f>O1029*H1029</f>
        <v>0</v>
      </c>
      <c r="Q1029" s="167">
        <v>0</v>
      </c>
      <c r="R1029" s="167">
        <f>Q1029*H1029</f>
        <v>0</v>
      </c>
      <c r="S1029" s="167">
        <v>2.9999999999999997E-4</v>
      </c>
      <c r="T1029" s="168">
        <f>S1029*H1029</f>
        <v>0.06</v>
      </c>
      <c r="AR1029" s="18" t="s">
        <v>151</v>
      </c>
      <c r="AT1029" s="18" t="s">
        <v>146</v>
      </c>
      <c r="AU1029" s="18" t="s">
        <v>152</v>
      </c>
      <c r="AY1029" s="18" t="s">
        <v>143</v>
      </c>
      <c r="BE1029" s="169">
        <f>IF(N1029="základní",J1029,0)</f>
        <v>0</v>
      </c>
      <c r="BF1029" s="169">
        <f>IF(N1029="snížená",J1029,0)</f>
        <v>0</v>
      </c>
      <c r="BG1029" s="169">
        <f>IF(N1029="zákl. přenesená",J1029,0)</f>
        <v>0</v>
      </c>
      <c r="BH1029" s="169">
        <f>IF(N1029="sníž. přenesená",J1029,0)</f>
        <v>0</v>
      </c>
      <c r="BI1029" s="169">
        <f>IF(N1029="nulová",J1029,0)</f>
        <v>0</v>
      </c>
      <c r="BJ1029" s="18" t="s">
        <v>152</v>
      </c>
      <c r="BK1029" s="169">
        <f>ROUND(I1029*H1029,2)</f>
        <v>0</v>
      </c>
      <c r="BL1029" s="18" t="s">
        <v>151</v>
      </c>
      <c r="BM1029" s="18" t="s">
        <v>1410</v>
      </c>
    </row>
    <row r="1030" spans="2:65" s="1" customFormat="1" ht="22.5" customHeight="1" x14ac:dyDescent="0.3">
      <c r="B1030" s="158"/>
      <c r="C1030" s="159" t="s">
        <v>1411</v>
      </c>
      <c r="D1030" s="159" t="s">
        <v>146</v>
      </c>
      <c r="E1030" s="160" t="s">
        <v>1412</v>
      </c>
      <c r="F1030" s="161" t="s">
        <v>1413</v>
      </c>
      <c r="G1030" s="162" t="s">
        <v>149</v>
      </c>
      <c r="H1030" s="163">
        <v>89</v>
      </c>
      <c r="I1030" s="322">
        <v>0</v>
      </c>
      <c r="J1030" s="164">
        <f>ROUND(I1030*H1030,2)</f>
        <v>0</v>
      </c>
      <c r="K1030" s="161" t="s">
        <v>150</v>
      </c>
      <c r="L1030" s="34"/>
      <c r="M1030" s="165" t="s">
        <v>3</v>
      </c>
      <c r="N1030" s="166" t="s">
        <v>44</v>
      </c>
      <c r="O1030" s="35"/>
      <c r="P1030" s="167">
        <f>O1030*H1030</f>
        <v>0</v>
      </c>
      <c r="Q1030" s="167">
        <v>0</v>
      </c>
      <c r="R1030" s="167">
        <f>Q1030*H1030</f>
        <v>0</v>
      </c>
      <c r="S1030" s="167">
        <v>8.3169999999999994E-2</v>
      </c>
      <c r="T1030" s="168">
        <f>S1030*H1030</f>
        <v>7.4021299999999997</v>
      </c>
      <c r="AR1030" s="18" t="s">
        <v>151</v>
      </c>
      <c r="AT1030" s="18" t="s">
        <v>146</v>
      </c>
      <c r="AU1030" s="18" t="s">
        <v>152</v>
      </c>
      <c r="AY1030" s="18" t="s">
        <v>143</v>
      </c>
      <c r="BE1030" s="169">
        <f>IF(N1030="základní",J1030,0)</f>
        <v>0</v>
      </c>
      <c r="BF1030" s="169">
        <f>IF(N1030="snížená",J1030,0)</f>
        <v>0</v>
      </c>
      <c r="BG1030" s="169">
        <f>IF(N1030="zákl. přenesená",J1030,0)</f>
        <v>0</v>
      </c>
      <c r="BH1030" s="169">
        <f>IF(N1030="sníž. přenesená",J1030,0)</f>
        <v>0</v>
      </c>
      <c r="BI1030" s="169">
        <f>IF(N1030="nulová",J1030,0)</f>
        <v>0</v>
      </c>
      <c r="BJ1030" s="18" t="s">
        <v>152</v>
      </c>
      <c r="BK1030" s="169">
        <f>ROUND(I1030*H1030,2)</f>
        <v>0</v>
      </c>
      <c r="BL1030" s="18" t="s">
        <v>151</v>
      </c>
      <c r="BM1030" s="18" t="s">
        <v>1414</v>
      </c>
    </row>
    <row r="1031" spans="2:65" s="11" customFormat="1" x14ac:dyDescent="0.3">
      <c r="B1031" s="170"/>
      <c r="D1031" s="171" t="s">
        <v>154</v>
      </c>
      <c r="E1031" s="172" t="s">
        <v>3</v>
      </c>
      <c r="F1031" s="173" t="s">
        <v>1415</v>
      </c>
      <c r="H1031" s="174" t="s">
        <v>3</v>
      </c>
      <c r="I1031" s="175"/>
      <c r="L1031" s="170"/>
      <c r="M1031" s="176"/>
      <c r="N1031" s="177"/>
      <c r="O1031" s="177"/>
      <c r="P1031" s="177"/>
      <c r="Q1031" s="177"/>
      <c r="R1031" s="177"/>
      <c r="S1031" s="177"/>
      <c r="T1031" s="178"/>
      <c r="AT1031" s="174" t="s">
        <v>154</v>
      </c>
      <c r="AU1031" s="174" t="s">
        <v>152</v>
      </c>
      <c r="AV1031" s="11" t="s">
        <v>23</v>
      </c>
      <c r="AW1031" s="11" t="s">
        <v>36</v>
      </c>
      <c r="AX1031" s="11" t="s">
        <v>72</v>
      </c>
      <c r="AY1031" s="174" t="s">
        <v>143</v>
      </c>
    </row>
    <row r="1032" spans="2:65" s="11" customFormat="1" x14ac:dyDescent="0.3">
      <c r="B1032" s="170"/>
      <c r="D1032" s="171" t="s">
        <v>154</v>
      </c>
      <c r="E1032" s="172" t="s">
        <v>3</v>
      </c>
      <c r="F1032" s="173" t="s">
        <v>1416</v>
      </c>
      <c r="H1032" s="174" t="s">
        <v>3</v>
      </c>
      <c r="I1032" s="175"/>
      <c r="L1032" s="170"/>
      <c r="M1032" s="176"/>
      <c r="N1032" s="177"/>
      <c r="O1032" s="177"/>
      <c r="P1032" s="177"/>
      <c r="Q1032" s="177"/>
      <c r="R1032" s="177"/>
      <c r="S1032" s="177"/>
      <c r="T1032" s="178"/>
      <c r="AT1032" s="174" t="s">
        <v>154</v>
      </c>
      <c r="AU1032" s="174" t="s">
        <v>152</v>
      </c>
      <c r="AV1032" s="11" t="s">
        <v>23</v>
      </c>
      <c r="AW1032" s="11" t="s">
        <v>36</v>
      </c>
      <c r="AX1032" s="11" t="s">
        <v>72</v>
      </c>
      <c r="AY1032" s="174" t="s">
        <v>143</v>
      </c>
    </row>
    <row r="1033" spans="2:65" s="12" customFormat="1" x14ac:dyDescent="0.3">
      <c r="B1033" s="179"/>
      <c r="D1033" s="171" t="s">
        <v>154</v>
      </c>
      <c r="E1033" s="180" t="s">
        <v>3</v>
      </c>
      <c r="F1033" s="181" t="s">
        <v>1417</v>
      </c>
      <c r="H1033" s="182">
        <v>84.5</v>
      </c>
      <c r="I1033" s="183"/>
      <c r="L1033" s="179"/>
      <c r="M1033" s="184"/>
      <c r="N1033" s="185"/>
      <c r="O1033" s="185"/>
      <c r="P1033" s="185"/>
      <c r="Q1033" s="185"/>
      <c r="R1033" s="185"/>
      <c r="S1033" s="185"/>
      <c r="T1033" s="186"/>
      <c r="AT1033" s="180" t="s">
        <v>154</v>
      </c>
      <c r="AU1033" s="180" t="s">
        <v>152</v>
      </c>
      <c r="AV1033" s="12" t="s">
        <v>152</v>
      </c>
      <c r="AW1033" s="12" t="s">
        <v>36</v>
      </c>
      <c r="AX1033" s="12" t="s">
        <v>72</v>
      </c>
      <c r="AY1033" s="180" t="s">
        <v>143</v>
      </c>
    </row>
    <row r="1034" spans="2:65" s="12" customFormat="1" x14ac:dyDescent="0.3">
      <c r="B1034" s="179"/>
      <c r="D1034" s="171" t="s">
        <v>154</v>
      </c>
      <c r="E1034" s="180" t="s">
        <v>3</v>
      </c>
      <c r="F1034" s="181" t="s">
        <v>1418</v>
      </c>
      <c r="H1034" s="182">
        <v>4.5</v>
      </c>
      <c r="I1034" s="183"/>
      <c r="L1034" s="179"/>
      <c r="M1034" s="184"/>
      <c r="N1034" s="185"/>
      <c r="O1034" s="185"/>
      <c r="P1034" s="185"/>
      <c r="Q1034" s="185"/>
      <c r="R1034" s="185"/>
      <c r="S1034" s="185"/>
      <c r="T1034" s="186"/>
      <c r="AT1034" s="180" t="s">
        <v>154</v>
      </c>
      <c r="AU1034" s="180" t="s">
        <v>152</v>
      </c>
      <c r="AV1034" s="12" t="s">
        <v>152</v>
      </c>
      <c r="AW1034" s="12" t="s">
        <v>36</v>
      </c>
      <c r="AX1034" s="12" t="s">
        <v>72</v>
      </c>
      <c r="AY1034" s="180" t="s">
        <v>143</v>
      </c>
    </row>
    <row r="1035" spans="2:65" s="13" customFormat="1" x14ac:dyDescent="0.3">
      <c r="B1035" s="187"/>
      <c r="D1035" s="188" t="s">
        <v>154</v>
      </c>
      <c r="E1035" s="189" t="s">
        <v>3</v>
      </c>
      <c r="F1035" s="190" t="s">
        <v>159</v>
      </c>
      <c r="H1035" s="191">
        <v>89</v>
      </c>
      <c r="I1035" s="192"/>
      <c r="L1035" s="187"/>
      <c r="M1035" s="193"/>
      <c r="N1035" s="194"/>
      <c r="O1035" s="194"/>
      <c r="P1035" s="194"/>
      <c r="Q1035" s="194"/>
      <c r="R1035" s="194"/>
      <c r="S1035" s="194"/>
      <c r="T1035" s="195"/>
      <c r="AT1035" s="196" t="s">
        <v>154</v>
      </c>
      <c r="AU1035" s="196" t="s">
        <v>152</v>
      </c>
      <c r="AV1035" s="13" t="s">
        <v>151</v>
      </c>
      <c r="AW1035" s="13" t="s">
        <v>36</v>
      </c>
      <c r="AX1035" s="13" t="s">
        <v>23</v>
      </c>
      <c r="AY1035" s="196" t="s">
        <v>143</v>
      </c>
    </row>
    <row r="1036" spans="2:65" s="1" customFormat="1" ht="22.5" customHeight="1" x14ac:dyDescent="0.3">
      <c r="B1036" s="158"/>
      <c r="C1036" s="159" t="s">
        <v>1419</v>
      </c>
      <c r="D1036" s="159" t="s">
        <v>146</v>
      </c>
      <c r="E1036" s="160" t="s">
        <v>1420</v>
      </c>
      <c r="F1036" s="161" t="s">
        <v>1421</v>
      </c>
      <c r="G1036" s="162" t="s">
        <v>402</v>
      </c>
      <c r="H1036" s="163">
        <v>38</v>
      </c>
      <c r="I1036" s="322">
        <v>0</v>
      </c>
      <c r="J1036" s="164">
        <f>ROUND(I1036*H1036,2)</f>
        <v>0</v>
      </c>
      <c r="K1036" s="161" t="s">
        <v>150</v>
      </c>
      <c r="L1036" s="34"/>
      <c r="M1036" s="165" t="s">
        <v>3</v>
      </c>
      <c r="N1036" s="166" t="s">
        <v>44</v>
      </c>
      <c r="O1036" s="35"/>
      <c r="P1036" s="167">
        <f>O1036*H1036</f>
        <v>0</v>
      </c>
      <c r="Q1036" s="167">
        <v>0</v>
      </c>
      <c r="R1036" s="167">
        <f>Q1036*H1036</f>
        <v>0</v>
      </c>
      <c r="S1036" s="167">
        <v>1.174E-2</v>
      </c>
      <c r="T1036" s="168">
        <f>S1036*H1036</f>
        <v>0.44612000000000002</v>
      </c>
      <c r="AR1036" s="18" t="s">
        <v>151</v>
      </c>
      <c r="AT1036" s="18" t="s">
        <v>146</v>
      </c>
      <c r="AU1036" s="18" t="s">
        <v>152</v>
      </c>
      <c r="AY1036" s="18" t="s">
        <v>143</v>
      </c>
      <c r="BE1036" s="169">
        <f>IF(N1036="základní",J1036,0)</f>
        <v>0</v>
      </c>
      <c r="BF1036" s="169">
        <f>IF(N1036="snížená",J1036,0)</f>
        <v>0</v>
      </c>
      <c r="BG1036" s="169">
        <f>IF(N1036="zákl. přenesená",J1036,0)</f>
        <v>0</v>
      </c>
      <c r="BH1036" s="169">
        <f>IF(N1036="sníž. přenesená",J1036,0)</f>
        <v>0</v>
      </c>
      <c r="BI1036" s="169">
        <f>IF(N1036="nulová",J1036,0)</f>
        <v>0</v>
      </c>
      <c r="BJ1036" s="18" t="s">
        <v>152</v>
      </c>
      <c r="BK1036" s="169">
        <f>ROUND(I1036*H1036,2)</f>
        <v>0</v>
      </c>
      <c r="BL1036" s="18" t="s">
        <v>151</v>
      </c>
      <c r="BM1036" s="18" t="s">
        <v>1422</v>
      </c>
    </row>
    <row r="1037" spans="2:65" s="1" customFormat="1" ht="22.5" customHeight="1" x14ac:dyDescent="0.3">
      <c r="B1037" s="158"/>
      <c r="C1037" s="159" t="s">
        <v>1423</v>
      </c>
      <c r="D1037" s="159" t="s">
        <v>146</v>
      </c>
      <c r="E1037" s="160" t="s">
        <v>1424</v>
      </c>
      <c r="F1037" s="161" t="s">
        <v>1425</v>
      </c>
      <c r="G1037" s="162" t="s">
        <v>149</v>
      </c>
      <c r="H1037" s="163">
        <v>189</v>
      </c>
      <c r="I1037" s="322">
        <v>0</v>
      </c>
      <c r="J1037" s="164">
        <f>ROUND(I1037*H1037,2)</f>
        <v>0</v>
      </c>
      <c r="K1037" s="161" t="s">
        <v>150</v>
      </c>
      <c r="L1037" s="34"/>
      <c r="M1037" s="165" t="s">
        <v>3</v>
      </c>
      <c r="N1037" s="166" t="s">
        <v>44</v>
      </c>
      <c r="O1037" s="35"/>
      <c r="P1037" s="167">
        <f>O1037*H1037</f>
        <v>0</v>
      </c>
      <c r="Q1037" s="167">
        <v>0</v>
      </c>
      <c r="R1037" s="167">
        <f>Q1037*H1037</f>
        <v>0</v>
      </c>
      <c r="S1037" s="167">
        <v>8.1500000000000003E-2</v>
      </c>
      <c r="T1037" s="168">
        <f>S1037*H1037</f>
        <v>15.403500000000001</v>
      </c>
      <c r="AR1037" s="18" t="s">
        <v>151</v>
      </c>
      <c r="AT1037" s="18" t="s">
        <v>146</v>
      </c>
      <c r="AU1037" s="18" t="s">
        <v>152</v>
      </c>
      <c r="AY1037" s="18" t="s">
        <v>143</v>
      </c>
      <c r="BE1037" s="169">
        <f>IF(N1037="základní",J1037,0)</f>
        <v>0</v>
      </c>
      <c r="BF1037" s="169">
        <f>IF(N1037="snížená",J1037,0)</f>
        <v>0</v>
      </c>
      <c r="BG1037" s="169">
        <f>IF(N1037="zákl. přenesená",J1037,0)</f>
        <v>0</v>
      </c>
      <c r="BH1037" s="169">
        <f>IF(N1037="sníž. přenesená",J1037,0)</f>
        <v>0</v>
      </c>
      <c r="BI1037" s="169">
        <f>IF(N1037="nulová",J1037,0)</f>
        <v>0</v>
      </c>
      <c r="BJ1037" s="18" t="s">
        <v>152</v>
      </c>
      <c r="BK1037" s="169">
        <f>ROUND(I1037*H1037,2)</f>
        <v>0</v>
      </c>
      <c r="BL1037" s="18" t="s">
        <v>151</v>
      </c>
      <c r="BM1037" s="18" t="s">
        <v>1426</v>
      </c>
    </row>
    <row r="1038" spans="2:65" s="11" customFormat="1" x14ac:dyDescent="0.3">
      <c r="B1038" s="170"/>
      <c r="D1038" s="171" t="s">
        <v>154</v>
      </c>
      <c r="E1038" s="172" t="s">
        <v>3</v>
      </c>
      <c r="F1038" s="173" t="s">
        <v>1325</v>
      </c>
      <c r="H1038" s="174" t="s">
        <v>3</v>
      </c>
      <c r="I1038" s="175"/>
      <c r="L1038" s="170"/>
      <c r="M1038" s="176"/>
      <c r="N1038" s="177"/>
      <c r="O1038" s="177"/>
      <c r="P1038" s="177"/>
      <c r="Q1038" s="177"/>
      <c r="R1038" s="177"/>
      <c r="S1038" s="177"/>
      <c r="T1038" s="178"/>
      <c r="AT1038" s="174" t="s">
        <v>154</v>
      </c>
      <c r="AU1038" s="174" t="s">
        <v>152</v>
      </c>
      <c r="AV1038" s="11" t="s">
        <v>23</v>
      </c>
      <c r="AW1038" s="11" t="s">
        <v>36</v>
      </c>
      <c r="AX1038" s="11" t="s">
        <v>72</v>
      </c>
      <c r="AY1038" s="174" t="s">
        <v>143</v>
      </c>
    </row>
    <row r="1039" spans="2:65" s="11" customFormat="1" x14ac:dyDescent="0.3">
      <c r="B1039" s="170"/>
      <c r="D1039" s="171" t="s">
        <v>154</v>
      </c>
      <c r="E1039" s="172" t="s">
        <v>3</v>
      </c>
      <c r="F1039" s="173" t="s">
        <v>1427</v>
      </c>
      <c r="H1039" s="174" t="s">
        <v>3</v>
      </c>
      <c r="I1039" s="175"/>
      <c r="L1039" s="170"/>
      <c r="M1039" s="176"/>
      <c r="N1039" s="177"/>
      <c r="O1039" s="177"/>
      <c r="P1039" s="177"/>
      <c r="Q1039" s="177"/>
      <c r="R1039" s="177"/>
      <c r="S1039" s="177"/>
      <c r="T1039" s="178"/>
      <c r="AT1039" s="174" t="s">
        <v>154</v>
      </c>
      <c r="AU1039" s="174" t="s">
        <v>152</v>
      </c>
      <c r="AV1039" s="11" t="s">
        <v>23</v>
      </c>
      <c r="AW1039" s="11" t="s">
        <v>36</v>
      </c>
      <c r="AX1039" s="11" t="s">
        <v>72</v>
      </c>
      <c r="AY1039" s="174" t="s">
        <v>143</v>
      </c>
    </row>
    <row r="1040" spans="2:65" s="12" customFormat="1" x14ac:dyDescent="0.3">
      <c r="B1040" s="179"/>
      <c r="D1040" s="171" t="s">
        <v>154</v>
      </c>
      <c r="E1040" s="180" t="s">
        <v>3</v>
      </c>
      <c r="F1040" s="181" t="s">
        <v>1428</v>
      </c>
      <c r="H1040" s="182">
        <v>134</v>
      </c>
      <c r="I1040" s="183"/>
      <c r="L1040" s="179"/>
      <c r="M1040" s="184"/>
      <c r="N1040" s="185"/>
      <c r="O1040" s="185"/>
      <c r="P1040" s="185"/>
      <c r="Q1040" s="185"/>
      <c r="R1040" s="185"/>
      <c r="S1040" s="185"/>
      <c r="T1040" s="186"/>
      <c r="AT1040" s="180" t="s">
        <v>154</v>
      </c>
      <c r="AU1040" s="180" t="s">
        <v>152</v>
      </c>
      <c r="AV1040" s="12" t="s">
        <v>152</v>
      </c>
      <c r="AW1040" s="12" t="s">
        <v>36</v>
      </c>
      <c r="AX1040" s="12" t="s">
        <v>72</v>
      </c>
      <c r="AY1040" s="180" t="s">
        <v>143</v>
      </c>
    </row>
    <row r="1041" spans="2:65" s="11" customFormat="1" x14ac:dyDescent="0.3">
      <c r="B1041" s="170"/>
      <c r="D1041" s="171" t="s">
        <v>154</v>
      </c>
      <c r="E1041" s="172" t="s">
        <v>3</v>
      </c>
      <c r="F1041" s="173" t="s">
        <v>1429</v>
      </c>
      <c r="H1041" s="174" t="s">
        <v>3</v>
      </c>
      <c r="I1041" s="175"/>
      <c r="L1041" s="170"/>
      <c r="M1041" s="176"/>
      <c r="N1041" s="177"/>
      <c r="O1041" s="177"/>
      <c r="P1041" s="177"/>
      <c r="Q1041" s="177"/>
      <c r="R1041" s="177"/>
      <c r="S1041" s="177"/>
      <c r="T1041" s="178"/>
      <c r="AT1041" s="174" t="s">
        <v>154</v>
      </c>
      <c r="AU1041" s="174" t="s">
        <v>152</v>
      </c>
      <c r="AV1041" s="11" t="s">
        <v>23</v>
      </c>
      <c r="AW1041" s="11" t="s">
        <v>36</v>
      </c>
      <c r="AX1041" s="11" t="s">
        <v>72</v>
      </c>
      <c r="AY1041" s="174" t="s">
        <v>143</v>
      </c>
    </row>
    <row r="1042" spans="2:65" s="12" customFormat="1" x14ac:dyDescent="0.3">
      <c r="B1042" s="179"/>
      <c r="D1042" s="171" t="s">
        <v>154</v>
      </c>
      <c r="E1042" s="180" t="s">
        <v>3</v>
      </c>
      <c r="F1042" s="181" t="s">
        <v>1430</v>
      </c>
      <c r="H1042" s="182">
        <v>16</v>
      </c>
      <c r="I1042" s="183"/>
      <c r="L1042" s="179"/>
      <c r="M1042" s="184"/>
      <c r="N1042" s="185"/>
      <c r="O1042" s="185"/>
      <c r="P1042" s="185"/>
      <c r="Q1042" s="185"/>
      <c r="R1042" s="185"/>
      <c r="S1042" s="185"/>
      <c r="T1042" s="186"/>
      <c r="AT1042" s="180" t="s">
        <v>154</v>
      </c>
      <c r="AU1042" s="180" t="s">
        <v>152</v>
      </c>
      <c r="AV1042" s="12" t="s">
        <v>152</v>
      </c>
      <c r="AW1042" s="12" t="s">
        <v>36</v>
      </c>
      <c r="AX1042" s="12" t="s">
        <v>72</v>
      </c>
      <c r="AY1042" s="180" t="s">
        <v>143</v>
      </c>
    </row>
    <row r="1043" spans="2:65" s="12" customFormat="1" x14ac:dyDescent="0.3">
      <c r="B1043" s="179"/>
      <c r="D1043" s="171" t="s">
        <v>154</v>
      </c>
      <c r="E1043" s="180" t="s">
        <v>3</v>
      </c>
      <c r="F1043" s="181" t="s">
        <v>1431</v>
      </c>
      <c r="H1043" s="182">
        <v>10.5</v>
      </c>
      <c r="I1043" s="183"/>
      <c r="L1043" s="179"/>
      <c r="M1043" s="184"/>
      <c r="N1043" s="185"/>
      <c r="O1043" s="185"/>
      <c r="P1043" s="185"/>
      <c r="Q1043" s="185"/>
      <c r="R1043" s="185"/>
      <c r="S1043" s="185"/>
      <c r="T1043" s="186"/>
      <c r="AT1043" s="180" t="s">
        <v>154</v>
      </c>
      <c r="AU1043" s="180" t="s">
        <v>152</v>
      </c>
      <c r="AV1043" s="12" t="s">
        <v>152</v>
      </c>
      <c r="AW1043" s="12" t="s">
        <v>36</v>
      </c>
      <c r="AX1043" s="12" t="s">
        <v>72</v>
      </c>
      <c r="AY1043" s="180" t="s">
        <v>143</v>
      </c>
    </row>
    <row r="1044" spans="2:65" s="12" customFormat="1" x14ac:dyDescent="0.3">
      <c r="B1044" s="179"/>
      <c r="D1044" s="171" t="s">
        <v>154</v>
      </c>
      <c r="E1044" s="180" t="s">
        <v>3</v>
      </c>
      <c r="F1044" s="181" t="s">
        <v>1432</v>
      </c>
      <c r="H1044" s="182">
        <v>19</v>
      </c>
      <c r="I1044" s="183"/>
      <c r="L1044" s="179"/>
      <c r="M1044" s="184"/>
      <c r="N1044" s="185"/>
      <c r="O1044" s="185"/>
      <c r="P1044" s="185"/>
      <c r="Q1044" s="185"/>
      <c r="R1044" s="185"/>
      <c r="S1044" s="185"/>
      <c r="T1044" s="186"/>
      <c r="AT1044" s="180" t="s">
        <v>154</v>
      </c>
      <c r="AU1044" s="180" t="s">
        <v>152</v>
      </c>
      <c r="AV1044" s="12" t="s">
        <v>152</v>
      </c>
      <c r="AW1044" s="12" t="s">
        <v>36</v>
      </c>
      <c r="AX1044" s="12" t="s">
        <v>72</v>
      </c>
      <c r="AY1044" s="180" t="s">
        <v>143</v>
      </c>
    </row>
    <row r="1045" spans="2:65" s="12" customFormat="1" x14ac:dyDescent="0.3">
      <c r="B1045" s="179"/>
      <c r="D1045" s="171" t="s">
        <v>154</v>
      </c>
      <c r="E1045" s="180" t="s">
        <v>3</v>
      </c>
      <c r="F1045" s="181" t="s">
        <v>1433</v>
      </c>
      <c r="H1045" s="182">
        <v>9.5</v>
      </c>
      <c r="I1045" s="183"/>
      <c r="L1045" s="179"/>
      <c r="M1045" s="184"/>
      <c r="N1045" s="185"/>
      <c r="O1045" s="185"/>
      <c r="P1045" s="185"/>
      <c r="Q1045" s="185"/>
      <c r="R1045" s="185"/>
      <c r="S1045" s="185"/>
      <c r="T1045" s="186"/>
      <c r="AT1045" s="180" t="s">
        <v>154</v>
      </c>
      <c r="AU1045" s="180" t="s">
        <v>152</v>
      </c>
      <c r="AV1045" s="12" t="s">
        <v>152</v>
      </c>
      <c r="AW1045" s="12" t="s">
        <v>36</v>
      </c>
      <c r="AX1045" s="12" t="s">
        <v>72</v>
      </c>
      <c r="AY1045" s="180" t="s">
        <v>143</v>
      </c>
    </row>
    <row r="1046" spans="2:65" s="13" customFormat="1" x14ac:dyDescent="0.3">
      <c r="B1046" s="187"/>
      <c r="D1046" s="188" t="s">
        <v>154</v>
      </c>
      <c r="E1046" s="189" t="s">
        <v>3</v>
      </c>
      <c r="F1046" s="190" t="s">
        <v>159</v>
      </c>
      <c r="H1046" s="191">
        <v>189</v>
      </c>
      <c r="I1046" s="192"/>
      <c r="L1046" s="187"/>
      <c r="M1046" s="193"/>
      <c r="N1046" s="194"/>
      <c r="O1046" s="194"/>
      <c r="P1046" s="194"/>
      <c r="Q1046" s="194"/>
      <c r="R1046" s="194"/>
      <c r="S1046" s="194"/>
      <c r="T1046" s="195"/>
      <c r="AT1046" s="196" t="s">
        <v>154</v>
      </c>
      <c r="AU1046" s="196" t="s">
        <v>152</v>
      </c>
      <c r="AV1046" s="13" t="s">
        <v>151</v>
      </c>
      <c r="AW1046" s="13" t="s">
        <v>36</v>
      </c>
      <c r="AX1046" s="13" t="s">
        <v>23</v>
      </c>
      <c r="AY1046" s="196" t="s">
        <v>143</v>
      </c>
    </row>
    <row r="1047" spans="2:65" s="1" customFormat="1" ht="31.5" customHeight="1" x14ac:dyDescent="0.3">
      <c r="B1047" s="158"/>
      <c r="C1047" s="159" t="s">
        <v>1434</v>
      </c>
      <c r="D1047" s="159" t="s">
        <v>146</v>
      </c>
      <c r="E1047" s="160" t="s">
        <v>1435</v>
      </c>
      <c r="F1047" s="161" t="s">
        <v>1436</v>
      </c>
      <c r="G1047" s="162" t="s">
        <v>212</v>
      </c>
      <c r="H1047" s="163">
        <v>7.1</v>
      </c>
      <c r="I1047" s="322">
        <v>0</v>
      </c>
      <c r="J1047" s="164">
        <f>ROUND(I1047*H1047,2)</f>
        <v>0</v>
      </c>
      <c r="K1047" s="161" t="s">
        <v>150</v>
      </c>
      <c r="L1047" s="34"/>
      <c r="M1047" s="165" t="s">
        <v>3</v>
      </c>
      <c r="N1047" s="166" t="s">
        <v>44</v>
      </c>
      <c r="O1047" s="35"/>
      <c r="P1047" s="167">
        <f>O1047*H1047</f>
        <v>0</v>
      </c>
      <c r="Q1047" s="167">
        <v>0</v>
      </c>
      <c r="R1047" s="167">
        <f>Q1047*H1047</f>
        <v>0</v>
      </c>
      <c r="S1047" s="167">
        <v>2.2000000000000002</v>
      </c>
      <c r="T1047" s="168">
        <f>S1047*H1047</f>
        <v>15.620000000000001</v>
      </c>
      <c r="AR1047" s="18" t="s">
        <v>151</v>
      </c>
      <c r="AT1047" s="18" t="s">
        <v>146</v>
      </c>
      <c r="AU1047" s="18" t="s">
        <v>152</v>
      </c>
      <c r="AY1047" s="18" t="s">
        <v>143</v>
      </c>
      <c r="BE1047" s="169">
        <f>IF(N1047="základní",J1047,0)</f>
        <v>0</v>
      </c>
      <c r="BF1047" s="169">
        <f>IF(N1047="snížená",J1047,0)</f>
        <v>0</v>
      </c>
      <c r="BG1047" s="169">
        <f>IF(N1047="zákl. přenesená",J1047,0)</f>
        <v>0</v>
      </c>
      <c r="BH1047" s="169">
        <f>IF(N1047="sníž. přenesená",J1047,0)</f>
        <v>0</v>
      </c>
      <c r="BI1047" s="169">
        <f>IF(N1047="nulová",J1047,0)</f>
        <v>0</v>
      </c>
      <c r="BJ1047" s="18" t="s">
        <v>152</v>
      </c>
      <c r="BK1047" s="169">
        <f>ROUND(I1047*H1047,2)</f>
        <v>0</v>
      </c>
      <c r="BL1047" s="18" t="s">
        <v>151</v>
      </c>
      <c r="BM1047" s="18" t="s">
        <v>1437</v>
      </c>
    </row>
    <row r="1048" spans="2:65" s="11" customFormat="1" x14ac:dyDescent="0.3">
      <c r="B1048" s="170"/>
      <c r="D1048" s="171" t="s">
        <v>154</v>
      </c>
      <c r="E1048" s="172" t="s">
        <v>3</v>
      </c>
      <c r="F1048" s="173" t="s">
        <v>1325</v>
      </c>
      <c r="H1048" s="174" t="s">
        <v>3</v>
      </c>
      <c r="I1048" s="175"/>
      <c r="L1048" s="170"/>
      <c r="M1048" s="176"/>
      <c r="N1048" s="177"/>
      <c r="O1048" s="177"/>
      <c r="P1048" s="177"/>
      <c r="Q1048" s="177"/>
      <c r="R1048" s="177"/>
      <c r="S1048" s="177"/>
      <c r="T1048" s="178"/>
      <c r="AT1048" s="174" t="s">
        <v>154</v>
      </c>
      <c r="AU1048" s="174" t="s">
        <v>152</v>
      </c>
      <c r="AV1048" s="11" t="s">
        <v>23</v>
      </c>
      <c r="AW1048" s="11" t="s">
        <v>36</v>
      </c>
      <c r="AX1048" s="11" t="s">
        <v>72</v>
      </c>
      <c r="AY1048" s="174" t="s">
        <v>143</v>
      </c>
    </row>
    <row r="1049" spans="2:65" s="11" customFormat="1" x14ac:dyDescent="0.3">
      <c r="B1049" s="170"/>
      <c r="D1049" s="171" t="s">
        <v>154</v>
      </c>
      <c r="E1049" s="172" t="s">
        <v>3</v>
      </c>
      <c r="F1049" s="173" t="s">
        <v>1438</v>
      </c>
      <c r="H1049" s="174" t="s">
        <v>3</v>
      </c>
      <c r="I1049" s="175"/>
      <c r="L1049" s="170"/>
      <c r="M1049" s="176"/>
      <c r="N1049" s="177"/>
      <c r="O1049" s="177"/>
      <c r="P1049" s="177"/>
      <c r="Q1049" s="177"/>
      <c r="R1049" s="177"/>
      <c r="S1049" s="177"/>
      <c r="T1049" s="178"/>
      <c r="AT1049" s="174" t="s">
        <v>154</v>
      </c>
      <c r="AU1049" s="174" t="s">
        <v>152</v>
      </c>
      <c r="AV1049" s="11" t="s">
        <v>23</v>
      </c>
      <c r="AW1049" s="11" t="s">
        <v>36</v>
      </c>
      <c r="AX1049" s="11" t="s">
        <v>72</v>
      </c>
      <c r="AY1049" s="174" t="s">
        <v>143</v>
      </c>
    </row>
    <row r="1050" spans="2:65" s="12" customFormat="1" x14ac:dyDescent="0.3">
      <c r="B1050" s="179"/>
      <c r="D1050" s="171" t="s">
        <v>154</v>
      </c>
      <c r="E1050" s="180" t="s">
        <v>3</v>
      </c>
      <c r="F1050" s="181" t="s">
        <v>1439</v>
      </c>
      <c r="H1050" s="182">
        <v>5.4080000000000004</v>
      </c>
      <c r="I1050" s="183"/>
      <c r="L1050" s="179"/>
      <c r="M1050" s="184"/>
      <c r="N1050" s="185"/>
      <c r="O1050" s="185"/>
      <c r="P1050" s="185"/>
      <c r="Q1050" s="185"/>
      <c r="R1050" s="185"/>
      <c r="S1050" s="185"/>
      <c r="T1050" s="186"/>
      <c r="AT1050" s="180" t="s">
        <v>154</v>
      </c>
      <c r="AU1050" s="180" t="s">
        <v>152</v>
      </c>
      <c r="AV1050" s="12" t="s">
        <v>152</v>
      </c>
      <c r="AW1050" s="12" t="s">
        <v>36</v>
      </c>
      <c r="AX1050" s="12" t="s">
        <v>72</v>
      </c>
      <c r="AY1050" s="180" t="s">
        <v>143</v>
      </c>
    </row>
    <row r="1051" spans="2:65" s="12" customFormat="1" x14ac:dyDescent="0.3">
      <c r="B1051" s="179"/>
      <c r="D1051" s="171" t="s">
        <v>154</v>
      </c>
      <c r="E1051" s="180" t="s">
        <v>3</v>
      </c>
      <c r="F1051" s="181" t="s">
        <v>1440</v>
      </c>
      <c r="H1051" s="182">
        <v>1.6919999999999999</v>
      </c>
      <c r="I1051" s="183"/>
      <c r="L1051" s="179"/>
      <c r="M1051" s="184"/>
      <c r="N1051" s="185"/>
      <c r="O1051" s="185"/>
      <c r="P1051" s="185"/>
      <c r="Q1051" s="185"/>
      <c r="R1051" s="185"/>
      <c r="S1051" s="185"/>
      <c r="T1051" s="186"/>
      <c r="AT1051" s="180" t="s">
        <v>154</v>
      </c>
      <c r="AU1051" s="180" t="s">
        <v>152</v>
      </c>
      <c r="AV1051" s="12" t="s">
        <v>152</v>
      </c>
      <c r="AW1051" s="12" t="s">
        <v>36</v>
      </c>
      <c r="AX1051" s="12" t="s">
        <v>72</v>
      </c>
      <c r="AY1051" s="180" t="s">
        <v>143</v>
      </c>
    </row>
    <row r="1052" spans="2:65" s="13" customFormat="1" x14ac:dyDescent="0.3">
      <c r="B1052" s="187"/>
      <c r="D1052" s="188" t="s">
        <v>154</v>
      </c>
      <c r="E1052" s="189" t="s">
        <v>3</v>
      </c>
      <c r="F1052" s="190" t="s">
        <v>159</v>
      </c>
      <c r="H1052" s="191">
        <v>7.1</v>
      </c>
      <c r="I1052" s="192"/>
      <c r="L1052" s="187"/>
      <c r="M1052" s="193"/>
      <c r="N1052" s="194"/>
      <c r="O1052" s="194"/>
      <c r="P1052" s="194"/>
      <c r="Q1052" s="194"/>
      <c r="R1052" s="194"/>
      <c r="S1052" s="194"/>
      <c r="T1052" s="195"/>
      <c r="AT1052" s="196" t="s">
        <v>154</v>
      </c>
      <c r="AU1052" s="196" t="s">
        <v>152</v>
      </c>
      <c r="AV1052" s="13" t="s">
        <v>151</v>
      </c>
      <c r="AW1052" s="13" t="s">
        <v>36</v>
      </c>
      <c r="AX1052" s="13" t="s">
        <v>23</v>
      </c>
      <c r="AY1052" s="196" t="s">
        <v>143</v>
      </c>
    </row>
    <row r="1053" spans="2:65" s="1" customFormat="1" ht="31.5" customHeight="1" x14ac:dyDescent="0.3">
      <c r="B1053" s="158"/>
      <c r="C1053" s="159" t="s">
        <v>1441</v>
      </c>
      <c r="D1053" s="159" t="s">
        <v>146</v>
      </c>
      <c r="E1053" s="160" t="s">
        <v>1442</v>
      </c>
      <c r="F1053" s="161" t="s">
        <v>1443</v>
      </c>
      <c r="G1053" s="162" t="s">
        <v>212</v>
      </c>
      <c r="H1053" s="163">
        <v>44.2</v>
      </c>
      <c r="I1053" s="322">
        <v>0</v>
      </c>
      <c r="J1053" s="164">
        <f>ROUND(I1053*H1053,2)</f>
        <v>0</v>
      </c>
      <c r="K1053" s="161" t="s">
        <v>150</v>
      </c>
      <c r="L1053" s="34"/>
      <c r="M1053" s="165" t="s">
        <v>3</v>
      </c>
      <c r="N1053" s="166" t="s">
        <v>44</v>
      </c>
      <c r="O1053" s="35"/>
      <c r="P1053" s="167">
        <f>O1053*H1053</f>
        <v>0</v>
      </c>
      <c r="Q1053" s="167">
        <v>0</v>
      </c>
      <c r="R1053" s="167">
        <f>Q1053*H1053</f>
        <v>0</v>
      </c>
      <c r="S1053" s="167">
        <v>2.2000000000000002</v>
      </c>
      <c r="T1053" s="168">
        <f>S1053*H1053</f>
        <v>97.240000000000009</v>
      </c>
      <c r="AR1053" s="18" t="s">
        <v>151</v>
      </c>
      <c r="AT1053" s="18" t="s">
        <v>146</v>
      </c>
      <c r="AU1053" s="18" t="s">
        <v>152</v>
      </c>
      <c r="AY1053" s="18" t="s">
        <v>143</v>
      </c>
      <c r="BE1053" s="169">
        <f>IF(N1053="základní",J1053,0)</f>
        <v>0</v>
      </c>
      <c r="BF1053" s="169">
        <f>IF(N1053="snížená",J1053,0)</f>
        <v>0</v>
      </c>
      <c r="BG1053" s="169">
        <f>IF(N1053="zákl. přenesená",J1053,0)</f>
        <v>0</v>
      </c>
      <c r="BH1053" s="169">
        <f>IF(N1053="sníž. přenesená",J1053,0)</f>
        <v>0</v>
      </c>
      <c r="BI1053" s="169">
        <f>IF(N1053="nulová",J1053,0)</f>
        <v>0</v>
      </c>
      <c r="BJ1053" s="18" t="s">
        <v>152</v>
      </c>
      <c r="BK1053" s="169">
        <f>ROUND(I1053*H1053,2)</f>
        <v>0</v>
      </c>
      <c r="BL1053" s="18" t="s">
        <v>151</v>
      </c>
      <c r="BM1053" s="18" t="s">
        <v>1444</v>
      </c>
    </row>
    <row r="1054" spans="2:65" s="11" customFormat="1" x14ac:dyDescent="0.3">
      <c r="B1054" s="170"/>
      <c r="D1054" s="171" t="s">
        <v>154</v>
      </c>
      <c r="E1054" s="172" t="s">
        <v>3</v>
      </c>
      <c r="F1054" s="173" t="s">
        <v>430</v>
      </c>
      <c r="H1054" s="174" t="s">
        <v>3</v>
      </c>
      <c r="I1054" s="175"/>
      <c r="L1054" s="170"/>
      <c r="M1054" s="176"/>
      <c r="N1054" s="177"/>
      <c r="O1054" s="177"/>
      <c r="P1054" s="177"/>
      <c r="Q1054" s="177"/>
      <c r="R1054" s="177"/>
      <c r="S1054" s="177"/>
      <c r="T1054" s="178"/>
      <c r="AT1054" s="174" t="s">
        <v>154</v>
      </c>
      <c r="AU1054" s="174" t="s">
        <v>152</v>
      </c>
      <c r="AV1054" s="11" t="s">
        <v>23</v>
      </c>
      <c r="AW1054" s="11" t="s">
        <v>36</v>
      </c>
      <c r="AX1054" s="11" t="s">
        <v>72</v>
      </c>
      <c r="AY1054" s="174" t="s">
        <v>143</v>
      </c>
    </row>
    <row r="1055" spans="2:65" s="11" customFormat="1" x14ac:dyDescent="0.3">
      <c r="B1055" s="170"/>
      <c r="D1055" s="171" t="s">
        <v>154</v>
      </c>
      <c r="E1055" s="172" t="s">
        <v>3</v>
      </c>
      <c r="F1055" s="173" t="s">
        <v>1445</v>
      </c>
      <c r="H1055" s="174" t="s">
        <v>3</v>
      </c>
      <c r="I1055" s="175"/>
      <c r="L1055" s="170"/>
      <c r="M1055" s="176"/>
      <c r="N1055" s="177"/>
      <c r="O1055" s="177"/>
      <c r="P1055" s="177"/>
      <c r="Q1055" s="177"/>
      <c r="R1055" s="177"/>
      <c r="S1055" s="177"/>
      <c r="T1055" s="178"/>
      <c r="AT1055" s="174" t="s">
        <v>154</v>
      </c>
      <c r="AU1055" s="174" t="s">
        <v>152</v>
      </c>
      <c r="AV1055" s="11" t="s">
        <v>23</v>
      </c>
      <c r="AW1055" s="11" t="s">
        <v>36</v>
      </c>
      <c r="AX1055" s="11" t="s">
        <v>72</v>
      </c>
      <c r="AY1055" s="174" t="s">
        <v>143</v>
      </c>
    </row>
    <row r="1056" spans="2:65" s="12" customFormat="1" x14ac:dyDescent="0.3">
      <c r="B1056" s="179"/>
      <c r="D1056" s="171" t="s">
        <v>154</v>
      </c>
      <c r="E1056" s="180" t="s">
        <v>3</v>
      </c>
      <c r="F1056" s="181" t="s">
        <v>1446</v>
      </c>
      <c r="H1056" s="182">
        <v>8.7449999999999992</v>
      </c>
      <c r="I1056" s="183"/>
      <c r="L1056" s="179"/>
      <c r="M1056" s="184"/>
      <c r="N1056" s="185"/>
      <c r="O1056" s="185"/>
      <c r="P1056" s="185"/>
      <c r="Q1056" s="185"/>
      <c r="R1056" s="185"/>
      <c r="S1056" s="185"/>
      <c r="T1056" s="186"/>
      <c r="AT1056" s="180" t="s">
        <v>154</v>
      </c>
      <c r="AU1056" s="180" t="s">
        <v>152</v>
      </c>
      <c r="AV1056" s="12" t="s">
        <v>152</v>
      </c>
      <c r="AW1056" s="12" t="s">
        <v>36</v>
      </c>
      <c r="AX1056" s="12" t="s">
        <v>72</v>
      </c>
      <c r="AY1056" s="180" t="s">
        <v>143</v>
      </c>
    </row>
    <row r="1057" spans="2:65" s="12" customFormat="1" x14ac:dyDescent="0.3">
      <c r="B1057" s="179"/>
      <c r="D1057" s="171" t="s">
        <v>154</v>
      </c>
      <c r="E1057" s="180" t="s">
        <v>3</v>
      </c>
      <c r="F1057" s="181" t="s">
        <v>1447</v>
      </c>
      <c r="H1057" s="182">
        <v>20.64</v>
      </c>
      <c r="I1057" s="183"/>
      <c r="L1057" s="179"/>
      <c r="M1057" s="184"/>
      <c r="N1057" s="185"/>
      <c r="O1057" s="185"/>
      <c r="P1057" s="185"/>
      <c r="Q1057" s="185"/>
      <c r="R1057" s="185"/>
      <c r="S1057" s="185"/>
      <c r="T1057" s="186"/>
      <c r="AT1057" s="180" t="s">
        <v>154</v>
      </c>
      <c r="AU1057" s="180" t="s">
        <v>152</v>
      </c>
      <c r="AV1057" s="12" t="s">
        <v>152</v>
      </c>
      <c r="AW1057" s="12" t="s">
        <v>36</v>
      </c>
      <c r="AX1057" s="12" t="s">
        <v>72</v>
      </c>
      <c r="AY1057" s="180" t="s">
        <v>143</v>
      </c>
    </row>
    <row r="1058" spans="2:65" s="12" customFormat="1" x14ac:dyDescent="0.3">
      <c r="B1058" s="179"/>
      <c r="D1058" s="171" t="s">
        <v>154</v>
      </c>
      <c r="E1058" s="180" t="s">
        <v>3</v>
      </c>
      <c r="F1058" s="181" t="s">
        <v>1448</v>
      </c>
      <c r="H1058" s="182">
        <v>14.815</v>
      </c>
      <c r="I1058" s="183"/>
      <c r="L1058" s="179"/>
      <c r="M1058" s="184"/>
      <c r="N1058" s="185"/>
      <c r="O1058" s="185"/>
      <c r="P1058" s="185"/>
      <c r="Q1058" s="185"/>
      <c r="R1058" s="185"/>
      <c r="S1058" s="185"/>
      <c r="T1058" s="186"/>
      <c r="AT1058" s="180" t="s">
        <v>154</v>
      </c>
      <c r="AU1058" s="180" t="s">
        <v>152</v>
      </c>
      <c r="AV1058" s="12" t="s">
        <v>152</v>
      </c>
      <c r="AW1058" s="12" t="s">
        <v>36</v>
      </c>
      <c r="AX1058" s="12" t="s">
        <v>72</v>
      </c>
      <c r="AY1058" s="180" t="s">
        <v>143</v>
      </c>
    </row>
    <row r="1059" spans="2:65" s="13" customFormat="1" x14ac:dyDescent="0.3">
      <c r="B1059" s="187"/>
      <c r="D1059" s="188" t="s">
        <v>154</v>
      </c>
      <c r="E1059" s="189" t="s">
        <v>3</v>
      </c>
      <c r="F1059" s="190" t="s">
        <v>159</v>
      </c>
      <c r="H1059" s="191">
        <v>44.2</v>
      </c>
      <c r="I1059" s="192"/>
      <c r="L1059" s="187"/>
      <c r="M1059" s="193"/>
      <c r="N1059" s="194"/>
      <c r="O1059" s="194"/>
      <c r="P1059" s="194"/>
      <c r="Q1059" s="194"/>
      <c r="R1059" s="194"/>
      <c r="S1059" s="194"/>
      <c r="T1059" s="195"/>
      <c r="AT1059" s="196" t="s">
        <v>154</v>
      </c>
      <c r="AU1059" s="196" t="s">
        <v>152</v>
      </c>
      <c r="AV1059" s="13" t="s">
        <v>151</v>
      </c>
      <c r="AW1059" s="13" t="s">
        <v>36</v>
      </c>
      <c r="AX1059" s="13" t="s">
        <v>23</v>
      </c>
      <c r="AY1059" s="196" t="s">
        <v>143</v>
      </c>
    </row>
    <row r="1060" spans="2:65" s="1" customFormat="1" ht="22.5" customHeight="1" x14ac:dyDescent="0.3">
      <c r="B1060" s="158"/>
      <c r="C1060" s="159" t="s">
        <v>1449</v>
      </c>
      <c r="D1060" s="159" t="s">
        <v>146</v>
      </c>
      <c r="E1060" s="160" t="s">
        <v>1450</v>
      </c>
      <c r="F1060" s="161" t="s">
        <v>1451</v>
      </c>
      <c r="G1060" s="162" t="s">
        <v>212</v>
      </c>
      <c r="H1060" s="163">
        <v>32</v>
      </c>
      <c r="I1060" s="322">
        <v>0</v>
      </c>
      <c r="J1060" s="164">
        <f>ROUND(I1060*H1060,2)</f>
        <v>0</v>
      </c>
      <c r="K1060" s="161" t="s">
        <v>150</v>
      </c>
      <c r="L1060" s="34"/>
      <c r="M1060" s="165" t="s">
        <v>3</v>
      </c>
      <c r="N1060" s="166" t="s">
        <v>44</v>
      </c>
      <c r="O1060" s="35"/>
      <c r="P1060" s="167">
        <f>O1060*H1060</f>
        <v>0</v>
      </c>
      <c r="Q1060" s="167">
        <v>0</v>
      </c>
      <c r="R1060" s="167">
        <f>Q1060*H1060</f>
        <v>0</v>
      </c>
      <c r="S1060" s="167">
        <v>2.9000000000000001E-2</v>
      </c>
      <c r="T1060" s="168">
        <f>S1060*H1060</f>
        <v>0.92800000000000005</v>
      </c>
      <c r="AR1060" s="18" t="s">
        <v>151</v>
      </c>
      <c r="AT1060" s="18" t="s">
        <v>146</v>
      </c>
      <c r="AU1060" s="18" t="s">
        <v>152</v>
      </c>
      <c r="AY1060" s="18" t="s">
        <v>143</v>
      </c>
      <c r="BE1060" s="169">
        <f>IF(N1060="základní",J1060,0)</f>
        <v>0</v>
      </c>
      <c r="BF1060" s="169">
        <f>IF(N1060="snížená",J1060,0)</f>
        <v>0</v>
      </c>
      <c r="BG1060" s="169">
        <f>IF(N1060="zákl. přenesená",J1060,0)</f>
        <v>0</v>
      </c>
      <c r="BH1060" s="169">
        <f>IF(N1060="sníž. přenesená",J1060,0)</f>
        <v>0</v>
      </c>
      <c r="BI1060" s="169">
        <f>IF(N1060="nulová",J1060,0)</f>
        <v>0</v>
      </c>
      <c r="BJ1060" s="18" t="s">
        <v>152</v>
      </c>
      <c r="BK1060" s="169">
        <f>ROUND(I1060*H1060,2)</f>
        <v>0</v>
      </c>
      <c r="BL1060" s="18" t="s">
        <v>151</v>
      </c>
      <c r="BM1060" s="18" t="s">
        <v>1452</v>
      </c>
    </row>
    <row r="1061" spans="2:65" s="1" customFormat="1" ht="22.5" customHeight="1" x14ac:dyDescent="0.3">
      <c r="B1061" s="158"/>
      <c r="C1061" s="159" t="s">
        <v>1453</v>
      </c>
      <c r="D1061" s="159" t="s">
        <v>146</v>
      </c>
      <c r="E1061" s="160" t="s">
        <v>1454</v>
      </c>
      <c r="F1061" s="161" t="s">
        <v>1455</v>
      </c>
      <c r="G1061" s="162" t="s">
        <v>149</v>
      </c>
      <c r="H1061" s="163">
        <v>324</v>
      </c>
      <c r="I1061" s="322">
        <v>0</v>
      </c>
      <c r="J1061" s="164">
        <f>ROUND(I1061*H1061,2)</f>
        <v>0</v>
      </c>
      <c r="K1061" s="161" t="s">
        <v>150</v>
      </c>
      <c r="L1061" s="34"/>
      <c r="M1061" s="165" t="s">
        <v>3</v>
      </c>
      <c r="N1061" s="166" t="s">
        <v>44</v>
      </c>
      <c r="O1061" s="35"/>
      <c r="P1061" s="167">
        <f>O1061*H1061</f>
        <v>0</v>
      </c>
      <c r="Q1061" s="167">
        <v>0</v>
      </c>
      <c r="R1061" s="167">
        <f>Q1061*H1061</f>
        <v>0</v>
      </c>
      <c r="S1061" s="167">
        <v>4.0000000000000001E-3</v>
      </c>
      <c r="T1061" s="168">
        <f>S1061*H1061</f>
        <v>1.296</v>
      </c>
      <c r="AR1061" s="18" t="s">
        <v>151</v>
      </c>
      <c r="AT1061" s="18" t="s">
        <v>146</v>
      </c>
      <c r="AU1061" s="18" t="s">
        <v>152</v>
      </c>
      <c r="AY1061" s="18" t="s">
        <v>143</v>
      </c>
      <c r="BE1061" s="169">
        <f>IF(N1061="základní",J1061,0)</f>
        <v>0</v>
      </c>
      <c r="BF1061" s="169">
        <f>IF(N1061="snížená",J1061,0)</f>
        <v>0</v>
      </c>
      <c r="BG1061" s="169">
        <f>IF(N1061="zákl. přenesená",J1061,0)</f>
        <v>0</v>
      </c>
      <c r="BH1061" s="169">
        <f>IF(N1061="sníž. přenesená",J1061,0)</f>
        <v>0</v>
      </c>
      <c r="BI1061" s="169">
        <f>IF(N1061="nulová",J1061,0)</f>
        <v>0</v>
      </c>
      <c r="BJ1061" s="18" t="s">
        <v>152</v>
      </c>
      <c r="BK1061" s="169">
        <f>ROUND(I1061*H1061,2)</f>
        <v>0</v>
      </c>
      <c r="BL1061" s="18" t="s">
        <v>151</v>
      </c>
      <c r="BM1061" s="18" t="s">
        <v>1456</v>
      </c>
    </row>
    <row r="1062" spans="2:65" s="11" customFormat="1" x14ac:dyDescent="0.3">
      <c r="B1062" s="170"/>
      <c r="D1062" s="171" t="s">
        <v>154</v>
      </c>
      <c r="E1062" s="172" t="s">
        <v>3</v>
      </c>
      <c r="F1062" s="173" t="s">
        <v>430</v>
      </c>
      <c r="H1062" s="174" t="s">
        <v>3</v>
      </c>
      <c r="I1062" s="175"/>
      <c r="L1062" s="170"/>
      <c r="M1062" s="176"/>
      <c r="N1062" s="177"/>
      <c r="O1062" s="177"/>
      <c r="P1062" s="177"/>
      <c r="Q1062" s="177"/>
      <c r="R1062" s="177"/>
      <c r="S1062" s="177"/>
      <c r="T1062" s="178"/>
      <c r="AT1062" s="174" t="s">
        <v>154</v>
      </c>
      <c r="AU1062" s="174" t="s">
        <v>152</v>
      </c>
      <c r="AV1062" s="11" t="s">
        <v>23</v>
      </c>
      <c r="AW1062" s="11" t="s">
        <v>36</v>
      </c>
      <c r="AX1062" s="11" t="s">
        <v>72</v>
      </c>
      <c r="AY1062" s="174" t="s">
        <v>143</v>
      </c>
    </row>
    <row r="1063" spans="2:65" s="11" customFormat="1" x14ac:dyDescent="0.3">
      <c r="B1063" s="170"/>
      <c r="D1063" s="171" t="s">
        <v>154</v>
      </c>
      <c r="E1063" s="172" t="s">
        <v>3</v>
      </c>
      <c r="F1063" s="173" t="s">
        <v>1457</v>
      </c>
      <c r="H1063" s="174" t="s">
        <v>3</v>
      </c>
      <c r="I1063" s="175"/>
      <c r="L1063" s="170"/>
      <c r="M1063" s="176"/>
      <c r="N1063" s="177"/>
      <c r="O1063" s="177"/>
      <c r="P1063" s="177"/>
      <c r="Q1063" s="177"/>
      <c r="R1063" s="177"/>
      <c r="S1063" s="177"/>
      <c r="T1063" s="178"/>
      <c r="AT1063" s="174" t="s">
        <v>154</v>
      </c>
      <c r="AU1063" s="174" t="s">
        <v>152</v>
      </c>
      <c r="AV1063" s="11" t="s">
        <v>23</v>
      </c>
      <c r="AW1063" s="11" t="s">
        <v>36</v>
      </c>
      <c r="AX1063" s="11" t="s">
        <v>72</v>
      </c>
      <c r="AY1063" s="174" t="s">
        <v>143</v>
      </c>
    </row>
    <row r="1064" spans="2:65" s="12" customFormat="1" x14ac:dyDescent="0.3">
      <c r="B1064" s="179"/>
      <c r="D1064" s="171" t="s">
        <v>154</v>
      </c>
      <c r="E1064" s="180" t="s">
        <v>3</v>
      </c>
      <c r="F1064" s="181" t="s">
        <v>1458</v>
      </c>
      <c r="H1064" s="182">
        <v>87.45</v>
      </c>
      <c r="I1064" s="183"/>
      <c r="L1064" s="179"/>
      <c r="M1064" s="184"/>
      <c r="N1064" s="185"/>
      <c r="O1064" s="185"/>
      <c r="P1064" s="185"/>
      <c r="Q1064" s="185"/>
      <c r="R1064" s="185"/>
      <c r="S1064" s="185"/>
      <c r="T1064" s="186"/>
      <c r="AT1064" s="180" t="s">
        <v>154</v>
      </c>
      <c r="AU1064" s="180" t="s">
        <v>152</v>
      </c>
      <c r="AV1064" s="12" t="s">
        <v>152</v>
      </c>
      <c r="AW1064" s="12" t="s">
        <v>36</v>
      </c>
      <c r="AX1064" s="12" t="s">
        <v>72</v>
      </c>
      <c r="AY1064" s="180" t="s">
        <v>143</v>
      </c>
    </row>
    <row r="1065" spans="2:65" s="12" customFormat="1" x14ac:dyDescent="0.3">
      <c r="B1065" s="179"/>
      <c r="D1065" s="171" t="s">
        <v>154</v>
      </c>
      <c r="E1065" s="180" t="s">
        <v>3</v>
      </c>
      <c r="F1065" s="181" t="s">
        <v>1459</v>
      </c>
      <c r="H1065" s="182">
        <v>206.4</v>
      </c>
      <c r="I1065" s="183"/>
      <c r="L1065" s="179"/>
      <c r="M1065" s="184"/>
      <c r="N1065" s="185"/>
      <c r="O1065" s="185"/>
      <c r="P1065" s="185"/>
      <c r="Q1065" s="185"/>
      <c r="R1065" s="185"/>
      <c r="S1065" s="185"/>
      <c r="T1065" s="186"/>
      <c r="AT1065" s="180" t="s">
        <v>154</v>
      </c>
      <c r="AU1065" s="180" t="s">
        <v>152</v>
      </c>
      <c r="AV1065" s="12" t="s">
        <v>152</v>
      </c>
      <c r="AW1065" s="12" t="s">
        <v>36</v>
      </c>
      <c r="AX1065" s="12" t="s">
        <v>72</v>
      </c>
      <c r="AY1065" s="180" t="s">
        <v>143</v>
      </c>
    </row>
    <row r="1066" spans="2:65" s="12" customFormat="1" x14ac:dyDescent="0.3">
      <c r="B1066" s="179"/>
      <c r="D1066" s="171" t="s">
        <v>154</v>
      </c>
      <c r="E1066" s="180" t="s">
        <v>3</v>
      </c>
      <c r="F1066" s="181" t="s">
        <v>1460</v>
      </c>
      <c r="H1066" s="182">
        <v>30.15</v>
      </c>
      <c r="I1066" s="183"/>
      <c r="L1066" s="179"/>
      <c r="M1066" s="184"/>
      <c r="N1066" s="185"/>
      <c r="O1066" s="185"/>
      <c r="P1066" s="185"/>
      <c r="Q1066" s="185"/>
      <c r="R1066" s="185"/>
      <c r="S1066" s="185"/>
      <c r="T1066" s="186"/>
      <c r="AT1066" s="180" t="s">
        <v>154</v>
      </c>
      <c r="AU1066" s="180" t="s">
        <v>152</v>
      </c>
      <c r="AV1066" s="12" t="s">
        <v>152</v>
      </c>
      <c r="AW1066" s="12" t="s">
        <v>36</v>
      </c>
      <c r="AX1066" s="12" t="s">
        <v>72</v>
      </c>
      <c r="AY1066" s="180" t="s">
        <v>143</v>
      </c>
    </row>
    <row r="1067" spans="2:65" s="13" customFormat="1" x14ac:dyDescent="0.3">
      <c r="B1067" s="187"/>
      <c r="D1067" s="188" t="s">
        <v>154</v>
      </c>
      <c r="E1067" s="189" t="s">
        <v>3</v>
      </c>
      <c r="F1067" s="190" t="s">
        <v>159</v>
      </c>
      <c r="H1067" s="191">
        <v>324</v>
      </c>
      <c r="I1067" s="192"/>
      <c r="L1067" s="187"/>
      <c r="M1067" s="193"/>
      <c r="N1067" s="194"/>
      <c r="O1067" s="194"/>
      <c r="P1067" s="194"/>
      <c r="Q1067" s="194"/>
      <c r="R1067" s="194"/>
      <c r="S1067" s="194"/>
      <c r="T1067" s="195"/>
      <c r="AT1067" s="196" t="s">
        <v>154</v>
      </c>
      <c r="AU1067" s="196" t="s">
        <v>152</v>
      </c>
      <c r="AV1067" s="13" t="s">
        <v>151</v>
      </c>
      <c r="AW1067" s="13" t="s">
        <v>36</v>
      </c>
      <c r="AX1067" s="13" t="s">
        <v>23</v>
      </c>
      <c r="AY1067" s="196" t="s">
        <v>143</v>
      </c>
    </row>
    <row r="1068" spans="2:65" s="1" customFormat="1" ht="22.5" customHeight="1" x14ac:dyDescent="0.3">
      <c r="B1068" s="158"/>
      <c r="C1068" s="159" t="s">
        <v>1461</v>
      </c>
      <c r="D1068" s="159" t="s">
        <v>146</v>
      </c>
      <c r="E1068" s="160" t="s">
        <v>1462</v>
      </c>
      <c r="F1068" s="161" t="s">
        <v>1463</v>
      </c>
      <c r="G1068" s="162" t="s">
        <v>149</v>
      </c>
      <c r="H1068" s="163">
        <v>297</v>
      </c>
      <c r="I1068" s="322">
        <v>0</v>
      </c>
      <c r="J1068" s="164">
        <f>ROUND(I1068*H1068,2)</f>
        <v>0</v>
      </c>
      <c r="K1068" s="161" t="s">
        <v>150</v>
      </c>
      <c r="L1068" s="34"/>
      <c r="M1068" s="165" t="s">
        <v>3</v>
      </c>
      <c r="N1068" s="166" t="s">
        <v>44</v>
      </c>
      <c r="O1068" s="35"/>
      <c r="P1068" s="167">
        <f>O1068*H1068</f>
        <v>0</v>
      </c>
      <c r="Q1068" s="167">
        <v>0</v>
      </c>
      <c r="R1068" s="167">
        <f>Q1068*H1068</f>
        <v>0</v>
      </c>
      <c r="S1068" s="167">
        <v>3.3999999999999998E-3</v>
      </c>
      <c r="T1068" s="168">
        <f>S1068*H1068</f>
        <v>1.0098</v>
      </c>
      <c r="AR1068" s="18" t="s">
        <v>151</v>
      </c>
      <c r="AT1068" s="18" t="s">
        <v>146</v>
      </c>
      <c r="AU1068" s="18" t="s">
        <v>152</v>
      </c>
      <c r="AY1068" s="18" t="s">
        <v>143</v>
      </c>
      <c r="BE1068" s="169">
        <f>IF(N1068="základní",J1068,0)</f>
        <v>0</v>
      </c>
      <c r="BF1068" s="169">
        <f>IF(N1068="snížená",J1068,0)</f>
        <v>0</v>
      </c>
      <c r="BG1068" s="169">
        <f>IF(N1068="zákl. přenesená",J1068,0)</f>
        <v>0</v>
      </c>
      <c r="BH1068" s="169">
        <f>IF(N1068="sníž. přenesená",J1068,0)</f>
        <v>0</v>
      </c>
      <c r="BI1068" s="169">
        <f>IF(N1068="nulová",J1068,0)</f>
        <v>0</v>
      </c>
      <c r="BJ1068" s="18" t="s">
        <v>152</v>
      </c>
      <c r="BK1068" s="169">
        <f>ROUND(I1068*H1068,2)</f>
        <v>0</v>
      </c>
      <c r="BL1068" s="18" t="s">
        <v>151</v>
      </c>
      <c r="BM1068" s="18" t="s">
        <v>1464</v>
      </c>
    </row>
    <row r="1069" spans="2:65" s="11" customFormat="1" x14ac:dyDescent="0.3">
      <c r="B1069" s="170"/>
      <c r="D1069" s="171" t="s">
        <v>154</v>
      </c>
      <c r="E1069" s="172" t="s">
        <v>3</v>
      </c>
      <c r="F1069" s="173" t="s">
        <v>430</v>
      </c>
      <c r="H1069" s="174" t="s">
        <v>3</v>
      </c>
      <c r="I1069" s="175"/>
      <c r="L1069" s="170"/>
      <c r="M1069" s="176"/>
      <c r="N1069" s="177"/>
      <c r="O1069" s="177"/>
      <c r="P1069" s="177"/>
      <c r="Q1069" s="177"/>
      <c r="R1069" s="177"/>
      <c r="S1069" s="177"/>
      <c r="T1069" s="178"/>
      <c r="AT1069" s="174" t="s">
        <v>154</v>
      </c>
      <c r="AU1069" s="174" t="s">
        <v>152</v>
      </c>
      <c r="AV1069" s="11" t="s">
        <v>23</v>
      </c>
      <c r="AW1069" s="11" t="s">
        <v>36</v>
      </c>
      <c r="AX1069" s="11" t="s">
        <v>72</v>
      </c>
      <c r="AY1069" s="174" t="s">
        <v>143</v>
      </c>
    </row>
    <row r="1070" spans="2:65" s="11" customFormat="1" x14ac:dyDescent="0.3">
      <c r="B1070" s="170"/>
      <c r="D1070" s="171" t="s">
        <v>154</v>
      </c>
      <c r="E1070" s="172" t="s">
        <v>3</v>
      </c>
      <c r="F1070" s="173" t="s">
        <v>1465</v>
      </c>
      <c r="H1070" s="174" t="s">
        <v>3</v>
      </c>
      <c r="I1070" s="175"/>
      <c r="L1070" s="170"/>
      <c r="M1070" s="176"/>
      <c r="N1070" s="177"/>
      <c r="O1070" s="177"/>
      <c r="P1070" s="177"/>
      <c r="Q1070" s="177"/>
      <c r="R1070" s="177"/>
      <c r="S1070" s="177"/>
      <c r="T1070" s="178"/>
      <c r="AT1070" s="174" t="s">
        <v>154</v>
      </c>
      <c r="AU1070" s="174" t="s">
        <v>152</v>
      </c>
      <c r="AV1070" s="11" t="s">
        <v>23</v>
      </c>
      <c r="AW1070" s="11" t="s">
        <v>36</v>
      </c>
      <c r="AX1070" s="11" t="s">
        <v>72</v>
      </c>
      <c r="AY1070" s="174" t="s">
        <v>143</v>
      </c>
    </row>
    <row r="1071" spans="2:65" s="12" customFormat="1" x14ac:dyDescent="0.3">
      <c r="B1071" s="179"/>
      <c r="D1071" s="171" t="s">
        <v>154</v>
      </c>
      <c r="E1071" s="180" t="s">
        <v>3</v>
      </c>
      <c r="F1071" s="181" t="s">
        <v>1458</v>
      </c>
      <c r="H1071" s="182">
        <v>87.45</v>
      </c>
      <c r="I1071" s="183"/>
      <c r="L1071" s="179"/>
      <c r="M1071" s="184"/>
      <c r="N1071" s="185"/>
      <c r="O1071" s="185"/>
      <c r="P1071" s="185"/>
      <c r="Q1071" s="185"/>
      <c r="R1071" s="185"/>
      <c r="S1071" s="185"/>
      <c r="T1071" s="186"/>
      <c r="AT1071" s="180" t="s">
        <v>154</v>
      </c>
      <c r="AU1071" s="180" t="s">
        <v>152</v>
      </c>
      <c r="AV1071" s="12" t="s">
        <v>152</v>
      </c>
      <c r="AW1071" s="12" t="s">
        <v>36</v>
      </c>
      <c r="AX1071" s="12" t="s">
        <v>72</v>
      </c>
      <c r="AY1071" s="180" t="s">
        <v>143</v>
      </c>
    </row>
    <row r="1072" spans="2:65" s="12" customFormat="1" x14ac:dyDescent="0.3">
      <c r="B1072" s="179"/>
      <c r="D1072" s="171" t="s">
        <v>154</v>
      </c>
      <c r="E1072" s="180" t="s">
        <v>3</v>
      </c>
      <c r="F1072" s="181" t="s">
        <v>1459</v>
      </c>
      <c r="H1072" s="182">
        <v>206.4</v>
      </c>
      <c r="I1072" s="183"/>
      <c r="L1072" s="179"/>
      <c r="M1072" s="184"/>
      <c r="N1072" s="185"/>
      <c r="O1072" s="185"/>
      <c r="P1072" s="185"/>
      <c r="Q1072" s="185"/>
      <c r="R1072" s="185"/>
      <c r="S1072" s="185"/>
      <c r="T1072" s="186"/>
      <c r="AT1072" s="180" t="s">
        <v>154</v>
      </c>
      <c r="AU1072" s="180" t="s">
        <v>152</v>
      </c>
      <c r="AV1072" s="12" t="s">
        <v>152</v>
      </c>
      <c r="AW1072" s="12" t="s">
        <v>36</v>
      </c>
      <c r="AX1072" s="12" t="s">
        <v>72</v>
      </c>
      <c r="AY1072" s="180" t="s">
        <v>143</v>
      </c>
    </row>
    <row r="1073" spans="2:65" s="12" customFormat="1" x14ac:dyDescent="0.3">
      <c r="B1073" s="179"/>
      <c r="D1073" s="171" t="s">
        <v>154</v>
      </c>
      <c r="E1073" s="180" t="s">
        <v>3</v>
      </c>
      <c r="F1073" s="181" t="s">
        <v>1466</v>
      </c>
      <c r="H1073" s="182">
        <v>3.15</v>
      </c>
      <c r="I1073" s="183"/>
      <c r="L1073" s="179"/>
      <c r="M1073" s="184"/>
      <c r="N1073" s="185"/>
      <c r="O1073" s="185"/>
      <c r="P1073" s="185"/>
      <c r="Q1073" s="185"/>
      <c r="R1073" s="185"/>
      <c r="S1073" s="185"/>
      <c r="T1073" s="186"/>
      <c r="AT1073" s="180" t="s">
        <v>154</v>
      </c>
      <c r="AU1073" s="180" t="s">
        <v>152</v>
      </c>
      <c r="AV1073" s="12" t="s">
        <v>152</v>
      </c>
      <c r="AW1073" s="12" t="s">
        <v>36</v>
      </c>
      <c r="AX1073" s="12" t="s">
        <v>72</v>
      </c>
      <c r="AY1073" s="180" t="s">
        <v>143</v>
      </c>
    </row>
    <row r="1074" spans="2:65" s="13" customFormat="1" x14ac:dyDescent="0.3">
      <c r="B1074" s="187"/>
      <c r="D1074" s="188" t="s">
        <v>154</v>
      </c>
      <c r="E1074" s="189" t="s">
        <v>3</v>
      </c>
      <c r="F1074" s="190" t="s">
        <v>159</v>
      </c>
      <c r="H1074" s="191">
        <v>297</v>
      </c>
      <c r="I1074" s="192"/>
      <c r="L1074" s="187"/>
      <c r="M1074" s="193"/>
      <c r="N1074" s="194"/>
      <c r="O1074" s="194"/>
      <c r="P1074" s="194"/>
      <c r="Q1074" s="194"/>
      <c r="R1074" s="194"/>
      <c r="S1074" s="194"/>
      <c r="T1074" s="195"/>
      <c r="AT1074" s="196" t="s">
        <v>154</v>
      </c>
      <c r="AU1074" s="196" t="s">
        <v>152</v>
      </c>
      <c r="AV1074" s="13" t="s">
        <v>151</v>
      </c>
      <c r="AW1074" s="13" t="s">
        <v>36</v>
      </c>
      <c r="AX1074" s="13" t="s">
        <v>23</v>
      </c>
      <c r="AY1074" s="196" t="s">
        <v>143</v>
      </c>
    </row>
    <row r="1075" spans="2:65" s="1" customFormat="1" ht="22.5" customHeight="1" x14ac:dyDescent="0.3">
      <c r="B1075" s="158"/>
      <c r="C1075" s="159" t="s">
        <v>1467</v>
      </c>
      <c r="D1075" s="159" t="s">
        <v>146</v>
      </c>
      <c r="E1075" s="160" t="s">
        <v>1468</v>
      </c>
      <c r="F1075" s="161" t="s">
        <v>1469</v>
      </c>
      <c r="G1075" s="162" t="s">
        <v>149</v>
      </c>
      <c r="H1075" s="163">
        <v>102.5</v>
      </c>
      <c r="I1075" s="322">
        <v>0</v>
      </c>
      <c r="J1075" s="164">
        <f>ROUND(I1075*H1075,2)</f>
        <v>0</v>
      </c>
      <c r="K1075" s="161" t="s">
        <v>150</v>
      </c>
      <c r="L1075" s="34"/>
      <c r="M1075" s="165" t="s">
        <v>3</v>
      </c>
      <c r="N1075" s="166" t="s">
        <v>44</v>
      </c>
      <c r="O1075" s="35"/>
      <c r="P1075" s="167">
        <f>O1075*H1075</f>
        <v>0</v>
      </c>
      <c r="Q1075" s="167">
        <v>0</v>
      </c>
      <c r="R1075" s="167">
        <f>Q1075*H1075</f>
        <v>0</v>
      </c>
      <c r="S1075" s="167">
        <v>0</v>
      </c>
      <c r="T1075" s="168">
        <f>S1075*H1075</f>
        <v>0</v>
      </c>
      <c r="AR1075" s="18" t="s">
        <v>151</v>
      </c>
      <c r="AT1075" s="18" t="s">
        <v>146</v>
      </c>
      <c r="AU1075" s="18" t="s">
        <v>152</v>
      </c>
      <c r="AY1075" s="18" t="s">
        <v>143</v>
      </c>
      <c r="BE1075" s="169">
        <f>IF(N1075="základní",J1075,0)</f>
        <v>0</v>
      </c>
      <c r="BF1075" s="169">
        <f>IF(N1075="snížená",J1075,0)</f>
        <v>0</v>
      </c>
      <c r="BG1075" s="169">
        <f>IF(N1075="zákl. přenesená",J1075,0)</f>
        <v>0</v>
      </c>
      <c r="BH1075" s="169">
        <f>IF(N1075="sníž. přenesená",J1075,0)</f>
        <v>0</v>
      </c>
      <c r="BI1075" s="169">
        <f>IF(N1075="nulová",J1075,0)</f>
        <v>0</v>
      </c>
      <c r="BJ1075" s="18" t="s">
        <v>152</v>
      </c>
      <c r="BK1075" s="169">
        <f>ROUND(I1075*H1075,2)</f>
        <v>0</v>
      </c>
      <c r="BL1075" s="18" t="s">
        <v>151</v>
      </c>
      <c r="BM1075" s="18" t="s">
        <v>1470</v>
      </c>
    </row>
    <row r="1076" spans="2:65" s="11" customFormat="1" x14ac:dyDescent="0.3">
      <c r="B1076" s="170"/>
      <c r="D1076" s="171" t="s">
        <v>154</v>
      </c>
      <c r="E1076" s="172" t="s">
        <v>3</v>
      </c>
      <c r="F1076" s="173" t="s">
        <v>1471</v>
      </c>
      <c r="H1076" s="174" t="s">
        <v>3</v>
      </c>
      <c r="I1076" s="175"/>
      <c r="L1076" s="170"/>
      <c r="M1076" s="176"/>
      <c r="N1076" s="177"/>
      <c r="O1076" s="177"/>
      <c r="P1076" s="177"/>
      <c r="Q1076" s="177"/>
      <c r="R1076" s="177"/>
      <c r="S1076" s="177"/>
      <c r="T1076" s="178"/>
      <c r="AT1076" s="174" t="s">
        <v>154</v>
      </c>
      <c r="AU1076" s="174" t="s">
        <v>152</v>
      </c>
      <c r="AV1076" s="11" t="s">
        <v>23</v>
      </c>
      <c r="AW1076" s="11" t="s">
        <v>36</v>
      </c>
      <c r="AX1076" s="11" t="s">
        <v>72</v>
      </c>
      <c r="AY1076" s="174" t="s">
        <v>143</v>
      </c>
    </row>
    <row r="1077" spans="2:65" s="12" customFormat="1" x14ac:dyDescent="0.3">
      <c r="B1077" s="179"/>
      <c r="D1077" s="171" t="s">
        <v>154</v>
      </c>
      <c r="E1077" s="180" t="s">
        <v>3</v>
      </c>
      <c r="F1077" s="181" t="s">
        <v>1472</v>
      </c>
      <c r="H1077" s="182">
        <v>46.1</v>
      </c>
      <c r="I1077" s="183"/>
      <c r="L1077" s="179"/>
      <c r="M1077" s="184"/>
      <c r="N1077" s="185"/>
      <c r="O1077" s="185"/>
      <c r="P1077" s="185"/>
      <c r="Q1077" s="185"/>
      <c r="R1077" s="185"/>
      <c r="S1077" s="185"/>
      <c r="T1077" s="186"/>
      <c r="AT1077" s="180" t="s">
        <v>154</v>
      </c>
      <c r="AU1077" s="180" t="s">
        <v>152</v>
      </c>
      <c r="AV1077" s="12" t="s">
        <v>152</v>
      </c>
      <c r="AW1077" s="12" t="s">
        <v>36</v>
      </c>
      <c r="AX1077" s="12" t="s">
        <v>72</v>
      </c>
      <c r="AY1077" s="180" t="s">
        <v>143</v>
      </c>
    </row>
    <row r="1078" spans="2:65" s="12" customFormat="1" x14ac:dyDescent="0.3">
      <c r="B1078" s="179"/>
      <c r="D1078" s="171" t="s">
        <v>154</v>
      </c>
      <c r="E1078" s="180" t="s">
        <v>3</v>
      </c>
      <c r="F1078" s="181" t="s">
        <v>1473</v>
      </c>
      <c r="H1078" s="182">
        <v>56.4</v>
      </c>
      <c r="I1078" s="183"/>
      <c r="L1078" s="179"/>
      <c r="M1078" s="184"/>
      <c r="N1078" s="185"/>
      <c r="O1078" s="185"/>
      <c r="P1078" s="185"/>
      <c r="Q1078" s="185"/>
      <c r="R1078" s="185"/>
      <c r="S1078" s="185"/>
      <c r="T1078" s="186"/>
      <c r="AT1078" s="180" t="s">
        <v>154</v>
      </c>
      <c r="AU1078" s="180" t="s">
        <v>152</v>
      </c>
      <c r="AV1078" s="12" t="s">
        <v>152</v>
      </c>
      <c r="AW1078" s="12" t="s">
        <v>36</v>
      </c>
      <c r="AX1078" s="12" t="s">
        <v>72</v>
      </c>
      <c r="AY1078" s="180" t="s">
        <v>143</v>
      </c>
    </row>
    <row r="1079" spans="2:65" s="13" customFormat="1" x14ac:dyDescent="0.3">
      <c r="B1079" s="187"/>
      <c r="D1079" s="188" t="s">
        <v>154</v>
      </c>
      <c r="E1079" s="189" t="s">
        <v>3</v>
      </c>
      <c r="F1079" s="190" t="s">
        <v>159</v>
      </c>
      <c r="H1079" s="191">
        <v>102.5</v>
      </c>
      <c r="I1079" s="192"/>
      <c r="L1079" s="187"/>
      <c r="M1079" s="193"/>
      <c r="N1079" s="194"/>
      <c r="O1079" s="194"/>
      <c r="P1079" s="194"/>
      <c r="Q1079" s="194"/>
      <c r="R1079" s="194"/>
      <c r="S1079" s="194"/>
      <c r="T1079" s="195"/>
      <c r="AT1079" s="196" t="s">
        <v>154</v>
      </c>
      <c r="AU1079" s="196" t="s">
        <v>152</v>
      </c>
      <c r="AV1079" s="13" t="s">
        <v>151</v>
      </c>
      <c r="AW1079" s="13" t="s">
        <v>36</v>
      </c>
      <c r="AX1079" s="13" t="s">
        <v>23</v>
      </c>
      <c r="AY1079" s="196" t="s">
        <v>143</v>
      </c>
    </row>
    <row r="1080" spans="2:65" s="1" customFormat="1" ht="31.5" customHeight="1" x14ac:dyDescent="0.3">
      <c r="B1080" s="158"/>
      <c r="C1080" s="159" t="s">
        <v>1474</v>
      </c>
      <c r="D1080" s="159" t="s">
        <v>146</v>
      </c>
      <c r="E1080" s="160" t="s">
        <v>1475</v>
      </c>
      <c r="F1080" s="161" t="s">
        <v>1476</v>
      </c>
      <c r="G1080" s="162" t="s">
        <v>402</v>
      </c>
      <c r="H1080" s="163">
        <v>40</v>
      </c>
      <c r="I1080" s="322">
        <v>0</v>
      </c>
      <c r="J1080" s="164">
        <f>ROUND(I1080*H1080,2)</f>
        <v>0</v>
      </c>
      <c r="K1080" s="161" t="s">
        <v>3</v>
      </c>
      <c r="L1080" s="34"/>
      <c r="M1080" s="165" t="s">
        <v>3</v>
      </c>
      <c r="N1080" s="166" t="s">
        <v>44</v>
      </c>
      <c r="O1080" s="35"/>
      <c r="P1080" s="167">
        <f>O1080*H1080</f>
        <v>0</v>
      </c>
      <c r="Q1080" s="167">
        <v>1.805E-2</v>
      </c>
      <c r="R1080" s="167">
        <f>Q1080*H1080</f>
        <v>0.72199999999999998</v>
      </c>
      <c r="S1080" s="167">
        <v>0</v>
      </c>
      <c r="T1080" s="168">
        <f>S1080*H1080</f>
        <v>0</v>
      </c>
      <c r="AR1080" s="18" t="s">
        <v>151</v>
      </c>
      <c r="AT1080" s="18" t="s">
        <v>146</v>
      </c>
      <c r="AU1080" s="18" t="s">
        <v>152</v>
      </c>
      <c r="AY1080" s="18" t="s">
        <v>143</v>
      </c>
      <c r="BE1080" s="169">
        <f>IF(N1080="základní",J1080,0)</f>
        <v>0</v>
      </c>
      <c r="BF1080" s="169">
        <f>IF(N1080="snížená",J1080,0)</f>
        <v>0</v>
      </c>
      <c r="BG1080" s="169">
        <f>IF(N1080="zákl. přenesená",J1080,0)</f>
        <v>0</v>
      </c>
      <c r="BH1080" s="169">
        <f>IF(N1080="sníž. přenesená",J1080,0)</f>
        <v>0</v>
      </c>
      <c r="BI1080" s="169">
        <f>IF(N1080="nulová",J1080,0)</f>
        <v>0</v>
      </c>
      <c r="BJ1080" s="18" t="s">
        <v>152</v>
      </c>
      <c r="BK1080" s="169">
        <f>ROUND(I1080*H1080,2)</f>
        <v>0</v>
      </c>
      <c r="BL1080" s="18" t="s">
        <v>151</v>
      </c>
      <c r="BM1080" s="18" t="s">
        <v>1477</v>
      </c>
    </row>
    <row r="1081" spans="2:65" s="1" customFormat="1" ht="22.5" customHeight="1" x14ac:dyDescent="0.3">
      <c r="B1081" s="158"/>
      <c r="C1081" s="159" t="s">
        <v>1478</v>
      </c>
      <c r="D1081" s="159" t="s">
        <v>146</v>
      </c>
      <c r="E1081" s="160" t="s">
        <v>1479</v>
      </c>
      <c r="F1081" s="161" t="s">
        <v>1480</v>
      </c>
      <c r="G1081" s="162" t="s">
        <v>402</v>
      </c>
      <c r="H1081" s="163">
        <v>30</v>
      </c>
      <c r="I1081" s="322">
        <v>0</v>
      </c>
      <c r="J1081" s="164">
        <f>ROUND(I1081*H1081,2)</f>
        <v>0</v>
      </c>
      <c r="K1081" s="161" t="s">
        <v>150</v>
      </c>
      <c r="L1081" s="34"/>
      <c r="M1081" s="165" t="s">
        <v>3</v>
      </c>
      <c r="N1081" s="166" t="s">
        <v>44</v>
      </c>
      <c r="O1081" s="35"/>
      <c r="P1081" s="167">
        <f>O1081*H1081</f>
        <v>0</v>
      </c>
      <c r="Q1081" s="167">
        <v>0</v>
      </c>
      <c r="R1081" s="167">
        <f>Q1081*H1081</f>
        <v>0</v>
      </c>
      <c r="S1081" s="167">
        <v>1.67E-3</v>
      </c>
      <c r="T1081" s="168">
        <f>S1081*H1081</f>
        <v>5.0099999999999999E-2</v>
      </c>
      <c r="AR1081" s="18" t="s">
        <v>151</v>
      </c>
      <c r="AT1081" s="18" t="s">
        <v>146</v>
      </c>
      <c r="AU1081" s="18" t="s">
        <v>152</v>
      </c>
      <c r="AY1081" s="18" t="s">
        <v>143</v>
      </c>
      <c r="BE1081" s="169">
        <f>IF(N1081="základní",J1081,0)</f>
        <v>0</v>
      </c>
      <c r="BF1081" s="169">
        <f>IF(N1081="snížená",J1081,0)</f>
        <v>0</v>
      </c>
      <c r="BG1081" s="169">
        <f>IF(N1081="zákl. přenesená",J1081,0)</f>
        <v>0</v>
      </c>
      <c r="BH1081" s="169">
        <f>IF(N1081="sníž. přenesená",J1081,0)</f>
        <v>0</v>
      </c>
      <c r="BI1081" s="169">
        <f>IF(N1081="nulová",J1081,0)</f>
        <v>0</v>
      </c>
      <c r="BJ1081" s="18" t="s">
        <v>152</v>
      </c>
      <c r="BK1081" s="169">
        <f>ROUND(I1081*H1081,2)</f>
        <v>0</v>
      </c>
      <c r="BL1081" s="18" t="s">
        <v>151</v>
      </c>
      <c r="BM1081" s="18" t="s">
        <v>1481</v>
      </c>
    </row>
    <row r="1082" spans="2:65" s="12" customFormat="1" x14ac:dyDescent="0.3">
      <c r="B1082" s="179"/>
      <c r="D1082" s="188" t="s">
        <v>154</v>
      </c>
      <c r="E1082" s="197" t="s">
        <v>3</v>
      </c>
      <c r="F1082" s="198" t="s">
        <v>1482</v>
      </c>
      <c r="H1082" s="199">
        <v>30</v>
      </c>
      <c r="I1082" s="183"/>
      <c r="L1082" s="179"/>
      <c r="M1082" s="184"/>
      <c r="N1082" s="185"/>
      <c r="O1082" s="185"/>
      <c r="P1082" s="185"/>
      <c r="Q1082" s="185"/>
      <c r="R1082" s="185"/>
      <c r="S1082" s="185"/>
      <c r="T1082" s="186"/>
      <c r="AT1082" s="180" t="s">
        <v>154</v>
      </c>
      <c r="AU1082" s="180" t="s">
        <v>152</v>
      </c>
      <c r="AV1082" s="12" t="s">
        <v>152</v>
      </c>
      <c r="AW1082" s="12" t="s">
        <v>36</v>
      </c>
      <c r="AX1082" s="12" t="s">
        <v>23</v>
      </c>
      <c r="AY1082" s="180" t="s">
        <v>143</v>
      </c>
    </row>
    <row r="1083" spans="2:65" s="1" customFormat="1" ht="22.5" customHeight="1" x14ac:dyDescent="0.3">
      <c r="B1083" s="158"/>
      <c r="C1083" s="159" t="s">
        <v>1483</v>
      </c>
      <c r="D1083" s="159" t="s">
        <v>146</v>
      </c>
      <c r="E1083" s="160" t="s">
        <v>1484</v>
      </c>
      <c r="F1083" s="161" t="s">
        <v>1485</v>
      </c>
      <c r="G1083" s="162" t="s">
        <v>402</v>
      </c>
      <c r="H1083" s="163">
        <v>54</v>
      </c>
      <c r="I1083" s="322">
        <v>0</v>
      </c>
      <c r="J1083" s="164">
        <f>ROUND(I1083*H1083,2)</f>
        <v>0</v>
      </c>
      <c r="K1083" s="161" t="s">
        <v>150</v>
      </c>
      <c r="L1083" s="34"/>
      <c r="M1083" s="165" t="s">
        <v>3</v>
      </c>
      <c r="N1083" s="166" t="s">
        <v>44</v>
      </c>
      <c r="O1083" s="35"/>
      <c r="P1083" s="167">
        <f>O1083*H1083</f>
        <v>0</v>
      </c>
      <c r="Q1083" s="167">
        <v>0</v>
      </c>
      <c r="R1083" s="167">
        <f>Q1083*H1083</f>
        <v>0</v>
      </c>
      <c r="S1083" s="167">
        <v>2.5999999999999999E-3</v>
      </c>
      <c r="T1083" s="168">
        <f>S1083*H1083</f>
        <v>0.1404</v>
      </c>
      <c r="AR1083" s="18" t="s">
        <v>151</v>
      </c>
      <c r="AT1083" s="18" t="s">
        <v>146</v>
      </c>
      <c r="AU1083" s="18" t="s">
        <v>152</v>
      </c>
      <c r="AY1083" s="18" t="s">
        <v>143</v>
      </c>
      <c r="BE1083" s="169">
        <f>IF(N1083="základní",J1083,0)</f>
        <v>0</v>
      </c>
      <c r="BF1083" s="169">
        <f>IF(N1083="snížená",J1083,0)</f>
        <v>0</v>
      </c>
      <c r="BG1083" s="169">
        <f>IF(N1083="zákl. přenesená",J1083,0)</f>
        <v>0</v>
      </c>
      <c r="BH1083" s="169">
        <f>IF(N1083="sníž. přenesená",J1083,0)</f>
        <v>0</v>
      </c>
      <c r="BI1083" s="169">
        <f>IF(N1083="nulová",J1083,0)</f>
        <v>0</v>
      </c>
      <c r="BJ1083" s="18" t="s">
        <v>152</v>
      </c>
      <c r="BK1083" s="169">
        <f>ROUND(I1083*H1083,2)</f>
        <v>0</v>
      </c>
      <c r="BL1083" s="18" t="s">
        <v>151</v>
      </c>
      <c r="BM1083" s="18" t="s">
        <v>1486</v>
      </c>
    </row>
    <row r="1084" spans="2:65" s="11" customFormat="1" x14ac:dyDescent="0.3">
      <c r="B1084" s="170"/>
      <c r="D1084" s="171" t="s">
        <v>154</v>
      </c>
      <c r="E1084" s="172" t="s">
        <v>3</v>
      </c>
      <c r="F1084" s="173" t="s">
        <v>1487</v>
      </c>
      <c r="H1084" s="174" t="s">
        <v>3</v>
      </c>
      <c r="I1084" s="175"/>
      <c r="L1084" s="170"/>
      <c r="M1084" s="176"/>
      <c r="N1084" s="177"/>
      <c r="O1084" s="177"/>
      <c r="P1084" s="177"/>
      <c r="Q1084" s="177"/>
      <c r="R1084" s="177"/>
      <c r="S1084" s="177"/>
      <c r="T1084" s="178"/>
      <c r="AT1084" s="174" t="s">
        <v>154</v>
      </c>
      <c r="AU1084" s="174" t="s">
        <v>152</v>
      </c>
      <c r="AV1084" s="11" t="s">
        <v>23</v>
      </c>
      <c r="AW1084" s="11" t="s">
        <v>36</v>
      </c>
      <c r="AX1084" s="11" t="s">
        <v>72</v>
      </c>
      <c r="AY1084" s="174" t="s">
        <v>143</v>
      </c>
    </row>
    <row r="1085" spans="2:65" s="12" customFormat="1" x14ac:dyDescent="0.3">
      <c r="B1085" s="179"/>
      <c r="D1085" s="188" t="s">
        <v>154</v>
      </c>
      <c r="E1085" s="197" t="s">
        <v>3</v>
      </c>
      <c r="F1085" s="198" t="s">
        <v>1488</v>
      </c>
      <c r="H1085" s="199">
        <v>54</v>
      </c>
      <c r="I1085" s="183"/>
      <c r="L1085" s="179"/>
      <c r="M1085" s="184"/>
      <c r="N1085" s="185"/>
      <c r="O1085" s="185"/>
      <c r="P1085" s="185"/>
      <c r="Q1085" s="185"/>
      <c r="R1085" s="185"/>
      <c r="S1085" s="185"/>
      <c r="T1085" s="186"/>
      <c r="AT1085" s="180" t="s">
        <v>154</v>
      </c>
      <c r="AU1085" s="180" t="s">
        <v>152</v>
      </c>
      <c r="AV1085" s="12" t="s">
        <v>152</v>
      </c>
      <c r="AW1085" s="12" t="s">
        <v>36</v>
      </c>
      <c r="AX1085" s="12" t="s">
        <v>23</v>
      </c>
      <c r="AY1085" s="180" t="s">
        <v>143</v>
      </c>
    </row>
    <row r="1086" spans="2:65" s="1" customFormat="1" ht="22.5" customHeight="1" x14ac:dyDescent="0.3">
      <c r="B1086" s="158"/>
      <c r="C1086" s="159" t="s">
        <v>1489</v>
      </c>
      <c r="D1086" s="159" t="s">
        <v>146</v>
      </c>
      <c r="E1086" s="160" t="s">
        <v>1490</v>
      </c>
      <c r="F1086" s="161" t="s">
        <v>1491</v>
      </c>
      <c r="G1086" s="162" t="s">
        <v>402</v>
      </c>
      <c r="H1086" s="163">
        <v>14</v>
      </c>
      <c r="I1086" s="322">
        <v>0</v>
      </c>
      <c r="J1086" s="164">
        <f>ROUND(I1086*H1086,2)</f>
        <v>0</v>
      </c>
      <c r="K1086" s="161" t="s">
        <v>150</v>
      </c>
      <c r="L1086" s="34"/>
      <c r="M1086" s="165" t="s">
        <v>3</v>
      </c>
      <c r="N1086" s="166" t="s">
        <v>44</v>
      </c>
      <c r="O1086" s="35"/>
      <c r="P1086" s="167">
        <f>O1086*H1086</f>
        <v>0</v>
      </c>
      <c r="Q1086" s="167">
        <v>0</v>
      </c>
      <c r="R1086" s="167">
        <f>Q1086*H1086</f>
        <v>0</v>
      </c>
      <c r="S1086" s="167">
        <v>3.9399999999999999E-3</v>
      </c>
      <c r="T1086" s="168">
        <f>S1086*H1086</f>
        <v>5.5160000000000001E-2</v>
      </c>
      <c r="AR1086" s="18" t="s">
        <v>151</v>
      </c>
      <c r="AT1086" s="18" t="s">
        <v>146</v>
      </c>
      <c r="AU1086" s="18" t="s">
        <v>152</v>
      </c>
      <c r="AY1086" s="18" t="s">
        <v>143</v>
      </c>
      <c r="BE1086" s="169">
        <f>IF(N1086="základní",J1086,0)</f>
        <v>0</v>
      </c>
      <c r="BF1086" s="169">
        <f>IF(N1086="snížená",J1086,0)</f>
        <v>0</v>
      </c>
      <c r="BG1086" s="169">
        <f>IF(N1086="zákl. přenesená",J1086,0)</f>
        <v>0</v>
      </c>
      <c r="BH1086" s="169">
        <f>IF(N1086="sníž. přenesená",J1086,0)</f>
        <v>0</v>
      </c>
      <c r="BI1086" s="169">
        <f>IF(N1086="nulová",J1086,0)</f>
        <v>0</v>
      </c>
      <c r="BJ1086" s="18" t="s">
        <v>152</v>
      </c>
      <c r="BK1086" s="169">
        <f>ROUND(I1086*H1086,2)</f>
        <v>0</v>
      </c>
      <c r="BL1086" s="18" t="s">
        <v>151</v>
      </c>
      <c r="BM1086" s="18" t="s">
        <v>1492</v>
      </c>
    </row>
    <row r="1087" spans="2:65" s="11" customFormat="1" x14ac:dyDescent="0.3">
      <c r="B1087" s="170"/>
      <c r="D1087" s="171" t="s">
        <v>154</v>
      </c>
      <c r="E1087" s="172" t="s">
        <v>3</v>
      </c>
      <c r="F1087" s="173" t="s">
        <v>1487</v>
      </c>
      <c r="H1087" s="174" t="s">
        <v>3</v>
      </c>
      <c r="I1087" s="175"/>
      <c r="L1087" s="170"/>
      <c r="M1087" s="176"/>
      <c r="N1087" s="177"/>
      <c r="O1087" s="177"/>
      <c r="P1087" s="177"/>
      <c r="Q1087" s="177"/>
      <c r="R1087" s="177"/>
      <c r="S1087" s="177"/>
      <c r="T1087" s="178"/>
      <c r="AT1087" s="174" t="s">
        <v>154</v>
      </c>
      <c r="AU1087" s="174" t="s">
        <v>152</v>
      </c>
      <c r="AV1087" s="11" t="s">
        <v>23</v>
      </c>
      <c r="AW1087" s="11" t="s">
        <v>36</v>
      </c>
      <c r="AX1087" s="11" t="s">
        <v>72</v>
      </c>
      <c r="AY1087" s="174" t="s">
        <v>143</v>
      </c>
    </row>
    <row r="1088" spans="2:65" s="12" customFormat="1" x14ac:dyDescent="0.3">
      <c r="B1088" s="179"/>
      <c r="D1088" s="188" t="s">
        <v>154</v>
      </c>
      <c r="E1088" s="197" t="s">
        <v>3</v>
      </c>
      <c r="F1088" s="198" t="s">
        <v>1493</v>
      </c>
      <c r="H1088" s="199">
        <v>14</v>
      </c>
      <c r="I1088" s="183"/>
      <c r="L1088" s="179"/>
      <c r="M1088" s="184"/>
      <c r="N1088" s="185"/>
      <c r="O1088" s="185"/>
      <c r="P1088" s="185"/>
      <c r="Q1088" s="185"/>
      <c r="R1088" s="185"/>
      <c r="S1088" s="185"/>
      <c r="T1088" s="186"/>
      <c r="AT1088" s="180" t="s">
        <v>154</v>
      </c>
      <c r="AU1088" s="180" t="s">
        <v>152</v>
      </c>
      <c r="AV1088" s="12" t="s">
        <v>152</v>
      </c>
      <c r="AW1088" s="12" t="s">
        <v>36</v>
      </c>
      <c r="AX1088" s="12" t="s">
        <v>23</v>
      </c>
      <c r="AY1088" s="180" t="s">
        <v>143</v>
      </c>
    </row>
    <row r="1089" spans="2:65" s="1" customFormat="1" ht="22.5" customHeight="1" x14ac:dyDescent="0.3">
      <c r="B1089" s="158"/>
      <c r="C1089" s="159" t="s">
        <v>1494</v>
      </c>
      <c r="D1089" s="159" t="s">
        <v>146</v>
      </c>
      <c r="E1089" s="160" t="s">
        <v>1495</v>
      </c>
      <c r="F1089" s="161" t="s">
        <v>1496</v>
      </c>
      <c r="G1089" s="162" t="s">
        <v>402</v>
      </c>
      <c r="H1089" s="163">
        <v>53.4</v>
      </c>
      <c r="I1089" s="322">
        <v>0</v>
      </c>
      <c r="J1089" s="164">
        <f>ROUND(I1089*H1089,2)</f>
        <v>0</v>
      </c>
      <c r="K1089" s="161" t="s">
        <v>150</v>
      </c>
      <c r="L1089" s="34"/>
      <c r="M1089" s="165" t="s">
        <v>3</v>
      </c>
      <c r="N1089" s="166" t="s">
        <v>44</v>
      </c>
      <c r="O1089" s="35"/>
      <c r="P1089" s="167">
        <f>O1089*H1089</f>
        <v>0</v>
      </c>
      <c r="Q1089" s="167">
        <v>0</v>
      </c>
      <c r="R1089" s="167">
        <f>Q1089*H1089</f>
        <v>0</v>
      </c>
      <c r="S1089" s="167">
        <v>1.7700000000000001E-3</v>
      </c>
      <c r="T1089" s="168">
        <f>S1089*H1089</f>
        <v>9.4518000000000005E-2</v>
      </c>
      <c r="AR1089" s="18" t="s">
        <v>151</v>
      </c>
      <c r="AT1089" s="18" t="s">
        <v>146</v>
      </c>
      <c r="AU1089" s="18" t="s">
        <v>152</v>
      </c>
      <c r="AY1089" s="18" t="s">
        <v>143</v>
      </c>
      <c r="BE1089" s="169">
        <f>IF(N1089="základní",J1089,0)</f>
        <v>0</v>
      </c>
      <c r="BF1089" s="169">
        <f>IF(N1089="snížená",J1089,0)</f>
        <v>0</v>
      </c>
      <c r="BG1089" s="169">
        <f>IF(N1089="zákl. přenesená",J1089,0)</f>
        <v>0</v>
      </c>
      <c r="BH1089" s="169">
        <f>IF(N1089="sníž. přenesená",J1089,0)</f>
        <v>0</v>
      </c>
      <c r="BI1089" s="169">
        <f>IF(N1089="nulová",J1089,0)</f>
        <v>0</v>
      </c>
      <c r="BJ1089" s="18" t="s">
        <v>152</v>
      </c>
      <c r="BK1089" s="169">
        <f>ROUND(I1089*H1089,2)</f>
        <v>0</v>
      </c>
      <c r="BL1089" s="18" t="s">
        <v>151</v>
      </c>
      <c r="BM1089" s="18" t="s">
        <v>1497</v>
      </c>
    </row>
    <row r="1090" spans="2:65" s="11" customFormat="1" x14ac:dyDescent="0.3">
      <c r="B1090" s="170"/>
      <c r="D1090" s="171" t="s">
        <v>154</v>
      </c>
      <c r="E1090" s="172" t="s">
        <v>3</v>
      </c>
      <c r="F1090" s="173" t="s">
        <v>1498</v>
      </c>
      <c r="H1090" s="174" t="s">
        <v>3</v>
      </c>
      <c r="I1090" s="175"/>
      <c r="L1090" s="170"/>
      <c r="M1090" s="176"/>
      <c r="N1090" s="177"/>
      <c r="O1090" s="177"/>
      <c r="P1090" s="177"/>
      <c r="Q1090" s="177"/>
      <c r="R1090" s="177"/>
      <c r="S1090" s="177"/>
      <c r="T1090" s="178"/>
      <c r="AT1090" s="174" t="s">
        <v>154</v>
      </c>
      <c r="AU1090" s="174" t="s">
        <v>152</v>
      </c>
      <c r="AV1090" s="11" t="s">
        <v>23</v>
      </c>
      <c r="AW1090" s="11" t="s">
        <v>36</v>
      </c>
      <c r="AX1090" s="11" t="s">
        <v>72</v>
      </c>
      <c r="AY1090" s="174" t="s">
        <v>143</v>
      </c>
    </row>
    <row r="1091" spans="2:65" s="12" customFormat="1" x14ac:dyDescent="0.3">
      <c r="B1091" s="179"/>
      <c r="D1091" s="188" t="s">
        <v>154</v>
      </c>
      <c r="E1091" s="197" t="s">
        <v>3</v>
      </c>
      <c r="F1091" s="198" t="s">
        <v>1499</v>
      </c>
      <c r="H1091" s="199">
        <v>53.4</v>
      </c>
      <c r="I1091" s="183"/>
      <c r="L1091" s="179"/>
      <c r="M1091" s="184"/>
      <c r="N1091" s="185"/>
      <c r="O1091" s="185"/>
      <c r="P1091" s="185"/>
      <c r="Q1091" s="185"/>
      <c r="R1091" s="185"/>
      <c r="S1091" s="185"/>
      <c r="T1091" s="186"/>
      <c r="AT1091" s="180" t="s">
        <v>154</v>
      </c>
      <c r="AU1091" s="180" t="s">
        <v>152</v>
      </c>
      <c r="AV1091" s="12" t="s">
        <v>152</v>
      </c>
      <c r="AW1091" s="12" t="s">
        <v>36</v>
      </c>
      <c r="AX1091" s="12" t="s">
        <v>23</v>
      </c>
      <c r="AY1091" s="180" t="s">
        <v>143</v>
      </c>
    </row>
    <row r="1092" spans="2:65" s="1" customFormat="1" ht="22.5" customHeight="1" x14ac:dyDescent="0.3">
      <c r="B1092" s="158"/>
      <c r="C1092" s="159" t="s">
        <v>1500</v>
      </c>
      <c r="D1092" s="159" t="s">
        <v>146</v>
      </c>
      <c r="E1092" s="160" t="s">
        <v>1501</v>
      </c>
      <c r="F1092" s="161" t="s">
        <v>1502</v>
      </c>
      <c r="G1092" s="162" t="s">
        <v>402</v>
      </c>
      <c r="H1092" s="163">
        <v>26.6</v>
      </c>
      <c r="I1092" s="322">
        <v>0</v>
      </c>
      <c r="J1092" s="164">
        <f>ROUND(I1092*H1092,2)</f>
        <v>0</v>
      </c>
      <c r="K1092" s="161" t="s">
        <v>150</v>
      </c>
      <c r="L1092" s="34"/>
      <c r="M1092" s="165" t="s">
        <v>3</v>
      </c>
      <c r="N1092" s="166" t="s">
        <v>44</v>
      </c>
      <c r="O1092" s="35"/>
      <c r="P1092" s="167">
        <f>O1092*H1092</f>
        <v>0</v>
      </c>
      <c r="Q1092" s="167">
        <v>0</v>
      </c>
      <c r="R1092" s="167">
        <f>Q1092*H1092</f>
        <v>0</v>
      </c>
      <c r="S1092" s="167">
        <v>2.2300000000000002E-3</v>
      </c>
      <c r="T1092" s="168">
        <f>S1092*H1092</f>
        <v>5.931800000000001E-2</v>
      </c>
      <c r="AR1092" s="18" t="s">
        <v>151</v>
      </c>
      <c r="AT1092" s="18" t="s">
        <v>146</v>
      </c>
      <c r="AU1092" s="18" t="s">
        <v>152</v>
      </c>
      <c r="AY1092" s="18" t="s">
        <v>143</v>
      </c>
      <c r="BE1092" s="169">
        <f>IF(N1092="základní",J1092,0)</f>
        <v>0</v>
      </c>
      <c r="BF1092" s="169">
        <f>IF(N1092="snížená",J1092,0)</f>
        <v>0</v>
      </c>
      <c r="BG1092" s="169">
        <f>IF(N1092="zákl. přenesená",J1092,0)</f>
        <v>0</v>
      </c>
      <c r="BH1092" s="169">
        <f>IF(N1092="sníž. přenesená",J1092,0)</f>
        <v>0</v>
      </c>
      <c r="BI1092" s="169">
        <f>IF(N1092="nulová",J1092,0)</f>
        <v>0</v>
      </c>
      <c r="BJ1092" s="18" t="s">
        <v>152</v>
      </c>
      <c r="BK1092" s="169">
        <f>ROUND(I1092*H1092,2)</f>
        <v>0</v>
      </c>
      <c r="BL1092" s="18" t="s">
        <v>151</v>
      </c>
      <c r="BM1092" s="18" t="s">
        <v>1503</v>
      </c>
    </row>
    <row r="1093" spans="2:65" s="11" customFormat="1" x14ac:dyDescent="0.3">
      <c r="B1093" s="170"/>
      <c r="D1093" s="171" t="s">
        <v>154</v>
      </c>
      <c r="E1093" s="172" t="s">
        <v>3</v>
      </c>
      <c r="F1093" s="173" t="s">
        <v>1504</v>
      </c>
      <c r="H1093" s="174" t="s">
        <v>3</v>
      </c>
      <c r="I1093" s="175"/>
      <c r="L1093" s="170"/>
      <c r="M1093" s="176"/>
      <c r="N1093" s="177"/>
      <c r="O1093" s="177"/>
      <c r="P1093" s="177"/>
      <c r="Q1093" s="177"/>
      <c r="R1093" s="177"/>
      <c r="S1093" s="177"/>
      <c r="T1093" s="178"/>
      <c r="AT1093" s="174" t="s">
        <v>154</v>
      </c>
      <c r="AU1093" s="174" t="s">
        <v>152</v>
      </c>
      <c r="AV1093" s="11" t="s">
        <v>23</v>
      </c>
      <c r="AW1093" s="11" t="s">
        <v>36</v>
      </c>
      <c r="AX1093" s="11" t="s">
        <v>72</v>
      </c>
      <c r="AY1093" s="174" t="s">
        <v>143</v>
      </c>
    </row>
    <row r="1094" spans="2:65" s="12" customFormat="1" x14ac:dyDescent="0.3">
      <c r="B1094" s="179"/>
      <c r="D1094" s="188" t="s">
        <v>154</v>
      </c>
      <c r="E1094" s="197" t="s">
        <v>3</v>
      </c>
      <c r="F1094" s="198" t="s">
        <v>1505</v>
      </c>
      <c r="H1094" s="199">
        <v>26.6</v>
      </c>
      <c r="I1094" s="183"/>
      <c r="L1094" s="179"/>
      <c r="M1094" s="184"/>
      <c r="N1094" s="185"/>
      <c r="O1094" s="185"/>
      <c r="P1094" s="185"/>
      <c r="Q1094" s="185"/>
      <c r="R1094" s="185"/>
      <c r="S1094" s="185"/>
      <c r="T1094" s="186"/>
      <c r="AT1094" s="180" t="s">
        <v>154</v>
      </c>
      <c r="AU1094" s="180" t="s">
        <v>152</v>
      </c>
      <c r="AV1094" s="12" t="s">
        <v>152</v>
      </c>
      <c r="AW1094" s="12" t="s">
        <v>36</v>
      </c>
      <c r="AX1094" s="12" t="s">
        <v>23</v>
      </c>
      <c r="AY1094" s="180" t="s">
        <v>143</v>
      </c>
    </row>
    <row r="1095" spans="2:65" s="1" customFormat="1" ht="22.5" customHeight="1" x14ac:dyDescent="0.3">
      <c r="B1095" s="158"/>
      <c r="C1095" s="159" t="s">
        <v>1506</v>
      </c>
      <c r="D1095" s="159" t="s">
        <v>146</v>
      </c>
      <c r="E1095" s="160" t="s">
        <v>1507</v>
      </c>
      <c r="F1095" s="161" t="s">
        <v>1508</v>
      </c>
      <c r="G1095" s="162" t="s">
        <v>470</v>
      </c>
      <c r="H1095" s="163">
        <v>4</v>
      </c>
      <c r="I1095" s="322">
        <v>0</v>
      </c>
      <c r="J1095" s="164">
        <f>ROUND(I1095*H1095,2)</f>
        <v>0</v>
      </c>
      <c r="K1095" s="161" t="s">
        <v>150</v>
      </c>
      <c r="L1095" s="34"/>
      <c r="M1095" s="165" t="s">
        <v>3</v>
      </c>
      <c r="N1095" s="166" t="s">
        <v>44</v>
      </c>
      <c r="O1095" s="35"/>
      <c r="P1095" s="167">
        <f>O1095*H1095</f>
        <v>0</v>
      </c>
      <c r="Q1095" s="167">
        <v>0</v>
      </c>
      <c r="R1095" s="167">
        <f>Q1095*H1095</f>
        <v>0</v>
      </c>
      <c r="S1095" s="167">
        <v>2.9999999999999997E-4</v>
      </c>
      <c r="T1095" s="168">
        <f>S1095*H1095</f>
        <v>1.1999999999999999E-3</v>
      </c>
      <c r="AR1095" s="18" t="s">
        <v>151</v>
      </c>
      <c r="AT1095" s="18" t="s">
        <v>146</v>
      </c>
      <c r="AU1095" s="18" t="s">
        <v>152</v>
      </c>
      <c r="AY1095" s="18" t="s">
        <v>143</v>
      </c>
      <c r="BE1095" s="169">
        <f>IF(N1095="základní",J1095,0)</f>
        <v>0</v>
      </c>
      <c r="BF1095" s="169">
        <f>IF(N1095="snížená",J1095,0)</f>
        <v>0</v>
      </c>
      <c r="BG1095" s="169">
        <f>IF(N1095="zákl. přenesená",J1095,0)</f>
        <v>0</v>
      </c>
      <c r="BH1095" s="169">
        <f>IF(N1095="sníž. přenesená",J1095,0)</f>
        <v>0</v>
      </c>
      <c r="BI1095" s="169">
        <f>IF(N1095="nulová",J1095,0)</f>
        <v>0</v>
      </c>
      <c r="BJ1095" s="18" t="s">
        <v>152</v>
      </c>
      <c r="BK1095" s="169">
        <f>ROUND(I1095*H1095,2)</f>
        <v>0</v>
      </c>
      <c r="BL1095" s="18" t="s">
        <v>151</v>
      </c>
      <c r="BM1095" s="18" t="s">
        <v>1509</v>
      </c>
    </row>
    <row r="1096" spans="2:65" s="1" customFormat="1" ht="22.5" customHeight="1" x14ac:dyDescent="0.3">
      <c r="B1096" s="158"/>
      <c r="C1096" s="159" t="s">
        <v>1510</v>
      </c>
      <c r="D1096" s="159" t="s">
        <v>146</v>
      </c>
      <c r="E1096" s="160" t="s">
        <v>1511</v>
      </c>
      <c r="F1096" s="161" t="s">
        <v>1512</v>
      </c>
      <c r="G1096" s="162" t="s">
        <v>149</v>
      </c>
      <c r="H1096" s="163">
        <v>44</v>
      </c>
      <c r="I1096" s="322">
        <v>0</v>
      </c>
      <c r="J1096" s="164">
        <f>ROUND(I1096*H1096,2)</f>
        <v>0</v>
      </c>
      <c r="K1096" s="161" t="s">
        <v>150</v>
      </c>
      <c r="L1096" s="34"/>
      <c r="M1096" s="165" t="s">
        <v>3</v>
      </c>
      <c r="N1096" s="166" t="s">
        <v>44</v>
      </c>
      <c r="O1096" s="35"/>
      <c r="P1096" s="167">
        <f>O1096*H1096</f>
        <v>0</v>
      </c>
      <c r="Q1096" s="167">
        <v>0</v>
      </c>
      <c r="R1096" s="167">
        <f>Q1096*H1096</f>
        <v>0</v>
      </c>
      <c r="S1096" s="167">
        <v>0.01</v>
      </c>
      <c r="T1096" s="168">
        <f>S1096*H1096</f>
        <v>0.44</v>
      </c>
      <c r="AR1096" s="18" t="s">
        <v>151</v>
      </c>
      <c r="AT1096" s="18" t="s">
        <v>146</v>
      </c>
      <c r="AU1096" s="18" t="s">
        <v>152</v>
      </c>
      <c r="AY1096" s="18" t="s">
        <v>143</v>
      </c>
      <c r="BE1096" s="169">
        <f>IF(N1096="základní",J1096,0)</f>
        <v>0</v>
      </c>
      <c r="BF1096" s="169">
        <f>IF(N1096="snížená",J1096,0)</f>
        <v>0</v>
      </c>
      <c r="BG1096" s="169">
        <f>IF(N1096="zákl. přenesená",J1096,0)</f>
        <v>0</v>
      </c>
      <c r="BH1096" s="169">
        <f>IF(N1096="sníž. přenesená",J1096,0)</f>
        <v>0</v>
      </c>
      <c r="BI1096" s="169">
        <f>IF(N1096="nulová",J1096,0)</f>
        <v>0</v>
      </c>
      <c r="BJ1096" s="18" t="s">
        <v>152</v>
      </c>
      <c r="BK1096" s="169">
        <f>ROUND(I1096*H1096,2)</f>
        <v>0</v>
      </c>
      <c r="BL1096" s="18" t="s">
        <v>151</v>
      </c>
      <c r="BM1096" s="18" t="s">
        <v>1513</v>
      </c>
    </row>
    <row r="1097" spans="2:65" s="11" customFormat="1" x14ac:dyDescent="0.3">
      <c r="B1097" s="170"/>
      <c r="D1097" s="171" t="s">
        <v>154</v>
      </c>
      <c r="E1097" s="172" t="s">
        <v>3</v>
      </c>
      <c r="F1097" s="173" t="s">
        <v>1504</v>
      </c>
      <c r="H1097" s="174" t="s">
        <v>3</v>
      </c>
      <c r="I1097" s="175"/>
      <c r="L1097" s="170"/>
      <c r="M1097" s="176"/>
      <c r="N1097" s="177"/>
      <c r="O1097" s="177"/>
      <c r="P1097" s="177"/>
      <c r="Q1097" s="177"/>
      <c r="R1097" s="177"/>
      <c r="S1097" s="177"/>
      <c r="T1097" s="178"/>
      <c r="AT1097" s="174" t="s">
        <v>154</v>
      </c>
      <c r="AU1097" s="174" t="s">
        <v>152</v>
      </c>
      <c r="AV1097" s="11" t="s">
        <v>23</v>
      </c>
      <c r="AW1097" s="11" t="s">
        <v>36</v>
      </c>
      <c r="AX1097" s="11" t="s">
        <v>72</v>
      </c>
      <c r="AY1097" s="174" t="s">
        <v>143</v>
      </c>
    </row>
    <row r="1098" spans="2:65" s="11" customFormat="1" x14ac:dyDescent="0.3">
      <c r="B1098" s="170"/>
      <c r="D1098" s="171" t="s">
        <v>154</v>
      </c>
      <c r="E1098" s="172" t="s">
        <v>3</v>
      </c>
      <c r="F1098" s="173" t="s">
        <v>1514</v>
      </c>
      <c r="H1098" s="174" t="s">
        <v>3</v>
      </c>
      <c r="I1098" s="175"/>
      <c r="L1098" s="170"/>
      <c r="M1098" s="176"/>
      <c r="N1098" s="177"/>
      <c r="O1098" s="177"/>
      <c r="P1098" s="177"/>
      <c r="Q1098" s="177"/>
      <c r="R1098" s="177"/>
      <c r="S1098" s="177"/>
      <c r="T1098" s="178"/>
      <c r="AT1098" s="174" t="s">
        <v>154</v>
      </c>
      <c r="AU1098" s="174" t="s">
        <v>152</v>
      </c>
      <c r="AV1098" s="11" t="s">
        <v>23</v>
      </c>
      <c r="AW1098" s="11" t="s">
        <v>36</v>
      </c>
      <c r="AX1098" s="11" t="s">
        <v>72</v>
      </c>
      <c r="AY1098" s="174" t="s">
        <v>143</v>
      </c>
    </row>
    <row r="1099" spans="2:65" s="12" customFormat="1" x14ac:dyDescent="0.3">
      <c r="B1099" s="179"/>
      <c r="D1099" s="171" t="s">
        <v>154</v>
      </c>
      <c r="E1099" s="180" t="s">
        <v>3</v>
      </c>
      <c r="F1099" s="181" t="s">
        <v>1515</v>
      </c>
      <c r="H1099" s="182">
        <v>10.1</v>
      </c>
      <c r="I1099" s="183"/>
      <c r="L1099" s="179"/>
      <c r="M1099" s="184"/>
      <c r="N1099" s="185"/>
      <c r="O1099" s="185"/>
      <c r="P1099" s="185"/>
      <c r="Q1099" s="185"/>
      <c r="R1099" s="185"/>
      <c r="S1099" s="185"/>
      <c r="T1099" s="186"/>
      <c r="AT1099" s="180" t="s">
        <v>154</v>
      </c>
      <c r="AU1099" s="180" t="s">
        <v>152</v>
      </c>
      <c r="AV1099" s="12" t="s">
        <v>152</v>
      </c>
      <c r="AW1099" s="12" t="s">
        <v>36</v>
      </c>
      <c r="AX1099" s="12" t="s">
        <v>72</v>
      </c>
      <c r="AY1099" s="180" t="s">
        <v>143</v>
      </c>
    </row>
    <row r="1100" spans="2:65" s="11" customFormat="1" x14ac:dyDescent="0.3">
      <c r="B1100" s="170"/>
      <c r="D1100" s="171" t="s">
        <v>154</v>
      </c>
      <c r="E1100" s="172" t="s">
        <v>3</v>
      </c>
      <c r="F1100" s="173" t="s">
        <v>1516</v>
      </c>
      <c r="H1100" s="174" t="s">
        <v>3</v>
      </c>
      <c r="I1100" s="175"/>
      <c r="L1100" s="170"/>
      <c r="M1100" s="176"/>
      <c r="N1100" s="177"/>
      <c r="O1100" s="177"/>
      <c r="P1100" s="177"/>
      <c r="Q1100" s="177"/>
      <c r="R1100" s="177"/>
      <c r="S1100" s="177"/>
      <c r="T1100" s="178"/>
      <c r="AT1100" s="174" t="s">
        <v>154</v>
      </c>
      <c r="AU1100" s="174" t="s">
        <v>152</v>
      </c>
      <c r="AV1100" s="11" t="s">
        <v>23</v>
      </c>
      <c r="AW1100" s="11" t="s">
        <v>36</v>
      </c>
      <c r="AX1100" s="11" t="s">
        <v>72</v>
      </c>
      <c r="AY1100" s="174" t="s">
        <v>143</v>
      </c>
    </row>
    <row r="1101" spans="2:65" s="12" customFormat="1" x14ac:dyDescent="0.3">
      <c r="B1101" s="179"/>
      <c r="D1101" s="171" t="s">
        <v>154</v>
      </c>
      <c r="E1101" s="180" t="s">
        <v>3</v>
      </c>
      <c r="F1101" s="181" t="s">
        <v>1517</v>
      </c>
      <c r="H1101" s="182">
        <v>25.3</v>
      </c>
      <c r="I1101" s="183"/>
      <c r="L1101" s="179"/>
      <c r="M1101" s="184"/>
      <c r="N1101" s="185"/>
      <c r="O1101" s="185"/>
      <c r="P1101" s="185"/>
      <c r="Q1101" s="185"/>
      <c r="R1101" s="185"/>
      <c r="S1101" s="185"/>
      <c r="T1101" s="186"/>
      <c r="AT1101" s="180" t="s">
        <v>154</v>
      </c>
      <c r="AU1101" s="180" t="s">
        <v>152</v>
      </c>
      <c r="AV1101" s="12" t="s">
        <v>152</v>
      </c>
      <c r="AW1101" s="12" t="s">
        <v>36</v>
      </c>
      <c r="AX1101" s="12" t="s">
        <v>72</v>
      </c>
      <c r="AY1101" s="180" t="s">
        <v>143</v>
      </c>
    </row>
    <row r="1102" spans="2:65" s="11" customFormat="1" x14ac:dyDescent="0.3">
      <c r="B1102" s="170"/>
      <c r="D1102" s="171" t="s">
        <v>154</v>
      </c>
      <c r="E1102" s="172" t="s">
        <v>3</v>
      </c>
      <c r="F1102" s="173" t="s">
        <v>1518</v>
      </c>
      <c r="H1102" s="174" t="s">
        <v>3</v>
      </c>
      <c r="I1102" s="175"/>
      <c r="L1102" s="170"/>
      <c r="M1102" s="176"/>
      <c r="N1102" s="177"/>
      <c r="O1102" s="177"/>
      <c r="P1102" s="177"/>
      <c r="Q1102" s="177"/>
      <c r="R1102" s="177"/>
      <c r="S1102" s="177"/>
      <c r="T1102" s="178"/>
      <c r="AT1102" s="174" t="s">
        <v>154</v>
      </c>
      <c r="AU1102" s="174" t="s">
        <v>152</v>
      </c>
      <c r="AV1102" s="11" t="s">
        <v>23</v>
      </c>
      <c r="AW1102" s="11" t="s">
        <v>36</v>
      </c>
      <c r="AX1102" s="11" t="s">
        <v>72</v>
      </c>
      <c r="AY1102" s="174" t="s">
        <v>143</v>
      </c>
    </row>
    <row r="1103" spans="2:65" s="12" customFormat="1" x14ac:dyDescent="0.3">
      <c r="B1103" s="179"/>
      <c r="D1103" s="171" t="s">
        <v>154</v>
      </c>
      <c r="E1103" s="180" t="s">
        <v>3</v>
      </c>
      <c r="F1103" s="181" t="s">
        <v>1519</v>
      </c>
      <c r="H1103" s="182">
        <v>2.37</v>
      </c>
      <c r="I1103" s="183"/>
      <c r="L1103" s="179"/>
      <c r="M1103" s="184"/>
      <c r="N1103" s="185"/>
      <c r="O1103" s="185"/>
      <c r="P1103" s="185"/>
      <c r="Q1103" s="185"/>
      <c r="R1103" s="185"/>
      <c r="S1103" s="185"/>
      <c r="T1103" s="186"/>
      <c r="AT1103" s="180" t="s">
        <v>154</v>
      </c>
      <c r="AU1103" s="180" t="s">
        <v>152</v>
      </c>
      <c r="AV1103" s="12" t="s">
        <v>152</v>
      </c>
      <c r="AW1103" s="12" t="s">
        <v>36</v>
      </c>
      <c r="AX1103" s="12" t="s">
        <v>72</v>
      </c>
      <c r="AY1103" s="180" t="s">
        <v>143</v>
      </c>
    </row>
    <row r="1104" spans="2:65" s="11" customFormat="1" x14ac:dyDescent="0.3">
      <c r="B1104" s="170"/>
      <c r="D1104" s="171" t="s">
        <v>154</v>
      </c>
      <c r="E1104" s="172" t="s">
        <v>3</v>
      </c>
      <c r="F1104" s="173" t="s">
        <v>1520</v>
      </c>
      <c r="H1104" s="174" t="s">
        <v>3</v>
      </c>
      <c r="I1104" s="175"/>
      <c r="L1104" s="170"/>
      <c r="M1104" s="176"/>
      <c r="N1104" s="177"/>
      <c r="O1104" s="177"/>
      <c r="P1104" s="177"/>
      <c r="Q1104" s="177"/>
      <c r="R1104" s="177"/>
      <c r="S1104" s="177"/>
      <c r="T1104" s="178"/>
      <c r="AT1104" s="174" t="s">
        <v>154</v>
      </c>
      <c r="AU1104" s="174" t="s">
        <v>152</v>
      </c>
      <c r="AV1104" s="11" t="s">
        <v>23</v>
      </c>
      <c r="AW1104" s="11" t="s">
        <v>36</v>
      </c>
      <c r="AX1104" s="11" t="s">
        <v>72</v>
      </c>
      <c r="AY1104" s="174" t="s">
        <v>143</v>
      </c>
    </row>
    <row r="1105" spans="2:65" s="12" customFormat="1" x14ac:dyDescent="0.3">
      <c r="B1105" s="179"/>
      <c r="D1105" s="171" t="s">
        <v>154</v>
      </c>
      <c r="E1105" s="180" t="s">
        <v>3</v>
      </c>
      <c r="F1105" s="181" t="s">
        <v>1521</v>
      </c>
      <c r="H1105" s="182">
        <v>1.5</v>
      </c>
      <c r="I1105" s="183"/>
      <c r="L1105" s="179"/>
      <c r="M1105" s="184"/>
      <c r="N1105" s="185"/>
      <c r="O1105" s="185"/>
      <c r="P1105" s="185"/>
      <c r="Q1105" s="185"/>
      <c r="R1105" s="185"/>
      <c r="S1105" s="185"/>
      <c r="T1105" s="186"/>
      <c r="AT1105" s="180" t="s">
        <v>154</v>
      </c>
      <c r="AU1105" s="180" t="s">
        <v>152</v>
      </c>
      <c r="AV1105" s="12" t="s">
        <v>152</v>
      </c>
      <c r="AW1105" s="12" t="s">
        <v>36</v>
      </c>
      <c r="AX1105" s="12" t="s">
        <v>72</v>
      </c>
      <c r="AY1105" s="180" t="s">
        <v>143</v>
      </c>
    </row>
    <row r="1106" spans="2:65" s="12" customFormat="1" x14ac:dyDescent="0.3">
      <c r="B1106" s="179"/>
      <c r="D1106" s="171" t="s">
        <v>154</v>
      </c>
      <c r="E1106" s="180" t="s">
        <v>3</v>
      </c>
      <c r="F1106" s="181" t="s">
        <v>1522</v>
      </c>
      <c r="H1106" s="182">
        <v>4.7300000000000004</v>
      </c>
      <c r="I1106" s="183"/>
      <c r="L1106" s="179"/>
      <c r="M1106" s="184"/>
      <c r="N1106" s="185"/>
      <c r="O1106" s="185"/>
      <c r="P1106" s="185"/>
      <c r="Q1106" s="185"/>
      <c r="R1106" s="185"/>
      <c r="S1106" s="185"/>
      <c r="T1106" s="186"/>
      <c r="AT1106" s="180" t="s">
        <v>154</v>
      </c>
      <c r="AU1106" s="180" t="s">
        <v>152</v>
      </c>
      <c r="AV1106" s="12" t="s">
        <v>152</v>
      </c>
      <c r="AW1106" s="12" t="s">
        <v>36</v>
      </c>
      <c r="AX1106" s="12" t="s">
        <v>72</v>
      </c>
      <c r="AY1106" s="180" t="s">
        <v>143</v>
      </c>
    </row>
    <row r="1107" spans="2:65" s="13" customFormat="1" x14ac:dyDescent="0.3">
      <c r="B1107" s="187"/>
      <c r="D1107" s="188" t="s">
        <v>154</v>
      </c>
      <c r="E1107" s="189" t="s">
        <v>3</v>
      </c>
      <c r="F1107" s="190" t="s">
        <v>159</v>
      </c>
      <c r="H1107" s="191">
        <v>44</v>
      </c>
      <c r="I1107" s="192"/>
      <c r="L1107" s="187"/>
      <c r="M1107" s="193"/>
      <c r="N1107" s="194"/>
      <c r="O1107" s="194"/>
      <c r="P1107" s="194"/>
      <c r="Q1107" s="194"/>
      <c r="R1107" s="194"/>
      <c r="S1107" s="194"/>
      <c r="T1107" s="195"/>
      <c r="AT1107" s="196" t="s">
        <v>154</v>
      </c>
      <c r="AU1107" s="196" t="s">
        <v>152</v>
      </c>
      <c r="AV1107" s="13" t="s">
        <v>151</v>
      </c>
      <c r="AW1107" s="13" t="s">
        <v>36</v>
      </c>
      <c r="AX1107" s="13" t="s">
        <v>23</v>
      </c>
      <c r="AY1107" s="196" t="s">
        <v>143</v>
      </c>
    </row>
    <row r="1108" spans="2:65" s="1" customFormat="1" ht="22.5" customHeight="1" x14ac:dyDescent="0.3">
      <c r="B1108" s="158"/>
      <c r="C1108" s="159" t="s">
        <v>1523</v>
      </c>
      <c r="D1108" s="159" t="s">
        <v>146</v>
      </c>
      <c r="E1108" s="160" t="s">
        <v>1524</v>
      </c>
      <c r="F1108" s="161" t="s">
        <v>1525</v>
      </c>
      <c r="G1108" s="162" t="s">
        <v>149</v>
      </c>
      <c r="H1108" s="163">
        <v>43</v>
      </c>
      <c r="I1108" s="322">
        <v>0</v>
      </c>
      <c r="J1108" s="164">
        <f>ROUND(I1108*H1108,2)</f>
        <v>0</v>
      </c>
      <c r="K1108" s="161" t="s">
        <v>150</v>
      </c>
      <c r="L1108" s="34"/>
      <c r="M1108" s="165" t="s">
        <v>3</v>
      </c>
      <c r="N1108" s="166" t="s">
        <v>44</v>
      </c>
      <c r="O1108" s="35"/>
      <c r="P1108" s="167">
        <f>O1108*H1108</f>
        <v>0</v>
      </c>
      <c r="Q1108" s="167">
        <v>0</v>
      </c>
      <c r="R1108" s="167">
        <f>Q1108*H1108</f>
        <v>0</v>
      </c>
      <c r="S1108" s="167">
        <v>6.0000000000000001E-3</v>
      </c>
      <c r="T1108" s="168">
        <f>S1108*H1108</f>
        <v>0.25800000000000001</v>
      </c>
      <c r="AR1108" s="18" t="s">
        <v>151</v>
      </c>
      <c r="AT1108" s="18" t="s">
        <v>146</v>
      </c>
      <c r="AU1108" s="18" t="s">
        <v>152</v>
      </c>
      <c r="AY1108" s="18" t="s">
        <v>143</v>
      </c>
      <c r="BE1108" s="169">
        <f>IF(N1108="základní",J1108,0)</f>
        <v>0</v>
      </c>
      <c r="BF1108" s="169">
        <f>IF(N1108="snížená",J1108,0)</f>
        <v>0</v>
      </c>
      <c r="BG1108" s="169">
        <f>IF(N1108="zákl. přenesená",J1108,0)</f>
        <v>0</v>
      </c>
      <c r="BH1108" s="169">
        <f>IF(N1108="sníž. přenesená",J1108,0)</f>
        <v>0</v>
      </c>
      <c r="BI1108" s="169">
        <f>IF(N1108="nulová",J1108,0)</f>
        <v>0</v>
      </c>
      <c r="BJ1108" s="18" t="s">
        <v>152</v>
      </c>
      <c r="BK1108" s="169">
        <f>ROUND(I1108*H1108,2)</f>
        <v>0</v>
      </c>
      <c r="BL1108" s="18" t="s">
        <v>151</v>
      </c>
      <c r="BM1108" s="18" t="s">
        <v>1526</v>
      </c>
    </row>
    <row r="1109" spans="2:65" s="11" customFormat="1" x14ac:dyDescent="0.3">
      <c r="B1109" s="170"/>
      <c r="D1109" s="171" t="s">
        <v>154</v>
      </c>
      <c r="E1109" s="172" t="s">
        <v>3</v>
      </c>
      <c r="F1109" s="173" t="s">
        <v>1527</v>
      </c>
      <c r="H1109" s="174" t="s">
        <v>3</v>
      </c>
      <c r="I1109" s="175"/>
      <c r="L1109" s="170"/>
      <c r="M1109" s="176"/>
      <c r="N1109" s="177"/>
      <c r="O1109" s="177"/>
      <c r="P1109" s="177"/>
      <c r="Q1109" s="177"/>
      <c r="R1109" s="177"/>
      <c r="S1109" s="177"/>
      <c r="T1109" s="178"/>
      <c r="AT1109" s="174" t="s">
        <v>154</v>
      </c>
      <c r="AU1109" s="174" t="s">
        <v>152</v>
      </c>
      <c r="AV1109" s="11" t="s">
        <v>23</v>
      </c>
      <c r="AW1109" s="11" t="s">
        <v>36</v>
      </c>
      <c r="AX1109" s="11" t="s">
        <v>72</v>
      </c>
      <c r="AY1109" s="174" t="s">
        <v>143</v>
      </c>
    </row>
    <row r="1110" spans="2:65" s="11" customFormat="1" x14ac:dyDescent="0.3">
      <c r="B1110" s="170"/>
      <c r="D1110" s="171" t="s">
        <v>154</v>
      </c>
      <c r="E1110" s="172" t="s">
        <v>3</v>
      </c>
      <c r="F1110" s="173" t="s">
        <v>1528</v>
      </c>
      <c r="H1110" s="174" t="s">
        <v>3</v>
      </c>
      <c r="I1110" s="175"/>
      <c r="L1110" s="170"/>
      <c r="M1110" s="176"/>
      <c r="N1110" s="177"/>
      <c r="O1110" s="177"/>
      <c r="P1110" s="177"/>
      <c r="Q1110" s="177"/>
      <c r="R1110" s="177"/>
      <c r="S1110" s="177"/>
      <c r="T1110" s="178"/>
      <c r="AT1110" s="174" t="s">
        <v>154</v>
      </c>
      <c r="AU1110" s="174" t="s">
        <v>152</v>
      </c>
      <c r="AV1110" s="11" t="s">
        <v>23</v>
      </c>
      <c r="AW1110" s="11" t="s">
        <v>36</v>
      </c>
      <c r="AX1110" s="11" t="s">
        <v>72</v>
      </c>
      <c r="AY1110" s="174" t="s">
        <v>143</v>
      </c>
    </row>
    <row r="1111" spans="2:65" s="12" customFormat="1" x14ac:dyDescent="0.3">
      <c r="B1111" s="179"/>
      <c r="D1111" s="188" t="s">
        <v>154</v>
      </c>
      <c r="E1111" s="197" t="s">
        <v>3</v>
      </c>
      <c r="F1111" s="198" t="s">
        <v>1529</v>
      </c>
      <c r="H1111" s="199">
        <v>43</v>
      </c>
      <c r="I1111" s="183"/>
      <c r="L1111" s="179"/>
      <c r="M1111" s="184"/>
      <c r="N1111" s="185"/>
      <c r="O1111" s="185"/>
      <c r="P1111" s="185"/>
      <c r="Q1111" s="185"/>
      <c r="R1111" s="185"/>
      <c r="S1111" s="185"/>
      <c r="T1111" s="186"/>
      <c r="AT1111" s="180" t="s">
        <v>154</v>
      </c>
      <c r="AU1111" s="180" t="s">
        <v>152</v>
      </c>
      <c r="AV1111" s="12" t="s">
        <v>152</v>
      </c>
      <c r="AW1111" s="12" t="s">
        <v>36</v>
      </c>
      <c r="AX1111" s="12" t="s">
        <v>23</v>
      </c>
      <c r="AY1111" s="180" t="s">
        <v>143</v>
      </c>
    </row>
    <row r="1112" spans="2:65" s="1" customFormat="1" ht="22.5" customHeight="1" x14ac:dyDescent="0.3">
      <c r="B1112" s="158"/>
      <c r="C1112" s="159" t="s">
        <v>1530</v>
      </c>
      <c r="D1112" s="159" t="s">
        <v>146</v>
      </c>
      <c r="E1112" s="160" t="s">
        <v>1531</v>
      </c>
      <c r="F1112" s="161" t="s">
        <v>1532</v>
      </c>
      <c r="G1112" s="162" t="s">
        <v>402</v>
      </c>
      <c r="H1112" s="163">
        <v>52</v>
      </c>
      <c r="I1112" s="322">
        <v>0</v>
      </c>
      <c r="J1112" s="164">
        <f>ROUND(I1112*H1112,2)</f>
        <v>0</v>
      </c>
      <c r="K1112" s="161" t="s">
        <v>150</v>
      </c>
      <c r="L1112" s="34"/>
      <c r="M1112" s="165" t="s">
        <v>3</v>
      </c>
      <c r="N1112" s="166" t="s">
        <v>44</v>
      </c>
      <c r="O1112" s="35"/>
      <c r="P1112" s="167">
        <f>O1112*H1112</f>
        <v>0</v>
      </c>
      <c r="Q1112" s="167">
        <v>0</v>
      </c>
      <c r="R1112" s="167">
        <f>Q1112*H1112</f>
        <v>0</v>
      </c>
      <c r="S1112" s="167">
        <v>4.4000000000000003E-3</v>
      </c>
      <c r="T1112" s="168">
        <f>S1112*H1112</f>
        <v>0.2288</v>
      </c>
      <c r="AR1112" s="18" t="s">
        <v>151</v>
      </c>
      <c r="AT1112" s="18" t="s">
        <v>146</v>
      </c>
      <c r="AU1112" s="18" t="s">
        <v>152</v>
      </c>
      <c r="AY1112" s="18" t="s">
        <v>143</v>
      </c>
      <c r="BE1112" s="169">
        <f>IF(N1112="základní",J1112,0)</f>
        <v>0</v>
      </c>
      <c r="BF1112" s="169">
        <f>IF(N1112="snížená",J1112,0)</f>
        <v>0</v>
      </c>
      <c r="BG1112" s="169">
        <f>IF(N1112="zákl. přenesená",J1112,0)</f>
        <v>0</v>
      </c>
      <c r="BH1112" s="169">
        <f>IF(N1112="sníž. přenesená",J1112,0)</f>
        <v>0</v>
      </c>
      <c r="BI1112" s="169">
        <f>IF(N1112="nulová",J1112,0)</f>
        <v>0</v>
      </c>
      <c r="BJ1112" s="18" t="s">
        <v>152</v>
      </c>
      <c r="BK1112" s="169">
        <f>ROUND(I1112*H1112,2)</f>
        <v>0</v>
      </c>
      <c r="BL1112" s="18" t="s">
        <v>151</v>
      </c>
      <c r="BM1112" s="18" t="s">
        <v>1533</v>
      </c>
    </row>
    <row r="1113" spans="2:65" s="11" customFormat="1" x14ac:dyDescent="0.3">
      <c r="B1113" s="170"/>
      <c r="D1113" s="171" t="s">
        <v>154</v>
      </c>
      <c r="E1113" s="172" t="s">
        <v>3</v>
      </c>
      <c r="F1113" s="173" t="s">
        <v>1534</v>
      </c>
      <c r="H1113" s="174" t="s">
        <v>3</v>
      </c>
      <c r="I1113" s="175"/>
      <c r="L1113" s="170"/>
      <c r="M1113" s="176"/>
      <c r="N1113" s="177"/>
      <c r="O1113" s="177"/>
      <c r="P1113" s="177"/>
      <c r="Q1113" s="177"/>
      <c r="R1113" s="177"/>
      <c r="S1113" s="177"/>
      <c r="T1113" s="178"/>
      <c r="AT1113" s="174" t="s">
        <v>154</v>
      </c>
      <c r="AU1113" s="174" t="s">
        <v>152</v>
      </c>
      <c r="AV1113" s="11" t="s">
        <v>23</v>
      </c>
      <c r="AW1113" s="11" t="s">
        <v>36</v>
      </c>
      <c r="AX1113" s="11" t="s">
        <v>72</v>
      </c>
      <c r="AY1113" s="174" t="s">
        <v>143</v>
      </c>
    </row>
    <row r="1114" spans="2:65" s="12" customFormat="1" x14ac:dyDescent="0.3">
      <c r="B1114" s="179"/>
      <c r="D1114" s="171" t="s">
        <v>154</v>
      </c>
      <c r="E1114" s="180" t="s">
        <v>3</v>
      </c>
      <c r="F1114" s="181" t="s">
        <v>1535</v>
      </c>
      <c r="H1114" s="182">
        <v>31.8</v>
      </c>
      <c r="I1114" s="183"/>
      <c r="L1114" s="179"/>
      <c r="M1114" s="184"/>
      <c r="N1114" s="185"/>
      <c r="O1114" s="185"/>
      <c r="P1114" s="185"/>
      <c r="Q1114" s="185"/>
      <c r="R1114" s="185"/>
      <c r="S1114" s="185"/>
      <c r="T1114" s="186"/>
      <c r="AT1114" s="180" t="s">
        <v>154</v>
      </c>
      <c r="AU1114" s="180" t="s">
        <v>152</v>
      </c>
      <c r="AV1114" s="12" t="s">
        <v>152</v>
      </c>
      <c r="AW1114" s="12" t="s">
        <v>36</v>
      </c>
      <c r="AX1114" s="12" t="s">
        <v>72</v>
      </c>
      <c r="AY1114" s="180" t="s">
        <v>143</v>
      </c>
    </row>
    <row r="1115" spans="2:65" s="11" customFormat="1" x14ac:dyDescent="0.3">
      <c r="B1115" s="170"/>
      <c r="D1115" s="171" t="s">
        <v>154</v>
      </c>
      <c r="E1115" s="172" t="s">
        <v>3</v>
      </c>
      <c r="F1115" s="173" t="s">
        <v>1520</v>
      </c>
      <c r="H1115" s="174" t="s">
        <v>3</v>
      </c>
      <c r="I1115" s="175"/>
      <c r="L1115" s="170"/>
      <c r="M1115" s="176"/>
      <c r="N1115" s="177"/>
      <c r="O1115" s="177"/>
      <c r="P1115" s="177"/>
      <c r="Q1115" s="177"/>
      <c r="R1115" s="177"/>
      <c r="S1115" s="177"/>
      <c r="T1115" s="178"/>
      <c r="AT1115" s="174" t="s">
        <v>154</v>
      </c>
      <c r="AU1115" s="174" t="s">
        <v>152</v>
      </c>
      <c r="AV1115" s="11" t="s">
        <v>23</v>
      </c>
      <c r="AW1115" s="11" t="s">
        <v>36</v>
      </c>
      <c r="AX1115" s="11" t="s">
        <v>72</v>
      </c>
      <c r="AY1115" s="174" t="s">
        <v>143</v>
      </c>
    </row>
    <row r="1116" spans="2:65" s="12" customFormat="1" x14ac:dyDescent="0.3">
      <c r="B1116" s="179"/>
      <c r="D1116" s="171" t="s">
        <v>154</v>
      </c>
      <c r="E1116" s="180" t="s">
        <v>3</v>
      </c>
      <c r="F1116" s="181" t="s">
        <v>1536</v>
      </c>
      <c r="H1116" s="182">
        <v>12</v>
      </c>
      <c r="I1116" s="183"/>
      <c r="L1116" s="179"/>
      <c r="M1116" s="184"/>
      <c r="N1116" s="185"/>
      <c r="O1116" s="185"/>
      <c r="P1116" s="185"/>
      <c r="Q1116" s="185"/>
      <c r="R1116" s="185"/>
      <c r="S1116" s="185"/>
      <c r="T1116" s="186"/>
      <c r="AT1116" s="180" t="s">
        <v>154</v>
      </c>
      <c r="AU1116" s="180" t="s">
        <v>152</v>
      </c>
      <c r="AV1116" s="12" t="s">
        <v>152</v>
      </c>
      <c r="AW1116" s="12" t="s">
        <v>36</v>
      </c>
      <c r="AX1116" s="12" t="s">
        <v>72</v>
      </c>
      <c r="AY1116" s="180" t="s">
        <v>143</v>
      </c>
    </row>
    <row r="1117" spans="2:65" s="11" customFormat="1" x14ac:dyDescent="0.3">
      <c r="B1117" s="170"/>
      <c r="D1117" s="171" t="s">
        <v>154</v>
      </c>
      <c r="E1117" s="172" t="s">
        <v>3</v>
      </c>
      <c r="F1117" s="173" t="s">
        <v>1537</v>
      </c>
      <c r="H1117" s="174" t="s">
        <v>3</v>
      </c>
      <c r="I1117" s="175"/>
      <c r="L1117" s="170"/>
      <c r="M1117" s="176"/>
      <c r="N1117" s="177"/>
      <c r="O1117" s="177"/>
      <c r="P1117" s="177"/>
      <c r="Q1117" s="177"/>
      <c r="R1117" s="177"/>
      <c r="S1117" s="177"/>
      <c r="T1117" s="178"/>
      <c r="AT1117" s="174" t="s">
        <v>154</v>
      </c>
      <c r="AU1117" s="174" t="s">
        <v>152</v>
      </c>
      <c r="AV1117" s="11" t="s">
        <v>23</v>
      </c>
      <c r="AW1117" s="11" t="s">
        <v>36</v>
      </c>
      <c r="AX1117" s="11" t="s">
        <v>72</v>
      </c>
      <c r="AY1117" s="174" t="s">
        <v>143</v>
      </c>
    </row>
    <row r="1118" spans="2:65" s="12" customFormat="1" x14ac:dyDescent="0.3">
      <c r="B1118" s="179"/>
      <c r="D1118" s="171" t="s">
        <v>154</v>
      </c>
      <c r="E1118" s="180" t="s">
        <v>3</v>
      </c>
      <c r="F1118" s="181" t="s">
        <v>1538</v>
      </c>
      <c r="H1118" s="182">
        <v>3.2</v>
      </c>
      <c r="I1118" s="183"/>
      <c r="L1118" s="179"/>
      <c r="M1118" s="184"/>
      <c r="N1118" s="185"/>
      <c r="O1118" s="185"/>
      <c r="P1118" s="185"/>
      <c r="Q1118" s="185"/>
      <c r="R1118" s="185"/>
      <c r="S1118" s="185"/>
      <c r="T1118" s="186"/>
      <c r="AT1118" s="180" t="s">
        <v>154</v>
      </c>
      <c r="AU1118" s="180" t="s">
        <v>152</v>
      </c>
      <c r="AV1118" s="12" t="s">
        <v>152</v>
      </c>
      <c r="AW1118" s="12" t="s">
        <v>36</v>
      </c>
      <c r="AX1118" s="12" t="s">
        <v>72</v>
      </c>
      <c r="AY1118" s="180" t="s">
        <v>143</v>
      </c>
    </row>
    <row r="1119" spans="2:65" s="12" customFormat="1" x14ac:dyDescent="0.3">
      <c r="B1119" s="179"/>
      <c r="D1119" s="171" t="s">
        <v>154</v>
      </c>
      <c r="E1119" s="180" t="s">
        <v>3</v>
      </c>
      <c r="F1119" s="181" t="s">
        <v>1539</v>
      </c>
      <c r="H1119" s="182">
        <v>5</v>
      </c>
      <c r="I1119" s="183"/>
      <c r="L1119" s="179"/>
      <c r="M1119" s="184"/>
      <c r="N1119" s="185"/>
      <c r="O1119" s="185"/>
      <c r="P1119" s="185"/>
      <c r="Q1119" s="185"/>
      <c r="R1119" s="185"/>
      <c r="S1119" s="185"/>
      <c r="T1119" s="186"/>
      <c r="AT1119" s="180" t="s">
        <v>154</v>
      </c>
      <c r="AU1119" s="180" t="s">
        <v>152</v>
      </c>
      <c r="AV1119" s="12" t="s">
        <v>152</v>
      </c>
      <c r="AW1119" s="12" t="s">
        <v>36</v>
      </c>
      <c r="AX1119" s="12" t="s">
        <v>72</v>
      </c>
      <c r="AY1119" s="180" t="s">
        <v>143</v>
      </c>
    </row>
    <row r="1120" spans="2:65" s="13" customFormat="1" x14ac:dyDescent="0.3">
      <c r="B1120" s="187"/>
      <c r="D1120" s="188" t="s">
        <v>154</v>
      </c>
      <c r="E1120" s="189" t="s">
        <v>3</v>
      </c>
      <c r="F1120" s="190" t="s">
        <v>159</v>
      </c>
      <c r="H1120" s="191">
        <v>52</v>
      </c>
      <c r="I1120" s="192"/>
      <c r="L1120" s="187"/>
      <c r="M1120" s="193"/>
      <c r="N1120" s="194"/>
      <c r="O1120" s="194"/>
      <c r="P1120" s="194"/>
      <c r="Q1120" s="194"/>
      <c r="R1120" s="194"/>
      <c r="S1120" s="194"/>
      <c r="T1120" s="195"/>
      <c r="AT1120" s="196" t="s">
        <v>154</v>
      </c>
      <c r="AU1120" s="196" t="s">
        <v>152</v>
      </c>
      <c r="AV1120" s="13" t="s">
        <v>151</v>
      </c>
      <c r="AW1120" s="13" t="s">
        <v>36</v>
      </c>
      <c r="AX1120" s="13" t="s">
        <v>23</v>
      </c>
      <c r="AY1120" s="196" t="s">
        <v>143</v>
      </c>
    </row>
    <row r="1121" spans="2:65" s="1" customFormat="1" ht="22.5" customHeight="1" x14ac:dyDescent="0.3">
      <c r="B1121" s="158"/>
      <c r="C1121" s="159" t="s">
        <v>1540</v>
      </c>
      <c r="D1121" s="159" t="s">
        <v>146</v>
      </c>
      <c r="E1121" s="160" t="s">
        <v>1541</v>
      </c>
      <c r="F1121" s="161" t="s">
        <v>1542</v>
      </c>
      <c r="G1121" s="162" t="s">
        <v>402</v>
      </c>
      <c r="H1121" s="163">
        <v>106</v>
      </c>
      <c r="I1121" s="322">
        <v>0</v>
      </c>
      <c r="J1121" s="164">
        <f>ROUND(I1121*H1121,2)</f>
        <v>0</v>
      </c>
      <c r="K1121" s="161" t="s">
        <v>150</v>
      </c>
      <c r="L1121" s="34"/>
      <c r="M1121" s="165" t="s">
        <v>3</v>
      </c>
      <c r="N1121" s="166" t="s">
        <v>44</v>
      </c>
      <c r="O1121" s="35"/>
      <c r="P1121" s="167">
        <f>O1121*H1121</f>
        <v>0</v>
      </c>
      <c r="Q1121" s="167">
        <v>0</v>
      </c>
      <c r="R1121" s="167">
        <f>Q1121*H1121</f>
        <v>0</v>
      </c>
      <c r="S1121" s="167">
        <v>1.1730000000000001E-2</v>
      </c>
      <c r="T1121" s="168">
        <f>S1121*H1121</f>
        <v>1.2433800000000002</v>
      </c>
      <c r="AR1121" s="18" t="s">
        <v>151</v>
      </c>
      <c r="AT1121" s="18" t="s">
        <v>146</v>
      </c>
      <c r="AU1121" s="18" t="s">
        <v>152</v>
      </c>
      <c r="AY1121" s="18" t="s">
        <v>143</v>
      </c>
      <c r="BE1121" s="169">
        <f>IF(N1121="základní",J1121,0)</f>
        <v>0</v>
      </c>
      <c r="BF1121" s="169">
        <f>IF(N1121="snížená",J1121,0)</f>
        <v>0</v>
      </c>
      <c r="BG1121" s="169">
        <f>IF(N1121="zákl. přenesená",J1121,0)</f>
        <v>0</v>
      </c>
      <c r="BH1121" s="169">
        <f>IF(N1121="sníž. přenesená",J1121,0)</f>
        <v>0</v>
      </c>
      <c r="BI1121" s="169">
        <f>IF(N1121="nulová",J1121,0)</f>
        <v>0</v>
      </c>
      <c r="BJ1121" s="18" t="s">
        <v>152</v>
      </c>
      <c r="BK1121" s="169">
        <f>ROUND(I1121*H1121,2)</f>
        <v>0</v>
      </c>
      <c r="BL1121" s="18" t="s">
        <v>151</v>
      </c>
      <c r="BM1121" s="18" t="s">
        <v>1543</v>
      </c>
    </row>
    <row r="1122" spans="2:65" s="11" customFormat="1" x14ac:dyDescent="0.3">
      <c r="B1122" s="170"/>
      <c r="D1122" s="171" t="s">
        <v>154</v>
      </c>
      <c r="E1122" s="172" t="s">
        <v>3</v>
      </c>
      <c r="F1122" s="173" t="s">
        <v>1504</v>
      </c>
      <c r="H1122" s="174" t="s">
        <v>3</v>
      </c>
      <c r="I1122" s="175"/>
      <c r="L1122" s="170"/>
      <c r="M1122" s="176"/>
      <c r="N1122" s="177"/>
      <c r="O1122" s="177"/>
      <c r="P1122" s="177"/>
      <c r="Q1122" s="177"/>
      <c r="R1122" s="177"/>
      <c r="S1122" s="177"/>
      <c r="T1122" s="178"/>
      <c r="AT1122" s="174" t="s">
        <v>154</v>
      </c>
      <c r="AU1122" s="174" t="s">
        <v>152</v>
      </c>
      <c r="AV1122" s="11" t="s">
        <v>23</v>
      </c>
      <c r="AW1122" s="11" t="s">
        <v>36</v>
      </c>
      <c r="AX1122" s="11" t="s">
        <v>72</v>
      </c>
      <c r="AY1122" s="174" t="s">
        <v>143</v>
      </c>
    </row>
    <row r="1123" spans="2:65" s="11" customFormat="1" x14ac:dyDescent="0.3">
      <c r="B1123" s="170"/>
      <c r="D1123" s="171" t="s">
        <v>154</v>
      </c>
      <c r="E1123" s="172" t="s">
        <v>3</v>
      </c>
      <c r="F1123" s="173" t="s">
        <v>1514</v>
      </c>
      <c r="H1123" s="174" t="s">
        <v>3</v>
      </c>
      <c r="I1123" s="175"/>
      <c r="L1123" s="170"/>
      <c r="M1123" s="176"/>
      <c r="N1123" s="177"/>
      <c r="O1123" s="177"/>
      <c r="P1123" s="177"/>
      <c r="Q1123" s="177"/>
      <c r="R1123" s="177"/>
      <c r="S1123" s="177"/>
      <c r="T1123" s="178"/>
      <c r="AT1123" s="174" t="s">
        <v>154</v>
      </c>
      <c r="AU1123" s="174" t="s">
        <v>152</v>
      </c>
      <c r="AV1123" s="11" t="s">
        <v>23</v>
      </c>
      <c r="AW1123" s="11" t="s">
        <v>36</v>
      </c>
      <c r="AX1123" s="11" t="s">
        <v>72</v>
      </c>
      <c r="AY1123" s="174" t="s">
        <v>143</v>
      </c>
    </row>
    <row r="1124" spans="2:65" s="12" customFormat="1" x14ac:dyDescent="0.3">
      <c r="B1124" s="179"/>
      <c r="D1124" s="171" t="s">
        <v>154</v>
      </c>
      <c r="E1124" s="180" t="s">
        <v>3</v>
      </c>
      <c r="F1124" s="181" t="s">
        <v>1544</v>
      </c>
      <c r="H1124" s="182">
        <v>76.55</v>
      </c>
      <c r="I1124" s="183"/>
      <c r="L1124" s="179"/>
      <c r="M1124" s="184"/>
      <c r="N1124" s="185"/>
      <c r="O1124" s="185"/>
      <c r="P1124" s="185"/>
      <c r="Q1124" s="185"/>
      <c r="R1124" s="185"/>
      <c r="S1124" s="185"/>
      <c r="T1124" s="186"/>
      <c r="AT1124" s="180" t="s">
        <v>154</v>
      </c>
      <c r="AU1124" s="180" t="s">
        <v>152</v>
      </c>
      <c r="AV1124" s="12" t="s">
        <v>152</v>
      </c>
      <c r="AW1124" s="12" t="s">
        <v>36</v>
      </c>
      <c r="AX1124" s="12" t="s">
        <v>72</v>
      </c>
      <c r="AY1124" s="180" t="s">
        <v>143</v>
      </c>
    </row>
    <row r="1125" spans="2:65" s="11" customFormat="1" x14ac:dyDescent="0.3">
      <c r="B1125" s="170"/>
      <c r="D1125" s="171" t="s">
        <v>154</v>
      </c>
      <c r="E1125" s="172" t="s">
        <v>3</v>
      </c>
      <c r="F1125" s="173" t="s">
        <v>1516</v>
      </c>
      <c r="H1125" s="174" t="s">
        <v>3</v>
      </c>
      <c r="I1125" s="175"/>
      <c r="L1125" s="170"/>
      <c r="M1125" s="176"/>
      <c r="N1125" s="177"/>
      <c r="O1125" s="177"/>
      <c r="P1125" s="177"/>
      <c r="Q1125" s="177"/>
      <c r="R1125" s="177"/>
      <c r="S1125" s="177"/>
      <c r="T1125" s="178"/>
      <c r="AT1125" s="174" t="s">
        <v>154</v>
      </c>
      <c r="AU1125" s="174" t="s">
        <v>152</v>
      </c>
      <c r="AV1125" s="11" t="s">
        <v>23</v>
      </c>
      <c r="AW1125" s="11" t="s">
        <v>36</v>
      </c>
      <c r="AX1125" s="11" t="s">
        <v>72</v>
      </c>
      <c r="AY1125" s="174" t="s">
        <v>143</v>
      </c>
    </row>
    <row r="1126" spans="2:65" s="12" customFormat="1" x14ac:dyDescent="0.3">
      <c r="B1126" s="179"/>
      <c r="D1126" s="171" t="s">
        <v>154</v>
      </c>
      <c r="E1126" s="180" t="s">
        <v>3</v>
      </c>
      <c r="F1126" s="181" t="s">
        <v>1545</v>
      </c>
      <c r="H1126" s="182">
        <v>23.7</v>
      </c>
      <c r="I1126" s="183"/>
      <c r="L1126" s="179"/>
      <c r="M1126" s="184"/>
      <c r="N1126" s="185"/>
      <c r="O1126" s="185"/>
      <c r="P1126" s="185"/>
      <c r="Q1126" s="185"/>
      <c r="R1126" s="185"/>
      <c r="S1126" s="185"/>
      <c r="T1126" s="186"/>
      <c r="AT1126" s="180" t="s">
        <v>154</v>
      </c>
      <c r="AU1126" s="180" t="s">
        <v>152</v>
      </c>
      <c r="AV1126" s="12" t="s">
        <v>152</v>
      </c>
      <c r="AW1126" s="12" t="s">
        <v>36</v>
      </c>
      <c r="AX1126" s="12" t="s">
        <v>72</v>
      </c>
      <c r="AY1126" s="180" t="s">
        <v>143</v>
      </c>
    </row>
    <row r="1127" spans="2:65" s="12" customFormat="1" x14ac:dyDescent="0.3">
      <c r="B1127" s="179"/>
      <c r="D1127" s="171" t="s">
        <v>154</v>
      </c>
      <c r="E1127" s="180" t="s">
        <v>3</v>
      </c>
      <c r="F1127" s="181" t="s">
        <v>1546</v>
      </c>
      <c r="H1127" s="182">
        <v>5.75</v>
      </c>
      <c r="I1127" s="183"/>
      <c r="L1127" s="179"/>
      <c r="M1127" s="184"/>
      <c r="N1127" s="185"/>
      <c r="O1127" s="185"/>
      <c r="P1127" s="185"/>
      <c r="Q1127" s="185"/>
      <c r="R1127" s="185"/>
      <c r="S1127" s="185"/>
      <c r="T1127" s="186"/>
      <c r="AT1127" s="180" t="s">
        <v>154</v>
      </c>
      <c r="AU1127" s="180" t="s">
        <v>152</v>
      </c>
      <c r="AV1127" s="12" t="s">
        <v>152</v>
      </c>
      <c r="AW1127" s="12" t="s">
        <v>36</v>
      </c>
      <c r="AX1127" s="12" t="s">
        <v>72</v>
      </c>
      <c r="AY1127" s="180" t="s">
        <v>143</v>
      </c>
    </row>
    <row r="1128" spans="2:65" s="13" customFormat="1" x14ac:dyDescent="0.3">
      <c r="B1128" s="187"/>
      <c r="D1128" s="188" t="s">
        <v>154</v>
      </c>
      <c r="E1128" s="189" t="s">
        <v>3</v>
      </c>
      <c r="F1128" s="190" t="s">
        <v>159</v>
      </c>
      <c r="H1128" s="191">
        <v>106</v>
      </c>
      <c r="I1128" s="192"/>
      <c r="L1128" s="187"/>
      <c r="M1128" s="193"/>
      <c r="N1128" s="194"/>
      <c r="O1128" s="194"/>
      <c r="P1128" s="194"/>
      <c r="Q1128" s="194"/>
      <c r="R1128" s="194"/>
      <c r="S1128" s="194"/>
      <c r="T1128" s="195"/>
      <c r="AT1128" s="196" t="s">
        <v>154</v>
      </c>
      <c r="AU1128" s="196" t="s">
        <v>152</v>
      </c>
      <c r="AV1128" s="13" t="s">
        <v>151</v>
      </c>
      <c r="AW1128" s="13" t="s">
        <v>36</v>
      </c>
      <c r="AX1128" s="13" t="s">
        <v>23</v>
      </c>
      <c r="AY1128" s="196" t="s">
        <v>143</v>
      </c>
    </row>
    <row r="1129" spans="2:65" s="1" customFormat="1" ht="22.5" customHeight="1" x14ac:dyDescent="0.3">
      <c r="B1129" s="158"/>
      <c r="C1129" s="159" t="s">
        <v>1547</v>
      </c>
      <c r="D1129" s="159" t="s">
        <v>146</v>
      </c>
      <c r="E1129" s="160" t="s">
        <v>1548</v>
      </c>
      <c r="F1129" s="161" t="s">
        <v>1549</v>
      </c>
      <c r="G1129" s="162" t="s">
        <v>149</v>
      </c>
      <c r="H1129" s="163">
        <v>44</v>
      </c>
      <c r="I1129" s="322">
        <v>0</v>
      </c>
      <c r="J1129" s="164">
        <f>ROUND(I1129*H1129,2)</f>
        <v>0</v>
      </c>
      <c r="K1129" s="161" t="s">
        <v>150</v>
      </c>
      <c r="L1129" s="34"/>
      <c r="M1129" s="165" t="s">
        <v>3</v>
      </c>
      <c r="N1129" s="166" t="s">
        <v>44</v>
      </c>
      <c r="O1129" s="35"/>
      <c r="P1129" s="167">
        <f>O1129*H1129</f>
        <v>0</v>
      </c>
      <c r="Q1129" s="167">
        <v>0</v>
      </c>
      <c r="R1129" s="167">
        <f>Q1129*H1129</f>
        <v>0</v>
      </c>
      <c r="S1129" s="167">
        <v>1.4999999999999999E-2</v>
      </c>
      <c r="T1129" s="168">
        <f>S1129*H1129</f>
        <v>0.65999999999999992</v>
      </c>
      <c r="AR1129" s="18" t="s">
        <v>151</v>
      </c>
      <c r="AT1129" s="18" t="s">
        <v>146</v>
      </c>
      <c r="AU1129" s="18" t="s">
        <v>152</v>
      </c>
      <c r="AY1129" s="18" t="s">
        <v>143</v>
      </c>
      <c r="BE1129" s="169">
        <f>IF(N1129="základní",J1129,0)</f>
        <v>0</v>
      </c>
      <c r="BF1129" s="169">
        <f>IF(N1129="snížená",J1129,0)</f>
        <v>0</v>
      </c>
      <c r="BG1129" s="169">
        <f>IF(N1129="zákl. přenesená",J1129,0)</f>
        <v>0</v>
      </c>
      <c r="BH1129" s="169">
        <f>IF(N1129="sníž. přenesená",J1129,0)</f>
        <v>0</v>
      </c>
      <c r="BI1129" s="169">
        <f>IF(N1129="nulová",J1129,0)</f>
        <v>0</v>
      </c>
      <c r="BJ1129" s="18" t="s">
        <v>152</v>
      </c>
      <c r="BK1129" s="169">
        <f>ROUND(I1129*H1129,2)</f>
        <v>0</v>
      </c>
      <c r="BL1129" s="18" t="s">
        <v>151</v>
      </c>
      <c r="BM1129" s="18" t="s">
        <v>1550</v>
      </c>
    </row>
    <row r="1130" spans="2:65" s="11" customFormat="1" x14ac:dyDescent="0.3">
      <c r="B1130" s="170"/>
      <c r="D1130" s="171" t="s">
        <v>154</v>
      </c>
      <c r="E1130" s="172" t="s">
        <v>3</v>
      </c>
      <c r="F1130" s="173" t="s">
        <v>1551</v>
      </c>
      <c r="H1130" s="174" t="s">
        <v>3</v>
      </c>
      <c r="I1130" s="175"/>
      <c r="L1130" s="170"/>
      <c r="M1130" s="176"/>
      <c r="N1130" s="177"/>
      <c r="O1130" s="177"/>
      <c r="P1130" s="177"/>
      <c r="Q1130" s="177"/>
      <c r="R1130" s="177"/>
      <c r="S1130" s="177"/>
      <c r="T1130" s="178"/>
      <c r="AT1130" s="174" t="s">
        <v>154</v>
      </c>
      <c r="AU1130" s="174" t="s">
        <v>152</v>
      </c>
      <c r="AV1130" s="11" t="s">
        <v>23</v>
      </c>
      <c r="AW1130" s="11" t="s">
        <v>36</v>
      </c>
      <c r="AX1130" s="11" t="s">
        <v>72</v>
      </c>
      <c r="AY1130" s="174" t="s">
        <v>143</v>
      </c>
    </row>
    <row r="1131" spans="2:65" s="11" customFormat="1" x14ac:dyDescent="0.3">
      <c r="B1131" s="170"/>
      <c r="D1131" s="171" t="s">
        <v>154</v>
      </c>
      <c r="E1131" s="172" t="s">
        <v>3</v>
      </c>
      <c r="F1131" s="173" t="s">
        <v>1514</v>
      </c>
      <c r="H1131" s="174" t="s">
        <v>3</v>
      </c>
      <c r="I1131" s="175"/>
      <c r="L1131" s="170"/>
      <c r="M1131" s="176"/>
      <c r="N1131" s="177"/>
      <c r="O1131" s="177"/>
      <c r="P1131" s="177"/>
      <c r="Q1131" s="177"/>
      <c r="R1131" s="177"/>
      <c r="S1131" s="177"/>
      <c r="T1131" s="178"/>
      <c r="AT1131" s="174" t="s">
        <v>154</v>
      </c>
      <c r="AU1131" s="174" t="s">
        <v>152</v>
      </c>
      <c r="AV1131" s="11" t="s">
        <v>23</v>
      </c>
      <c r="AW1131" s="11" t="s">
        <v>36</v>
      </c>
      <c r="AX1131" s="11" t="s">
        <v>72</v>
      </c>
      <c r="AY1131" s="174" t="s">
        <v>143</v>
      </c>
    </row>
    <row r="1132" spans="2:65" s="12" customFormat="1" x14ac:dyDescent="0.3">
      <c r="B1132" s="179"/>
      <c r="D1132" s="171" t="s">
        <v>154</v>
      </c>
      <c r="E1132" s="180" t="s">
        <v>3</v>
      </c>
      <c r="F1132" s="181" t="s">
        <v>1515</v>
      </c>
      <c r="H1132" s="182">
        <v>10.1</v>
      </c>
      <c r="I1132" s="183"/>
      <c r="L1132" s="179"/>
      <c r="M1132" s="184"/>
      <c r="N1132" s="185"/>
      <c r="O1132" s="185"/>
      <c r="P1132" s="185"/>
      <c r="Q1132" s="185"/>
      <c r="R1132" s="185"/>
      <c r="S1132" s="185"/>
      <c r="T1132" s="186"/>
      <c r="AT1132" s="180" t="s">
        <v>154</v>
      </c>
      <c r="AU1132" s="180" t="s">
        <v>152</v>
      </c>
      <c r="AV1132" s="12" t="s">
        <v>152</v>
      </c>
      <c r="AW1132" s="12" t="s">
        <v>36</v>
      </c>
      <c r="AX1132" s="12" t="s">
        <v>72</v>
      </c>
      <c r="AY1132" s="180" t="s">
        <v>143</v>
      </c>
    </row>
    <row r="1133" spans="2:65" s="11" customFormat="1" x14ac:dyDescent="0.3">
      <c r="B1133" s="170"/>
      <c r="D1133" s="171" t="s">
        <v>154</v>
      </c>
      <c r="E1133" s="172" t="s">
        <v>3</v>
      </c>
      <c r="F1133" s="173" t="s">
        <v>1516</v>
      </c>
      <c r="H1133" s="174" t="s">
        <v>3</v>
      </c>
      <c r="I1133" s="175"/>
      <c r="L1133" s="170"/>
      <c r="M1133" s="176"/>
      <c r="N1133" s="177"/>
      <c r="O1133" s="177"/>
      <c r="P1133" s="177"/>
      <c r="Q1133" s="177"/>
      <c r="R1133" s="177"/>
      <c r="S1133" s="177"/>
      <c r="T1133" s="178"/>
      <c r="AT1133" s="174" t="s">
        <v>154</v>
      </c>
      <c r="AU1133" s="174" t="s">
        <v>152</v>
      </c>
      <c r="AV1133" s="11" t="s">
        <v>23</v>
      </c>
      <c r="AW1133" s="11" t="s">
        <v>36</v>
      </c>
      <c r="AX1133" s="11" t="s">
        <v>72</v>
      </c>
      <c r="AY1133" s="174" t="s">
        <v>143</v>
      </c>
    </row>
    <row r="1134" spans="2:65" s="12" customFormat="1" x14ac:dyDescent="0.3">
      <c r="B1134" s="179"/>
      <c r="D1134" s="171" t="s">
        <v>154</v>
      </c>
      <c r="E1134" s="180" t="s">
        <v>3</v>
      </c>
      <c r="F1134" s="181" t="s">
        <v>1552</v>
      </c>
      <c r="H1134" s="182">
        <v>22.7</v>
      </c>
      <c r="I1134" s="183"/>
      <c r="L1134" s="179"/>
      <c r="M1134" s="184"/>
      <c r="N1134" s="185"/>
      <c r="O1134" s="185"/>
      <c r="P1134" s="185"/>
      <c r="Q1134" s="185"/>
      <c r="R1134" s="185"/>
      <c r="S1134" s="185"/>
      <c r="T1134" s="186"/>
      <c r="AT1134" s="180" t="s">
        <v>154</v>
      </c>
      <c r="AU1134" s="180" t="s">
        <v>152</v>
      </c>
      <c r="AV1134" s="12" t="s">
        <v>152</v>
      </c>
      <c r="AW1134" s="12" t="s">
        <v>36</v>
      </c>
      <c r="AX1134" s="12" t="s">
        <v>72</v>
      </c>
      <c r="AY1134" s="180" t="s">
        <v>143</v>
      </c>
    </row>
    <row r="1135" spans="2:65" s="11" customFormat="1" x14ac:dyDescent="0.3">
      <c r="B1135" s="170"/>
      <c r="D1135" s="171" t="s">
        <v>154</v>
      </c>
      <c r="E1135" s="172" t="s">
        <v>3</v>
      </c>
      <c r="F1135" s="173" t="s">
        <v>1553</v>
      </c>
      <c r="H1135" s="174" t="s">
        <v>3</v>
      </c>
      <c r="I1135" s="175"/>
      <c r="L1135" s="170"/>
      <c r="M1135" s="176"/>
      <c r="N1135" s="177"/>
      <c r="O1135" s="177"/>
      <c r="P1135" s="177"/>
      <c r="Q1135" s="177"/>
      <c r="R1135" s="177"/>
      <c r="S1135" s="177"/>
      <c r="T1135" s="178"/>
      <c r="AT1135" s="174" t="s">
        <v>154</v>
      </c>
      <c r="AU1135" s="174" t="s">
        <v>152</v>
      </c>
      <c r="AV1135" s="11" t="s">
        <v>23</v>
      </c>
      <c r="AW1135" s="11" t="s">
        <v>36</v>
      </c>
      <c r="AX1135" s="11" t="s">
        <v>72</v>
      </c>
      <c r="AY1135" s="174" t="s">
        <v>143</v>
      </c>
    </row>
    <row r="1136" spans="2:65" s="12" customFormat="1" x14ac:dyDescent="0.3">
      <c r="B1136" s="179"/>
      <c r="D1136" s="171" t="s">
        <v>154</v>
      </c>
      <c r="E1136" s="180" t="s">
        <v>3</v>
      </c>
      <c r="F1136" s="181" t="s">
        <v>1554</v>
      </c>
      <c r="H1136" s="182">
        <v>5.04</v>
      </c>
      <c r="I1136" s="183"/>
      <c r="L1136" s="179"/>
      <c r="M1136" s="184"/>
      <c r="N1136" s="185"/>
      <c r="O1136" s="185"/>
      <c r="P1136" s="185"/>
      <c r="Q1136" s="185"/>
      <c r="R1136" s="185"/>
      <c r="S1136" s="185"/>
      <c r="T1136" s="186"/>
      <c r="AT1136" s="180" t="s">
        <v>154</v>
      </c>
      <c r="AU1136" s="180" t="s">
        <v>152</v>
      </c>
      <c r="AV1136" s="12" t="s">
        <v>152</v>
      </c>
      <c r="AW1136" s="12" t="s">
        <v>36</v>
      </c>
      <c r="AX1136" s="12" t="s">
        <v>72</v>
      </c>
      <c r="AY1136" s="180" t="s">
        <v>143</v>
      </c>
    </row>
    <row r="1137" spans="2:65" s="11" customFormat="1" x14ac:dyDescent="0.3">
      <c r="B1137" s="170"/>
      <c r="D1137" s="171" t="s">
        <v>154</v>
      </c>
      <c r="E1137" s="172" t="s">
        <v>3</v>
      </c>
      <c r="F1137" s="173" t="s">
        <v>1520</v>
      </c>
      <c r="H1137" s="174" t="s">
        <v>3</v>
      </c>
      <c r="I1137" s="175"/>
      <c r="L1137" s="170"/>
      <c r="M1137" s="176"/>
      <c r="N1137" s="177"/>
      <c r="O1137" s="177"/>
      <c r="P1137" s="177"/>
      <c r="Q1137" s="177"/>
      <c r="R1137" s="177"/>
      <c r="S1137" s="177"/>
      <c r="T1137" s="178"/>
      <c r="AT1137" s="174" t="s">
        <v>154</v>
      </c>
      <c r="AU1137" s="174" t="s">
        <v>152</v>
      </c>
      <c r="AV1137" s="11" t="s">
        <v>23</v>
      </c>
      <c r="AW1137" s="11" t="s">
        <v>36</v>
      </c>
      <c r="AX1137" s="11" t="s">
        <v>72</v>
      </c>
      <c r="AY1137" s="174" t="s">
        <v>143</v>
      </c>
    </row>
    <row r="1138" spans="2:65" s="12" customFormat="1" x14ac:dyDescent="0.3">
      <c r="B1138" s="179"/>
      <c r="D1138" s="171" t="s">
        <v>154</v>
      </c>
      <c r="E1138" s="180" t="s">
        <v>3</v>
      </c>
      <c r="F1138" s="181" t="s">
        <v>1521</v>
      </c>
      <c r="H1138" s="182">
        <v>1.5</v>
      </c>
      <c r="I1138" s="183"/>
      <c r="L1138" s="179"/>
      <c r="M1138" s="184"/>
      <c r="N1138" s="185"/>
      <c r="O1138" s="185"/>
      <c r="P1138" s="185"/>
      <c r="Q1138" s="185"/>
      <c r="R1138" s="185"/>
      <c r="S1138" s="185"/>
      <c r="T1138" s="186"/>
      <c r="AT1138" s="180" t="s">
        <v>154</v>
      </c>
      <c r="AU1138" s="180" t="s">
        <v>152</v>
      </c>
      <c r="AV1138" s="12" t="s">
        <v>152</v>
      </c>
      <c r="AW1138" s="12" t="s">
        <v>36</v>
      </c>
      <c r="AX1138" s="12" t="s">
        <v>72</v>
      </c>
      <c r="AY1138" s="180" t="s">
        <v>143</v>
      </c>
    </row>
    <row r="1139" spans="2:65" s="11" customFormat="1" x14ac:dyDescent="0.3">
      <c r="B1139" s="170"/>
      <c r="D1139" s="171" t="s">
        <v>154</v>
      </c>
      <c r="E1139" s="172" t="s">
        <v>3</v>
      </c>
      <c r="F1139" s="173" t="s">
        <v>1537</v>
      </c>
      <c r="H1139" s="174" t="s">
        <v>3</v>
      </c>
      <c r="I1139" s="175"/>
      <c r="L1139" s="170"/>
      <c r="M1139" s="176"/>
      <c r="N1139" s="177"/>
      <c r="O1139" s="177"/>
      <c r="P1139" s="177"/>
      <c r="Q1139" s="177"/>
      <c r="R1139" s="177"/>
      <c r="S1139" s="177"/>
      <c r="T1139" s="178"/>
      <c r="AT1139" s="174" t="s">
        <v>154</v>
      </c>
      <c r="AU1139" s="174" t="s">
        <v>152</v>
      </c>
      <c r="AV1139" s="11" t="s">
        <v>23</v>
      </c>
      <c r="AW1139" s="11" t="s">
        <v>36</v>
      </c>
      <c r="AX1139" s="11" t="s">
        <v>72</v>
      </c>
      <c r="AY1139" s="174" t="s">
        <v>143</v>
      </c>
    </row>
    <row r="1140" spans="2:65" s="12" customFormat="1" x14ac:dyDescent="0.3">
      <c r="B1140" s="179"/>
      <c r="D1140" s="171" t="s">
        <v>154</v>
      </c>
      <c r="E1140" s="180" t="s">
        <v>3</v>
      </c>
      <c r="F1140" s="181" t="s">
        <v>1555</v>
      </c>
      <c r="H1140" s="182">
        <v>0.64</v>
      </c>
      <c r="I1140" s="183"/>
      <c r="L1140" s="179"/>
      <c r="M1140" s="184"/>
      <c r="N1140" s="185"/>
      <c r="O1140" s="185"/>
      <c r="P1140" s="185"/>
      <c r="Q1140" s="185"/>
      <c r="R1140" s="185"/>
      <c r="S1140" s="185"/>
      <c r="T1140" s="186"/>
      <c r="AT1140" s="180" t="s">
        <v>154</v>
      </c>
      <c r="AU1140" s="180" t="s">
        <v>152</v>
      </c>
      <c r="AV1140" s="12" t="s">
        <v>152</v>
      </c>
      <c r="AW1140" s="12" t="s">
        <v>36</v>
      </c>
      <c r="AX1140" s="12" t="s">
        <v>72</v>
      </c>
      <c r="AY1140" s="180" t="s">
        <v>143</v>
      </c>
    </row>
    <row r="1141" spans="2:65" s="12" customFormat="1" x14ac:dyDescent="0.3">
      <c r="B1141" s="179"/>
      <c r="D1141" s="171" t="s">
        <v>154</v>
      </c>
      <c r="E1141" s="180" t="s">
        <v>3</v>
      </c>
      <c r="F1141" s="181" t="s">
        <v>1556</v>
      </c>
      <c r="H1141" s="182">
        <v>4.0199999999999996</v>
      </c>
      <c r="I1141" s="183"/>
      <c r="L1141" s="179"/>
      <c r="M1141" s="184"/>
      <c r="N1141" s="185"/>
      <c r="O1141" s="185"/>
      <c r="P1141" s="185"/>
      <c r="Q1141" s="185"/>
      <c r="R1141" s="185"/>
      <c r="S1141" s="185"/>
      <c r="T1141" s="186"/>
      <c r="AT1141" s="180" t="s">
        <v>154</v>
      </c>
      <c r="AU1141" s="180" t="s">
        <v>152</v>
      </c>
      <c r="AV1141" s="12" t="s">
        <v>152</v>
      </c>
      <c r="AW1141" s="12" t="s">
        <v>36</v>
      </c>
      <c r="AX1141" s="12" t="s">
        <v>72</v>
      </c>
      <c r="AY1141" s="180" t="s">
        <v>143</v>
      </c>
    </row>
    <row r="1142" spans="2:65" s="13" customFormat="1" x14ac:dyDescent="0.3">
      <c r="B1142" s="187"/>
      <c r="D1142" s="188" t="s">
        <v>154</v>
      </c>
      <c r="E1142" s="189" t="s">
        <v>3</v>
      </c>
      <c r="F1142" s="190" t="s">
        <v>159</v>
      </c>
      <c r="H1142" s="191">
        <v>44</v>
      </c>
      <c r="I1142" s="192"/>
      <c r="L1142" s="187"/>
      <c r="M1142" s="193"/>
      <c r="N1142" s="194"/>
      <c r="O1142" s="194"/>
      <c r="P1142" s="194"/>
      <c r="Q1142" s="194"/>
      <c r="R1142" s="194"/>
      <c r="S1142" s="194"/>
      <c r="T1142" s="195"/>
      <c r="AT1142" s="196" t="s">
        <v>154</v>
      </c>
      <c r="AU1142" s="196" t="s">
        <v>152</v>
      </c>
      <c r="AV1142" s="13" t="s">
        <v>151</v>
      </c>
      <c r="AW1142" s="13" t="s">
        <v>36</v>
      </c>
      <c r="AX1142" s="13" t="s">
        <v>23</v>
      </c>
      <c r="AY1142" s="196" t="s">
        <v>143</v>
      </c>
    </row>
    <row r="1143" spans="2:65" s="1" customFormat="1" ht="22.5" customHeight="1" x14ac:dyDescent="0.3">
      <c r="B1143" s="158"/>
      <c r="C1143" s="159" t="s">
        <v>1557</v>
      </c>
      <c r="D1143" s="159" t="s">
        <v>146</v>
      </c>
      <c r="E1143" s="160" t="s">
        <v>1558</v>
      </c>
      <c r="F1143" s="161" t="s">
        <v>1559</v>
      </c>
      <c r="G1143" s="162" t="s">
        <v>149</v>
      </c>
      <c r="H1143" s="163">
        <v>52</v>
      </c>
      <c r="I1143" s="322">
        <v>0</v>
      </c>
      <c r="J1143" s="164">
        <f>ROUND(I1143*H1143,2)</f>
        <v>0</v>
      </c>
      <c r="K1143" s="161" t="s">
        <v>150</v>
      </c>
      <c r="L1143" s="34"/>
      <c r="M1143" s="165" t="s">
        <v>3</v>
      </c>
      <c r="N1143" s="166" t="s">
        <v>44</v>
      </c>
      <c r="O1143" s="35"/>
      <c r="P1143" s="167">
        <f>O1143*H1143</f>
        <v>0</v>
      </c>
      <c r="Q1143" s="167">
        <v>0</v>
      </c>
      <c r="R1143" s="167">
        <f>Q1143*H1143</f>
        <v>0</v>
      </c>
      <c r="S1143" s="167">
        <v>1.4E-2</v>
      </c>
      <c r="T1143" s="168">
        <f>S1143*H1143</f>
        <v>0.72799999999999998</v>
      </c>
      <c r="AR1143" s="18" t="s">
        <v>151</v>
      </c>
      <c r="AT1143" s="18" t="s">
        <v>146</v>
      </c>
      <c r="AU1143" s="18" t="s">
        <v>152</v>
      </c>
      <c r="AY1143" s="18" t="s">
        <v>143</v>
      </c>
      <c r="BE1143" s="169">
        <f>IF(N1143="základní",J1143,0)</f>
        <v>0</v>
      </c>
      <c r="BF1143" s="169">
        <f>IF(N1143="snížená",J1143,0)</f>
        <v>0</v>
      </c>
      <c r="BG1143" s="169">
        <f>IF(N1143="zákl. přenesená",J1143,0)</f>
        <v>0</v>
      </c>
      <c r="BH1143" s="169">
        <f>IF(N1143="sníž. přenesená",J1143,0)</f>
        <v>0</v>
      </c>
      <c r="BI1143" s="169">
        <f>IF(N1143="nulová",J1143,0)</f>
        <v>0</v>
      </c>
      <c r="BJ1143" s="18" t="s">
        <v>152</v>
      </c>
      <c r="BK1143" s="169">
        <f>ROUND(I1143*H1143,2)</f>
        <v>0</v>
      </c>
      <c r="BL1143" s="18" t="s">
        <v>151</v>
      </c>
      <c r="BM1143" s="18" t="s">
        <v>1560</v>
      </c>
    </row>
    <row r="1144" spans="2:65" s="11" customFormat="1" x14ac:dyDescent="0.3">
      <c r="B1144" s="170"/>
      <c r="D1144" s="171" t="s">
        <v>154</v>
      </c>
      <c r="E1144" s="172" t="s">
        <v>3</v>
      </c>
      <c r="F1144" s="173" t="s">
        <v>1504</v>
      </c>
      <c r="H1144" s="174" t="s">
        <v>3</v>
      </c>
      <c r="I1144" s="175"/>
      <c r="L1144" s="170"/>
      <c r="M1144" s="176"/>
      <c r="N1144" s="177"/>
      <c r="O1144" s="177"/>
      <c r="P1144" s="177"/>
      <c r="Q1144" s="177"/>
      <c r="R1144" s="177"/>
      <c r="S1144" s="177"/>
      <c r="T1144" s="178"/>
      <c r="AT1144" s="174" t="s">
        <v>154</v>
      </c>
      <c r="AU1144" s="174" t="s">
        <v>152</v>
      </c>
      <c r="AV1144" s="11" t="s">
        <v>23</v>
      </c>
      <c r="AW1144" s="11" t="s">
        <v>36</v>
      </c>
      <c r="AX1144" s="11" t="s">
        <v>72</v>
      </c>
      <c r="AY1144" s="174" t="s">
        <v>143</v>
      </c>
    </row>
    <row r="1145" spans="2:65" s="11" customFormat="1" x14ac:dyDescent="0.3">
      <c r="B1145" s="170"/>
      <c r="D1145" s="171" t="s">
        <v>154</v>
      </c>
      <c r="E1145" s="172" t="s">
        <v>3</v>
      </c>
      <c r="F1145" s="173" t="s">
        <v>1561</v>
      </c>
      <c r="H1145" s="174" t="s">
        <v>3</v>
      </c>
      <c r="I1145" s="175"/>
      <c r="L1145" s="170"/>
      <c r="M1145" s="176"/>
      <c r="N1145" s="177"/>
      <c r="O1145" s="177"/>
      <c r="P1145" s="177"/>
      <c r="Q1145" s="177"/>
      <c r="R1145" s="177"/>
      <c r="S1145" s="177"/>
      <c r="T1145" s="178"/>
      <c r="AT1145" s="174" t="s">
        <v>154</v>
      </c>
      <c r="AU1145" s="174" t="s">
        <v>152</v>
      </c>
      <c r="AV1145" s="11" t="s">
        <v>23</v>
      </c>
      <c r="AW1145" s="11" t="s">
        <v>36</v>
      </c>
      <c r="AX1145" s="11" t="s">
        <v>72</v>
      </c>
      <c r="AY1145" s="174" t="s">
        <v>143</v>
      </c>
    </row>
    <row r="1146" spans="2:65" s="12" customFormat="1" x14ac:dyDescent="0.3">
      <c r="B1146" s="179"/>
      <c r="D1146" s="171" t="s">
        <v>154</v>
      </c>
      <c r="E1146" s="180" t="s">
        <v>3</v>
      </c>
      <c r="F1146" s="181" t="s">
        <v>1562</v>
      </c>
      <c r="H1146" s="182">
        <v>48.84</v>
      </c>
      <c r="I1146" s="183"/>
      <c r="L1146" s="179"/>
      <c r="M1146" s="184"/>
      <c r="N1146" s="185"/>
      <c r="O1146" s="185"/>
      <c r="P1146" s="185"/>
      <c r="Q1146" s="185"/>
      <c r="R1146" s="185"/>
      <c r="S1146" s="185"/>
      <c r="T1146" s="186"/>
      <c r="AT1146" s="180" t="s">
        <v>154</v>
      </c>
      <c r="AU1146" s="180" t="s">
        <v>152</v>
      </c>
      <c r="AV1146" s="12" t="s">
        <v>152</v>
      </c>
      <c r="AW1146" s="12" t="s">
        <v>36</v>
      </c>
      <c r="AX1146" s="12" t="s">
        <v>72</v>
      </c>
      <c r="AY1146" s="180" t="s">
        <v>143</v>
      </c>
    </row>
    <row r="1147" spans="2:65" s="12" customFormat="1" x14ac:dyDescent="0.3">
      <c r="B1147" s="179"/>
      <c r="D1147" s="171" t="s">
        <v>154</v>
      </c>
      <c r="E1147" s="180" t="s">
        <v>3</v>
      </c>
      <c r="F1147" s="181" t="s">
        <v>1563</v>
      </c>
      <c r="H1147" s="182">
        <v>3.16</v>
      </c>
      <c r="I1147" s="183"/>
      <c r="L1147" s="179"/>
      <c r="M1147" s="184"/>
      <c r="N1147" s="185"/>
      <c r="O1147" s="185"/>
      <c r="P1147" s="185"/>
      <c r="Q1147" s="185"/>
      <c r="R1147" s="185"/>
      <c r="S1147" s="185"/>
      <c r="T1147" s="186"/>
      <c r="AT1147" s="180" t="s">
        <v>154</v>
      </c>
      <c r="AU1147" s="180" t="s">
        <v>152</v>
      </c>
      <c r="AV1147" s="12" t="s">
        <v>152</v>
      </c>
      <c r="AW1147" s="12" t="s">
        <v>36</v>
      </c>
      <c r="AX1147" s="12" t="s">
        <v>72</v>
      </c>
      <c r="AY1147" s="180" t="s">
        <v>143</v>
      </c>
    </row>
    <row r="1148" spans="2:65" s="13" customFormat="1" x14ac:dyDescent="0.3">
      <c r="B1148" s="187"/>
      <c r="D1148" s="188" t="s">
        <v>154</v>
      </c>
      <c r="E1148" s="189" t="s">
        <v>3</v>
      </c>
      <c r="F1148" s="190" t="s">
        <v>159</v>
      </c>
      <c r="H1148" s="191">
        <v>52</v>
      </c>
      <c r="I1148" s="192"/>
      <c r="L1148" s="187"/>
      <c r="M1148" s="193"/>
      <c r="N1148" s="194"/>
      <c r="O1148" s="194"/>
      <c r="P1148" s="194"/>
      <c r="Q1148" s="194"/>
      <c r="R1148" s="194"/>
      <c r="S1148" s="194"/>
      <c r="T1148" s="195"/>
      <c r="AT1148" s="196" t="s">
        <v>154</v>
      </c>
      <c r="AU1148" s="196" t="s">
        <v>152</v>
      </c>
      <c r="AV1148" s="13" t="s">
        <v>151</v>
      </c>
      <c r="AW1148" s="13" t="s">
        <v>36</v>
      </c>
      <c r="AX1148" s="13" t="s">
        <v>23</v>
      </c>
      <c r="AY1148" s="196" t="s">
        <v>143</v>
      </c>
    </row>
    <row r="1149" spans="2:65" s="1" customFormat="1" ht="22.5" customHeight="1" x14ac:dyDescent="0.3">
      <c r="B1149" s="158"/>
      <c r="C1149" s="159" t="s">
        <v>1564</v>
      </c>
      <c r="D1149" s="159" t="s">
        <v>146</v>
      </c>
      <c r="E1149" s="160" t="s">
        <v>1565</v>
      </c>
      <c r="F1149" s="161" t="s">
        <v>1566</v>
      </c>
      <c r="G1149" s="162" t="s">
        <v>149</v>
      </c>
      <c r="H1149" s="163">
        <v>15.5</v>
      </c>
      <c r="I1149" s="322">
        <v>0</v>
      </c>
      <c r="J1149" s="164">
        <f>ROUND(I1149*H1149,2)</f>
        <v>0</v>
      </c>
      <c r="K1149" s="161" t="s">
        <v>150</v>
      </c>
      <c r="L1149" s="34"/>
      <c r="M1149" s="165" t="s">
        <v>3</v>
      </c>
      <c r="N1149" s="166" t="s">
        <v>44</v>
      </c>
      <c r="O1149" s="35"/>
      <c r="P1149" s="167">
        <f>O1149*H1149</f>
        <v>0</v>
      </c>
      <c r="Q1149" s="167">
        <v>0</v>
      </c>
      <c r="R1149" s="167">
        <f>Q1149*H1149</f>
        <v>0</v>
      </c>
      <c r="S1149" s="167">
        <v>1.7999999999999999E-2</v>
      </c>
      <c r="T1149" s="168">
        <f>S1149*H1149</f>
        <v>0.27899999999999997</v>
      </c>
      <c r="AR1149" s="18" t="s">
        <v>151</v>
      </c>
      <c r="AT1149" s="18" t="s">
        <v>146</v>
      </c>
      <c r="AU1149" s="18" t="s">
        <v>152</v>
      </c>
      <c r="AY1149" s="18" t="s">
        <v>143</v>
      </c>
      <c r="BE1149" s="169">
        <f>IF(N1149="základní",J1149,0)</f>
        <v>0</v>
      </c>
      <c r="BF1149" s="169">
        <f>IF(N1149="snížená",J1149,0)</f>
        <v>0</v>
      </c>
      <c r="BG1149" s="169">
        <f>IF(N1149="zákl. přenesená",J1149,0)</f>
        <v>0</v>
      </c>
      <c r="BH1149" s="169">
        <f>IF(N1149="sníž. přenesená",J1149,0)</f>
        <v>0</v>
      </c>
      <c r="BI1149" s="169">
        <f>IF(N1149="nulová",J1149,0)</f>
        <v>0</v>
      </c>
      <c r="BJ1149" s="18" t="s">
        <v>152</v>
      </c>
      <c r="BK1149" s="169">
        <f>ROUND(I1149*H1149,2)</f>
        <v>0</v>
      </c>
      <c r="BL1149" s="18" t="s">
        <v>151</v>
      </c>
      <c r="BM1149" s="18" t="s">
        <v>1567</v>
      </c>
    </row>
    <row r="1150" spans="2:65" s="11" customFormat="1" x14ac:dyDescent="0.3">
      <c r="B1150" s="170"/>
      <c r="D1150" s="171" t="s">
        <v>154</v>
      </c>
      <c r="E1150" s="172" t="s">
        <v>3</v>
      </c>
      <c r="F1150" s="173" t="s">
        <v>1504</v>
      </c>
      <c r="H1150" s="174" t="s">
        <v>3</v>
      </c>
      <c r="I1150" s="175"/>
      <c r="L1150" s="170"/>
      <c r="M1150" s="176"/>
      <c r="N1150" s="177"/>
      <c r="O1150" s="177"/>
      <c r="P1150" s="177"/>
      <c r="Q1150" s="177"/>
      <c r="R1150" s="177"/>
      <c r="S1150" s="177"/>
      <c r="T1150" s="178"/>
      <c r="AT1150" s="174" t="s">
        <v>154</v>
      </c>
      <c r="AU1150" s="174" t="s">
        <v>152</v>
      </c>
      <c r="AV1150" s="11" t="s">
        <v>23</v>
      </c>
      <c r="AW1150" s="11" t="s">
        <v>36</v>
      </c>
      <c r="AX1150" s="11" t="s">
        <v>72</v>
      </c>
      <c r="AY1150" s="174" t="s">
        <v>143</v>
      </c>
    </row>
    <row r="1151" spans="2:65" s="11" customFormat="1" x14ac:dyDescent="0.3">
      <c r="B1151" s="170"/>
      <c r="D1151" s="171" t="s">
        <v>154</v>
      </c>
      <c r="E1151" s="172" t="s">
        <v>3</v>
      </c>
      <c r="F1151" s="173" t="s">
        <v>1568</v>
      </c>
      <c r="H1151" s="174" t="s">
        <v>3</v>
      </c>
      <c r="I1151" s="175"/>
      <c r="L1151" s="170"/>
      <c r="M1151" s="176"/>
      <c r="N1151" s="177"/>
      <c r="O1151" s="177"/>
      <c r="P1151" s="177"/>
      <c r="Q1151" s="177"/>
      <c r="R1151" s="177"/>
      <c r="S1151" s="177"/>
      <c r="T1151" s="178"/>
      <c r="AT1151" s="174" t="s">
        <v>154</v>
      </c>
      <c r="AU1151" s="174" t="s">
        <v>152</v>
      </c>
      <c r="AV1151" s="11" t="s">
        <v>23</v>
      </c>
      <c r="AW1151" s="11" t="s">
        <v>36</v>
      </c>
      <c r="AX1151" s="11" t="s">
        <v>72</v>
      </c>
      <c r="AY1151" s="174" t="s">
        <v>143</v>
      </c>
    </row>
    <row r="1152" spans="2:65" s="12" customFormat="1" x14ac:dyDescent="0.3">
      <c r="B1152" s="179"/>
      <c r="D1152" s="188" t="s">
        <v>154</v>
      </c>
      <c r="E1152" s="197" t="s">
        <v>3</v>
      </c>
      <c r="F1152" s="198" t="s">
        <v>1569</v>
      </c>
      <c r="H1152" s="199">
        <v>15.5</v>
      </c>
      <c r="I1152" s="183"/>
      <c r="L1152" s="179"/>
      <c r="M1152" s="184"/>
      <c r="N1152" s="185"/>
      <c r="O1152" s="185"/>
      <c r="P1152" s="185"/>
      <c r="Q1152" s="185"/>
      <c r="R1152" s="185"/>
      <c r="S1152" s="185"/>
      <c r="T1152" s="186"/>
      <c r="AT1152" s="180" t="s">
        <v>154</v>
      </c>
      <c r="AU1152" s="180" t="s">
        <v>152</v>
      </c>
      <c r="AV1152" s="12" t="s">
        <v>152</v>
      </c>
      <c r="AW1152" s="12" t="s">
        <v>36</v>
      </c>
      <c r="AX1152" s="12" t="s">
        <v>23</v>
      </c>
      <c r="AY1152" s="180" t="s">
        <v>143</v>
      </c>
    </row>
    <row r="1153" spans="2:65" s="1" customFormat="1" ht="22.5" customHeight="1" x14ac:dyDescent="0.3">
      <c r="B1153" s="158"/>
      <c r="C1153" s="159" t="s">
        <v>1570</v>
      </c>
      <c r="D1153" s="159" t="s">
        <v>146</v>
      </c>
      <c r="E1153" s="160" t="s">
        <v>1571</v>
      </c>
      <c r="F1153" s="161" t="s">
        <v>1572</v>
      </c>
      <c r="G1153" s="162" t="s">
        <v>402</v>
      </c>
      <c r="H1153" s="163">
        <v>34</v>
      </c>
      <c r="I1153" s="322">
        <v>0</v>
      </c>
      <c r="J1153" s="164">
        <f>ROUND(I1153*H1153,2)</f>
        <v>0</v>
      </c>
      <c r="K1153" s="161" t="s">
        <v>150</v>
      </c>
      <c r="L1153" s="34"/>
      <c r="M1153" s="165" t="s">
        <v>3</v>
      </c>
      <c r="N1153" s="166" t="s">
        <v>44</v>
      </c>
      <c r="O1153" s="35"/>
      <c r="P1153" s="167">
        <f>O1153*H1153</f>
        <v>0</v>
      </c>
      <c r="Q1153" s="167">
        <v>0</v>
      </c>
      <c r="R1153" s="167">
        <f>Q1153*H1153</f>
        <v>0</v>
      </c>
      <c r="S1153" s="167">
        <v>1.584E-2</v>
      </c>
      <c r="T1153" s="168">
        <f>S1153*H1153</f>
        <v>0.53856000000000004</v>
      </c>
      <c r="AR1153" s="18" t="s">
        <v>151</v>
      </c>
      <c r="AT1153" s="18" t="s">
        <v>146</v>
      </c>
      <c r="AU1153" s="18" t="s">
        <v>152</v>
      </c>
      <c r="AY1153" s="18" t="s">
        <v>143</v>
      </c>
      <c r="BE1153" s="169">
        <f>IF(N1153="základní",J1153,0)</f>
        <v>0</v>
      </c>
      <c r="BF1153" s="169">
        <f>IF(N1153="snížená",J1153,0)</f>
        <v>0</v>
      </c>
      <c r="BG1153" s="169">
        <f>IF(N1153="zákl. přenesená",J1153,0)</f>
        <v>0</v>
      </c>
      <c r="BH1153" s="169">
        <f>IF(N1153="sníž. přenesená",J1153,0)</f>
        <v>0</v>
      </c>
      <c r="BI1153" s="169">
        <f>IF(N1153="nulová",J1153,0)</f>
        <v>0</v>
      </c>
      <c r="BJ1153" s="18" t="s">
        <v>152</v>
      </c>
      <c r="BK1153" s="169">
        <f>ROUND(I1153*H1153,2)</f>
        <v>0</v>
      </c>
      <c r="BL1153" s="18" t="s">
        <v>151</v>
      </c>
      <c r="BM1153" s="18" t="s">
        <v>1573</v>
      </c>
    </row>
    <row r="1154" spans="2:65" s="11" customFormat="1" x14ac:dyDescent="0.3">
      <c r="B1154" s="170"/>
      <c r="D1154" s="171" t="s">
        <v>154</v>
      </c>
      <c r="E1154" s="172" t="s">
        <v>3</v>
      </c>
      <c r="F1154" s="173" t="s">
        <v>1504</v>
      </c>
      <c r="H1154" s="174" t="s">
        <v>3</v>
      </c>
      <c r="I1154" s="175"/>
      <c r="L1154" s="170"/>
      <c r="M1154" s="176"/>
      <c r="N1154" s="177"/>
      <c r="O1154" s="177"/>
      <c r="P1154" s="177"/>
      <c r="Q1154" s="177"/>
      <c r="R1154" s="177"/>
      <c r="S1154" s="177"/>
      <c r="T1154" s="178"/>
      <c r="AT1154" s="174" t="s">
        <v>154</v>
      </c>
      <c r="AU1154" s="174" t="s">
        <v>152</v>
      </c>
      <c r="AV1154" s="11" t="s">
        <v>23</v>
      </c>
      <c r="AW1154" s="11" t="s">
        <v>36</v>
      </c>
      <c r="AX1154" s="11" t="s">
        <v>72</v>
      </c>
      <c r="AY1154" s="174" t="s">
        <v>143</v>
      </c>
    </row>
    <row r="1155" spans="2:65" s="11" customFormat="1" x14ac:dyDescent="0.3">
      <c r="B1155" s="170"/>
      <c r="D1155" s="171" t="s">
        <v>154</v>
      </c>
      <c r="E1155" s="172" t="s">
        <v>3</v>
      </c>
      <c r="F1155" s="173" t="s">
        <v>1574</v>
      </c>
      <c r="H1155" s="174" t="s">
        <v>3</v>
      </c>
      <c r="I1155" s="175"/>
      <c r="L1155" s="170"/>
      <c r="M1155" s="176"/>
      <c r="N1155" s="177"/>
      <c r="O1155" s="177"/>
      <c r="P1155" s="177"/>
      <c r="Q1155" s="177"/>
      <c r="R1155" s="177"/>
      <c r="S1155" s="177"/>
      <c r="T1155" s="178"/>
      <c r="AT1155" s="174" t="s">
        <v>154</v>
      </c>
      <c r="AU1155" s="174" t="s">
        <v>152</v>
      </c>
      <c r="AV1155" s="11" t="s">
        <v>23</v>
      </c>
      <c r="AW1155" s="11" t="s">
        <v>36</v>
      </c>
      <c r="AX1155" s="11" t="s">
        <v>72</v>
      </c>
      <c r="AY1155" s="174" t="s">
        <v>143</v>
      </c>
    </row>
    <row r="1156" spans="2:65" s="12" customFormat="1" x14ac:dyDescent="0.3">
      <c r="B1156" s="179"/>
      <c r="D1156" s="188" t="s">
        <v>154</v>
      </c>
      <c r="E1156" s="197" t="s">
        <v>3</v>
      </c>
      <c r="F1156" s="198" t="s">
        <v>1575</v>
      </c>
      <c r="H1156" s="199">
        <v>34</v>
      </c>
      <c r="I1156" s="183"/>
      <c r="L1156" s="179"/>
      <c r="M1156" s="184"/>
      <c r="N1156" s="185"/>
      <c r="O1156" s="185"/>
      <c r="P1156" s="185"/>
      <c r="Q1156" s="185"/>
      <c r="R1156" s="185"/>
      <c r="S1156" s="185"/>
      <c r="T1156" s="186"/>
      <c r="AT1156" s="180" t="s">
        <v>154</v>
      </c>
      <c r="AU1156" s="180" t="s">
        <v>152</v>
      </c>
      <c r="AV1156" s="12" t="s">
        <v>152</v>
      </c>
      <c r="AW1156" s="12" t="s">
        <v>36</v>
      </c>
      <c r="AX1156" s="12" t="s">
        <v>23</v>
      </c>
      <c r="AY1156" s="180" t="s">
        <v>143</v>
      </c>
    </row>
    <row r="1157" spans="2:65" s="1" customFormat="1" ht="31.5" customHeight="1" x14ac:dyDescent="0.3">
      <c r="B1157" s="158"/>
      <c r="C1157" s="159" t="s">
        <v>1576</v>
      </c>
      <c r="D1157" s="159" t="s">
        <v>146</v>
      </c>
      <c r="E1157" s="160" t="s">
        <v>1577</v>
      </c>
      <c r="F1157" s="161" t="s">
        <v>1578</v>
      </c>
      <c r="G1157" s="162" t="s">
        <v>149</v>
      </c>
      <c r="H1157" s="163">
        <v>13</v>
      </c>
      <c r="I1157" s="322">
        <v>0</v>
      </c>
      <c r="J1157" s="164">
        <f>ROUND(I1157*H1157,2)</f>
        <v>0</v>
      </c>
      <c r="K1157" s="161" t="s">
        <v>150</v>
      </c>
      <c r="L1157" s="34"/>
      <c r="M1157" s="165" t="s">
        <v>3</v>
      </c>
      <c r="N1157" s="166" t="s">
        <v>44</v>
      </c>
      <c r="O1157" s="35"/>
      <c r="P1157" s="167">
        <f>O1157*H1157</f>
        <v>0</v>
      </c>
      <c r="Q1157" s="167">
        <v>0</v>
      </c>
      <c r="R1157" s="167">
        <f>Q1157*H1157</f>
        <v>0</v>
      </c>
      <c r="S1157" s="167">
        <v>2.4500000000000001E-2</v>
      </c>
      <c r="T1157" s="168">
        <f>S1157*H1157</f>
        <v>0.31850000000000001</v>
      </c>
      <c r="AR1157" s="18" t="s">
        <v>151</v>
      </c>
      <c r="AT1157" s="18" t="s">
        <v>146</v>
      </c>
      <c r="AU1157" s="18" t="s">
        <v>152</v>
      </c>
      <c r="AY1157" s="18" t="s">
        <v>143</v>
      </c>
      <c r="BE1157" s="169">
        <f>IF(N1157="základní",J1157,0)</f>
        <v>0</v>
      </c>
      <c r="BF1157" s="169">
        <f>IF(N1157="snížená",J1157,0)</f>
        <v>0</v>
      </c>
      <c r="BG1157" s="169">
        <f>IF(N1157="zákl. přenesená",J1157,0)</f>
        <v>0</v>
      </c>
      <c r="BH1157" s="169">
        <f>IF(N1157="sníž. přenesená",J1157,0)</f>
        <v>0</v>
      </c>
      <c r="BI1157" s="169">
        <f>IF(N1157="nulová",J1157,0)</f>
        <v>0</v>
      </c>
      <c r="BJ1157" s="18" t="s">
        <v>152</v>
      </c>
      <c r="BK1157" s="169">
        <f>ROUND(I1157*H1157,2)</f>
        <v>0</v>
      </c>
      <c r="BL1157" s="18" t="s">
        <v>151</v>
      </c>
      <c r="BM1157" s="18" t="s">
        <v>1579</v>
      </c>
    </row>
    <row r="1158" spans="2:65" s="11" customFormat="1" x14ac:dyDescent="0.3">
      <c r="B1158" s="170"/>
      <c r="D1158" s="171" t="s">
        <v>154</v>
      </c>
      <c r="E1158" s="172" t="s">
        <v>3</v>
      </c>
      <c r="F1158" s="173" t="s">
        <v>1504</v>
      </c>
      <c r="H1158" s="174" t="s">
        <v>3</v>
      </c>
      <c r="I1158" s="175"/>
      <c r="L1158" s="170"/>
      <c r="M1158" s="176"/>
      <c r="N1158" s="177"/>
      <c r="O1158" s="177"/>
      <c r="P1158" s="177"/>
      <c r="Q1158" s="177"/>
      <c r="R1158" s="177"/>
      <c r="S1158" s="177"/>
      <c r="T1158" s="178"/>
      <c r="AT1158" s="174" t="s">
        <v>154</v>
      </c>
      <c r="AU1158" s="174" t="s">
        <v>152</v>
      </c>
      <c r="AV1158" s="11" t="s">
        <v>23</v>
      </c>
      <c r="AW1158" s="11" t="s">
        <v>36</v>
      </c>
      <c r="AX1158" s="11" t="s">
        <v>72</v>
      </c>
      <c r="AY1158" s="174" t="s">
        <v>143</v>
      </c>
    </row>
    <row r="1159" spans="2:65" s="11" customFormat="1" x14ac:dyDescent="0.3">
      <c r="B1159" s="170"/>
      <c r="D1159" s="171" t="s">
        <v>154</v>
      </c>
      <c r="E1159" s="172" t="s">
        <v>3</v>
      </c>
      <c r="F1159" s="173" t="s">
        <v>1580</v>
      </c>
      <c r="H1159" s="174" t="s">
        <v>3</v>
      </c>
      <c r="I1159" s="175"/>
      <c r="L1159" s="170"/>
      <c r="M1159" s="176"/>
      <c r="N1159" s="177"/>
      <c r="O1159" s="177"/>
      <c r="P1159" s="177"/>
      <c r="Q1159" s="177"/>
      <c r="R1159" s="177"/>
      <c r="S1159" s="177"/>
      <c r="T1159" s="178"/>
      <c r="AT1159" s="174" t="s">
        <v>154</v>
      </c>
      <c r="AU1159" s="174" t="s">
        <v>152</v>
      </c>
      <c r="AV1159" s="11" t="s">
        <v>23</v>
      </c>
      <c r="AW1159" s="11" t="s">
        <v>36</v>
      </c>
      <c r="AX1159" s="11" t="s">
        <v>72</v>
      </c>
      <c r="AY1159" s="174" t="s">
        <v>143</v>
      </c>
    </row>
    <row r="1160" spans="2:65" s="11" customFormat="1" x14ac:dyDescent="0.3">
      <c r="B1160" s="170"/>
      <c r="D1160" s="171" t="s">
        <v>154</v>
      </c>
      <c r="E1160" s="172" t="s">
        <v>3</v>
      </c>
      <c r="F1160" s="173" t="s">
        <v>1581</v>
      </c>
      <c r="H1160" s="174" t="s">
        <v>3</v>
      </c>
      <c r="I1160" s="175"/>
      <c r="L1160" s="170"/>
      <c r="M1160" s="176"/>
      <c r="N1160" s="177"/>
      <c r="O1160" s="177"/>
      <c r="P1160" s="177"/>
      <c r="Q1160" s="177"/>
      <c r="R1160" s="177"/>
      <c r="S1160" s="177"/>
      <c r="T1160" s="178"/>
      <c r="AT1160" s="174" t="s">
        <v>154</v>
      </c>
      <c r="AU1160" s="174" t="s">
        <v>152</v>
      </c>
      <c r="AV1160" s="11" t="s">
        <v>23</v>
      </c>
      <c r="AW1160" s="11" t="s">
        <v>36</v>
      </c>
      <c r="AX1160" s="11" t="s">
        <v>72</v>
      </c>
      <c r="AY1160" s="174" t="s">
        <v>143</v>
      </c>
    </row>
    <row r="1161" spans="2:65" s="12" customFormat="1" x14ac:dyDescent="0.3">
      <c r="B1161" s="179"/>
      <c r="D1161" s="188" t="s">
        <v>154</v>
      </c>
      <c r="E1161" s="197" t="s">
        <v>3</v>
      </c>
      <c r="F1161" s="198" t="s">
        <v>1582</v>
      </c>
      <c r="H1161" s="199">
        <v>13</v>
      </c>
      <c r="I1161" s="183"/>
      <c r="L1161" s="179"/>
      <c r="M1161" s="184"/>
      <c r="N1161" s="185"/>
      <c r="O1161" s="185"/>
      <c r="P1161" s="185"/>
      <c r="Q1161" s="185"/>
      <c r="R1161" s="185"/>
      <c r="S1161" s="185"/>
      <c r="T1161" s="186"/>
      <c r="AT1161" s="180" t="s">
        <v>154</v>
      </c>
      <c r="AU1161" s="180" t="s">
        <v>152</v>
      </c>
      <c r="AV1161" s="12" t="s">
        <v>152</v>
      </c>
      <c r="AW1161" s="12" t="s">
        <v>36</v>
      </c>
      <c r="AX1161" s="12" t="s">
        <v>23</v>
      </c>
      <c r="AY1161" s="180" t="s">
        <v>143</v>
      </c>
    </row>
    <row r="1162" spans="2:65" s="1" customFormat="1" ht="31.5" customHeight="1" x14ac:dyDescent="0.3">
      <c r="B1162" s="158"/>
      <c r="C1162" s="159" t="s">
        <v>1583</v>
      </c>
      <c r="D1162" s="159" t="s">
        <v>146</v>
      </c>
      <c r="E1162" s="160" t="s">
        <v>1584</v>
      </c>
      <c r="F1162" s="161" t="s">
        <v>1585</v>
      </c>
      <c r="G1162" s="162" t="s">
        <v>149</v>
      </c>
      <c r="H1162" s="163">
        <v>28</v>
      </c>
      <c r="I1162" s="322">
        <v>0</v>
      </c>
      <c r="J1162" s="164">
        <f>ROUND(I1162*H1162,2)</f>
        <v>0</v>
      </c>
      <c r="K1162" s="161" t="s">
        <v>150</v>
      </c>
      <c r="L1162" s="34"/>
      <c r="M1162" s="165" t="s">
        <v>3</v>
      </c>
      <c r="N1162" s="166" t="s">
        <v>44</v>
      </c>
      <c r="O1162" s="35"/>
      <c r="P1162" s="167">
        <f>O1162*H1162</f>
        <v>0</v>
      </c>
      <c r="Q1162" s="167">
        <v>0</v>
      </c>
      <c r="R1162" s="167">
        <f>Q1162*H1162</f>
        <v>0</v>
      </c>
      <c r="S1162" s="167">
        <v>1.42E-3</v>
      </c>
      <c r="T1162" s="168">
        <f>S1162*H1162</f>
        <v>3.9760000000000004E-2</v>
      </c>
      <c r="AR1162" s="18" t="s">
        <v>151</v>
      </c>
      <c r="AT1162" s="18" t="s">
        <v>146</v>
      </c>
      <c r="AU1162" s="18" t="s">
        <v>152</v>
      </c>
      <c r="AY1162" s="18" t="s">
        <v>143</v>
      </c>
      <c r="BE1162" s="169">
        <f>IF(N1162="základní",J1162,0)</f>
        <v>0</v>
      </c>
      <c r="BF1162" s="169">
        <f>IF(N1162="snížená",J1162,0)</f>
        <v>0</v>
      </c>
      <c r="BG1162" s="169">
        <f>IF(N1162="zákl. přenesená",J1162,0)</f>
        <v>0</v>
      </c>
      <c r="BH1162" s="169">
        <f>IF(N1162="sníž. přenesená",J1162,0)</f>
        <v>0</v>
      </c>
      <c r="BI1162" s="169">
        <f>IF(N1162="nulová",J1162,0)</f>
        <v>0</v>
      </c>
      <c r="BJ1162" s="18" t="s">
        <v>152</v>
      </c>
      <c r="BK1162" s="169">
        <f>ROUND(I1162*H1162,2)</f>
        <v>0</v>
      </c>
      <c r="BL1162" s="18" t="s">
        <v>151</v>
      </c>
      <c r="BM1162" s="18" t="s">
        <v>1586</v>
      </c>
    </row>
    <row r="1163" spans="2:65" s="11" customFormat="1" x14ac:dyDescent="0.3">
      <c r="B1163" s="170"/>
      <c r="D1163" s="171" t="s">
        <v>154</v>
      </c>
      <c r="E1163" s="172" t="s">
        <v>3</v>
      </c>
      <c r="F1163" s="173" t="s">
        <v>1587</v>
      </c>
      <c r="H1163" s="174" t="s">
        <v>3</v>
      </c>
      <c r="I1163" s="175"/>
      <c r="L1163" s="170"/>
      <c r="M1163" s="176"/>
      <c r="N1163" s="177"/>
      <c r="O1163" s="177"/>
      <c r="P1163" s="177"/>
      <c r="Q1163" s="177"/>
      <c r="R1163" s="177"/>
      <c r="S1163" s="177"/>
      <c r="T1163" s="178"/>
      <c r="AT1163" s="174" t="s">
        <v>154</v>
      </c>
      <c r="AU1163" s="174" t="s">
        <v>152</v>
      </c>
      <c r="AV1163" s="11" t="s">
        <v>23</v>
      </c>
      <c r="AW1163" s="11" t="s">
        <v>36</v>
      </c>
      <c r="AX1163" s="11" t="s">
        <v>72</v>
      </c>
      <c r="AY1163" s="174" t="s">
        <v>143</v>
      </c>
    </row>
    <row r="1164" spans="2:65" s="12" customFormat="1" x14ac:dyDescent="0.3">
      <c r="B1164" s="179"/>
      <c r="D1164" s="188" t="s">
        <v>154</v>
      </c>
      <c r="E1164" s="197" t="s">
        <v>3</v>
      </c>
      <c r="F1164" s="198" t="s">
        <v>1588</v>
      </c>
      <c r="H1164" s="199">
        <v>28</v>
      </c>
      <c r="I1164" s="183"/>
      <c r="L1164" s="179"/>
      <c r="M1164" s="184"/>
      <c r="N1164" s="185"/>
      <c r="O1164" s="185"/>
      <c r="P1164" s="185"/>
      <c r="Q1164" s="185"/>
      <c r="R1164" s="185"/>
      <c r="S1164" s="185"/>
      <c r="T1164" s="186"/>
      <c r="AT1164" s="180" t="s">
        <v>154</v>
      </c>
      <c r="AU1164" s="180" t="s">
        <v>152</v>
      </c>
      <c r="AV1164" s="12" t="s">
        <v>152</v>
      </c>
      <c r="AW1164" s="12" t="s">
        <v>36</v>
      </c>
      <c r="AX1164" s="12" t="s">
        <v>23</v>
      </c>
      <c r="AY1164" s="180" t="s">
        <v>143</v>
      </c>
    </row>
    <row r="1165" spans="2:65" s="1" customFormat="1" ht="22.5" customHeight="1" x14ac:dyDescent="0.3">
      <c r="B1165" s="158"/>
      <c r="C1165" s="159" t="s">
        <v>1589</v>
      </c>
      <c r="D1165" s="159" t="s">
        <v>146</v>
      </c>
      <c r="E1165" s="160" t="s">
        <v>1590</v>
      </c>
      <c r="F1165" s="161" t="s">
        <v>1591</v>
      </c>
      <c r="G1165" s="162" t="s">
        <v>149</v>
      </c>
      <c r="H1165" s="163">
        <v>28</v>
      </c>
      <c r="I1165" s="322">
        <v>0</v>
      </c>
      <c r="J1165" s="164">
        <f>ROUND(I1165*H1165,2)</f>
        <v>0</v>
      </c>
      <c r="K1165" s="161" t="s">
        <v>3</v>
      </c>
      <c r="L1165" s="34"/>
      <c r="M1165" s="165" t="s">
        <v>3</v>
      </c>
      <c r="N1165" s="166" t="s">
        <v>44</v>
      </c>
      <c r="O1165" s="35"/>
      <c r="P1165" s="167">
        <f>O1165*H1165</f>
        <v>0</v>
      </c>
      <c r="Q1165" s="167">
        <v>0</v>
      </c>
      <c r="R1165" s="167">
        <f>Q1165*H1165</f>
        <v>0</v>
      </c>
      <c r="S1165" s="167">
        <v>0.01</v>
      </c>
      <c r="T1165" s="168">
        <f>S1165*H1165</f>
        <v>0.28000000000000003</v>
      </c>
      <c r="AR1165" s="18" t="s">
        <v>151</v>
      </c>
      <c r="AT1165" s="18" t="s">
        <v>146</v>
      </c>
      <c r="AU1165" s="18" t="s">
        <v>152</v>
      </c>
      <c r="AY1165" s="18" t="s">
        <v>143</v>
      </c>
      <c r="BE1165" s="169">
        <f>IF(N1165="základní",J1165,0)</f>
        <v>0</v>
      </c>
      <c r="BF1165" s="169">
        <f>IF(N1165="snížená",J1165,0)</f>
        <v>0</v>
      </c>
      <c r="BG1165" s="169">
        <f>IF(N1165="zákl. přenesená",J1165,0)</f>
        <v>0</v>
      </c>
      <c r="BH1165" s="169">
        <f>IF(N1165="sníž. přenesená",J1165,0)</f>
        <v>0</v>
      </c>
      <c r="BI1165" s="169">
        <f>IF(N1165="nulová",J1165,0)</f>
        <v>0</v>
      </c>
      <c r="BJ1165" s="18" t="s">
        <v>152</v>
      </c>
      <c r="BK1165" s="169">
        <f>ROUND(I1165*H1165,2)</f>
        <v>0</v>
      </c>
      <c r="BL1165" s="18" t="s">
        <v>151</v>
      </c>
      <c r="BM1165" s="18" t="s">
        <v>1592</v>
      </c>
    </row>
    <row r="1166" spans="2:65" s="11" customFormat="1" x14ac:dyDescent="0.3">
      <c r="B1166" s="170"/>
      <c r="D1166" s="171" t="s">
        <v>154</v>
      </c>
      <c r="E1166" s="172" t="s">
        <v>3</v>
      </c>
      <c r="F1166" s="173" t="s">
        <v>1593</v>
      </c>
      <c r="H1166" s="174" t="s">
        <v>3</v>
      </c>
      <c r="I1166" s="175"/>
      <c r="L1166" s="170"/>
      <c r="M1166" s="176"/>
      <c r="N1166" s="177"/>
      <c r="O1166" s="177"/>
      <c r="P1166" s="177"/>
      <c r="Q1166" s="177"/>
      <c r="R1166" s="177"/>
      <c r="S1166" s="177"/>
      <c r="T1166" s="178"/>
      <c r="AT1166" s="174" t="s">
        <v>154</v>
      </c>
      <c r="AU1166" s="174" t="s">
        <v>152</v>
      </c>
      <c r="AV1166" s="11" t="s">
        <v>23</v>
      </c>
      <c r="AW1166" s="11" t="s">
        <v>36</v>
      </c>
      <c r="AX1166" s="11" t="s">
        <v>72</v>
      </c>
      <c r="AY1166" s="174" t="s">
        <v>143</v>
      </c>
    </row>
    <row r="1167" spans="2:65" s="12" customFormat="1" x14ac:dyDescent="0.3">
      <c r="B1167" s="179"/>
      <c r="D1167" s="188" t="s">
        <v>154</v>
      </c>
      <c r="E1167" s="197" t="s">
        <v>3</v>
      </c>
      <c r="F1167" s="198" t="s">
        <v>1588</v>
      </c>
      <c r="H1167" s="199">
        <v>28</v>
      </c>
      <c r="I1167" s="183"/>
      <c r="L1167" s="179"/>
      <c r="M1167" s="184"/>
      <c r="N1167" s="185"/>
      <c r="O1167" s="185"/>
      <c r="P1167" s="185"/>
      <c r="Q1167" s="185"/>
      <c r="R1167" s="185"/>
      <c r="S1167" s="185"/>
      <c r="T1167" s="186"/>
      <c r="AT1167" s="180" t="s">
        <v>154</v>
      </c>
      <c r="AU1167" s="180" t="s">
        <v>152</v>
      </c>
      <c r="AV1167" s="12" t="s">
        <v>152</v>
      </c>
      <c r="AW1167" s="12" t="s">
        <v>36</v>
      </c>
      <c r="AX1167" s="12" t="s">
        <v>23</v>
      </c>
      <c r="AY1167" s="180" t="s">
        <v>143</v>
      </c>
    </row>
    <row r="1168" spans="2:65" s="1" customFormat="1" ht="22.5" customHeight="1" x14ac:dyDescent="0.3">
      <c r="B1168" s="158"/>
      <c r="C1168" s="159" t="s">
        <v>1594</v>
      </c>
      <c r="D1168" s="159" t="s">
        <v>146</v>
      </c>
      <c r="E1168" s="160" t="s">
        <v>1595</v>
      </c>
      <c r="F1168" s="161" t="s">
        <v>1596</v>
      </c>
      <c r="G1168" s="162" t="s">
        <v>470</v>
      </c>
      <c r="H1168" s="163">
        <v>3</v>
      </c>
      <c r="I1168" s="322">
        <v>0</v>
      </c>
      <c r="J1168" s="164">
        <f>ROUND(I1168*H1168,2)</f>
        <v>0</v>
      </c>
      <c r="K1168" s="161" t="s">
        <v>3</v>
      </c>
      <c r="L1168" s="34"/>
      <c r="M1168" s="165" t="s">
        <v>3</v>
      </c>
      <c r="N1168" s="166" t="s">
        <v>44</v>
      </c>
      <c r="O1168" s="35"/>
      <c r="P1168" s="167">
        <f>O1168*H1168</f>
        <v>0</v>
      </c>
      <c r="Q1168" s="167">
        <v>0</v>
      </c>
      <c r="R1168" s="167">
        <f>Q1168*H1168</f>
        <v>0</v>
      </c>
      <c r="S1168" s="167">
        <v>0</v>
      </c>
      <c r="T1168" s="168">
        <f>S1168*H1168</f>
        <v>0</v>
      </c>
      <c r="AR1168" s="18" t="s">
        <v>151</v>
      </c>
      <c r="AT1168" s="18" t="s">
        <v>146</v>
      </c>
      <c r="AU1168" s="18" t="s">
        <v>152</v>
      </c>
      <c r="AY1168" s="18" t="s">
        <v>143</v>
      </c>
      <c r="BE1168" s="169">
        <f>IF(N1168="základní",J1168,0)</f>
        <v>0</v>
      </c>
      <c r="BF1168" s="169">
        <f>IF(N1168="snížená",J1168,0)</f>
        <v>0</v>
      </c>
      <c r="BG1168" s="169">
        <f>IF(N1168="zákl. přenesená",J1168,0)</f>
        <v>0</v>
      </c>
      <c r="BH1168" s="169">
        <f>IF(N1168="sníž. přenesená",J1168,0)</f>
        <v>0</v>
      </c>
      <c r="BI1168" s="169">
        <f>IF(N1168="nulová",J1168,0)</f>
        <v>0</v>
      </c>
      <c r="BJ1168" s="18" t="s">
        <v>152</v>
      </c>
      <c r="BK1168" s="169">
        <f>ROUND(I1168*H1168,2)</f>
        <v>0</v>
      </c>
      <c r="BL1168" s="18" t="s">
        <v>151</v>
      </c>
      <c r="BM1168" s="18" t="s">
        <v>1597</v>
      </c>
    </row>
    <row r="1169" spans="2:65" s="1" customFormat="1" ht="22.5" customHeight="1" x14ac:dyDescent="0.3">
      <c r="B1169" s="158"/>
      <c r="C1169" s="159" t="s">
        <v>1598</v>
      </c>
      <c r="D1169" s="159" t="s">
        <v>146</v>
      </c>
      <c r="E1169" s="160" t="s">
        <v>1599</v>
      </c>
      <c r="F1169" s="161" t="s">
        <v>1600</v>
      </c>
      <c r="G1169" s="162" t="s">
        <v>402</v>
      </c>
      <c r="H1169" s="163">
        <v>1E-3</v>
      </c>
      <c r="I1169" s="322">
        <v>0</v>
      </c>
      <c r="J1169" s="164">
        <f>ROUND(I1169*H1169,2)</f>
        <v>0</v>
      </c>
      <c r="K1169" s="161" t="s">
        <v>150</v>
      </c>
      <c r="L1169" s="34"/>
      <c r="M1169" s="165" t="s">
        <v>3</v>
      </c>
      <c r="N1169" s="166" t="s">
        <v>44</v>
      </c>
      <c r="O1169" s="35"/>
      <c r="P1169" s="167">
        <f>O1169*H1169</f>
        <v>0</v>
      </c>
      <c r="Q1169" s="167">
        <v>0</v>
      </c>
      <c r="R1169" s="167">
        <f>Q1169*H1169</f>
        <v>0</v>
      </c>
      <c r="S1169" s="167">
        <v>0.06</v>
      </c>
      <c r="T1169" s="168">
        <f>S1169*H1169</f>
        <v>6.0000000000000002E-5</v>
      </c>
      <c r="AR1169" s="18" t="s">
        <v>151</v>
      </c>
      <c r="AT1169" s="18" t="s">
        <v>146</v>
      </c>
      <c r="AU1169" s="18" t="s">
        <v>152</v>
      </c>
      <c r="AY1169" s="18" t="s">
        <v>143</v>
      </c>
      <c r="BE1169" s="169">
        <f>IF(N1169="základní",J1169,0)</f>
        <v>0</v>
      </c>
      <c r="BF1169" s="169">
        <f>IF(N1169="snížená",J1169,0)</f>
        <v>0</v>
      </c>
      <c r="BG1169" s="169">
        <f>IF(N1169="zákl. přenesená",J1169,0)</f>
        <v>0</v>
      </c>
      <c r="BH1169" s="169">
        <f>IF(N1169="sníž. přenesená",J1169,0)</f>
        <v>0</v>
      </c>
      <c r="BI1169" s="169">
        <f>IF(N1169="nulová",J1169,0)</f>
        <v>0</v>
      </c>
      <c r="BJ1169" s="18" t="s">
        <v>152</v>
      </c>
      <c r="BK1169" s="169">
        <f>ROUND(I1169*H1169,2)</f>
        <v>0</v>
      </c>
      <c r="BL1169" s="18" t="s">
        <v>151</v>
      </c>
      <c r="BM1169" s="18" t="s">
        <v>1601</v>
      </c>
    </row>
    <row r="1170" spans="2:65" s="11" customFormat="1" x14ac:dyDescent="0.3">
      <c r="B1170" s="170"/>
      <c r="D1170" s="171" t="s">
        <v>154</v>
      </c>
      <c r="E1170" s="172" t="s">
        <v>3</v>
      </c>
      <c r="F1170" s="173" t="s">
        <v>1602</v>
      </c>
      <c r="H1170" s="174" t="s">
        <v>3</v>
      </c>
      <c r="I1170" s="175"/>
      <c r="L1170" s="170"/>
      <c r="M1170" s="176"/>
      <c r="N1170" s="177"/>
      <c r="O1170" s="177"/>
      <c r="P1170" s="177"/>
      <c r="Q1170" s="177"/>
      <c r="R1170" s="177"/>
      <c r="S1170" s="177"/>
      <c r="T1170" s="178"/>
      <c r="AT1170" s="174" t="s">
        <v>154</v>
      </c>
      <c r="AU1170" s="174" t="s">
        <v>152</v>
      </c>
      <c r="AV1170" s="11" t="s">
        <v>23</v>
      </c>
      <c r="AW1170" s="11" t="s">
        <v>36</v>
      </c>
      <c r="AX1170" s="11" t="s">
        <v>72</v>
      </c>
      <c r="AY1170" s="174" t="s">
        <v>143</v>
      </c>
    </row>
    <row r="1171" spans="2:65" s="12" customFormat="1" x14ac:dyDescent="0.3">
      <c r="B1171" s="179"/>
      <c r="D1171" s="188" t="s">
        <v>154</v>
      </c>
      <c r="E1171" s="197" t="s">
        <v>3</v>
      </c>
      <c r="F1171" s="198" t="s">
        <v>13</v>
      </c>
      <c r="H1171" s="199">
        <v>1E-3</v>
      </c>
      <c r="I1171" s="183"/>
      <c r="L1171" s="179"/>
      <c r="M1171" s="184"/>
      <c r="N1171" s="185"/>
      <c r="O1171" s="185"/>
      <c r="P1171" s="185"/>
      <c r="Q1171" s="185"/>
      <c r="R1171" s="185"/>
      <c r="S1171" s="185"/>
      <c r="T1171" s="186"/>
      <c r="AT1171" s="180" t="s">
        <v>154</v>
      </c>
      <c r="AU1171" s="180" t="s">
        <v>152</v>
      </c>
      <c r="AV1171" s="12" t="s">
        <v>152</v>
      </c>
      <c r="AW1171" s="12" t="s">
        <v>36</v>
      </c>
      <c r="AX1171" s="12" t="s">
        <v>23</v>
      </c>
      <c r="AY1171" s="180" t="s">
        <v>143</v>
      </c>
    </row>
    <row r="1172" spans="2:65" s="1" customFormat="1" ht="22.5" customHeight="1" x14ac:dyDescent="0.3">
      <c r="B1172" s="158"/>
      <c r="C1172" s="159" t="s">
        <v>1603</v>
      </c>
      <c r="D1172" s="159" t="s">
        <v>146</v>
      </c>
      <c r="E1172" s="160" t="s">
        <v>1604</v>
      </c>
      <c r="F1172" s="161" t="s">
        <v>1605</v>
      </c>
      <c r="G1172" s="162" t="s">
        <v>470</v>
      </c>
      <c r="H1172" s="163">
        <v>4</v>
      </c>
      <c r="I1172" s="322">
        <v>0</v>
      </c>
      <c r="J1172" s="164">
        <f>ROUND(I1172*H1172,2)</f>
        <v>0</v>
      </c>
      <c r="K1172" s="161" t="s">
        <v>3</v>
      </c>
      <c r="L1172" s="34"/>
      <c r="M1172" s="165" t="s">
        <v>3</v>
      </c>
      <c r="N1172" s="166" t="s">
        <v>44</v>
      </c>
      <c r="O1172" s="35"/>
      <c r="P1172" s="167">
        <f>O1172*H1172</f>
        <v>0</v>
      </c>
      <c r="Q1172" s="167">
        <v>0</v>
      </c>
      <c r="R1172" s="167">
        <f>Q1172*H1172</f>
        <v>0</v>
      </c>
      <c r="S1172" s="167">
        <v>0.05</v>
      </c>
      <c r="T1172" s="168">
        <f>S1172*H1172</f>
        <v>0.2</v>
      </c>
      <c r="AR1172" s="18" t="s">
        <v>151</v>
      </c>
      <c r="AT1172" s="18" t="s">
        <v>146</v>
      </c>
      <c r="AU1172" s="18" t="s">
        <v>152</v>
      </c>
      <c r="AY1172" s="18" t="s">
        <v>143</v>
      </c>
      <c r="BE1172" s="169">
        <f>IF(N1172="základní",J1172,0)</f>
        <v>0</v>
      </c>
      <c r="BF1172" s="169">
        <f>IF(N1172="snížená",J1172,0)</f>
        <v>0</v>
      </c>
      <c r="BG1172" s="169">
        <f>IF(N1172="zákl. přenesená",J1172,0)</f>
        <v>0</v>
      </c>
      <c r="BH1172" s="169">
        <f>IF(N1172="sníž. přenesená",J1172,0)</f>
        <v>0</v>
      </c>
      <c r="BI1172" s="169">
        <f>IF(N1172="nulová",J1172,0)</f>
        <v>0</v>
      </c>
      <c r="BJ1172" s="18" t="s">
        <v>152</v>
      </c>
      <c r="BK1172" s="169">
        <f>ROUND(I1172*H1172,2)</f>
        <v>0</v>
      </c>
      <c r="BL1172" s="18" t="s">
        <v>151</v>
      </c>
      <c r="BM1172" s="18" t="s">
        <v>1606</v>
      </c>
    </row>
    <row r="1173" spans="2:65" s="1" customFormat="1" ht="22.5" customHeight="1" x14ac:dyDescent="0.3">
      <c r="B1173" s="158"/>
      <c r="C1173" s="159" t="s">
        <v>1607</v>
      </c>
      <c r="D1173" s="159" t="s">
        <v>146</v>
      </c>
      <c r="E1173" s="160" t="s">
        <v>1608</v>
      </c>
      <c r="F1173" s="161" t="s">
        <v>1609</v>
      </c>
      <c r="G1173" s="162" t="s">
        <v>470</v>
      </c>
      <c r="H1173" s="163">
        <v>1</v>
      </c>
      <c r="I1173" s="322">
        <v>0</v>
      </c>
      <c r="J1173" s="164">
        <f>ROUND(I1173*H1173,2)</f>
        <v>0</v>
      </c>
      <c r="K1173" s="161" t="s">
        <v>3</v>
      </c>
      <c r="L1173" s="34"/>
      <c r="M1173" s="165" t="s">
        <v>3</v>
      </c>
      <c r="N1173" s="166" t="s">
        <v>44</v>
      </c>
      <c r="O1173" s="35"/>
      <c r="P1173" s="167">
        <f>O1173*H1173</f>
        <v>0</v>
      </c>
      <c r="Q1173" s="167">
        <v>0</v>
      </c>
      <c r="R1173" s="167">
        <f>Q1173*H1173</f>
        <v>0</v>
      </c>
      <c r="S1173" s="167">
        <v>0.04</v>
      </c>
      <c r="T1173" s="168">
        <f>S1173*H1173</f>
        <v>0.04</v>
      </c>
      <c r="AR1173" s="18" t="s">
        <v>151</v>
      </c>
      <c r="AT1173" s="18" t="s">
        <v>146</v>
      </c>
      <c r="AU1173" s="18" t="s">
        <v>152</v>
      </c>
      <c r="AY1173" s="18" t="s">
        <v>143</v>
      </c>
      <c r="BE1173" s="169">
        <f>IF(N1173="základní",J1173,0)</f>
        <v>0</v>
      </c>
      <c r="BF1173" s="169">
        <f>IF(N1173="snížená",J1173,0)</f>
        <v>0</v>
      </c>
      <c r="BG1173" s="169">
        <f>IF(N1173="zákl. přenesená",J1173,0)</f>
        <v>0</v>
      </c>
      <c r="BH1173" s="169">
        <f>IF(N1173="sníž. přenesená",J1173,0)</f>
        <v>0</v>
      </c>
      <c r="BI1173" s="169">
        <f>IF(N1173="nulová",J1173,0)</f>
        <v>0</v>
      </c>
      <c r="BJ1173" s="18" t="s">
        <v>152</v>
      </c>
      <c r="BK1173" s="169">
        <f>ROUND(I1173*H1173,2)</f>
        <v>0</v>
      </c>
      <c r="BL1173" s="18" t="s">
        <v>151</v>
      </c>
      <c r="BM1173" s="18" t="s">
        <v>1610</v>
      </c>
    </row>
    <row r="1174" spans="2:65" s="1" customFormat="1" ht="22.5" customHeight="1" x14ac:dyDescent="0.3">
      <c r="B1174" s="158"/>
      <c r="C1174" s="159" t="s">
        <v>1611</v>
      </c>
      <c r="D1174" s="159" t="s">
        <v>146</v>
      </c>
      <c r="E1174" s="160" t="s">
        <v>1612</v>
      </c>
      <c r="F1174" s="161" t="s">
        <v>1613</v>
      </c>
      <c r="G1174" s="162" t="s">
        <v>470</v>
      </c>
      <c r="H1174" s="163">
        <v>1</v>
      </c>
      <c r="I1174" s="322">
        <v>0</v>
      </c>
      <c r="J1174" s="164">
        <f>ROUND(I1174*H1174,2)</f>
        <v>0</v>
      </c>
      <c r="K1174" s="161" t="s">
        <v>3</v>
      </c>
      <c r="L1174" s="34"/>
      <c r="M1174" s="165" t="s">
        <v>3</v>
      </c>
      <c r="N1174" s="166" t="s">
        <v>44</v>
      </c>
      <c r="O1174" s="35"/>
      <c r="P1174" s="167">
        <f>O1174*H1174</f>
        <v>0</v>
      </c>
      <c r="Q1174" s="167">
        <v>0</v>
      </c>
      <c r="R1174" s="167">
        <f>Q1174*H1174</f>
        <v>0</v>
      </c>
      <c r="S1174" s="167">
        <v>0.02</v>
      </c>
      <c r="T1174" s="168">
        <f>S1174*H1174</f>
        <v>0.02</v>
      </c>
      <c r="AR1174" s="18" t="s">
        <v>151</v>
      </c>
      <c r="AT1174" s="18" t="s">
        <v>146</v>
      </c>
      <c r="AU1174" s="18" t="s">
        <v>152</v>
      </c>
      <c r="AY1174" s="18" t="s">
        <v>143</v>
      </c>
      <c r="BE1174" s="169">
        <f>IF(N1174="základní",J1174,0)</f>
        <v>0</v>
      </c>
      <c r="BF1174" s="169">
        <f>IF(N1174="snížená",J1174,0)</f>
        <v>0</v>
      </c>
      <c r="BG1174" s="169">
        <f>IF(N1174="zákl. přenesená",J1174,0)</f>
        <v>0</v>
      </c>
      <c r="BH1174" s="169">
        <f>IF(N1174="sníž. přenesená",J1174,0)</f>
        <v>0</v>
      </c>
      <c r="BI1174" s="169">
        <f>IF(N1174="nulová",J1174,0)</f>
        <v>0</v>
      </c>
      <c r="BJ1174" s="18" t="s">
        <v>152</v>
      </c>
      <c r="BK1174" s="169">
        <f>ROUND(I1174*H1174,2)</f>
        <v>0</v>
      </c>
      <c r="BL1174" s="18" t="s">
        <v>151</v>
      </c>
      <c r="BM1174" s="18" t="s">
        <v>1614</v>
      </c>
    </row>
    <row r="1175" spans="2:65" s="1" customFormat="1" ht="22.5" customHeight="1" x14ac:dyDescent="0.3">
      <c r="B1175" s="158"/>
      <c r="C1175" s="159" t="s">
        <v>1615</v>
      </c>
      <c r="D1175" s="159" t="s">
        <v>146</v>
      </c>
      <c r="E1175" s="160" t="s">
        <v>1616</v>
      </c>
      <c r="F1175" s="161" t="s">
        <v>1617</v>
      </c>
      <c r="G1175" s="162" t="s">
        <v>470</v>
      </c>
      <c r="H1175" s="163">
        <v>1</v>
      </c>
      <c r="I1175" s="322">
        <v>0</v>
      </c>
      <c r="J1175" s="164">
        <f>ROUND(I1175*H1175,2)</f>
        <v>0</v>
      </c>
      <c r="K1175" s="161" t="s">
        <v>3</v>
      </c>
      <c r="L1175" s="34"/>
      <c r="M1175" s="165" t="s">
        <v>3</v>
      </c>
      <c r="N1175" s="166" t="s">
        <v>44</v>
      </c>
      <c r="O1175" s="35"/>
      <c r="P1175" s="167">
        <f>O1175*H1175</f>
        <v>0</v>
      </c>
      <c r="Q1175" s="167">
        <v>0</v>
      </c>
      <c r="R1175" s="167">
        <f>Q1175*H1175</f>
        <v>0</v>
      </c>
      <c r="S1175" s="167">
        <v>0.08</v>
      </c>
      <c r="T1175" s="168">
        <f>S1175*H1175</f>
        <v>0.08</v>
      </c>
      <c r="AR1175" s="18" t="s">
        <v>151</v>
      </c>
      <c r="AT1175" s="18" t="s">
        <v>146</v>
      </c>
      <c r="AU1175" s="18" t="s">
        <v>152</v>
      </c>
      <c r="AY1175" s="18" t="s">
        <v>143</v>
      </c>
      <c r="BE1175" s="169">
        <f>IF(N1175="základní",J1175,0)</f>
        <v>0</v>
      </c>
      <c r="BF1175" s="169">
        <f>IF(N1175="snížená",J1175,0)</f>
        <v>0</v>
      </c>
      <c r="BG1175" s="169">
        <f>IF(N1175="zákl. přenesená",J1175,0)</f>
        <v>0</v>
      </c>
      <c r="BH1175" s="169">
        <f>IF(N1175="sníž. přenesená",J1175,0)</f>
        <v>0</v>
      </c>
      <c r="BI1175" s="169">
        <f>IF(N1175="nulová",J1175,0)</f>
        <v>0</v>
      </c>
      <c r="BJ1175" s="18" t="s">
        <v>152</v>
      </c>
      <c r="BK1175" s="169">
        <f>ROUND(I1175*H1175,2)</f>
        <v>0</v>
      </c>
      <c r="BL1175" s="18" t="s">
        <v>151</v>
      </c>
      <c r="BM1175" s="18" t="s">
        <v>1618</v>
      </c>
    </row>
    <row r="1176" spans="2:65" s="1" customFormat="1" ht="22.5" customHeight="1" x14ac:dyDescent="0.3">
      <c r="B1176" s="158"/>
      <c r="C1176" s="159" t="s">
        <v>1619</v>
      </c>
      <c r="D1176" s="159" t="s">
        <v>146</v>
      </c>
      <c r="E1176" s="160" t="s">
        <v>1620</v>
      </c>
      <c r="F1176" s="161" t="s">
        <v>1621</v>
      </c>
      <c r="G1176" s="162" t="s">
        <v>149</v>
      </c>
      <c r="H1176" s="163">
        <v>2</v>
      </c>
      <c r="I1176" s="322">
        <v>0</v>
      </c>
      <c r="J1176" s="164">
        <f>ROUND(I1176*H1176,2)</f>
        <v>0</v>
      </c>
      <c r="K1176" s="161" t="s">
        <v>3</v>
      </c>
      <c r="L1176" s="34"/>
      <c r="M1176" s="165" t="s">
        <v>3</v>
      </c>
      <c r="N1176" s="166" t="s">
        <v>44</v>
      </c>
      <c r="O1176" s="35"/>
      <c r="P1176" s="167">
        <f>O1176*H1176</f>
        <v>0</v>
      </c>
      <c r="Q1176" s="167">
        <v>0</v>
      </c>
      <c r="R1176" s="167">
        <f>Q1176*H1176</f>
        <v>0</v>
      </c>
      <c r="S1176" s="167">
        <v>3.0000000000000001E-3</v>
      </c>
      <c r="T1176" s="168">
        <f>S1176*H1176</f>
        <v>6.0000000000000001E-3</v>
      </c>
      <c r="AR1176" s="18" t="s">
        <v>151</v>
      </c>
      <c r="AT1176" s="18" t="s">
        <v>146</v>
      </c>
      <c r="AU1176" s="18" t="s">
        <v>152</v>
      </c>
      <c r="AY1176" s="18" t="s">
        <v>143</v>
      </c>
      <c r="BE1176" s="169">
        <f>IF(N1176="základní",J1176,0)</f>
        <v>0</v>
      </c>
      <c r="BF1176" s="169">
        <f>IF(N1176="snížená",J1176,0)</f>
        <v>0</v>
      </c>
      <c r="BG1176" s="169">
        <f>IF(N1176="zákl. přenesená",J1176,0)</f>
        <v>0</v>
      </c>
      <c r="BH1176" s="169">
        <f>IF(N1176="sníž. přenesená",J1176,0)</f>
        <v>0</v>
      </c>
      <c r="BI1176" s="169">
        <f>IF(N1176="nulová",J1176,0)</f>
        <v>0</v>
      </c>
      <c r="BJ1176" s="18" t="s">
        <v>152</v>
      </c>
      <c r="BK1176" s="169">
        <f>ROUND(I1176*H1176,2)</f>
        <v>0</v>
      </c>
      <c r="BL1176" s="18" t="s">
        <v>151</v>
      </c>
      <c r="BM1176" s="18" t="s">
        <v>1622</v>
      </c>
    </row>
    <row r="1177" spans="2:65" s="11" customFormat="1" x14ac:dyDescent="0.3">
      <c r="B1177" s="170"/>
      <c r="D1177" s="171" t="s">
        <v>154</v>
      </c>
      <c r="E1177" s="172" t="s">
        <v>3</v>
      </c>
      <c r="F1177" s="173" t="s">
        <v>1623</v>
      </c>
      <c r="H1177" s="174" t="s">
        <v>3</v>
      </c>
      <c r="I1177" s="327"/>
      <c r="L1177" s="170"/>
      <c r="M1177" s="176"/>
      <c r="N1177" s="177"/>
      <c r="O1177" s="177"/>
      <c r="P1177" s="177"/>
      <c r="Q1177" s="177"/>
      <c r="R1177" s="177"/>
      <c r="S1177" s="177"/>
      <c r="T1177" s="178"/>
      <c r="AT1177" s="174" t="s">
        <v>154</v>
      </c>
      <c r="AU1177" s="174" t="s">
        <v>152</v>
      </c>
      <c r="AV1177" s="11" t="s">
        <v>23</v>
      </c>
      <c r="AW1177" s="11" t="s">
        <v>36</v>
      </c>
      <c r="AX1177" s="11" t="s">
        <v>72</v>
      </c>
      <c r="AY1177" s="174" t="s">
        <v>143</v>
      </c>
    </row>
    <row r="1178" spans="2:65" s="12" customFormat="1" x14ac:dyDescent="0.3">
      <c r="B1178" s="179"/>
      <c r="D1178" s="188" t="s">
        <v>154</v>
      </c>
      <c r="E1178" s="197" t="s">
        <v>3</v>
      </c>
      <c r="F1178" s="198" t="s">
        <v>1624</v>
      </c>
      <c r="H1178" s="199">
        <v>2</v>
      </c>
      <c r="I1178" s="183"/>
      <c r="L1178" s="179"/>
      <c r="M1178" s="184"/>
      <c r="N1178" s="185"/>
      <c r="O1178" s="185"/>
      <c r="P1178" s="185"/>
      <c r="Q1178" s="185"/>
      <c r="R1178" s="185"/>
      <c r="S1178" s="185"/>
      <c r="T1178" s="186"/>
      <c r="AT1178" s="180" t="s">
        <v>154</v>
      </c>
      <c r="AU1178" s="180" t="s">
        <v>152</v>
      </c>
      <c r="AV1178" s="12" t="s">
        <v>152</v>
      </c>
      <c r="AW1178" s="12" t="s">
        <v>36</v>
      </c>
      <c r="AX1178" s="12" t="s">
        <v>23</v>
      </c>
      <c r="AY1178" s="180" t="s">
        <v>143</v>
      </c>
    </row>
    <row r="1179" spans="2:65" s="1" customFormat="1" ht="22.5" customHeight="1" x14ac:dyDescent="0.3">
      <c r="B1179" s="158"/>
      <c r="C1179" s="159" t="s">
        <v>1625</v>
      </c>
      <c r="D1179" s="159" t="s">
        <v>146</v>
      </c>
      <c r="E1179" s="160" t="s">
        <v>1626</v>
      </c>
      <c r="F1179" s="161" t="s">
        <v>1627</v>
      </c>
      <c r="G1179" s="162" t="s">
        <v>470</v>
      </c>
      <c r="H1179" s="163">
        <v>1</v>
      </c>
      <c r="I1179" s="322">
        <v>0</v>
      </c>
      <c r="J1179" s="164">
        <f>ROUND(I1179*H1179,2)</f>
        <v>0</v>
      </c>
      <c r="K1179" s="161" t="s">
        <v>3</v>
      </c>
      <c r="L1179" s="34"/>
      <c r="M1179" s="165" t="s">
        <v>3</v>
      </c>
      <c r="N1179" s="166" t="s">
        <v>44</v>
      </c>
      <c r="O1179" s="35"/>
      <c r="P1179" s="167">
        <f>O1179*H1179</f>
        <v>0</v>
      </c>
      <c r="Q1179" s="167">
        <v>0</v>
      </c>
      <c r="R1179" s="167">
        <f>Q1179*H1179</f>
        <v>0</v>
      </c>
      <c r="S1179" s="167">
        <v>1.2E-2</v>
      </c>
      <c r="T1179" s="168">
        <f>S1179*H1179</f>
        <v>1.2E-2</v>
      </c>
      <c r="AR1179" s="18" t="s">
        <v>151</v>
      </c>
      <c r="AT1179" s="18" t="s">
        <v>146</v>
      </c>
      <c r="AU1179" s="18" t="s">
        <v>152</v>
      </c>
      <c r="AY1179" s="18" t="s">
        <v>143</v>
      </c>
      <c r="BE1179" s="169">
        <f>IF(N1179="základní",J1179,0)</f>
        <v>0</v>
      </c>
      <c r="BF1179" s="169">
        <f>IF(N1179="snížená",J1179,0)</f>
        <v>0</v>
      </c>
      <c r="BG1179" s="169">
        <f>IF(N1179="zákl. přenesená",J1179,0)</f>
        <v>0</v>
      </c>
      <c r="BH1179" s="169">
        <f>IF(N1179="sníž. přenesená",J1179,0)</f>
        <v>0</v>
      </c>
      <c r="BI1179" s="169">
        <f>IF(N1179="nulová",J1179,0)</f>
        <v>0</v>
      </c>
      <c r="BJ1179" s="18" t="s">
        <v>152</v>
      </c>
      <c r="BK1179" s="169">
        <f>ROUND(I1179*H1179,2)</f>
        <v>0</v>
      </c>
      <c r="BL1179" s="18" t="s">
        <v>151</v>
      </c>
      <c r="BM1179" s="18" t="s">
        <v>1628</v>
      </c>
    </row>
    <row r="1180" spans="2:65" s="11" customFormat="1" x14ac:dyDescent="0.3">
      <c r="B1180" s="170"/>
      <c r="D1180" s="171" t="s">
        <v>154</v>
      </c>
      <c r="E1180" s="172" t="s">
        <v>3</v>
      </c>
      <c r="F1180" s="173" t="s">
        <v>1629</v>
      </c>
      <c r="H1180" s="174" t="s">
        <v>3</v>
      </c>
      <c r="I1180" s="175"/>
      <c r="L1180" s="170"/>
      <c r="M1180" s="176"/>
      <c r="N1180" s="177"/>
      <c r="O1180" s="177"/>
      <c r="P1180" s="177"/>
      <c r="Q1180" s="177"/>
      <c r="R1180" s="177"/>
      <c r="S1180" s="177"/>
      <c r="T1180" s="178"/>
      <c r="AT1180" s="174" t="s">
        <v>154</v>
      </c>
      <c r="AU1180" s="174" t="s">
        <v>152</v>
      </c>
      <c r="AV1180" s="11" t="s">
        <v>23</v>
      </c>
      <c r="AW1180" s="11" t="s">
        <v>36</v>
      </c>
      <c r="AX1180" s="11" t="s">
        <v>72</v>
      </c>
      <c r="AY1180" s="174" t="s">
        <v>143</v>
      </c>
    </row>
    <row r="1181" spans="2:65" s="12" customFormat="1" x14ac:dyDescent="0.3">
      <c r="B1181" s="179"/>
      <c r="D1181" s="188" t="s">
        <v>154</v>
      </c>
      <c r="E1181" s="197" t="s">
        <v>3</v>
      </c>
      <c r="F1181" s="198" t="s">
        <v>23</v>
      </c>
      <c r="H1181" s="199">
        <v>1</v>
      </c>
      <c r="I1181" s="183"/>
      <c r="L1181" s="179"/>
      <c r="M1181" s="184"/>
      <c r="N1181" s="185"/>
      <c r="O1181" s="185"/>
      <c r="P1181" s="185"/>
      <c r="Q1181" s="185"/>
      <c r="R1181" s="185"/>
      <c r="S1181" s="185"/>
      <c r="T1181" s="186"/>
      <c r="AT1181" s="180" t="s">
        <v>154</v>
      </c>
      <c r="AU1181" s="180" t="s">
        <v>152</v>
      </c>
      <c r="AV1181" s="12" t="s">
        <v>152</v>
      </c>
      <c r="AW1181" s="12" t="s">
        <v>36</v>
      </c>
      <c r="AX1181" s="12" t="s">
        <v>23</v>
      </c>
      <c r="AY1181" s="180" t="s">
        <v>143</v>
      </c>
    </row>
    <row r="1182" spans="2:65" s="1" customFormat="1" ht="31.5" customHeight="1" x14ac:dyDescent="0.3">
      <c r="B1182" s="158"/>
      <c r="C1182" s="159" t="s">
        <v>1630</v>
      </c>
      <c r="D1182" s="159" t="s">
        <v>146</v>
      </c>
      <c r="E1182" s="160" t="s">
        <v>1631</v>
      </c>
      <c r="F1182" s="161" t="s">
        <v>1632</v>
      </c>
      <c r="G1182" s="162" t="s">
        <v>149</v>
      </c>
      <c r="H1182" s="163">
        <v>50</v>
      </c>
      <c r="I1182" s="322">
        <v>0</v>
      </c>
      <c r="J1182" s="164">
        <f>ROUND(I1182*H1182,2)</f>
        <v>0</v>
      </c>
      <c r="K1182" s="161" t="s">
        <v>3</v>
      </c>
      <c r="L1182" s="34"/>
      <c r="M1182" s="165" t="s">
        <v>3</v>
      </c>
      <c r="N1182" s="166" t="s">
        <v>44</v>
      </c>
      <c r="O1182" s="35"/>
      <c r="P1182" s="167">
        <f>O1182*H1182</f>
        <v>0</v>
      </c>
      <c r="Q1182" s="167">
        <v>0</v>
      </c>
      <c r="R1182" s="167">
        <f>Q1182*H1182</f>
        <v>0</v>
      </c>
      <c r="S1182" s="167">
        <v>2E-3</v>
      </c>
      <c r="T1182" s="168">
        <f>S1182*H1182</f>
        <v>0.1</v>
      </c>
      <c r="AR1182" s="18" t="s">
        <v>151</v>
      </c>
      <c r="AT1182" s="18" t="s">
        <v>146</v>
      </c>
      <c r="AU1182" s="18" t="s">
        <v>152</v>
      </c>
      <c r="AY1182" s="18" t="s">
        <v>143</v>
      </c>
      <c r="BE1182" s="169">
        <f>IF(N1182="základní",J1182,0)</f>
        <v>0</v>
      </c>
      <c r="BF1182" s="169">
        <f>IF(N1182="snížená",J1182,0)</f>
        <v>0</v>
      </c>
      <c r="BG1182" s="169">
        <f>IF(N1182="zákl. přenesená",J1182,0)</f>
        <v>0</v>
      </c>
      <c r="BH1182" s="169">
        <f>IF(N1182="sníž. přenesená",J1182,0)</f>
        <v>0</v>
      </c>
      <c r="BI1182" s="169">
        <f>IF(N1182="nulová",J1182,0)</f>
        <v>0</v>
      </c>
      <c r="BJ1182" s="18" t="s">
        <v>152</v>
      </c>
      <c r="BK1182" s="169">
        <f>ROUND(I1182*H1182,2)</f>
        <v>0</v>
      </c>
      <c r="BL1182" s="18" t="s">
        <v>151</v>
      </c>
      <c r="BM1182" s="18" t="s">
        <v>1633</v>
      </c>
    </row>
    <row r="1183" spans="2:65" s="1" customFormat="1" ht="31.5" customHeight="1" x14ac:dyDescent="0.3">
      <c r="B1183" s="158"/>
      <c r="C1183" s="159" t="s">
        <v>1634</v>
      </c>
      <c r="D1183" s="159" t="s">
        <v>146</v>
      </c>
      <c r="E1183" s="160" t="s">
        <v>1635</v>
      </c>
      <c r="F1183" s="161" t="s">
        <v>1636</v>
      </c>
      <c r="G1183" s="162" t="s">
        <v>470</v>
      </c>
      <c r="H1183" s="163">
        <v>20</v>
      </c>
      <c r="I1183" s="322">
        <v>0</v>
      </c>
      <c r="J1183" s="164">
        <f>ROUND(I1183*H1183,2)</f>
        <v>0</v>
      </c>
      <c r="K1183" s="161" t="s">
        <v>3</v>
      </c>
      <c r="L1183" s="34"/>
      <c r="M1183" s="165" t="s">
        <v>3</v>
      </c>
      <c r="N1183" s="166" t="s">
        <v>44</v>
      </c>
      <c r="O1183" s="35"/>
      <c r="P1183" s="167">
        <f>O1183*H1183</f>
        <v>0</v>
      </c>
      <c r="Q1183" s="167">
        <v>0</v>
      </c>
      <c r="R1183" s="167">
        <f>Q1183*H1183</f>
        <v>0</v>
      </c>
      <c r="S1183" s="167">
        <v>2.5000000000000001E-3</v>
      </c>
      <c r="T1183" s="168">
        <f>S1183*H1183</f>
        <v>0.05</v>
      </c>
      <c r="AR1183" s="18" t="s">
        <v>151</v>
      </c>
      <c r="AT1183" s="18" t="s">
        <v>146</v>
      </c>
      <c r="AU1183" s="18" t="s">
        <v>152</v>
      </c>
      <c r="AY1183" s="18" t="s">
        <v>143</v>
      </c>
      <c r="BE1183" s="169">
        <f>IF(N1183="základní",J1183,0)</f>
        <v>0</v>
      </c>
      <c r="BF1183" s="169">
        <f>IF(N1183="snížená",J1183,0)</f>
        <v>0</v>
      </c>
      <c r="BG1183" s="169">
        <f>IF(N1183="zákl. přenesená",J1183,0)</f>
        <v>0</v>
      </c>
      <c r="BH1183" s="169">
        <f>IF(N1183="sníž. přenesená",J1183,0)</f>
        <v>0</v>
      </c>
      <c r="BI1183" s="169">
        <f>IF(N1183="nulová",J1183,0)</f>
        <v>0</v>
      </c>
      <c r="BJ1183" s="18" t="s">
        <v>152</v>
      </c>
      <c r="BK1183" s="169">
        <f>ROUND(I1183*H1183,2)</f>
        <v>0</v>
      </c>
      <c r="BL1183" s="18" t="s">
        <v>151</v>
      </c>
      <c r="BM1183" s="18" t="s">
        <v>1637</v>
      </c>
    </row>
    <row r="1184" spans="2:65" s="10" customFormat="1" ht="29.85" customHeight="1" x14ac:dyDescent="0.3">
      <c r="B1184" s="144"/>
      <c r="D1184" s="155" t="s">
        <v>71</v>
      </c>
      <c r="E1184" s="156" t="s">
        <v>902</v>
      </c>
      <c r="F1184" s="156" t="s">
        <v>1638</v>
      </c>
      <c r="I1184" s="147"/>
      <c r="J1184" s="157">
        <f>BK1184</f>
        <v>0</v>
      </c>
      <c r="L1184" s="144"/>
      <c r="M1184" s="149"/>
      <c r="N1184" s="150"/>
      <c r="O1184" s="150"/>
      <c r="P1184" s="151">
        <f>SUM(P1185:P1194)</f>
        <v>0</v>
      </c>
      <c r="Q1184" s="150"/>
      <c r="R1184" s="151">
        <f>SUM(R1185:R1194)</f>
        <v>4.4856E-2</v>
      </c>
      <c r="S1184" s="150"/>
      <c r="T1184" s="152">
        <f>SUM(T1185:T1194)</f>
        <v>0</v>
      </c>
      <c r="AR1184" s="145" t="s">
        <v>23</v>
      </c>
      <c r="AT1184" s="153" t="s">
        <v>71</v>
      </c>
      <c r="AU1184" s="153" t="s">
        <v>23</v>
      </c>
      <c r="AY1184" s="145" t="s">
        <v>143</v>
      </c>
      <c r="BK1184" s="154">
        <f>SUM(BK1185:BK1194)</f>
        <v>0</v>
      </c>
    </row>
    <row r="1185" spans="2:65" s="1" customFormat="1" ht="31.5" customHeight="1" x14ac:dyDescent="0.3">
      <c r="B1185" s="158"/>
      <c r="C1185" s="159" t="s">
        <v>1639</v>
      </c>
      <c r="D1185" s="159" t="s">
        <v>146</v>
      </c>
      <c r="E1185" s="160" t="s">
        <v>1640</v>
      </c>
      <c r="F1185" s="161" t="s">
        <v>1641</v>
      </c>
      <c r="G1185" s="162" t="s">
        <v>402</v>
      </c>
      <c r="H1185" s="163">
        <v>7.8</v>
      </c>
      <c r="I1185" s="322">
        <v>0</v>
      </c>
      <c r="J1185" s="164">
        <f>ROUND(I1185*H1185,2)</f>
        <v>0</v>
      </c>
      <c r="K1185" s="161" t="s">
        <v>150</v>
      </c>
      <c r="L1185" s="34"/>
      <c r="M1185" s="165" t="s">
        <v>3</v>
      </c>
      <c r="N1185" s="166" t="s">
        <v>44</v>
      </c>
      <c r="O1185" s="35"/>
      <c r="P1185" s="167">
        <f>O1185*H1185</f>
        <v>0</v>
      </c>
      <c r="Q1185" s="167">
        <v>5.1999999999999995E-4</v>
      </c>
      <c r="R1185" s="167">
        <f>Q1185*H1185</f>
        <v>4.0559999999999997E-3</v>
      </c>
      <c r="S1185" s="167">
        <v>0</v>
      </c>
      <c r="T1185" s="168">
        <f>S1185*H1185</f>
        <v>0</v>
      </c>
      <c r="AR1185" s="18" t="s">
        <v>151</v>
      </c>
      <c r="AT1185" s="18" t="s">
        <v>146</v>
      </c>
      <c r="AU1185" s="18" t="s">
        <v>152</v>
      </c>
      <c r="AY1185" s="18" t="s">
        <v>143</v>
      </c>
      <c r="BE1185" s="169">
        <f>IF(N1185="základní",J1185,0)</f>
        <v>0</v>
      </c>
      <c r="BF1185" s="169">
        <f>IF(N1185="snížená",J1185,0)</f>
        <v>0</v>
      </c>
      <c r="BG1185" s="169">
        <f>IF(N1185="zákl. přenesená",J1185,0)</f>
        <v>0</v>
      </c>
      <c r="BH1185" s="169">
        <f>IF(N1185="sníž. přenesená",J1185,0)</f>
        <v>0</v>
      </c>
      <c r="BI1185" s="169">
        <f>IF(N1185="nulová",J1185,0)</f>
        <v>0</v>
      </c>
      <c r="BJ1185" s="18" t="s">
        <v>152</v>
      </c>
      <c r="BK1185" s="169">
        <f>ROUND(I1185*H1185,2)</f>
        <v>0</v>
      </c>
      <c r="BL1185" s="18" t="s">
        <v>151</v>
      </c>
      <c r="BM1185" s="18" t="s">
        <v>1642</v>
      </c>
    </row>
    <row r="1186" spans="2:65" s="11" customFormat="1" x14ac:dyDescent="0.3">
      <c r="B1186" s="170"/>
      <c r="D1186" s="171" t="s">
        <v>154</v>
      </c>
      <c r="E1186" s="172" t="s">
        <v>3</v>
      </c>
      <c r="F1186" s="173" t="s">
        <v>1643</v>
      </c>
      <c r="H1186" s="174" t="s">
        <v>3</v>
      </c>
      <c r="I1186" s="175"/>
      <c r="L1186" s="170"/>
      <c r="M1186" s="176"/>
      <c r="N1186" s="177"/>
      <c r="O1186" s="177"/>
      <c r="P1186" s="177"/>
      <c r="Q1186" s="177"/>
      <c r="R1186" s="177"/>
      <c r="S1186" s="177"/>
      <c r="T1186" s="178"/>
      <c r="AT1186" s="174" t="s">
        <v>154</v>
      </c>
      <c r="AU1186" s="174" t="s">
        <v>152</v>
      </c>
      <c r="AV1186" s="11" t="s">
        <v>23</v>
      </c>
      <c r="AW1186" s="11" t="s">
        <v>36</v>
      </c>
      <c r="AX1186" s="11" t="s">
        <v>72</v>
      </c>
      <c r="AY1186" s="174" t="s">
        <v>143</v>
      </c>
    </row>
    <row r="1187" spans="2:65" s="11" customFormat="1" x14ac:dyDescent="0.3">
      <c r="B1187" s="170"/>
      <c r="D1187" s="171" t="s">
        <v>154</v>
      </c>
      <c r="E1187" s="172" t="s">
        <v>3</v>
      </c>
      <c r="F1187" s="173" t="s">
        <v>1644</v>
      </c>
      <c r="H1187" s="174" t="s">
        <v>3</v>
      </c>
      <c r="I1187" s="175"/>
      <c r="L1187" s="170"/>
      <c r="M1187" s="176"/>
      <c r="N1187" s="177"/>
      <c r="O1187" s="177"/>
      <c r="P1187" s="177"/>
      <c r="Q1187" s="177"/>
      <c r="R1187" s="177"/>
      <c r="S1187" s="177"/>
      <c r="T1187" s="178"/>
      <c r="AT1187" s="174" t="s">
        <v>154</v>
      </c>
      <c r="AU1187" s="174" t="s">
        <v>152</v>
      </c>
      <c r="AV1187" s="11" t="s">
        <v>23</v>
      </c>
      <c r="AW1187" s="11" t="s">
        <v>36</v>
      </c>
      <c r="AX1187" s="11" t="s">
        <v>72</v>
      </c>
      <c r="AY1187" s="174" t="s">
        <v>143</v>
      </c>
    </row>
    <row r="1188" spans="2:65" s="11" customFormat="1" x14ac:dyDescent="0.3">
      <c r="B1188" s="170"/>
      <c r="D1188" s="171" t="s">
        <v>154</v>
      </c>
      <c r="E1188" s="172" t="s">
        <v>3</v>
      </c>
      <c r="F1188" s="173" t="s">
        <v>1645</v>
      </c>
      <c r="H1188" s="174" t="s">
        <v>3</v>
      </c>
      <c r="I1188" s="175"/>
      <c r="L1188" s="170"/>
      <c r="M1188" s="176"/>
      <c r="N1188" s="177"/>
      <c r="O1188" s="177"/>
      <c r="P1188" s="177"/>
      <c r="Q1188" s="177"/>
      <c r="R1188" s="177"/>
      <c r="S1188" s="177"/>
      <c r="T1188" s="178"/>
      <c r="AT1188" s="174" t="s">
        <v>154</v>
      </c>
      <c r="AU1188" s="174" t="s">
        <v>152</v>
      </c>
      <c r="AV1188" s="11" t="s">
        <v>23</v>
      </c>
      <c r="AW1188" s="11" t="s">
        <v>36</v>
      </c>
      <c r="AX1188" s="11" t="s">
        <v>72</v>
      </c>
      <c r="AY1188" s="174" t="s">
        <v>143</v>
      </c>
    </row>
    <row r="1189" spans="2:65" s="12" customFormat="1" x14ac:dyDescent="0.3">
      <c r="B1189" s="179"/>
      <c r="D1189" s="188" t="s">
        <v>154</v>
      </c>
      <c r="E1189" s="197" t="s">
        <v>3</v>
      </c>
      <c r="F1189" s="198" t="s">
        <v>1646</v>
      </c>
      <c r="H1189" s="199">
        <v>7.8</v>
      </c>
      <c r="I1189" s="183"/>
      <c r="L1189" s="179"/>
      <c r="M1189" s="184"/>
      <c r="N1189" s="185"/>
      <c r="O1189" s="185"/>
      <c r="P1189" s="185"/>
      <c r="Q1189" s="185"/>
      <c r="R1189" s="185"/>
      <c r="S1189" s="185"/>
      <c r="T1189" s="186"/>
      <c r="AT1189" s="180" t="s">
        <v>154</v>
      </c>
      <c r="AU1189" s="180" t="s">
        <v>152</v>
      </c>
      <c r="AV1189" s="12" t="s">
        <v>152</v>
      </c>
      <c r="AW1189" s="12" t="s">
        <v>36</v>
      </c>
      <c r="AX1189" s="12" t="s">
        <v>23</v>
      </c>
      <c r="AY1189" s="180" t="s">
        <v>143</v>
      </c>
    </row>
    <row r="1190" spans="2:65" s="1" customFormat="1" ht="22.5" customHeight="1" x14ac:dyDescent="0.3">
      <c r="B1190" s="158"/>
      <c r="C1190" s="159" t="s">
        <v>1647</v>
      </c>
      <c r="D1190" s="159" t="s">
        <v>146</v>
      </c>
      <c r="E1190" s="160" t="s">
        <v>1648</v>
      </c>
      <c r="F1190" s="161" t="s">
        <v>1649</v>
      </c>
      <c r="G1190" s="162" t="s">
        <v>402</v>
      </c>
      <c r="H1190" s="163">
        <v>80</v>
      </c>
      <c r="I1190" s="322">
        <v>0</v>
      </c>
      <c r="J1190" s="164">
        <f>ROUND(I1190*H1190,2)</f>
        <v>0</v>
      </c>
      <c r="K1190" s="161" t="s">
        <v>150</v>
      </c>
      <c r="L1190" s="34"/>
      <c r="M1190" s="165" t="s">
        <v>3</v>
      </c>
      <c r="N1190" s="166" t="s">
        <v>44</v>
      </c>
      <c r="O1190" s="35"/>
      <c r="P1190" s="167">
        <f>O1190*H1190</f>
        <v>0</v>
      </c>
      <c r="Q1190" s="167">
        <v>5.1000000000000004E-4</v>
      </c>
      <c r="R1190" s="167">
        <f>Q1190*H1190</f>
        <v>4.0800000000000003E-2</v>
      </c>
      <c r="S1190" s="167">
        <v>0</v>
      </c>
      <c r="T1190" s="168">
        <f>S1190*H1190</f>
        <v>0</v>
      </c>
      <c r="AR1190" s="18" t="s">
        <v>151</v>
      </c>
      <c r="AT1190" s="18" t="s">
        <v>146</v>
      </c>
      <c r="AU1190" s="18" t="s">
        <v>152</v>
      </c>
      <c r="AY1190" s="18" t="s">
        <v>143</v>
      </c>
      <c r="BE1190" s="169">
        <f>IF(N1190="základní",J1190,0)</f>
        <v>0</v>
      </c>
      <c r="BF1190" s="169">
        <f>IF(N1190="snížená",J1190,0)</f>
        <v>0</v>
      </c>
      <c r="BG1190" s="169">
        <f>IF(N1190="zákl. přenesená",J1190,0)</f>
        <v>0</v>
      </c>
      <c r="BH1190" s="169">
        <f>IF(N1190="sníž. přenesená",J1190,0)</f>
        <v>0</v>
      </c>
      <c r="BI1190" s="169">
        <f>IF(N1190="nulová",J1190,0)</f>
        <v>0</v>
      </c>
      <c r="BJ1190" s="18" t="s">
        <v>152</v>
      </c>
      <c r="BK1190" s="169">
        <f>ROUND(I1190*H1190,2)</f>
        <v>0</v>
      </c>
      <c r="BL1190" s="18" t="s">
        <v>151</v>
      </c>
      <c r="BM1190" s="18" t="s">
        <v>1650</v>
      </c>
    </row>
    <row r="1191" spans="2:65" s="11" customFormat="1" x14ac:dyDescent="0.3">
      <c r="B1191" s="170"/>
      <c r="D1191" s="171" t="s">
        <v>154</v>
      </c>
      <c r="E1191" s="172" t="s">
        <v>3</v>
      </c>
      <c r="F1191" s="173" t="s">
        <v>1651</v>
      </c>
      <c r="H1191" s="174" t="s">
        <v>3</v>
      </c>
      <c r="I1191" s="175"/>
      <c r="L1191" s="170"/>
      <c r="M1191" s="176"/>
      <c r="N1191" s="177"/>
      <c r="O1191" s="177"/>
      <c r="P1191" s="177"/>
      <c r="Q1191" s="177"/>
      <c r="R1191" s="177"/>
      <c r="S1191" s="177"/>
      <c r="T1191" s="178"/>
      <c r="AT1191" s="174" t="s">
        <v>154</v>
      </c>
      <c r="AU1191" s="174" t="s">
        <v>152</v>
      </c>
      <c r="AV1191" s="11" t="s">
        <v>23</v>
      </c>
      <c r="AW1191" s="11" t="s">
        <v>36</v>
      </c>
      <c r="AX1191" s="11" t="s">
        <v>72</v>
      </c>
      <c r="AY1191" s="174" t="s">
        <v>143</v>
      </c>
    </row>
    <row r="1192" spans="2:65" s="11" customFormat="1" x14ac:dyDescent="0.3">
      <c r="B1192" s="170"/>
      <c r="D1192" s="171" t="s">
        <v>154</v>
      </c>
      <c r="E1192" s="172" t="s">
        <v>3</v>
      </c>
      <c r="F1192" s="173" t="s">
        <v>1652</v>
      </c>
      <c r="H1192" s="174" t="s">
        <v>3</v>
      </c>
      <c r="I1192" s="175"/>
      <c r="L1192" s="170"/>
      <c r="M1192" s="176"/>
      <c r="N1192" s="177"/>
      <c r="O1192" s="177"/>
      <c r="P1192" s="177"/>
      <c r="Q1192" s="177"/>
      <c r="R1192" s="177"/>
      <c r="S1192" s="177"/>
      <c r="T1192" s="178"/>
      <c r="AT1192" s="174" t="s">
        <v>154</v>
      </c>
      <c r="AU1192" s="174" t="s">
        <v>152</v>
      </c>
      <c r="AV1192" s="11" t="s">
        <v>23</v>
      </c>
      <c r="AW1192" s="11" t="s">
        <v>36</v>
      </c>
      <c r="AX1192" s="11" t="s">
        <v>72</v>
      </c>
      <c r="AY1192" s="174" t="s">
        <v>143</v>
      </c>
    </row>
    <row r="1193" spans="2:65" s="11" customFormat="1" x14ac:dyDescent="0.3">
      <c r="B1193" s="170"/>
      <c r="D1193" s="171" t="s">
        <v>154</v>
      </c>
      <c r="E1193" s="172" t="s">
        <v>3</v>
      </c>
      <c r="F1193" s="173" t="s">
        <v>1653</v>
      </c>
      <c r="H1193" s="174" t="s">
        <v>3</v>
      </c>
      <c r="I1193" s="175"/>
      <c r="L1193" s="170"/>
      <c r="M1193" s="176"/>
      <c r="N1193" s="177"/>
      <c r="O1193" s="177"/>
      <c r="P1193" s="177"/>
      <c r="Q1193" s="177"/>
      <c r="R1193" s="177"/>
      <c r="S1193" s="177"/>
      <c r="T1193" s="178"/>
      <c r="AT1193" s="174" t="s">
        <v>154</v>
      </c>
      <c r="AU1193" s="174" t="s">
        <v>152</v>
      </c>
      <c r="AV1193" s="11" t="s">
        <v>23</v>
      </c>
      <c r="AW1193" s="11" t="s">
        <v>36</v>
      </c>
      <c r="AX1193" s="11" t="s">
        <v>72</v>
      </c>
      <c r="AY1193" s="174" t="s">
        <v>143</v>
      </c>
    </row>
    <row r="1194" spans="2:65" s="12" customFormat="1" x14ac:dyDescent="0.3">
      <c r="B1194" s="179"/>
      <c r="D1194" s="171" t="s">
        <v>154</v>
      </c>
      <c r="E1194" s="180" t="s">
        <v>3</v>
      </c>
      <c r="F1194" s="181" t="s">
        <v>1654</v>
      </c>
      <c r="H1194" s="182">
        <v>80</v>
      </c>
      <c r="I1194" s="183"/>
      <c r="L1194" s="179"/>
      <c r="M1194" s="184"/>
      <c r="N1194" s="185"/>
      <c r="O1194" s="185"/>
      <c r="P1194" s="185"/>
      <c r="Q1194" s="185"/>
      <c r="R1194" s="185"/>
      <c r="S1194" s="185"/>
      <c r="T1194" s="186"/>
      <c r="AT1194" s="180" t="s">
        <v>154</v>
      </c>
      <c r="AU1194" s="180" t="s">
        <v>152</v>
      </c>
      <c r="AV1194" s="12" t="s">
        <v>152</v>
      </c>
      <c r="AW1194" s="12" t="s">
        <v>36</v>
      </c>
      <c r="AX1194" s="12" t="s">
        <v>23</v>
      </c>
      <c r="AY1194" s="180" t="s">
        <v>143</v>
      </c>
    </row>
    <row r="1195" spans="2:65" s="10" customFormat="1" ht="29.85" customHeight="1" x14ac:dyDescent="0.3">
      <c r="B1195" s="144"/>
      <c r="D1195" s="155" t="s">
        <v>71</v>
      </c>
      <c r="E1195" s="156" t="s">
        <v>1655</v>
      </c>
      <c r="F1195" s="156" t="s">
        <v>1656</v>
      </c>
      <c r="I1195" s="147"/>
      <c r="J1195" s="157">
        <f>BK1195</f>
        <v>0</v>
      </c>
      <c r="L1195" s="144"/>
      <c r="M1195" s="149"/>
      <c r="N1195" s="150"/>
      <c r="O1195" s="150"/>
      <c r="P1195" s="151">
        <f>SUM(P1196:P1214)</f>
        <v>0</v>
      </c>
      <c r="Q1195" s="150"/>
      <c r="R1195" s="151">
        <f>SUM(R1196:R1214)</f>
        <v>0</v>
      </c>
      <c r="S1195" s="150"/>
      <c r="T1195" s="152">
        <f>SUM(T1196:T1214)</f>
        <v>0</v>
      </c>
      <c r="AR1195" s="145" t="s">
        <v>23</v>
      </c>
      <c r="AT1195" s="153" t="s">
        <v>71</v>
      </c>
      <c r="AU1195" s="153" t="s">
        <v>23</v>
      </c>
      <c r="AY1195" s="145" t="s">
        <v>143</v>
      </c>
      <c r="BK1195" s="154">
        <f>SUM(BK1196:BK1214)</f>
        <v>0</v>
      </c>
    </row>
    <row r="1196" spans="2:65" s="1" customFormat="1" ht="31.5" customHeight="1" x14ac:dyDescent="0.3">
      <c r="B1196" s="158"/>
      <c r="C1196" s="159" t="s">
        <v>1657</v>
      </c>
      <c r="D1196" s="159" t="s">
        <v>146</v>
      </c>
      <c r="E1196" s="160" t="s">
        <v>1658</v>
      </c>
      <c r="F1196" s="161" t="s">
        <v>1659</v>
      </c>
      <c r="G1196" s="162" t="s">
        <v>173</v>
      </c>
      <c r="H1196" s="163">
        <v>241.34700000000001</v>
      </c>
      <c r="I1196" s="322">
        <v>0</v>
      </c>
      <c r="J1196" s="164">
        <f>ROUND(I1196*H1196,2)</f>
        <v>0</v>
      </c>
      <c r="K1196" s="161" t="s">
        <v>150</v>
      </c>
      <c r="L1196" s="34"/>
      <c r="M1196" s="165" t="s">
        <v>3</v>
      </c>
      <c r="N1196" s="166" t="s">
        <v>44</v>
      </c>
      <c r="O1196" s="35"/>
      <c r="P1196" s="167">
        <f>O1196*H1196</f>
        <v>0</v>
      </c>
      <c r="Q1196" s="167">
        <v>0</v>
      </c>
      <c r="R1196" s="167">
        <f>Q1196*H1196</f>
        <v>0</v>
      </c>
      <c r="S1196" s="167">
        <v>0</v>
      </c>
      <c r="T1196" s="168">
        <f>S1196*H1196</f>
        <v>0</v>
      </c>
      <c r="AR1196" s="18" t="s">
        <v>151</v>
      </c>
      <c r="AT1196" s="18" t="s">
        <v>146</v>
      </c>
      <c r="AU1196" s="18" t="s">
        <v>152</v>
      </c>
      <c r="AY1196" s="18" t="s">
        <v>143</v>
      </c>
      <c r="BE1196" s="169">
        <f>IF(N1196="základní",J1196,0)</f>
        <v>0</v>
      </c>
      <c r="BF1196" s="169">
        <f>IF(N1196="snížená",J1196,0)</f>
        <v>0</v>
      </c>
      <c r="BG1196" s="169">
        <f>IF(N1196="zákl. přenesená",J1196,0)</f>
        <v>0</v>
      </c>
      <c r="BH1196" s="169">
        <f>IF(N1196="sníž. přenesená",J1196,0)</f>
        <v>0</v>
      </c>
      <c r="BI1196" s="169">
        <f>IF(N1196="nulová",J1196,0)</f>
        <v>0</v>
      </c>
      <c r="BJ1196" s="18" t="s">
        <v>152</v>
      </c>
      <c r="BK1196" s="169">
        <f>ROUND(I1196*H1196,2)</f>
        <v>0</v>
      </c>
      <c r="BL1196" s="18" t="s">
        <v>151</v>
      </c>
      <c r="BM1196" s="18" t="s">
        <v>1660</v>
      </c>
    </row>
    <row r="1197" spans="2:65" s="11" customFormat="1" x14ac:dyDescent="0.3">
      <c r="B1197" s="170"/>
      <c r="D1197" s="171" t="s">
        <v>154</v>
      </c>
      <c r="E1197" s="172" t="s">
        <v>3</v>
      </c>
      <c r="F1197" s="173" t="s">
        <v>1661</v>
      </c>
      <c r="H1197" s="174" t="s">
        <v>3</v>
      </c>
      <c r="I1197" s="175"/>
      <c r="L1197" s="170"/>
      <c r="M1197" s="176"/>
      <c r="N1197" s="177"/>
      <c r="O1197" s="177"/>
      <c r="P1197" s="177"/>
      <c r="Q1197" s="177"/>
      <c r="R1197" s="177"/>
      <c r="S1197" s="177"/>
      <c r="T1197" s="178"/>
      <c r="AT1197" s="174" t="s">
        <v>154</v>
      </c>
      <c r="AU1197" s="174" t="s">
        <v>152</v>
      </c>
      <c r="AV1197" s="11" t="s">
        <v>23</v>
      </c>
      <c r="AW1197" s="11" t="s">
        <v>36</v>
      </c>
      <c r="AX1197" s="11" t="s">
        <v>72</v>
      </c>
      <c r="AY1197" s="174" t="s">
        <v>143</v>
      </c>
    </row>
    <row r="1198" spans="2:65" s="12" customFormat="1" x14ac:dyDescent="0.3">
      <c r="B1198" s="179"/>
      <c r="D1198" s="188" t="s">
        <v>154</v>
      </c>
      <c r="E1198" s="197" t="s">
        <v>3</v>
      </c>
      <c r="F1198" s="198" t="s">
        <v>1662</v>
      </c>
      <c r="H1198" s="199">
        <v>241.34700000000001</v>
      </c>
      <c r="I1198" s="183"/>
      <c r="L1198" s="179"/>
      <c r="M1198" s="184"/>
      <c r="N1198" s="185"/>
      <c r="O1198" s="185"/>
      <c r="P1198" s="185"/>
      <c r="Q1198" s="185"/>
      <c r="R1198" s="185"/>
      <c r="S1198" s="185"/>
      <c r="T1198" s="186"/>
      <c r="AT1198" s="180" t="s">
        <v>154</v>
      </c>
      <c r="AU1198" s="180" t="s">
        <v>152</v>
      </c>
      <c r="AV1198" s="12" t="s">
        <v>152</v>
      </c>
      <c r="AW1198" s="12" t="s">
        <v>36</v>
      </c>
      <c r="AX1198" s="12" t="s">
        <v>23</v>
      </c>
      <c r="AY1198" s="180" t="s">
        <v>143</v>
      </c>
    </row>
    <row r="1199" spans="2:65" s="1" customFormat="1" ht="22.5" customHeight="1" x14ac:dyDescent="0.3">
      <c r="B1199" s="158"/>
      <c r="C1199" s="159" t="s">
        <v>1663</v>
      </c>
      <c r="D1199" s="159" t="s">
        <v>146</v>
      </c>
      <c r="E1199" s="160" t="s">
        <v>1664</v>
      </c>
      <c r="F1199" s="161" t="s">
        <v>1665</v>
      </c>
      <c r="G1199" s="162" t="s">
        <v>173</v>
      </c>
      <c r="H1199" s="163">
        <v>241.34700000000001</v>
      </c>
      <c r="I1199" s="322">
        <v>0</v>
      </c>
      <c r="J1199" s="164">
        <f>ROUND(I1199*H1199,2)</f>
        <v>0</v>
      </c>
      <c r="K1199" s="161" t="s">
        <v>150</v>
      </c>
      <c r="L1199" s="34"/>
      <c r="M1199" s="165" t="s">
        <v>3</v>
      </c>
      <c r="N1199" s="166" t="s">
        <v>44</v>
      </c>
      <c r="O1199" s="35"/>
      <c r="P1199" s="167">
        <f>O1199*H1199</f>
        <v>0</v>
      </c>
      <c r="Q1199" s="167">
        <v>0</v>
      </c>
      <c r="R1199" s="167">
        <f>Q1199*H1199</f>
        <v>0</v>
      </c>
      <c r="S1199" s="167">
        <v>0</v>
      </c>
      <c r="T1199" s="168">
        <f>S1199*H1199</f>
        <v>0</v>
      </c>
      <c r="AR1199" s="18" t="s">
        <v>151</v>
      </c>
      <c r="AT1199" s="18" t="s">
        <v>146</v>
      </c>
      <c r="AU1199" s="18" t="s">
        <v>152</v>
      </c>
      <c r="AY1199" s="18" t="s">
        <v>143</v>
      </c>
      <c r="BE1199" s="169">
        <f>IF(N1199="základní",J1199,0)</f>
        <v>0</v>
      </c>
      <c r="BF1199" s="169">
        <f>IF(N1199="snížená",J1199,0)</f>
        <v>0</v>
      </c>
      <c r="BG1199" s="169">
        <f>IF(N1199="zákl. přenesená",J1199,0)</f>
        <v>0</v>
      </c>
      <c r="BH1199" s="169">
        <f>IF(N1199="sníž. přenesená",J1199,0)</f>
        <v>0</v>
      </c>
      <c r="BI1199" s="169">
        <f>IF(N1199="nulová",J1199,0)</f>
        <v>0</v>
      </c>
      <c r="BJ1199" s="18" t="s">
        <v>152</v>
      </c>
      <c r="BK1199" s="169">
        <f>ROUND(I1199*H1199,2)</f>
        <v>0</v>
      </c>
      <c r="BL1199" s="18" t="s">
        <v>151</v>
      </c>
      <c r="BM1199" s="18" t="s">
        <v>1666</v>
      </c>
    </row>
    <row r="1200" spans="2:65" s="11" customFormat="1" x14ac:dyDescent="0.3">
      <c r="B1200" s="170"/>
      <c r="D1200" s="171" t="s">
        <v>154</v>
      </c>
      <c r="E1200" s="172" t="s">
        <v>3</v>
      </c>
      <c r="F1200" s="173" t="s">
        <v>1661</v>
      </c>
      <c r="H1200" s="174" t="s">
        <v>3</v>
      </c>
      <c r="I1200" s="175"/>
      <c r="L1200" s="170"/>
      <c r="M1200" s="176"/>
      <c r="N1200" s="177"/>
      <c r="O1200" s="177"/>
      <c r="P1200" s="177"/>
      <c r="Q1200" s="177"/>
      <c r="R1200" s="177"/>
      <c r="S1200" s="177"/>
      <c r="T1200" s="178"/>
      <c r="AT1200" s="174" t="s">
        <v>154</v>
      </c>
      <c r="AU1200" s="174" t="s">
        <v>152</v>
      </c>
      <c r="AV1200" s="11" t="s">
        <v>23</v>
      </c>
      <c r="AW1200" s="11" t="s">
        <v>36</v>
      </c>
      <c r="AX1200" s="11" t="s">
        <v>72</v>
      </c>
      <c r="AY1200" s="174" t="s">
        <v>143</v>
      </c>
    </row>
    <row r="1201" spans="2:65" s="12" customFormat="1" x14ac:dyDescent="0.3">
      <c r="B1201" s="179"/>
      <c r="D1201" s="188" t="s">
        <v>154</v>
      </c>
      <c r="E1201" s="197" t="s">
        <v>3</v>
      </c>
      <c r="F1201" s="198" t="s">
        <v>1662</v>
      </c>
      <c r="H1201" s="199">
        <v>241.34700000000001</v>
      </c>
      <c r="I1201" s="183"/>
      <c r="L1201" s="179"/>
      <c r="M1201" s="184"/>
      <c r="N1201" s="185"/>
      <c r="O1201" s="185"/>
      <c r="P1201" s="185"/>
      <c r="Q1201" s="185"/>
      <c r="R1201" s="185"/>
      <c r="S1201" s="185"/>
      <c r="T1201" s="186"/>
      <c r="AT1201" s="180" t="s">
        <v>154</v>
      </c>
      <c r="AU1201" s="180" t="s">
        <v>152</v>
      </c>
      <c r="AV1201" s="12" t="s">
        <v>152</v>
      </c>
      <c r="AW1201" s="12" t="s">
        <v>36</v>
      </c>
      <c r="AX1201" s="12" t="s">
        <v>23</v>
      </c>
      <c r="AY1201" s="180" t="s">
        <v>143</v>
      </c>
    </row>
    <row r="1202" spans="2:65" s="1" customFormat="1" ht="22.5" customHeight="1" x14ac:dyDescent="0.3">
      <c r="B1202" s="158"/>
      <c r="C1202" s="159" t="s">
        <v>1667</v>
      </c>
      <c r="D1202" s="159" t="s">
        <v>146</v>
      </c>
      <c r="E1202" s="160" t="s">
        <v>1668</v>
      </c>
      <c r="F1202" s="161" t="s">
        <v>1669</v>
      </c>
      <c r="G1202" s="162" t="s">
        <v>173</v>
      </c>
      <c r="H1202" s="163">
        <v>1689.4290000000001</v>
      </c>
      <c r="I1202" s="322">
        <v>0</v>
      </c>
      <c r="J1202" s="164">
        <f>ROUND(I1202*H1202,2)</f>
        <v>0</v>
      </c>
      <c r="K1202" s="161" t="s">
        <v>150</v>
      </c>
      <c r="L1202" s="34"/>
      <c r="M1202" s="165" t="s">
        <v>3</v>
      </c>
      <c r="N1202" s="166" t="s">
        <v>44</v>
      </c>
      <c r="O1202" s="35"/>
      <c r="P1202" s="167">
        <f>O1202*H1202</f>
        <v>0</v>
      </c>
      <c r="Q1202" s="167">
        <v>0</v>
      </c>
      <c r="R1202" s="167">
        <f>Q1202*H1202</f>
        <v>0</v>
      </c>
      <c r="S1202" s="167">
        <v>0</v>
      </c>
      <c r="T1202" s="168">
        <f>S1202*H1202</f>
        <v>0</v>
      </c>
      <c r="AR1202" s="18" t="s">
        <v>151</v>
      </c>
      <c r="AT1202" s="18" t="s">
        <v>146</v>
      </c>
      <c r="AU1202" s="18" t="s">
        <v>152</v>
      </c>
      <c r="AY1202" s="18" t="s">
        <v>143</v>
      </c>
      <c r="BE1202" s="169">
        <f>IF(N1202="základní",J1202,0)</f>
        <v>0</v>
      </c>
      <c r="BF1202" s="169">
        <f>IF(N1202="snížená",J1202,0)</f>
        <v>0</v>
      </c>
      <c r="BG1202" s="169">
        <f>IF(N1202="zákl. přenesená",J1202,0)</f>
        <v>0</v>
      </c>
      <c r="BH1202" s="169">
        <f>IF(N1202="sníž. přenesená",J1202,0)</f>
        <v>0</v>
      </c>
      <c r="BI1202" s="169">
        <f>IF(N1202="nulová",J1202,0)</f>
        <v>0</v>
      </c>
      <c r="BJ1202" s="18" t="s">
        <v>152</v>
      </c>
      <c r="BK1202" s="169">
        <f>ROUND(I1202*H1202,2)</f>
        <v>0</v>
      </c>
      <c r="BL1202" s="18" t="s">
        <v>151</v>
      </c>
      <c r="BM1202" s="18" t="s">
        <v>1670</v>
      </c>
    </row>
    <row r="1203" spans="2:65" s="11" customFormat="1" x14ac:dyDescent="0.3">
      <c r="B1203" s="170"/>
      <c r="D1203" s="171" t="s">
        <v>154</v>
      </c>
      <c r="E1203" s="172" t="s">
        <v>3</v>
      </c>
      <c r="F1203" s="173" t="s">
        <v>1671</v>
      </c>
      <c r="H1203" s="174" t="s">
        <v>3</v>
      </c>
      <c r="I1203" s="175"/>
      <c r="L1203" s="170"/>
      <c r="M1203" s="176"/>
      <c r="N1203" s="177"/>
      <c r="O1203" s="177"/>
      <c r="P1203" s="177"/>
      <c r="Q1203" s="177"/>
      <c r="R1203" s="177"/>
      <c r="S1203" s="177"/>
      <c r="T1203" s="178"/>
      <c r="AT1203" s="174" t="s">
        <v>154</v>
      </c>
      <c r="AU1203" s="174" t="s">
        <v>152</v>
      </c>
      <c r="AV1203" s="11" t="s">
        <v>23</v>
      </c>
      <c r="AW1203" s="11" t="s">
        <v>36</v>
      </c>
      <c r="AX1203" s="11" t="s">
        <v>72</v>
      </c>
      <c r="AY1203" s="174" t="s">
        <v>143</v>
      </c>
    </row>
    <row r="1204" spans="2:65" s="12" customFormat="1" x14ac:dyDescent="0.3">
      <c r="B1204" s="179"/>
      <c r="D1204" s="188" t="s">
        <v>154</v>
      </c>
      <c r="E1204" s="197" t="s">
        <v>3</v>
      </c>
      <c r="F1204" s="198" t="s">
        <v>1672</v>
      </c>
      <c r="H1204" s="199">
        <v>1689.4290000000001</v>
      </c>
      <c r="I1204" s="183"/>
      <c r="L1204" s="179"/>
      <c r="M1204" s="184"/>
      <c r="N1204" s="185"/>
      <c r="O1204" s="185"/>
      <c r="P1204" s="185"/>
      <c r="Q1204" s="185"/>
      <c r="R1204" s="185"/>
      <c r="S1204" s="185"/>
      <c r="T1204" s="186"/>
      <c r="AT1204" s="180" t="s">
        <v>154</v>
      </c>
      <c r="AU1204" s="180" t="s">
        <v>152</v>
      </c>
      <c r="AV1204" s="12" t="s">
        <v>152</v>
      </c>
      <c r="AW1204" s="12" t="s">
        <v>36</v>
      </c>
      <c r="AX1204" s="12" t="s">
        <v>23</v>
      </c>
      <c r="AY1204" s="180" t="s">
        <v>143</v>
      </c>
    </row>
    <row r="1205" spans="2:65" s="1" customFormat="1" ht="22.5" customHeight="1" x14ac:dyDescent="0.3">
      <c r="B1205" s="158"/>
      <c r="C1205" s="159" t="s">
        <v>1673</v>
      </c>
      <c r="D1205" s="159" t="s">
        <v>146</v>
      </c>
      <c r="E1205" s="160" t="s">
        <v>1674</v>
      </c>
      <c r="F1205" s="161" t="s">
        <v>1675</v>
      </c>
      <c r="G1205" s="162" t="s">
        <v>173</v>
      </c>
      <c r="H1205" s="163">
        <v>193.994</v>
      </c>
      <c r="I1205" s="322">
        <v>0</v>
      </c>
      <c r="J1205" s="164">
        <f>ROUND(I1205*H1205,2)</f>
        <v>0</v>
      </c>
      <c r="K1205" s="161" t="s">
        <v>3</v>
      </c>
      <c r="L1205" s="34"/>
      <c r="M1205" s="165" t="s">
        <v>3</v>
      </c>
      <c r="N1205" s="166" t="s">
        <v>44</v>
      </c>
      <c r="O1205" s="35"/>
      <c r="P1205" s="167">
        <f>O1205*H1205</f>
        <v>0</v>
      </c>
      <c r="Q1205" s="167">
        <v>0</v>
      </c>
      <c r="R1205" s="167">
        <f>Q1205*H1205</f>
        <v>0</v>
      </c>
      <c r="S1205" s="167">
        <v>0</v>
      </c>
      <c r="T1205" s="168">
        <f>S1205*H1205</f>
        <v>0</v>
      </c>
      <c r="AR1205" s="18" t="s">
        <v>151</v>
      </c>
      <c r="AT1205" s="18" t="s">
        <v>146</v>
      </c>
      <c r="AU1205" s="18" t="s">
        <v>152</v>
      </c>
      <c r="AY1205" s="18" t="s">
        <v>143</v>
      </c>
      <c r="BE1205" s="169">
        <f>IF(N1205="základní",J1205,0)</f>
        <v>0</v>
      </c>
      <c r="BF1205" s="169">
        <f>IF(N1205="snížená",J1205,0)</f>
        <v>0</v>
      </c>
      <c r="BG1205" s="169">
        <f>IF(N1205="zákl. přenesená",J1205,0)</f>
        <v>0</v>
      </c>
      <c r="BH1205" s="169">
        <f>IF(N1205="sníž. přenesená",J1205,0)</f>
        <v>0</v>
      </c>
      <c r="BI1205" s="169">
        <f>IF(N1205="nulová",J1205,0)</f>
        <v>0</v>
      </c>
      <c r="BJ1205" s="18" t="s">
        <v>152</v>
      </c>
      <c r="BK1205" s="169">
        <f>ROUND(I1205*H1205,2)</f>
        <v>0</v>
      </c>
      <c r="BL1205" s="18" t="s">
        <v>151</v>
      </c>
      <c r="BM1205" s="18" t="s">
        <v>1676</v>
      </c>
    </row>
    <row r="1206" spans="2:65" s="1" customFormat="1" ht="22.5" customHeight="1" x14ac:dyDescent="0.3">
      <c r="B1206" s="158"/>
      <c r="C1206" s="159" t="s">
        <v>1677</v>
      </c>
      <c r="D1206" s="159" t="s">
        <v>146</v>
      </c>
      <c r="E1206" s="160" t="s">
        <v>1678</v>
      </c>
      <c r="F1206" s="161" t="s">
        <v>1679</v>
      </c>
      <c r="G1206" s="162" t="s">
        <v>173</v>
      </c>
      <c r="H1206" s="163">
        <v>29.052</v>
      </c>
      <c r="I1206" s="322">
        <v>0</v>
      </c>
      <c r="J1206" s="164">
        <f>ROUND(I1206*H1206,2)</f>
        <v>0</v>
      </c>
      <c r="K1206" s="161" t="s">
        <v>3</v>
      </c>
      <c r="L1206" s="34"/>
      <c r="M1206" s="165" t="s">
        <v>3</v>
      </c>
      <c r="N1206" s="166" t="s">
        <v>44</v>
      </c>
      <c r="O1206" s="35"/>
      <c r="P1206" s="167">
        <f>O1206*H1206</f>
        <v>0</v>
      </c>
      <c r="Q1206" s="167">
        <v>0</v>
      </c>
      <c r="R1206" s="167">
        <f>Q1206*H1206</f>
        <v>0</v>
      </c>
      <c r="S1206" s="167">
        <v>0</v>
      </c>
      <c r="T1206" s="168">
        <f>S1206*H1206</f>
        <v>0</v>
      </c>
      <c r="AR1206" s="18" t="s">
        <v>151</v>
      </c>
      <c r="AT1206" s="18" t="s">
        <v>146</v>
      </c>
      <c r="AU1206" s="18" t="s">
        <v>152</v>
      </c>
      <c r="AY1206" s="18" t="s">
        <v>143</v>
      </c>
      <c r="BE1206" s="169">
        <f>IF(N1206="základní",J1206,0)</f>
        <v>0</v>
      </c>
      <c r="BF1206" s="169">
        <f>IF(N1206="snížená",J1206,0)</f>
        <v>0</v>
      </c>
      <c r="BG1206" s="169">
        <f>IF(N1206="zákl. přenesená",J1206,0)</f>
        <v>0</v>
      </c>
      <c r="BH1206" s="169">
        <f>IF(N1206="sníž. přenesená",J1206,0)</f>
        <v>0</v>
      </c>
      <c r="BI1206" s="169">
        <f>IF(N1206="nulová",J1206,0)</f>
        <v>0</v>
      </c>
      <c r="BJ1206" s="18" t="s">
        <v>152</v>
      </c>
      <c r="BK1206" s="169">
        <f>ROUND(I1206*H1206,2)</f>
        <v>0</v>
      </c>
      <c r="BL1206" s="18" t="s">
        <v>151</v>
      </c>
      <c r="BM1206" s="18" t="s">
        <v>1680</v>
      </c>
    </row>
    <row r="1207" spans="2:65" s="1" customFormat="1" ht="22.5" customHeight="1" x14ac:dyDescent="0.3">
      <c r="B1207" s="158"/>
      <c r="C1207" s="159" t="s">
        <v>1681</v>
      </c>
      <c r="D1207" s="159" t="s">
        <v>146</v>
      </c>
      <c r="E1207" s="160" t="s">
        <v>1682</v>
      </c>
      <c r="F1207" s="161" t="s">
        <v>1683</v>
      </c>
      <c r="G1207" s="162" t="s">
        <v>173</v>
      </c>
      <c r="H1207" s="163">
        <v>18.300999999999998</v>
      </c>
      <c r="I1207" s="322">
        <v>0</v>
      </c>
      <c r="J1207" s="164">
        <f>ROUND(I1207*H1207,2)</f>
        <v>0</v>
      </c>
      <c r="K1207" s="161" t="s">
        <v>3</v>
      </c>
      <c r="L1207" s="34"/>
      <c r="M1207" s="165" t="s">
        <v>3</v>
      </c>
      <c r="N1207" s="166" t="s">
        <v>44</v>
      </c>
      <c r="O1207" s="35"/>
      <c r="P1207" s="167">
        <f>O1207*H1207</f>
        <v>0</v>
      </c>
      <c r="Q1207" s="167">
        <v>0</v>
      </c>
      <c r="R1207" s="167">
        <f>Q1207*H1207</f>
        <v>0</v>
      </c>
      <c r="S1207" s="167">
        <v>0</v>
      </c>
      <c r="T1207" s="168">
        <f>S1207*H1207</f>
        <v>0</v>
      </c>
      <c r="AR1207" s="18" t="s">
        <v>151</v>
      </c>
      <c r="AT1207" s="18" t="s">
        <v>146</v>
      </c>
      <c r="AU1207" s="18" t="s">
        <v>152</v>
      </c>
      <c r="AY1207" s="18" t="s">
        <v>143</v>
      </c>
      <c r="BE1207" s="169">
        <f>IF(N1207="základní",J1207,0)</f>
        <v>0</v>
      </c>
      <c r="BF1207" s="169">
        <f>IF(N1207="snížená",J1207,0)</f>
        <v>0</v>
      </c>
      <c r="BG1207" s="169">
        <f>IF(N1207="zákl. přenesená",J1207,0)</f>
        <v>0</v>
      </c>
      <c r="BH1207" s="169">
        <f>IF(N1207="sníž. přenesená",J1207,0)</f>
        <v>0</v>
      </c>
      <c r="BI1207" s="169">
        <f>IF(N1207="nulová",J1207,0)</f>
        <v>0</v>
      </c>
      <c r="BJ1207" s="18" t="s">
        <v>152</v>
      </c>
      <c r="BK1207" s="169">
        <f>ROUND(I1207*H1207,2)</f>
        <v>0</v>
      </c>
      <c r="BL1207" s="18" t="s">
        <v>151</v>
      </c>
      <c r="BM1207" s="18" t="s">
        <v>1684</v>
      </c>
    </row>
    <row r="1208" spans="2:65" s="11" customFormat="1" x14ac:dyDescent="0.3">
      <c r="B1208" s="170"/>
      <c r="D1208" s="171" t="s">
        <v>154</v>
      </c>
      <c r="E1208" s="172" t="s">
        <v>3</v>
      </c>
      <c r="F1208" s="173" t="s">
        <v>1685</v>
      </c>
      <c r="H1208" s="174" t="s">
        <v>3</v>
      </c>
      <c r="I1208" s="175"/>
      <c r="L1208" s="170"/>
      <c r="M1208" s="176"/>
      <c r="N1208" s="177"/>
      <c r="O1208" s="177"/>
      <c r="P1208" s="177"/>
      <c r="Q1208" s="177"/>
      <c r="R1208" s="177"/>
      <c r="S1208" s="177"/>
      <c r="T1208" s="178"/>
      <c r="AT1208" s="174" t="s">
        <v>154</v>
      </c>
      <c r="AU1208" s="174" t="s">
        <v>152</v>
      </c>
      <c r="AV1208" s="11" t="s">
        <v>23</v>
      </c>
      <c r="AW1208" s="11" t="s">
        <v>36</v>
      </c>
      <c r="AX1208" s="11" t="s">
        <v>72</v>
      </c>
      <c r="AY1208" s="174" t="s">
        <v>143</v>
      </c>
    </row>
    <row r="1209" spans="2:65" s="12" customFormat="1" x14ac:dyDescent="0.3">
      <c r="B1209" s="179"/>
      <c r="D1209" s="171" t="s">
        <v>154</v>
      </c>
      <c r="E1209" s="180" t="s">
        <v>3</v>
      </c>
      <c r="F1209" s="181" t="s">
        <v>1662</v>
      </c>
      <c r="H1209" s="182">
        <v>241.34700000000001</v>
      </c>
      <c r="I1209" s="183"/>
      <c r="L1209" s="179"/>
      <c r="M1209" s="184"/>
      <c r="N1209" s="185"/>
      <c r="O1209" s="185"/>
      <c r="P1209" s="185"/>
      <c r="Q1209" s="185"/>
      <c r="R1209" s="185"/>
      <c r="S1209" s="185"/>
      <c r="T1209" s="186"/>
      <c r="AT1209" s="180" t="s">
        <v>154</v>
      </c>
      <c r="AU1209" s="180" t="s">
        <v>152</v>
      </c>
      <c r="AV1209" s="12" t="s">
        <v>152</v>
      </c>
      <c r="AW1209" s="12" t="s">
        <v>36</v>
      </c>
      <c r="AX1209" s="12" t="s">
        <v>72</v>
      </c>
      <c r="AY1209" s="180" t="s">
        <v>143</v>
      </c>
    </row>
    <row r="1210" spans="2:65" s="11" customFormat="1" x14ac:dyDescent="0.3">
      <c r="B1210" s="170"/>
      <c r="D1210" s="171" t="s">
        <v>154</v>
      </c>
      <c r="E1210" s="172" t="s">
        <v>3</v>
      </c>
      <c r="F1210" s="173" t="s">
        <v>1686</v>
      </c>
      <c r="H1210" s="174" t="s">
        <v>3</v>
      </c>
      <c r="I1210" s="175"/>
      <c r="L1210" s="170"/>
      <c r="M1210" s="176"/>
      <c r="N1210" s="177"/>
      <c r="O1210" s="177"/>
      <c r="P1210" s="177"/>
      <c r="Q1210" s="177"/>
      <c r="R1210" s="177"/>
      <c r="S1210" s="177"/>
      <c r="T1210" s="178"/>
      <c r="AT1210" s="174" t="s">
        <v>154</v>
      </c>
      <c r="AU1210" s="174" t="s">
        <v>152</v>
      </c>
      <c r="AV1210" s="11" t="s">
        <v>23</v>
      </c>
      <c r="AW1210" s="11" t="s">
        <v>36</v>
      </c>
      <c r="AX1210" s="11" t="s">
        <v>72</v>
      </c>
      <c r="AY1210" s="174" t="s">
        <v>143</v>
      </c>
    </row>
    <row r="1211" spans="2:65" s="12" customFormat="1" x14ac:dyDescent="0.3">
      <c r="B1211" s="179"/>
      <c r="D1211" s="171" t="s">
        <v>154</v>
      </c>
      <c r="E1211" s="180" t="s">
        <v>3</v>
      </c>
      <c r="F1211" s="181" t="s">
        <v>1687</v>
      </c>
      <c r="H1211" s="182">
        <v>-193.994</v>
      </c>
      <c r="I1211" s="183"/>
      <c r="L1211" s="179"/>
      <c r="M1211" s="184"/>
      <c r="N1211" s="185"/>
      <c r="O1211" s="185"/>
      <c r="P1211" s="185"/>
      <c r="Q1211" s="185"/>
      <c r="R1211" s="185"/>
      <c r="S1211" s="185"/>
      <c r="T1211" s="186"/>
      <c r="AT1211" s="180" t="s">
        <v>154</v>
      </c>
      <c r="AU1211" s="180" t="s">
        <v>152</v>
      </c>
      <c r="AV1211" s="12" t="s">
        <v>152</v>
      </c>
      <c r="AW1211" s="12" t="s">
        <v>36</v>
      </c>
      <c r="AX1211" s="12" t="s">
        <v>72</v>
      </c>
      <c r="AY1211" s="180" t="s">
        <v>143</v>
      </c>
    </row>
    <row r="1212" spans="2:65" s="11" customFormat="1" x14ac:dyDescent="0.3">
      <c r="B1212" s="170"/>
      <c r="D1212" s="171" t="s">
        <v>154</v>
      </c>
      <c r="E1212" s="172" t="s">
        <v>3</v>
      </c>
      <c r="F1212" s="173" t="s">
        <v>1688</v>
      </c>
      <c r="H1212" s="174" t="s">
        <v>3</v>
      </c>
      <c r="I1212" s="175"/>
      <c r="L1212" s="170"/>
      <c r="M1212" s="176"/>
      <c r="N1212" s="177"/>
      <c r="O1212" s="177"/>
      <c r="P1212" s="177"/>
      <c r="Q1212" s="177"/>
      <c r="R1212" s="177"/>
      <c r="S1212" s="177"/>
      <c r="T1212" s="178"/>
      <c r="AT1212" s="174" t="s">
        <v>154</v>
      </c>
      <c r="AU1212" s="174" t="s">
        <v>152</v>
      </c>
      <c r="AV1212" s="11" t="s">
        <v>23</v>
      </c>
      <c r="AW1212" s="11" t="s">
        <v>36</v>
      </c>
      <c r="AX1212" s="11" t="s">
        <v>72</v>
      </c>
      <c r="AY1212" s="174" t="s">
        <v>143</v>
      </c>
    </row>
    <row r="1213" spans="2:65" s="12" customFormat="1" x14ac:dyDescent="0.3">
      <c r="B1213" s="179"/>
      <c r="D1213" s="171" t="s">
        <v>154</v>
      </c>
      <c r="E1213" s="180" t="s">
        <v>3</v>
      </c>
      <c r="F1213" s="181" t="s">
        <v>1689</v>
      </c>
      <c r="H1213" s="182">
        <v>-29.052</v>
      </c>
      <c r="I1213" s="183"/>
      <c r="L1213" s="179"/>
      <c r="M1213" s="184"/>
      <c r="N1213" s="185"/>
      <c r="O1213" s="185"/>
      <c r="P1213" s="185"/>
      <c r="Q1213" s="185"/>
      <c r="R1213" s="185"/>
      <c r="S1213" s="185"/>
      <c r="T1213" s="186"/>
      <c r="AT1213" s="180" t="s">
        <v>154</v>
      </c>
      <c r="AU1213" s="180" t="s">
        <v>152</v>
      </c>
      <c r="AV1213" s="12" t="s">
        <v>152</v>
      </c>
      <c r="AW1213" s="12" t="s">
        <v>36</v>
      </c>
      <c r="AX1213" s="12" t="s">
        <v>72</v>
      </c>
      <c r="AY1213" s="180" t="s">
        <v>143</v>
      </c>
    </row>
    <row r="1214" spans="2:65" s="13" customFormat="1" x14ac:dyDescent="0.3">
      <c r="B1214" s="187"/>
      <c r="D1214" s="171" t="s">
        <v>154</v>
      </c>
      <c r="E1214" s="220" t="s">
        <v>3</v>
      </c>
      <c r="F1214" s="221" t="s">
        <v>159</v>
      </c>
      <c r="H1214" s="222">
        <v>18.300999999999998</v>
      </c>
      <c r="I1214" s="192"/>
      <c r="L1214" s="187"/>
      <c r="M1214" s="193"/>
      <c r="N1214" s="194"/>
      <c r="O1214" s="194"/>
      <c r="P1214" s="194"/>
      <c r="Q1214" s="194"/>
      <c r="R1214" s="194"/>
      <c r="S1214" s="194"/>
      <c r="T1214" s="195"/>
      <c r="AT1214" s="196" t="s">
        <v>154</v>
      </c>
      <c r="AU1214" s="196" t="s">
        <v>152</v>
      </c>
      <c r="AV1214" s="13" t="s">
        <v>151</v>
      </c>
      <c r="AW1214" s="13" t="s">
        <v>36</v>
      </c>
      <c r="AX1214" s="13" t="s">
        <v>23</v>
      </c>
      <c r="AY1214" s="196" t="s">
        <v>143</v>
      </c>
    </row>
    <row r="1215" spans="2:65" s="10" customFormat="1" ht="29.85" customHeight="1" x14ac:dyDescent="0.3">
      <c r="B1215" s="144"/>
      <c r="D1215" s="155" t="s">
        <v>71</v>
      </c>
      <c r="E1215" s="156" t="s">
        <v>1690</v>
      </c>
      <c r="F1215" s="156" t="s">
        <v>1691</v>
      </c>
      <c r="I1215" s="147"/>
      <c r="J1215" s="157">
        <f>BK1215</f>
        <v>0</v>
      </c>
      <c r="L1215" s="144"/>
      <c r="M1215" s="149"/>
      <c r="N1215" s="150"/>
      <c r="O1215" s="150"/>
      <c r="P1215" s="151">
        <f>P1216</f>
        <v>0</v>
      </c>
      <c r="Q1215" s="150"/>
      <c r="R1215" s="151">
        <f>R1216</f>
        <v>0</v>
      </c>
      <c r="S1215" s="150"/>
      <c r="T1215" s="152">
        <f>T1216</f>
        <v>0</v>
      </c>
      <c r="AR1215" s="145" t="s">
        <v>23</v>
      </c>
      <c r="AT1215" s="153" t="s">
        <v>71</v>
      </c>
      <c r="AU1215" s="153" t="s">
        <v>23</v>
      </c>
      <c r="AY1215" s="145" t="s">
        <v>143</v>
      </c>
      <c r="BK1215" s="154">
        <f>BK1216</f>
        <v>0</v>
      </c>
    </row>
    <row r="1216" spans="2:65" s="1" customFormat="1" ht="22.5" customHeight="1" x14ac:dyDescent="0.3">
      <c r="B1216" s="158"/>
      <c r="C1216" s="159" t="s">
        <v>1692</v>
      </c>
      <c r="D1216" s="159" t="s">
        <v>146</v>
      </c>
      <c r="E1216" s="160" t="s">
        <v>1693</v>
      </c>
      <c r="F1216" s="161" t="s">
        <v>1694</v>
      </c>
      <c r="G1216" s="162" t="s">
        <v>173</v>
      </c>
      <c r="H1216" s="163">
        <v>298.78800000000001</v>
      </c>
      <c r="I1216" s="322">
        <v>0</v>
      </c>
      <c r="J1216" s="164">
        <f>ROUND(I1216*H1216,2)</f>
        <v>0</v>
      </c>
      <c r="K1216" s="161" t="s">
        <v>150</v>
      </c>
      <c r="L1216" s="34"/>
      <c r="M1216" s="165" t="s">
        <v>3</v>
      </c>
      <c r="N1216" s="166" t="s">
        <v>44</v>
      </c>
      <c r="O1216" s="35"/>
      <c r="P1216" s="167">
        <f>O1216*H1216</f>
        <v>0</v>
      </c>
      <c r="Q1216" s="167">
        <v>0</v>
      </c>
      <c r="R1216" s="167">
        <f>Q1216*H1216</f>
        <v>0</v>
      </c>
      <c r="S1216" s="167">
        <v>0</v>
      </c>
      <c r="T1216" s="168">
        <f>S1216*H1216</f>
        <v>0</v>
      </c>
      <c r="AR1216" s="18" t="s">
        <v>151</v>
      </c>
      <c r="AT1216" s="18" t="s">
        <v>146</v>
      </c>
      <c r="AU1216" s="18" t="s">
        <v>152</v>
      </c>
      <c r="AY1216" s="18" t="s">
        <v>143</v>
      </c>
      <c r="BE1216" s="169">
        <f>IF(N1216="základní",J1216,0)</f>
        <v>0</v>
      </c>
      <c r="BF1216" s="169">
        <f>IF(N1216="snížená",J1216,0)</f>
        <v>0</v>
      </c>
      <c r="BG1216" s="169">
        <f>IF(N1216="zákl. přenesená",J1216,0)</f>
        <v>0</v>
      </c>
      <c r="BH1216" s="169">
        <f>IF(N1216="sníž. přenesená",J1216,0)</f>
        <v>0</v>
      </c>
      <c r="BI1216" s="169">
        <f>IF(N1216="nulová",J1216,0)</f>
        <v>0</v>
      </c>
      <c r="BJ1216" s="18" t="s">
        <v>152</v>
      </c>
      <c r="BK1216" s="169">
        <f>ROUND(I1216*H1216,2)</f>
        <v>0</v>
      </c>
      <c r="BL1216" s="18" t="s">
        <v>151</v>
      </c>
      <c r="BM1216" s="18" t="s">
        <v>1695</v>
      </c>
    </row>
    <row r="1217" spans="2:65" s="10" customFormat="1" ht="37.35" customHeight="1" x14ac:dyDescent="0.35">
      <c r="B1217" s="144"/>
      <c r="D1217" s="145" t="s">
        <v>71</v>
      </c>
      <c r="E1217" s="146" t="s">
        <v>1696</v>
      </c>
      <c r="F1217" s="146" t="s">
        <v>1697</v>
      </c>
      <c r="I1217" s="147"/>
      <c r="J1217" s="148">
        <f>BK1217</f>
        <v>0</v>
      </c>
      <c r="L1217" s="144"/>
      <c r="M1217" s="149"/>
      <c r="N1217" s="150"/>
      <c r="O1217" s="150"/>
      <c r="P1217" s="151">
        <f>P1218+P1269+P1287+P1392+P1521+P1591+P1680+P1717+P1790+P1852+P1885+P1950+P1982+P1988+P2020+P2035+P2072+P2083</f>
        <v>0</v>
      </c>
      <c r="Q1217" s="150"/>
      <c r="R1217" s="151">
        <f>R1218+R1269+R1287+R1392+R1521+R1591+R1680+R1717+R1790+R1852+R1885+R1950+R1982+R1988+R2020+R2035+R2072+R2083</f>
        <v>49.596265869999989</v>
      </c>
      <c r="S1217" s="150"/>
      <c r="T1217" s="152">
        <f>T1218+T1269+T1287+T1392+T1521+T1591+T1680+T1717+T1790+T1852+T1885+T1950+T1982+T1988+T2020+T2035+T2072+T2083</f>
        <v>0</v>
      </c>
      <c r="AR1217" s="145" t="s">
        <v>152</v>
      </c>
      <c r="AT1217" s="153" t="s">
        <v>71</v>
      </c>
      <c r="AU1217" s="153" t="s">
        <v>72</v>
      </c>
      <c r="AY1217" s="145" t="s">
        <v>143</v>
      </c>
      <c r="BK1217" s="154">
        <f>BK1218+BK1269+BK1287+BK1392+BK1521+BK1591+BK1680+BK1717+BK1790+BK1852+BK1885+BK1950+BK1982+BK1988+BK2020+BK2035+BK2072+BK2083</f>
        <v>0</v>
      </c>
    </row>
    <row r="1218" spans="2:65" s="10" customFormat="1" ht="19.899999999999999" customHeight="1" x14ac:dyDescent="0.3">
      <c r="B1218" s="144"/>
      <c r="D1218" s="155" t="s">
        <v>71</v>
      </c>
      <c r="E1218" s="156" t="s">
        <v>1698</v>
      </c>
      <c r="F1218" s="156" t="s">
        <v>1699</v>
      </c>
      <c r="I1218" s="147"/>
      <c r="J1218" s="157">
        <f>BK1218</f>
        <v>0</v>
      </c>
      <c r="L1218" s="144"/>
      <c r="M1218" s="149"/>
      <c r="N1218" s="150"/>
      <c r="O1218" s="150"/>
      <c r="P1218" s="151">
        <f>SUM(P1219:P1268)</f>
        <v>0</v>
      </c>
      <c r="Q1218" s="150"/>
      <c r="R1218" s="151">
        <f>SUM(R1219:R1268)</f>
        <v>1.5623999999999998</v>
      </c>
      <c r="S1218" s="150"/>
      <c r="T1218" s="152">
        <f>SUM(T1219:T1268)</f>
        <v>0</v>
      </c>
      <c r="AR1218" s="145" t="s">
        <v>152</v>
      </c>
      <c r="AT1218" s="153" t="s">
        <v>71</v>
      </c>
      <c r="AU1218" s="153" t="s">
        <v>23</v>
      </c>
      <c r="AY1218" s="145" t="s">
        <v>143</v>
      </c>
      <c r="BK1218" s="154">
        <f>SUM(BK1219:BK1268)</f>
        <v>0</v>
      </c>
    </row>
    <row r="1219" spans="2:65" s="1" customFormat="1" ht="31.5" customHeight="1" x14ac:dyDescent="0.3">
      <c r="B1219" s="158"/>
      <c r="C1219" s="159" t="s">
        <v>1700</v>
      </c>
      <c r="D1219" s="159" t="s">
        <v>146</v>
      </c>
      <c r="E1219" s="160" t="s">
        <v>1701</v>
      </c>
      <c r="F1219" s="161" t="s">
        <v>1702</v>
      </c>
      <c r="G1219" s="162" t="s">
        <v>149</v>
      </c>
      <c r="H1219" s="163">
        <v>48</v>
      </c>
      <c r="I1219" s="322">
        <v>0</v>
      </c>
      <c r="J1219" s="164">
        <f>ROUND(I1219*H1219,2)</f>
        <v>0</v>
      </c>
      <c r="K1219" s="161" t="s">
        <v>150</v>
      </c>
      <c r="L1219" s="34"/>
      <c r="M1219" s="165" t="s">
        <v>3</v>
      </c>
      <c r="N1219" s="166" t="s">
        <v>44</v>
      </c>
      <c r="O1219" s="35"/>
      <c r="P1219" s="167">
        <f>O1219*H1219</f>
        <v>0</v>
      </c>
      <c r="Q1219" s="167">
        <v>3.5000000000000001E-3</v>
      </c>
      <c r="R1219" s="167">
        <f>Q1219*H1219</f>
        <v>0.16800000000000001</v>
      </c>
      <c r="S1219" s="167">
        <v>0</v>
      </c>
      <c r="T1219" s="168">
        <f>S1219*H1219</f>
        <v>0</v>
      </c>
      <c r="AR1219" s="18" t="s">
        <v>151</v>
      </c>
      <c r="AT1219" s="18" t="s">
        <v>146</v>
      </c>
      <c r="AU1219" s="18" t="s">
        <v>152</v>
      </c>
      <c r="AY1219" s="18" t="s">
        <v>143</v>
      </c>
      <c r="BE1219" s="169">
        <f>IF(N1219="základní",J1219,0)</f>
        <v>0</v>
      </c>
      <c r="BF1219" s="169">
        <f>IF(N1219="snížená",J1219,0)</f>
        <v>0</v>
      </c>
      <c r="BG1219" s="169">
        <f>IF(N1219="zákl. přenesená",J1219,0)</f>
        <v>0</v>
      </c>
      <c r="BH1219" s="169">
        <f>IF(N1219="sníž. přenesená",J1219,0)</f>
        <v>0</v>
      </c>
      <c r="BI1219" s="169">
        <f>IF(N1219="nulová",J1219,0)</f>
        <v>0</v>
      </c>
      <c r="BJ1219" s="18" t="s">
        <v>152</v>
      </c>
      <c r="BK1219" s="169">
        <f>ROUND(I1219*H1219,2)</f>
        <v>0</v>
      </c>
      <c r="BL1219" s="18" t="s">
        <v>151</v>
      </c>
      <c r="BM1219" s="18" t="s">
        <v>1703</v>
      </c>
    </row>
    <row r="1220" spans="2:65" s="11" customFormat="1" x14ac:dyDescent="0.3">
      <c r="B1220" s="170"/>
      <c r="D1220" s="171" t="s">
        <v>154</v>
      </c>
      <c r="E1220" s="172" t="s">
        <v>3</v>
      </c>
      <c r="F1220" s="173" t="s">
        <v>1704</v>
      </c>
      <c r="H1220" s="174" t="s">
        <v>3</v>
      </c>
      <c r="I1220" s="175"/>
      <c r="L1220" s="170"/>
      <c r="M1220" s="176"/>
      <c r="N1220" s="177"/>
      <c r="O1220" s="177"/>
      <c r="P1220" s="177"/>
      <c r="Q1220" s="177"/>
      <c r="R1220" s="177"/>
      <c r="S1220" s="177"/>
      <c r="T1220" s="178"/>
      <c r="AT1220" s="174" t="s">
        <v>154</v>
      </c>
      <c r="AU1220" s="174" t="s">
        <v>152</v>
      </c>
      <c r="AV1220" s="11" t="s">
        <v>23</v>
      </c>
      <c r="AW1220" s="11" t="s">
        <v>36</v>
      </c>
      <c r="AX1220" s="11" t="s">
        <v>72</v>
      </c>
      <c r="AY1220" s="174" t="s">
        <v>143</v>
      </c>
    </row>
    <row r="1221" spans="2:65" s="11" customFormat="1" x14ac:dyDescent="0.3">
      <c r="B1221" s="170"/>
      <c r="D1221" s="171" t="s">
        <v>154</v>
      </c>
      <c r="E1221" s="172" t="s">
        <v>3</v>
      </c>
      <c r="F1221" s="173" t="s">
        <v>1705</v>
      </c>
      <c r="H1221" s="174" t="s">
        <v>3</v>
      </c>
      <c r="I1221" s="175"/>
      <c r="L1221" s="170"/>
      <c r="M1221" s="176"/>
      <c r="N1221" s="177"/>
      <c r="O1221" s="177"/>
      <c r="P1221" s="177"/>
      <c r="Q1221" s="177"/>
      <c r="R1221" s="177"/>
      <c r="S1221" s="177"/>
      <c r="T1221" s="178"/>
      <c r="AT1221" s="174" t="s">
        <v>154</v>
      </c>
      <c r="AU1221" s="174" t="s">
        <v>152</v>
      </c>
      <c r="AV1221" s="11" t="s">
        <v>23</v>
      </c>
      <c r="AW1221" s="11" t="s">
        <v>36</v>
      </c>
      <c r="AX1221" s="11" t="s">
        <v>72</v>
      </c>
      <c r="AY1221" s="174" t="s">
        <v>143</v>
      </c>
    </row>
    <row r="1222" spans="2:65" s="11" customFormat="1" x14ac:dyDescent="0.3">
      <c r="B1222" s="170"/>
      <c r="D1222" s="171" t="s">
        <v>154</v>
      </c>
      <c r="E1222" s="172" t="s">
        <v>3</v>
      </c>
      <c r="F1222" s="173" t="s">
        <v>995</v>
      </c>
      <c r="H1222" s="174" t="s">
        <v>3</v>
      </c>
      <c r="I1222" s="175"/>
      <c r="L1222" s="170"/>
      <c r="M1222" s="176"/>
      <c r="N1222" s="177"/>
      <c r="O1222" s="177"/>
      <c r="P1222" s="177"/>
      <c r="Q1222" s="177"/>
      <c r="R1222" s="177"/>
      <c r="S1222" s="177"/>
      <c r="T1222" s="178"/>
      <c r="AT1222" s="174" t="s">
        <v>154</v>
      </c>
      <c r="AU1222" s="174" t="s">
        <v>152</v>
      </c>
      <c r="AV1222" s="11" t="s">
        <v>23</v>
      </c>
      <c r="AW1222" s="11" t="s">
        <v>36</v>
      </c>
      <c r="AX1222" s="11" t="s">
        <v>72</v>
      </c>
      <c r="AY1222" s="174" t="s">
        <v>143</v>
      </c>
    </row>
    <row r="1223" spans="2:65" s="11" customFormat="1" x14ac:dyDescent="0.3">
      <c r="B1223" s="170"/>
      <c r="D1223" s="171" t="s">
        <v>154</v>
      </c>
      <c r="E1223" s="172" t="s">
        <v>3</v>
      </c>
      <c r="F1223" s="173" t="s">
        <v>1706</v>
      </c>
      <c r="H1223" s="174" t="s">
        <v>3</v>
      </c>
      <c r="I1223" s="175"/>
      <c r="L1223" s="170"/>
      <c r="M1223" s="176"/>
      <c r="N1223" s="177"/>
      <c r="O1223" s="177"/>
      <c r="P1223" s="177"/>
      <c r="Q1223" s="177"/>
      <c r="R1223" s="177"/>
      <c r="S1223" s="177"/>
      <c r="T1223" s="178"/>
      <c r="AT1223" s="174" t="s">
        <v>154</v>
      </c>
      <c r="AU1223" s="174" t="s">
        <v>152</v>
      </c>
      <c r="AV1223" s="11" t="s">
        <v>23</v>
      </c>
      <c r="AW1223" s="11" t="s">
        <v>36</v>
      </c>
      <c r="AX1223" s="11" t="s">
        <v>72</v>
      </c>
      <c r="AY1223" s="174" t="s">
        <v>143</v>
      </c>
    </row>
    <row r="1224" spans="2:65" s="12" customFormat="1" x14ac:dyDescent="0.3">
      <c r="B1224" s="179"/>
      <c r="D1224" s="171" t="s">
        <v>154</v>
      </c>
      <c r="E1224" s="180" t="s">
        <v>3</v>
      </c>
      <c r="F1224" s="181" t="s">
        <v>1707</v>
      </c>
      <c r="H1224" s="182">
        <v>34.92</v>
      </c>
      <c r="I1224" s="183"/>
      <c r="L1224" s="179"/>
      <c r="M1224" s="184"/>
      <c r="N1224" s="185"/>
      <c r="O1224" s="185"/>
      <c r="P1224" s="185"/>
      <c r="Q1224" s="185"/>
      <c r="R1224" s="185"/>
      <c r="S1224" s="185"/>
      <c r="T1224" s="186"/>
      <c r="AT1224" s="180" t="s">
        <v>154</v>
      </c>
      <c r="AU1224" s="180" t="s">
        <v>152</v>
      </c>
      <c r="AV1224" s="12" t="s">
        <v>152</v>
      </c>
      <c r="AW1224" s="12" t="s">
        <v>36</v>
      </c>
      <c r="AX1224" s="12" t="s">
        <v>72</v>
      </c>
      <c r="AY1224" s="180" t="s">
        <v>143</v>
      </c>
    </row>
    <row r="1225" spans="2:65" s="11" customFormat="1" x14ac:dyDescent="0.3">
      <c r="B1225" s="170"/>
      <c r="D1225" s="171" t="s">
        <v>154</v>
      </c>
      <c r="E1225" s="172" t="s">
        <v>3</v>
      </c>
      <c r="F1225" s="173" t="s">
        <v>1708</v>
      </c>
      <c r="H1225" s="174" t="s">
        <v>3</v>
      </c>
      <c r="I1225" s="175"/>
      <c r="L1225" s="170"/>
      <c r="M1225" s="176"/>
      <c r="N1225" s="177"/>
      <c r="O1225" s="177"/>
      <c r="P1225" s="177"/>
      <c r="Q1225" s="177"/>
      <c r="R1225" s="177"/>
      <c r="S1225" s="177"/>
      <c r="T1225" s="178"/>
      <c r="AT1225" s="174" t="s">
        <v>154</v>
      </c>
      <c r="AU1225" s="174" t="s">
        <v>152</v>
      </c>
      <c r="AV1225" s="11" t="s">
        <v>23</v>
      </c>
      <c r="AW1225" s="11" t="s">
        <v>36</v>
      </c>
      <c r="AX1225" s="11" t="s">
        <v>72</v>
      </c>
      <c r="AY1225" s="174" t="s">
        <v>143</v>
      </c>
    </row>
    <row r="1226" spans="2:65" s="12" customFormat="1" x14ac:dyDescent="0.3">
      <c r="B1226" s="179"/>
      <c r="D1226" s="171" t="s">
        <v>154</v>
      </c>
      <c r="E1226" s="180" t="s">
        <v>3</v>
      </c>
      <c r="F1226" s="181" t="s">
        <v>1709</v>
      </c>
      <c r="H1226" s="182">
        <v>7.6</v>
      </c>
      <c r="I1226" s="183"/>
      <c r="L1226" s="179"/>
      <c r="M1226" s="184"/>
      <c r="N1226" s="185"/>
      <c r="O1226" s="185"/>
      <c r="P1226" s="185"/>
      <c r="Q1226" s="185"/>
      <c r="R1226" s="185"/>
      <c r="S1226" s="185"/>
      <c r="T1226" s="186"/>
      <c r="AT1226" s="180" t="s">
        <v>154</v>
      </c>
      <c r="AU1226" s="180" t="s">
        <v>152</v>
      </c>
      <c r="AV1226" s="12" t="s">
        <v>152</v>
      </c>
      <c r="AW1226" s="12" t="s">
        <v>36</v>
      </c>
      <c r="AX1226" s="12" t="s">
        <v>72</v>
      </c>
      <c r="AY1226" s="180" t="s">
        <v>143</v>
      </c>
    </row>
    <row r="1227" spans="2:65" s="12" customFormat="1" x14ac:dyDescent="0.3">
      <c r="B1227" s="179"/>
      <c r="D1227" s="171" t="s">
        <v>154</v>
      </c>
      <c r="E1227" s="180" t="s">
        <v>3</v>
      </c>
      <c r="F1227" s="181" t="s">
        <v>1710</v>
      </c>
      <c r="H1227" s="182">
        <v>3.28</v>
      </c>
      <c r="I1227" s="183"/>
      <c r="L1227" s="179"/>
      <c r="M1227" s="184"/>
      <c r="N1227" s="185"/>
      <c r="O1227" s="185"/>
      <c r="P1227" s="185"/>
      <c r="Q1227" s="185"/>
      <c r="R1227" s="185"/>
      <c r="S1227" s="185"/>
      <c r="T1227" s="186"/>
      <c r="AT1227" s="180" t="s">
        <v>154</v>
      </c>
      <c r="AU1227" s="180" t="s">
        <v>152</v>
      </c>
      <c r="AV1227" s="12" t="s">
        <v>152</v>
      </c>
      <c r="AW1227" s="12" t="s">
        <v>36</v>
      </c>
      <c r="AX1227" s="12" t="s">
        <v>72</v>
      </c>
      <c r="AY1227" s="180" t="s">
        <v>143</v>
      </c>
    </row>
    <row r="1228" spans="2:65" s="12" customFormat="1" x14ac:dyDescent="0.3">
      <c r="B1228" s="179"/>
      <c r="D1228" s="171" t="s">
        <v>154</v>
      </c>
      <c r="E1228" s="180" t="s">
        <v>3</v>
      </c>
      <c r="F1228" s="181" t="s">
        <v>1711</v>
      </c>
      <c r="H1228" s="182">
        <v>2.2000000000000002</v>
      </c>
      <c r="I1228" s="183"/>
      <c r="L1228" s="179"/>
      <c r="M1228" s="184"/>
      <c r="N1228" s="185"/>
      <c r="O1228" s="185"/>
      <c r="P1228" s="185"/>
      <c r="Q1228" s="185"/>
      <c r="R1228" s="185"/>
      <c r="S1228" s="185"/>
      <c r="T1228" s="186"/>
      <c r="AT1228" s="180" t="s">
        <v>154</v>
      </c>
      <c r="AU1228" s="180" t="s">
        <v>152</v>
      </c>
      <c r="AV1228" s="12" t="s">
        <v>152</v>
      </c>
      <c r="AW1228" s="12" t="s">
        <v>36</v>
      </c>
      <c r="AX1228" s="12" t="s">
        <v>72</v>
      </c>
      <c r="AY1228" s="180" t="s">
        <v>143</v>
      </c>
    </row>
    <row r="1229" spans="2:65" s="13" customFormat="1" x14ac:dyDescent="0.3">
      <c r="B1229" s="187"/>
      <c r="D1229" s="188" t="s">
        <v>154</v>
      </c>
      <c r="E1229" s="189" t="s">
        <v>3</v>
      </c>
      <c r="F1229" s="190" t="s">
        <v>159</v>
      </c>
      <c r="H1229" s="191">
        <v>48</v>
      </c>
      <c r="I1229" s="192"/>
      <c r="L1229" s="187"/>
      <c r="M1229" s="193"/>
      <c r="N1229" s="194"/>
      <c r="O1229" s="194"/>
      <c r="P1229" s="194"/>
      <c r="Q1229" s="194"/>
      <c r="R1229" s="194"/>
      <c r="S1229" s="194"/>
      <c r="T1229" s="195"/>
      <c r="AT1229" s="196" t="s">
        <v>154</v>
      </c>
      <c r="AU1229" s="196" t="s">
        <v>152</v>
      </c>
      <c r="AV1229" s="13" t="s">
        <v>151</v>
      </c>
      <c r="AW1229" s="13" t="s">
        <v>36</v>
      </c>
      <c r="AX1229" s="13" t="s">
        <v>23</v>
      </c>
      <c r="AY1229" s="196" t="s">
        <v>143</v>
      </c>
    </row>
    <row r="1230" spans="2:65" s="1" customFormat="1" ht="22.5" customHeight="1" x14ac:dyDescent="0.3">
      <c r="B1230" s="158"/>
      <c r="C1230" s="159" t="s">
        <v>1712</v>
      </c>
      <c r="D1230" s="159" t="s">
        <v>146</v>
      </c>
      <c r="E1230" s="160" t="s">
        <v>1713</v>
      </c>
      <c r="F1230" s="161" t="s">
        <v>1714</v>
      </c>
      <c r="G1230" s="162" t="s">
        <v>149</v>
      </c>
      <c r="H1230" s="163">
        <v>132</v>
      </c>
      <c r="I1230" s="322">
        <v>0</v>
      </c>
      <c r="J1230" s="164">
        <f>ROUND(I1230*H1230,2)</f>
        <v>0</v>
      </c>
      <c r="K1230" s="161" t="s">
        <v>150</v>
      </c>
      <c r="L1230" s="34"/>
      <c r="M1230" s="165" t="s">
        <v>3</v>
      </c>
      <c r="N1230" s="166" t="s">
        <v>44</v>
      </c>
      <c r="O1230" s="35"/>
      <c r="P1230" s="167">
        <f>O1230*H1230</f>
        <v>0</v>
      </c>
      <c r="Q1230" s="167">
        <v>4.0000000000000002E-4</v>
      </c>
      <c r="R1230" s="167">
        <f>Q1230*H1230</f>
        <v>5.28E-2</v>
      </c>
      <c r="S1230" s="167">
        <v>0</v>
      </c>
      <c r="T1230" s="168">
        <f>S1230*H1230</f>
        <v>0</v>
      </c>
      <c r="AR1230" s="18" t="s">
        <v>151</v>
      </c>
      <c r="AT1230" s="18" t="s">
        <v>146</v>
      </c>
      <c r="AU1230" s="18" t="s">
        <v>152</v>
      </c>
      <c r="AY1230" s="18" t="s">
        <v>143</v>
      </c>
      <c r="BE1230" s="169">
        <f>IF(N1230="základní",J1230,0)</f>
        <v>0</v>
      </c>
      <c r="BF1230" s="169">
        <f>IF(N1230="snížená",J1230,0)</f>
        <v>0</v>
      </c>
      <c r="BG1230" s="169">
        <f>IF(N1230="zákl. přenesená",J1230,0)</f>
        <v>0</v>
      </c>
      <c r="BH1230" s="169">
        <f>IF(N1230="sníž. přenesená",J1230,0)</f>
        <v>0</v>
      </c>
      <c r="BI1230" s="169">
        <f>IF(N1230="nulová",J1230,0)</f>
        <v>0</v>
      </c>
      <c r="BJ1230" s="18" t="s">
        <v>152</v>
      </c>
      <c r="BK1230" s="169">
        <f>ROUND(I1230*H1230,2)</f>
        <v>0</v>
      </c>
      <c r="BL1230" s="18" t="s">
        <v>151</v>
      </c>
      <c r="BM1230" s="18" t="s">
        <v>1715</v>
      </c>
    </row>
    <row r="1231" spans="2:65" s="11" customFormat="1" x14ac:dyDescent="0.3">
      <c r="B1231" s="170"/>
      <c r="D1231" s="171" t="s">
        <v>154</v>
      </c>
      <c r="E1231" s="172" t="s">
        <v>3</v>
      </c>
      <c r="F1231" s="173" t="s">
        <v>1716</v>
      </c>
      <c r="H1231" s="174" t="s">
        <v>3</v>
      </c>
      <c r="I1231" s="175"/>
      <c r="L1231" s="170"/>
      <c r="M1231" s="176"/>
      <c r="N1231" s="177"/>
      <c r="O1231" s="177"/>
      <c r="P1231" s="177"/>
      <c r="Q1231" s="177"/>
      <c r="R1231" s="177"/>
      <c r="S1231" s="177"/>
      <c r="T1231" s="178"/>
      <c r="AT1231" s="174" t="s">
        <v>154</v>
      </c>
      <c r="AU1231" s="174" t="s">
        <v>152</v>
      </c>
      <c r="AV1231" s="11" t="s">
        <v>23</v>
      </c>
      <c r="AW1231" s="11" t="s">
        <v>36</v>
      </c>
      <c r="AX1231" s="11" t="s">
        <v>72</v>
      </c>
      <c r="AY1231" s="174" t="s">
        <v>143</v>
      </c>
    </row>
    <row r="1232" spans="2:65" s="11" customFormat="1" x14ac:dyDescent="0.3">
      <c r="B1232" s="170"/>
      <c r="D1232" s="171" t="s">
        <v>154</v>
      </c>
      <c r="E1232" s="172" t="s">
        <v>3</v>
      </c>
      <c r="F1232" s="173" t="s">
        <v>995</v>
      </c>
      <c r="H1232" s="174" t="s">
        <v>3</v>
      </c>
      <c r="I1232" s="175"/>
      <c r="L1232" s="170"/>
      <c r="M1232" s="176"/>
      <c r="N1232" s="177"/>
      <c r="O1232" s="177"/>
      <c r="P1232" s="177"/>
      <c r="Q1232" s="177"/>
      <c r="R1232" s="177"/>
      <c r="S1232" s="177"/>
      <c r="T1232" s="178"/>
      <c r="AT1232" s="174" t="s">
        <v>154</v>
      </c>
      <c r="AU1232" s="174" t="s">
        <v>152</v>
      </c>
      <c r="AV1232" s="11" t="s">
        <v>23</v>
      </c>
      <c r="AW1232" s="11" t="s">
        <v>36</v>
      </c>
      <c r="AX1232" s="11" t="s">
        <v>72</v>
      </c>
      <c r="AY1232" s="174" t="s">
        <v>143</v>
      </c>
    </row>
    <row r="1233" spans="2:65" s="11" customFormat="1" x14ac:dyDescent="0.3">
      <c r="B1233" s="170"/>
      <c r="D1233" s="171" t="s">
        <v>154</v>
      </c>
      <c r="E1233" s="172" t="s">
        <v>3</v>
      </c>
      <c r="F1233" s="173" t="s">
        <v>981</v>
      </c>
      <c r="H1233" s="174" t="s">
        <v>3</v>
      </c>
      <c r="I1233" s="175"/>
      <c r="L1233" s="170"/>
      <c r="M1233" s="176"/>
      <c r="N1233" s="177"/>
      <c r="O1233" s="177"/>
      <c r="P1233" s="177"/>
      <c r="Q1233" s="177"/>
      <c r="R1233" s="177"/>
      <c r="S1233" s="177"/>
      <c r="T1233" s="178"/>
      <c r="AT1233" s="174" t="s">
        <v>154</v>
      </c>
      <c r="AU1233" s="174" t="s">
        <v>152</v>
      </c>
      <c r="AV1233" s="11" t="s">
        <v>23</v>
      </c>
      <c r="AW1233" s="11" t="s">
        <v>36</v>
      </c>
      <c r="AX1233" s="11" t="s">
        <v>72</v>
      </c>
      <c r="AY1233" s="174" t="s">
        <v>143</v>
      </c>
    </row>
    <row r="1234" spans="2:65" s="12" customFormat="1" x14ac:dyDescent="0.3">
      <c r="B1234" s="179"/>
      <c r="D1234" s="171" t="s">
        <v>154</v>
      </c>
      <c r="E1234" s="180" t="s">
        <v>3</v>
      </c>
      <c r="F1234" s="181" t="s">
        <v>1717</v>
      </c>
      <c r="H1234" s="182">
        <v>109.25</v>
      </c>
      <c r="I1234" s="183"/>
      <c r="L1234" s="179"/>
      <c r="M1234" s="184"/>
      <c r="N1234" s="185"/>
      <c r="O1234" s="185"/>
      <c r="P1234" s="185"/>
      <c r="Q1234" s="185"/>
      <c r="R1234" s="185"/>
      <c r="S1234" s="185"/>
      <c r="T1234" s="186"/>
      <c r="AT1234" s="180" t="s">
        <v>154</v>
      </c>
      <c r="AU1234" s="180" t="s">
        <v>152</v>
      </c>
      <c r="AV1234" s="12" t="s">
        <v>152</v>
      </c>
      <c r="AW1234" s="12" t="s">
        <v>36</v>
      </c>
      <c r="AX1234" s="12" t="s">
        <v>72</v>
      </c>
      <c r="AY1234" s="180" t="s">
        <v>143</v>
      </c>
    </row>
    <row r="1235" spans="2:65" s="11" customFormat="1" x14ac:dyDescent="0.3">
      <c r="B1235" s="170"/>
      <c r="D1235" s="171" t="s">
        <v>154</v>
      </c>
      <c r="E1235" s="172" t="s">
        <v>3</v>
      </c>
      <c r="F1235" s="173" t="s">
        <v>1718</v>
      </c>
      <c r="H1235" s="174" t="s">
        <v>3</v>
      </c>
      <c r="I1235" s="175"/>
      <c r="L1235" s="170"/>
      <c r="M1235" s="176"/>
      <c r="N1235" s="177"/>
      <c r="O1235" s="177"/>
      <c r="P1235" s="177"/>
      <c r="Q1235" s="177"/>
      <c r="R1235" s="177"/>
      <c r="S1235" s="177"/>
      <c r="T1235" s="178"/>
      <c r="AT1235" s="174" t="s">
        <v>154</v>
      </c>
      <c r="AU1235" s="174" t="s">
        <v>152</v>
      </c>
      <c r="AV1235" s="11" t="s">
        <v>23</v>
      </c>
      <c r="AW1235" s="11" t="s">
        <v>36</v>
      </c>
      <c r="AX1235" s="11" t="s">
        <v>72</v>
      </c>
      <c r="AY1235" s="174" t="s">
        <v>143</v>
      </c>
    </row>
    <row r="1236" spans="2:65" s="12" customFormat="1" x14ac:dyDescent="0.3">
      <c r="B1236" s="179"/>
      <c r="D1236" s="171" t="s">
        <v>154</v>
      </c>
      <c r="E1236" s="180" t="s">
        <v>3</v>
      </c>
      <c r="F1236" s="181" t="s">
        <v>1719</v>
      </c>
      <c r="H1236" s="182">
        <v>22.75</v>
      </c>
      <c r="I1236" s="183"/>
      <c r="L1236" s="179"/>
      <c r="M1236" s="184"/>
      <c r="N1236" s="185"/>
      <c r="O1236" s="185"/>
      <c r="P1236" s="185"/>
      <c r="Q1236" s="185"/>
      <c r="R1236" s="185"/>
      <c r="S1236" s="185"/>
      <c r="T1236" s="186"/>
      <c r="AT1236" s="180" t="s">
        <v>154</v>
      </c>
      <c r="AU1236" s="180" t="s">
        <v>152</v>
      </c>
      <c r="AV1236" s="12" t="s">
        <v>152</v>
      </c>
      <c r="AW1236" s="12" t="s">
        <v>36</v>
      </c>
      <c r="AX1236" s="12" t="s">
        <v>72</v>
      </c>
      <c r="AY1236" s="180" t="s">
        <v>143</v>
      </c>
    </row>
    <row r="1237" spans="2:65" s="13" customFormat="1" x14ac:dyDescent="0.3">
      <c r="B1237" s="187"/>
      <c r="D1237" s="188" t="s">
        <v>154</v>
      </c>
      <c r="E1237" s="189" t="s">
        <v>3</v>
      </c>
      <c r="F1237" s="190" t="s">
        <v>159</v>
      </c>
      <c r="H1237" s="191">
        <v>132</v>
      </c>
      <c r="I1237" s="192"/>
      <c r="L1237" s="187"/>
      <c r="M1237" s="193"/>
      <c r="N1237" s="194"/>
      <c r="O1237" s="194"/>
      <c r="P1237" s="194"/>
      <c r="Q1237" s="194"/>
      <c r="R1237" s="194"/>
      <c r="S1237" s="194"/>
      <c r="T1237" s="195"/>
      <c r="AT1237" s="196" t="s">
        <v>154</v>
      </c>
      <c r="AU1237" s="196" t="s">
        <v>152</v>
      </c>
      <c r="AV1237" s="13" t="s">
        <v>151</v>
      </c>
      <c r="AW1237" s="13" t="s">
        <v>36</v>
      </c>
      <c r="AX1237" s="13" t="s">
        <v>23</v>
      </c>
      <c r="AY1237" s="196" t="s">
        <v>143</v>
      </c>
    </row>
    <row r="1238" spans="2:65" s="1" customFormat="1" ht="22.5" customHeight="1" x14ac:dyDescent="0.3">
      <c r="B1238" s="158"/>
      <c r="C1238" s="159" t="s">
        <v>1720</v>
      </c>
      <c r="D1238" s="159" t="s">
        <v>146</v>
      </c>
      <c r="E1238" s="160" t="s">
        <v>1721</v>
      </c>
      <c r="F1238" s="161" t="s">
        <v>1722</v>
      </c>
      <c r="G1238" s="162" t="s">
        <v>149</v>
      </c>
      <c r="H1238" s="163">
        <v>80.599999999999994</v>
      </c>
      <c r="I1238" s="322">
        <v>0</v>
      </c>
      <c r="J1238" s="164">
        <f>ROUND(I1238*H1238,2)</f>
        <v>0</v>
      </c>
      <c r="K1238" s="161" t="s">
        <v>150</v>
      </c>
      <c r="L1238" s="34"/>
      <c r="M1238" s="165" t="s">
        <v>3</v>
      </c>
      <c r="N1238" s="166" t="s">
        <v>44</v>
      </c>
      <c r="O1238" s="35"/>
      <c r="P1238" s="167">
        <f>O1238*H1238</f>
        <v>0</v>
      </c>
      <c r="Q1238" s="167">
        <v>4.0000000000000002E-4</v>
      </c>
      <c r="R1238" s="167">
        <f>Q1238*H1238</f>
        <v>3.2239999999999998E-2</v>
      </c>
      <c r="S1238" s="167">
        <v>0</v>
      </c>
      <c r="T1238" s="168">
        <f>S1238*H1238</f>
        <v>0</v>
      </c>
      <c r="AR1238" s="18" t="s">
        <v>151</v>
      </c>
      <c r="AT1238" s="18" t="s">
        <v>146</v>
      </c>
      <c r="AU1238" s="18" t="s">
        <v>152</v>
      </c>
      <c r="AY1238" s="18" t="s">
        <v>143</v>
      </c>
      <c r="BE1238" s="169">
        <f>IF(N1238="základní",J1238,0)</f>
        <v>0</v>
      </c>
      <c r="BF1238" s="169">
        <f>IF(N1238="snížená",J1238,0)</f>
        <v>0</v>
      </c>
      <c r="BG1238" s="169">
        <f>IF(N1238="zákl. přenesená",J1238,0)</f>
        <v>0</v>
      </c>
      <c r="BH1238" s="169">
        <f>IF(N1238="sníž. přenesená",J1238,0)</f>
        <v>0</v>
      </c>
      <c r="BI1238" s="169">
        <f>IF(N1238="nulová",J1238,0)</f>
        <v>0</v>
      </c>
      <c r="BJ1238" s="18" t="s">
        <v>152</v>
      </c>
      <c r="BK1238" s="169">
        <f>ROUND(I1238*H1238,2)</f>
        <v>0</v>
      </c>
      <c r="BL1238" s="18" t="s">
        <v>151</v>
      </c>
      <c r="BM1238" s="18" t="s">
        <v>1723</v>
      </c>
    </row>
    <row r="1239" spans="2:65" s="11" customFormat="1" x14ac:dyDescent="0.3">
      <c r="B1239" s="170"/>
      <c r="D1239" s="171" t="s">
        <v>154</v>
      </c>
      <c r="E1239" s="172" t="s">
        <v>3</v>
      </c>
      <c r="F1239" s="173" t="s">
        <v>1724</v>
      </c>
      <c r="H1239" s="174" t="s">
        <v>3</v>
      </c>
      <c r="I1239" s="175"/>
      <c r="L1239" s="170"/>
      <c r="M1239" s="176"/>
      <c r="N1239" s="177"/>
      <c r="O1239" s="177"/>
      <c r="P1239" s="177"/>
      <c r="Q1239" s="177"/>
      <c r="R1239" s="177"/>
      <c r="S1239" s="177"/>
      <c r="T1239" s="178"/>
      <c r="AT1239" s="174" t="s">
        <v>154</v>
      </c>
      <c r="AU1239" s="174" t="s">
        <v>152</v>
      </c>
      <c r="AV1239" s="11" t="s">
        <v>23</v>
      </c>
      <c r="AW1239" s="11" t="s">
        <v>36</v>
      </c>
      <c r="AX1239" s="11" t="s">
        <v>72</v>
      </c>
      <c r="AY1239" s="174" t="s">
        <v>143</v>
      </c>
    </row>
    <row r="1240" spans="2:65" s="12" customFormat="1" x14ac:dyDescent="0.3">
      <c r="B1240" s="179"/>
      <c r="D1240" s="171" t="s">
        <v>154</v>
      </c>
      <c r="E1240" s="180" t="s">
        <v>3</v>
      </c>
      <c r="F1240" s="181" t="s">
        <v>955</v>
      </c>
      <c r="H1240" s="182">
        <v>53</v>
      </c>
      <c r="I1240" s="183"/>
      <c r="L1240" s="179"/>
      <c r="M1240" s="184"/>
      <c r="N1240" s="185"/>
      <c r="O1240" s="185"/>
      <c r="P1240" s="185"/>
      <c r="Q1240" s="185"/>
      <c r="R1240" s="185"/>
      <c r="S1240" s="185"/>
      <c r="T1240" s="186"/>
      <c r="AT1240" s="180" t="s">
        <v>154</v>
      </c>
      <c r="AU1240" s="180" t="s">
        <v>152</v>
      </c>
      <c r="AV1240" s="12" t="s">
        <v>152</v>
      </c>
      <c r="AW1240" s="12" t="s">
        <v>36</v>
      </c>
      <c r="AX1240" s="12" t="s">
        <v>72</v>
      </c>
      <c r="AY1240" s="180" t="s">
        <v>143</v>
      </c>
    </row>
    <row r="1241" spans="2:65" s="11" customFormat="1" x14ac:dyDescent="0.3">
      <c r="B1241" s="170"/>
      <c r="D1241" s="171" t="s">
        <v>154</v>
      </c>
      <c r="E1241" s="172" t="s">
        <v>3</v>
      </c>
      <c r="F1241" s="173" t="s">
        <v>1725</v>
      </c>
      <c r="H1241" s="174" t="s">
        <v>3</v>
      </c>
      <c r="I1241" s="175"/>
      <c r="L1241" s="170"/>
      <c r="M1241" s="176"/>
      <c r="N1241" s="177"/>
      <c r="O1241" s="177"/>
      <c r="P1241" s="177"/>
      <c r="Q1241" s="177"/>
      <c r="R1241" s="177"/>
      <c r="S1241" s="177"/>
      <c r="T1241" s="178"/>
      <c r="AT1241" s="174" t="s">
        <v>154</v>
      </c>
      <c r="AU1241" s="174" t="s">
        <v>152</v>
      </c>
      <c r="AV1241" s="11" t="s">
        <v>23</v>
      </c>
      <c r="AW1241" s="11" t="s">
        <v>36</v>
      </c>
      <c r="AX1241" s="11" t="s">
        <v>72</v>
      </c>
      <c r="AY1241" s="174" t="s">
        <v>143</v>
      </c>
    </row>
    <row r="1242" spans="2:65" s="12" customFormat="1" x14ac:dyDescent="0.3">
      <c r="B1242" s="179"/>
      <c r="D1242" s="171" t="s">
        <v>154</v>
      </c>
      <c r="E1242" s="180" t="s">
        <v>3</v>
      </c>
      <c r="F1242" s="181" t="s">
        <v>1726</v>
      </c>
      <c r="H1242" s="182">
        <v>27.6</v>
      </c>
      <c r="I1242" s="183"/>
      <c r="L1242" s="179"/>
      <c r="M1242" s="184"/>
      <c r="N1242" s="185"/>
      <c r="O1242" s="185"/>
      <c r="P1242" s="185"/>
      <c r="Q1242" s="185"/>
      <c r="R1242" s="185"/>
      <c r="S1242" s="185"/>
      <c r="T1242" s="186"/>
      <c r="AT1242" s="180" t="s">
        <v>154</v>
      </c>
      <c r="AU1242" s="180" t="s">
        <v>152</v>
      </c>
      <c r="AV1242" s="12" t="s">
        <v>152</v>
      </c>
      <c r="AW1242" s="12" t="s">
        <v>36</v>
      </c>
      <c r="AX1242" s="12" t="s">
        <v>72</v>
      </c>
      <c r="AY1242" s="180" t="s">
        <v>143</v>
      </c>
    </row>
    <row r="1243" spans="2:65" s="13" customFormat="1" x14ac:dyDescent="0.3">
      <c r="B1243" s="187"/>
      <c r="D1243" s="188" t="s">
        <v>154</v>
      </c>
      <c r="E1243" s="189" t="s">
        <v>3</v>
      </c>
      <c r="F1243" s="190" t="s">
        <v>159</v>
      </c>
      <c r="H1243" s="191">
        <v>80.599999999999994</v>
      </c>
      <c r="I1243" s="192"/>
      <c r="L1243" s="187"/>
      <c r="M1243" s="193"/>
      <c r="N1243" s="194"/>
      <c r="O1243" s="194"/>
      <c r="P1243" s="194"/>
      <c r="Q1243" s="194"/>
      <c r="R1243" s="194"/>
      <c r="S1243" s="194"/>
      <c r="T1243" s="195"/>
      <c r="AT1243" s="196" t="s">
        <v>154</v>
      </c>
      <c r="AU1243" s="196" t="s">
        <v>152</v>
      </c>
      <c r="AV1243" s="13" t="s">
        <v>151</v>
      </c>
      <c r="AW1243" s="13" t="s">
        <v>36</v>
      </c>
      <c r="AX1243" s="13" t="s">
        <v>23</v>
      </c>
      <c r="AY1243" s="196" t="s">
        <v>143</v>
      </c>
    </row>
    <row r="1244" spans="2:65" s="1" customFormat="1" ht="22.5" customHeight="1" x14ac:dyDescent="0.3">
      <c r="B1244" s="158"/>
      <c r="C1244" s="211" t="s">
        <v>1727</v>
      </c>
      <c r="D1244" s="211" t="s">
        <v>295</v>
      </c>
      <c r="E1244" s="212" t="s">
        <v>1728</v>
      </c>
      <c r="F1244" s="213" t="s">
        <v>1729</v>
      </c>
      <c r="G1244" s="214" t="s">
        <v>149</v>
      </c>
      <c r="H1244" s="215">
        <v>249</v>
      </c>
      <c r="I1244" s="325">
        <v>0</v>
      </c>
      <c r="J1244" s="216">
        <f>ROUND(I1244*H1244,2)</f>
        <v>0</v>
      </c>
      <c r="K1244" s="213" t="s">
        <v>150</v>
      </c>
      <c r="L1244" s="217"/>
      <c r="M1244" s="218" t="s">
        <v>3</v>
      </c>
      <c r="N1244" s="219" t="s">
        <v>44</v>
      </c>
      <c r="O1244" s="35"/>
      <c r="P1244" s="167">
        <f>O1244*H1244</f>
        <v>0</v>
      </c>
      <c r="Q1244" s="167">
        <v>5.1999999999999998E-3</v>
      </c>
      <c r="R1244" s="167">
        <f>Q1244*H1244</f>
        <v>1.2948</v>
      </c>
      <c r="S1244" s="167">
        <v>0</v>
      </c>
      <c r="T1244" s="168">
        <f>S1244*H1244</f>
        <v>0</v>
      </c>
      <c r="AR1244" s="18" t="s">
        <v>191</v>
      </c>
      <c r="AT1244" s="18" t="s">
        <v>295</v>
      </c>
      <c r="AU1244" s="18" t="s">
        <v>152</v>
      </c>
      <c r="AY1244" s="18" t="s">
        <v>143</v>
      </c>
      <c r="BE1244" s="169">
        <f>IF(N1244="základní",J1244,0)</f>
        <v>0</v>
      </c>
      <c r="BF1244" s="169">
        <f>IF(N1244="snížená",J1244,0)</f>
        <v>0</v>
      </c>
      <c r="BG1244" s="169">
        <f>IF(N1244="zákl. přenesená",J1244,0)</f>
        <v>0</v>
      </c>
      <c r="BH1244" s="169">
        <f>IF(N1244="sníž. přenesená",J1244,0)</f>
        <v>0</v>
      </c>
      <c r="BI1244" s="169">
        <f>IF(N1244="nulová",J1244,0)</f>
        <v>0</v>
      </c>
      <c r="BJ1244" s="18" t="s">
        <v>152</v>
      </c>
      <c r="BK1244" s="169">
        <f>ROUND(I1244*H1244,2)</f>
        <v>0</v>
      </c>
      <c r="BL1244" s="18" t="s">
        <v>151</v>
      </c>
      <c r="BM1244" s="18" t="s">
        <v>1730</v>
      </c>
    </row>
    <row r="1245" spans="2:65" s="11" customFormat="1" x14ac:dyDescent="0.3">
      <c r="B1245" s="170"/>
      <c r="D1245" s="171" t="s">
        <v>154</v>
      </c>
      <c r="E1245" s="172" t="s">
        <v>3</v>
      </c>
      <c r="F1245" s="173" t="s">
        <v>1731</v>
      </c>
      <c r="H1245" s="174" t="s">
        <v>3</v>
      </c>
      <c r="I1245" s="175"/>
      <c r="L1245" s="170"/>
      <c r="M1245" s="176"/>
      <c r="N1245" s="177"/>
      <c r="O1245" s="177"/>
      <c r="P1245" s="177"/>
      <c r="Q1245" s="177"/>
      <c r="R1245" s="177"/>
      <c r="S1245" s="177"/>
      <c r="T1245" s="178"/>
      <c r="AT1245" s="174" t="s">
        <v>154</v>
      </c>
      <c r="AU1245" s="174" t="s">
        <v>152</v>
      </c>
      <c r="AV1245" s="11" t="s">
        <v>23</v>
      </c>
      <c r="AW1245" s="11" t="s">
        <v>36</v>
      </c>
      <c r="AX1245" s="11" t="s">
        <v>72</v>
      </c>
      <c r="AY1245" s="174" t="s">
        <v>143</v>
      </c>
    </row>
    <row r="1246" spans="2:65" s="11" customFormat="1" x14ac:dyDescent="0.3">
      <c r="B1246" s="170"/>
      <c r="D1246" s="171" t="s">
        <v>154</v>
      </c>
      <c r="E1246" s="172" t="s">
        <v>3</v>
      </c>
      <c r="F1246" s="173" t="s">
        <v>1732</v>
      </c>
      <c r="H1246" s="174" t="s">
        <v>3</v>
      </c>
      <c r="I1246" s="175"/>
      <c r="L1246" s="170"/>
      <c r="M1246" s="176"/>
      <c r="N1246" s="177"/>
      <c r="O1246" s="177"/>
      <c r="P1246" s="177"/>
      <c r="Q1246" s="177"/>
      <c r="R1246" s="177"/>
      <c r="S1246" s="177"/>
      <c r="T1246" s="178"/>
      <c r="AT1246" s="174" t="s">
        <v>154</v>
      </c>
      <c r="AU1246" s="174" t="s">
        <v>152</v>
      </c>
      <c r="AV1246" s="11" t="s">
        <v>23</v>
      </c>
      <c r="AW1246" s="11" t="s">
        <v>36</v>
      </c>
      <c r="AX1246" s="11" t="s">
        <v>72</v>
      </c>
      <c r="AY1246" s="174" t="s">
        <v>143</v>
      </c>
    </row>
    <row r="1247" spans="2:65" s="12" customFormat="1" x14ac:dyDescent="0.3">
      <c r="B1247" s="179"/>
      <c r="D1247" s="171" t="s">
        <v>154</v>
      </c>
      <c r="E1247" s="180" t="s">
        <v>3</v>
      </c>
      <c r="F1247" s="181" t="s">
        <v>1733</v>
      </c>
      <c r="H1247" s="182">
        <v>152</v>
      </c>
      <c r="I1247" s="183"/>
      <c r="L1247" s="179"/>
      <c r="M1247" s="184"/>
      <c r="N1247" s="185"/>
      <c r="O1247" s="185"/>
      <c r="P1247" s="185"/>
      <c r="Q1247" s="185"/>
      <c r="R1247" s="185"/>
      <c r="S1247" s="185"/>
      <c r="T1247" s="186"/>
      <c r="AT1247" s="180" t="s">
        <v>154</v>
      </c>
      <c r="AU1247" s="180" t="s">
        <v>152</v>
      </c>
      <c r="AV1247" s="12" t="s">
        <v>152</v>
      </c>
      <c r="AW1247" s="12" t="s">
        <v>36</v>
      </c>
      <c r="AX1247" s="12" t="s">
        <v>72</v>
      </c>
      <c r="AY1247" s="180" t="s">
        <v>143</v>
      </c>
    </row>
    <row r="1248" spans="2:65" s="11" customFormat="1" x14ac:dyDescent="0.3">
      <c r="B1248" s="170"/>
      <c r="D1248" s="171" t="s">
        <v>154</v>
      </c>
      <c r="E1248" s="172" t="s">
        <v>3</v>
      </c>
      <c r="F1248" s="173" t="s">
        <v>1734</v>
      </c>
      <c r="H1248" s="174" t="s">
        <v>3</v>
      </c>
      <c r="I1248" s="175"/>
      <c r="L1248" s="170"/>
      <c r="M1248" s="176"/>
      <c r="N1248" s="177"/>
      <c r="O1248" s="177"/>
      <c r="P1248" s="177"/>
      <c r="Q1248" s="177"/>
      <c r="R1248" s="177"/>
      <c r="S1248" s="177"/>
      <c r="T1248" s="178"/>
      <c r="AT1248" s="174" t="s">
        <v>154</v>
      </c>
      <c r="AU1248" s="174" t="s">
        <v>152</v>
      </c>
      <c r="AV1248" s="11" t="s">
        <v>23</v>
      </c>
      <c r="AW1248" s="11" t="s">
        <v>36</v>
      </c>
      <c r="AX1248" s="11" t="s">
        <v>72</v>
      </c>
      <c r="AY1248" s="174" t="s">
        <v>143</v>
      </c>
    </row>
    <row r="1249" spans="2:65" s="11" customFormat="1" x14ac:dyDescent="0.3">
      <c r="B1249" s="170"/>
      <c r="D1249" s="171" t="s">
        <v>154</v>
      </c>
      <c r="E1249" s="172" t="s">
        <v>3</v>
      </c>
      <c r="F1249" s="173" t="s">
        <v>1735</v>
      </c>
      <c r="H1249" s="174" t="s">
        <v>3</v>
      </c>
      <c r="I1249" s="175"/>
      <c r="L1249" s="170"/>
      <c r="M1249" s="176"/>
      <c r="N1249" s="177"/>
      <c r="O1249" s="177"/>
      <c r="P1249" s="177"/>
      <c r="Q1249" s="177"/>
      <c r="R1249" s="177"/>
      <c r="S1249" s="177"/>
      <c r="T1249" s="178"/>
      <c r="AT1249" s="174" t="s">
        <v>154</v>
      </c>
      <c r="AU1249" s="174" t="s">
        <v>152</v>
      </c>
      <c r="AV1249" s="11" t="s">
        <v>23</v>
      </c>
      <c r="AW1249" s="11" t="s">
        <v>36</v>
      </c>
      <c r="AX1249" s="11" t="s">
        <v>72</v>
      </c>
      <c r="AY1249" s="174" t="s">
        <v>143</v>
      </c>
    </row>
    <row r="1250" spans="2:65" s="12" customFormat="1" x14ac:dyDescent="0.3">
      <c r="B1250" s="179"/>
      <c r="D1250" s="171" t="s">
        <v>154</v>
      </c>
      <c r="E1250" s="180" t="s">
        <v>3</v>
      </c>
      <c r="F1250" s="181" t="s">
        <v>1736</v>
      </c>
      <c r="H1250" s="182">
        <v>97</v>
      </c>
      <c r="I1250" s="183"/>
      <c r="L1250" s="179"/>
      <c r="M1250" s="184"/>
      <c r="N1250" s="185"/>
      <c r="O1250" s="185"/>
      <c r="P1250" s="185"/>
      <c r="Q1250" s="185"/>
      <c r="R1250" s="185"/>
      <c r="S1250" s="185"/>
      <c r="T1250" s="186"/>
      <c r="AT1250" s="180" t="s">
        <v>154</v>
      </c>
      <c r="AU1250" s="180" t="s">
        <v>152</v>
      </c>
      <c r="AV1250" s="12" t="s">
        <v>152</v>
      </c>
      <c r="AW1250" s="12" t="s">
        <v>36</v>
      </c>
      <c r="AX1250" s="12" t="s">
        <v>72</v>
      </c>
      <c r="AY1250" s="180" t="s">
        <v>143</v>
      </c>
    </row>
    <row r="1251" spans="2:65" s="13" customFormat="1" x14ac:dyDescent="0.3">
      <c r="B1251" s="187"/>
      <c r="D1251" s="188" t="s">
        <v>154</v>
      </c>
      <c r="E1251" s="189" t="s">
        <v>3</v>
      </c>
      <c r="F1251" s="190" t="s">
        <v>159</v>
      </c>
      <c r="H1251" s="191">
        <v>249</v>
      </c>
      <c r="I1251" s="192"/>
      <c r="L1251" s="187"/>
      <c r="M1251" s="193"/>
      <c r="N1251" s="194"/>
      <c r="O1251" s="194"/>
      <c r="P1251" s="194"/>
      <c r="Q1251" s="194"/>
      <c r="R1251" s="194"/>
      <c r="S1251" s="194"/>
      <c r="T1251" s="195"/>
      <c r="AT1251" s="196" t="s">
        <v>154</v>
      </c>
      <c r="AU1251" s="196" t="s">
        <v>152</v>
      </c>
      <c r="AV1251" s="13" t="s">
        <v>151</v>
      </c>
      <c r="AW1251" s="13" t="s">
        <v>36</v>
      </c>
      <c r="AX1251" s="13" t="s">
        <v>23</v>
      </c>
      <c r="AY1251" s="196" t="s">
        <v>143</v>
      </c>
    </row>
    <row r="1252" spans="2:65" s="1" customFormat="1" ht="22.5" customHeight="1" x14ac:dyDescent="0.3">
      <c r="B1252" s="158"/>
      <c r="C1252" s="159" t="s">
        <v>1737</v>
      </c>
      <c r="D1252" s="159" t="s">
        <v>146</v>
      </c>
      <c r="E1252" s="160" t="s">
        <v>1738</v>
      </c>
      <c r="F1252" s="161" t="s">
        <v>1739</v>
      </c>
      <c r="G1252" s="162" t="s">
        <v>149</v>
      </c>
      <c r="H1252" s="163">
        <v>27.6</v>
      </c>
      <c r="I1252" s="322">
        <v>0</v>
      </c>
      <c r="J1252" s="164">
        <f>ROUND(I1252*H1252,2)</f>
        <v>0</v>
      </c>
      <c r="K1252" s="161" t="s">
        <v>150</v>
      </c>
      <c r="L1252" s="34"/>
      <c r="M1252" s="165" t="s">
        <v>3</v>
      </c>
      <c r="N1252" s="166" t="s">
        <v>44</v>
      </c>
      <c r="O1252" s="35"/>
      <c r="P1252" s="167">
        <f>O1252*H1252</f>
        <v>0</v>
      </c>
      <c r="Q1252" s="167">
        <v>0</v>
      </c>
      <c r="R1252" s="167">
        <f>Q1252*H1252</f>
        <v>0</v>
      </c>
      <c r="S1252" s="167">
        <v>0</v>
      </c>
      <c r="T1252" s="168">
        <f>S1252*H1252</f>
        <v>0</v>
      </c>
      <c r="AR1252" s="18" t="s">
        <v>151</v>
      </c>
      <c r="AT1252" s="18" t="s">
        <v>146</v>
      </c>
      <c r="AU1252" s="18" t="s">
        <v>152</v>
      </c>
      <c r="AY1252" s="18" t="s">
        <v>143</v>
      </c>
      <c r="BE1252" s="169">
        <f>IF(N1252="základní",J1252,0)</f>
        <v>0</v>
      </c>
      <c r="BF1252" s="169">
        <f>IF(N1252="snížená",J1252,0)</f>
        <v>0</v>
      </c>
      <c r="BG1252" s="169">
        <f>IF(N1252="zákl. přenesená",J1252,0)</f>
        <v>0</v>
      </c>
      <c r="BH1252" s="169">
        <f>IF(N1252="sníž. přenesená",J1252,0)</f>
        <v>0</v>
      </c>
      <c r="BI1252" s="169">
        <f>IF(N1252="nulová",J1252,0)</f>
        <v>0</v>
      </c>
      <c r="BJ1252" s="18" t="s">
        <v>152</v>
      </c>
      <c r="BK1252" s="169">
        <f>ROUND(I1252*H1252,2)</f>
        <v>0</v>
      </c>
      <c r="BL1252" s="18" t="s">
        <v>151</v>
      </c>
      <c r="BM1252" s="18" t="s">
        <v>1740</v>
      </c>
    </row>
    <row r="1253" spans="2:65" s="11" customFormat="1" x14ac:dyDescent="0.3">
      <c r="B1253" s="170"/>
      <c r="D1253" s="171" t="s">
        <v>154</v>
      </c>
      <c r="E1253" s="172" t="s">
        <v>3</v>
      </c>
      <c r="F1253" s="173" t="s">
        <v>1725</v>
      </c>
      <c r="H1253" s="174" t="s">
        <v>3</v>
      </c>
      <c r="I1253" s="175"/>
      <c r="L1253" s="170"/>
      <c r="M1253" s="176"/>
      <c r="N1253" s="177"/>
      <c r="O1253" s="177"/>
      <c r="P1253" s="177"/>
      <c r="Q1253" s="177"/>
      <c r="R1253" s="177"/>
      <c r="S1253" s="177"/>
      <c r="T1253" s="178"/>
      <c r="AT1253" s="174" t="s">
        <v>154</v>
      </c>
      <c r="AU1253" s="174" t="s">
        <v>152</v>
      </c>
      <c r="AV1253" s="11" t="s">
        <v>23</v>
      </c>
      <c r="AW1253" s="11" t="s">
        <v>36</v>
      </c>
      <c r="AX1253" s="11" t="s">
        <v>72</v>
      </c>
      <c r="AY1253" s="174" t="s">
        <v>143</v>
      </c>
    </row>
    <row r="1254" spans="2:65" s="12" customFormat="1" x14ac:dyDescent="0.3">
      <c r="B1254" s="179"/>
      <c r="D1254" s="188" t="s">
        <v>154</v>
      </c>
      <c r="E1254" s="197" t="s">
        <v>3</v>
      </c>
      <c r="F1254" s="198" t="s">
        <v>1741</v>
      </c>
      <c r="H1254" s="199">
        <v>27.6</v>
      </c>
      <c r="I1254" s="183"/>
      <c r="L1254" s="179"/>
      <c r="M1254" s="184"/>
      <c r="N1254" s="185"/>
      <c r="O1254" s="185"/>
      <c r="P1254" s="185"/>
      <c r="Q1254" s="185"/>
      <c r="R1254" s="185"/>
      <c r="S1254" s="185"/>
      <c r="T1254" s="186"/>
      <c r="AT1254" s="180" t="s">
        <v>154</v>
      </c>
      <c r="AU1254" s="180" t="s">
        <v>152</v>
      </c>
      <c r="AV1254" s="12" t="s">
        <v>152</v>
      </c>
      <c r="AW1254" s="12" t="s">
        <v>36</v>
      </c>
      <c r="AX1254" s="12" t="s">
        <v>23</v>
      </c>
      <c r="AY1254" s="180" t="s">
        <v>143</v>
      </c>
    </row>
    <row r="1255" spans="2:65" s="1" customFormat="1" ht="22.5" customHeight="1" x14ac:dyDescent="0.3">
      <c r="B1255" s="158"/>
      <c r="C1255" s="211" t="s">
        <v>1742</v>
      </c>
      <c r="D1255" s="211" t="s">
        <v>295</v>
      </c>
      <c r="E1255" s="212" t="s">
        <v>1743</v>
      </c>
      <c r="F1255" s="213" t="s">
        <v>1744</v>
      </c>
      <c r="G1255" s="214" t="s">
        <v>173</v>
      </c>
      <c r="H1255" s="215">
        <v>0.01</v>
      </c>
      <c r="I1255" s="325">
        <v>0</v>
      </c>
      <c r="J1255" s="216">
        <f>ROUND(I1255*H1255,2)</f>
        <v>0</v>
      </c>
      <c r="K1255" s="213" t="s">
        <v>150</v>
      </c>
      <c r="L1255" s="217"/>
      <c r="M1255" s="218" t="s">
        <v>3</v>
      </c>
      <c r="N1255" s="219" t="s">
        <v>44</v>
      </c>
      <c r="O1255" s="35"/>
      <c r="P1255" s="167">
        <f>O1255*H1255</f>
        <v>0</v>
      </c>
      <c r="Q1255" s="167">
        <v>1</v>
      </c>
      <c r="R1255" s="167">
        <f>Q1255*H1255</f>
        <v>0.01</v>
      </c>
      <c r="S1255" s="167">
        <v>0</v>
      </c>
      <c r="T1255" s="168">
        <f>S1255*H1255</f>
        <v>0</v>
      </c>
      <c r="AR1255" s="18" t="s">
        <v>191</v>
      </c>
      <c r="AT1255" s="18" t="s">
        <v>295</v>
      </c>
      <c r="AU1255" s="18" t="s">
        <v>152</v>
      </c>
      <c r="AY1255" s="18" t="s">
        <v>143</v>
      </c>
      <c r="BE1255" s="169">
        <f>IF(N1255="základní",J1255,0)</f>
        <v>0</v>
      </c>
      <c r="BF1255" s="169">
        <f>IF(N1255="snížená",J1255,0)</f>
        <v>0</v>
      </c>
      <c r="BG1255" s="169">
        <f>IF(N1255="zákl. přenesená",J1255,0)</f>
        <v>0</v>
      </c>
      <c r="BH1255" s="169">
        <f>IF(N1255="sníž. přenesená",J1255,0)</f>
        <v>0</v>
      </c>
      <c r="BI1255" s="169">
        <f>IF(N1255="nulová",J1255,0)</f>
        <v>0</v>
      </c>
      <c r="BJ1255" s="18" t="s">
        <v>152</v>
      </c>
      <c r="BK1255" s="169">
        <f>ROUND(I1255*H1255,2)</f>
        <v>0</v>
      </c>
      <c r="BL1255" s="18" t="s">
        <v>151</v>
      </c>
      <c r="BM1255" s="18" t="s">
        <v>1745</v>
      </c>
    </row>
    <row r="1256" spans="2:65" s="11" customFormat="1" x14ac:dyDescent="0.3">
      <c r="B1256" s="170"/>
      <c r="D1256" s="171" t="s">
        <v>154</v>
      </c>
      <c r="E1256" s="172" t="s">
        <v>3</v>
      </c>
      <c r="F1256" s="173" t="s">
        <v>1746</v>
      </c>
      <c r="H1256" s="174" t="s">
        <v>3</v>
      </c>
      <c r="I1256" s="175"/>
      <c r="L1256" s="170"/>
      <c r="M1256" s="176"/>
      <c r="N1256" s="177"/>
      <c r="O1256" s="177"/>
      <c r="P1256" s="177"/>
      <c r="Q1256" s="177"/>
      <c r="R1256" s="177"/>
      <c r="S1256" s="177"/>
      <c r="T1256" s="178"/>
      <c r="AT1256" s="174" t="s">
        <v>154</v>
      </c>
      <c r="AU1256" s="174" t="s">
        <v>152</v>
      </c>
      <c r="AV1256" s="11" t="s">
        <v>23</v>
      </c>
      <c r="AW1256" s="11" t="s">
        <v>36</v>
      </c>
      <c r="AX1256" s="11" t="s">
        <v>72</v>
      </c>
      <c r="AY1256" s="174" t="s">
        <v>143</v>
      </c>
    </row>
    <row r="1257" spans="2:65" s="11" customFormat="1" x14ac:dyDescent="0.3">
      <c r="B1257" s="170"/>
      <c r="D1257" s="171" t="s">
        <v>154</v>
      </c>
      <c r="E1257" s="172" t="s">
        <v>3</v>
      </c>
      <c r="F1257" s="173" t="s">
        <v>1747</v>
      </c>
      <c r="H1257" s="174" t="s">
        <v>3</v>
      </c>
      <c r="I1257" s="175"/>
      <c r="L1257" s="170"/>
      <c r="M1257" s="176"/>
      <c r="N1257" s="177"/>
      <c r="O1257" s="177"/>
      <c r="P1257" s="177"/>
      <c r="Q1257" s="177"/>
      <c r="R1257" s="177"/>
      <c r="S1257" s="177"/>
      <c r="T1257" s="178"/>
      <c r="AT1257" s="174" t="s">
        <v>154</v>
      </c>
      <c r="AU1257" s="174" t="s">
        <v>152</v>
      </c>
      <c r="AV1257" s="11" t="s">
        <v>23</v>
      </c>
      <c r="AW1257" s="11" t="s">
        <v>36</v>
      </c>
      <c r="AX1257" s="11" t="s">
        <v>72</v>
      </c>
      <c r="AY1257" s="174" t="s">
        <v>143</v>
      </c>
    </row>
    <row r="1258" spans="2:65" s="12" customFormat="1" x14ac:dyDescent="0.3">
      <c r="B1258" s="179"/>
      <c r="D1258" s="188" t="s">
        <v>154</v>
      </c>
      <c r="E1258" s="197" t="s">
        <v>3</v>
      </c>
      <c r="F1258" s="198" t="s">
        <v>1748</v>
      </c>
      <c r="H1258" s="199">
        <v>0.01</v>
      </c>
      <c r="I1258" s="183"/>
      <c r="L1258" s="179"/>
      <c r="M1258" s="184"/>
      <c r="N1258" s="185"/>
      <c r="O1258" s="185"/>
      <c r="P1258" s="185"/>
      <c r="Q1258" s="185"/>
      <c r="R1258" s="185"/>
      <c r="S1258" s="185"/>
      <c r="T1258" s="186"/>
      <c r="AT1258" s="180" t="s">
        <v>154</v>
      </c>
      <c r="AU1258" s="180" t="s">
        <v>152</v>
      </c>
      <c r="AV1258" s="12" t="s">
        <v>152</v>
      </c>
      <c r="AW1258" s="12" t="s">
        <v>36</v>
      </c>
      <c r="AX1258" s="12" t="s">
        <v>23</v>
      </c>
      <c r="AY1258" s="180" t="s">
        <v>143</v>
      </c>
    </row>
    <row r="1259" spans="2:65" s="1" customFormat="1" ht="22.5" customHeight="1" x14ac:dyDescent="0.3">
      <c r="B1259" s="158"/>
      <c r="C1259" s="159" t="s">
        <v>1749</v>
      </c>
      <c r="D1259" s="159" t="s">
        <v>146</v>
      </c>
      <c r="E1259" s="160" t="s">
        <v>1750</v>
      </c>
      <c r="F1259" s="161" t="s">
        <v>1751</v>
      </c>
      <c r="G1259" s="162" t="s">
        <v>149</v>
      </c>
      <c r="H1259" s="163">
        <v>66</v>
      </c>
      <c r="I1259" s="322">
        <v>0</v>
      </c>
      <c r="J1259" s="164">
        <f>ROUND(I1259*H1259,2)</f>
        <v>0</v>
      </c>
      <c r="K1259" s="161" t="s">
        <v>3</v>
      </c>
      <c r="L1259" s="34"/>
      <c r="M1259" s="165" t="s">
        <v>3</v>
      </c>
      <c r="N1259" s="166" t="s">
        <v>44</v>
      </c>
      <c r="O1259" s="35"/>
      <c r="P1259" s="167">
        <f>O1259*H1259</f>
        <v>0</v>
      </c>
      <c r="Q1259" s="167">
        <v>0</v>
      </c>
      <c r="R1259" s="167">
        <f>Q1259*H1259</f>
        <v>0</v>
      </c>
      <c r="S1259" s="167">
        <v>0</v>
      </c>
      <c r="T1259" s="168">
        <f>S1259*H1259</f>
        <v>0</v>
      </c>
      <c r="AR1259" s="18" t="s">
        <v>151</v>
      </c>
      <c r="AT1259" s="18" t="s">
        <v>146</v>
      </c>
      <c r="AU1259" s="18" t="s">
        <v>152</v>
      </c>
      <c r="AY1259" s="18" t="s">
        <v>143</v>
      </c>
      <c r="BE1259" s="169">
        <f>IF(N1259="základní",J1259,0)</f>
        <v>0</v>
      </c>
      <c r="BF1259" s="169">
        <f>IF(N1259="snížená",J1259,0)</f>
        <v>0</v>
      </c>
      <c r="BG1259" s="169">
        <f>IF(N1259="zákl. přenesená",J1259,0)</f>
        <v>0</v>
      </c>
      <c r="BH1259" s="169">
        <f>IF(N1259="sníž. přenesená",J1259,0)</f>
        <v>0</v>
      </c>
      <c r="BI1259" s="169">
        <f>IF(N1259="nulová",J1259,0)</f>
        <v>0</v>
      </c>
      <c r="BJ1259" s="18" t="s">
        <v>152</v>
      </c>
      <c r="BK1259" s="169">
        <f>ROUND(I1259*H1259,2)</f>
        <v>0</v>
      </c>
      <c r="BL1259" s="18" t="s">
        <v>151</v>
      </c>
      <c r="BM1259" s="18" t="s">
        <v>1752</v>
      </c>
    </row>
    <row r="1260" spans="2:65" s="11" customFormat="1" x14ac:dyDescent="0.3">
      <c r="B1260" s="170"/>
      <c r="D1260" s="171" t="s">
        <v>154</v>
      </c>
      <c r="E1260" s="172" t="s">
        <v>3</v>
      </c>
      <c r="F1260" s="173" t="s">
        <v>1753</v>
      </c>
      <c r="H1260" s="174" t="s">
        <v>3</v>
      </c>
      <c r="I1260" s="175"/>
      <c r="L1260" s="170"/>
      <c r="M1260" s="176"/>
      <c r="N1260" s="177"/>
      <c r="O1260" s="177"/>
      <c r="P1260" s="177"/>
      <c r="Q1260" s="177"/>
      <c r="R1260" s="177"/>
      <c r="S1260" s="177"/>
      <c r="T1260" s="178"/>
      <c r="AT1260" s="174" t="s">
        <v>154</v>
      </c>
      <c r="AU1260" s="174" t="s">
        <v>152</v>
      </c>
      <c r="AV1260" s="11" t="s">
        <v>23</v>
      </c>
      <c r="AW1260" s="11" t="s">
        <v>36</v>
      </c>
      <c r="AX1260" s="11" t="s">
        <v>72</v>
      </c>
      <c r="AY1260" s="174" t="s">
        <v>143</v>
      </c>
    </row>
    <row r="1261" spans="2:65" s="12" customFormat="1" x14ac:dyDescent="0.3">
      <c r="B1261" s="179"/>
      <c r="D1261" s="171" t="s">
        <v>154</v>
      </c>
      <c r="E1261" s="180" t="s">
        <v>3</v>
      </c>
      <c r="F1261" s="181" t="s">
        <v>1754</v>
      </c>
      <c r="H1261" s="182">
        <v>60</v>
      </c>
      <c r="I1261" s="183"/>
      <c r="L1261" s="179"/>
      <c r="M1261" s="184"/>
      <c r="N1261" s="185"/>
      <c r="O1261" s="185"/>
      <c r="P1261" s="185"/>
      <c r="Q1261" s="185"/>
      <c r="R1261" s="185"/>
      <c r="S1261" s="185"/>
      <c r="T1261" s="186"/>
      <c r="AT1261" s="180" t="s">
        <v>154</v>
      </c>
      <c r="AU1261" s="180" t="s">
        <v>152</v>
      </c>
      <c r="AV1261" s="12" t="s">
        <v>152</v>
      </c>
      <c r="AW1261" s="12" t="s">
        <v>36</v>
      </c>
      <c r="AX1261" s="12" t="s">
        <v>72</v>
      </c>
      <c r="AY1261" s="180" t="s">
        <v>143</v>
      </c>
    </row>
    <row r="1262" spans="2:65" s="12" customFormat="1" x14ac:dyDescent="0.3">
      <c r="B1262" s="179"/>
      <c r="D1262" s="171" t="s">
        <v>154</v>
      </c>
      <c r="E1262" s="180" t="s">
        <v>3</v>
      </c>
      <c r="F1262" s="181" t="s">
        <v>1755</v>
      </c>
      <c r="H1262" s="182">
        <v>6</v>
      </c>
      <c r="I1262" s="183"/>
      <c r="L1262" s="179"/>
      <c r="M1262" s="184"/>
      <c r="N1262" s="185"/>
      <c r="O1262" s="185"/>
      <c r="P1262" s="185"/>
      <c r="Q1262" s="185"/>
      <c r="R1262" s="185"/>
      <c r="S1262" s="185"/>
      <c r="T1262" s="186"/>
      <c r="AT1262" s="180" t="s">
        <v>154</v>
      </c>
      <c r="AU1262" s="180" t="s">
        <v>152</v>
      </c>
      <c r="AV1262" s="12" t="s">
        <v>152</v>
      </c>
      <c r="AW1262" s="12" t="s">
        <v>36</v>
      </c>
      <c r="AX1262" s="12" t="s">
        <v>72</v>
      </c>
      <c r="AY1262" s="180" t="s">
        <v>143</v>
      </c>
    </row>
    <row r="1263" spans="2:65" s="13" customFormat="1" x14ac:dyDescent="0.3">
      <c r="B1263" s="187"/>
      <c r="D1263" s="188" t="s">
        <v>154</v>
      </c>
      <c r="E1263" s="189" t="s">
        <v>3</v>
      </c>
      <c r="F1263" s="190" t="s">
        <v>159</v>
      </c>
      <c r="H1263" s="191">
        <v>66</v>
      </c>
      <c r="I1263" s="192"/>
      <c r="L1263" s="187"/>
      <c r="M1263" s="193"/>
      <c r="N1263" s="194"/>
      <c r="O1263" s="194"/>
      <c r="P1263" s="194"/>
      <c r="Q1263" s="194"/>
      <c r="R1263" s="194"/>
      <c r="S1263" s="194"/>
      <c r="T1263" s="195"/>
      <c r="AT1263" s="196" t="s">
        <v>154</v>
      </c>
      <c r="AU1263" s="196" t="s">
        <v>152</v>
      </c>
      <c r="AV1263" s="13" t="s">
        <v>151</v>
      </c>
      <c r="AW1263" s="13" t="s">
        <v>36</v>
      </c>
      <c r="AX1263" s="13" t="s">
        <v>23</v>
      </c>
      <c r="AY1263" s="196" t="s">
        <v>143</v>
      </c>
    </row>
    <row r="1264" spans="2:65" s="1" customFormat="1" ht="22.5" customHeight="1" x14ac:dyDescent="0.3">
      <c r="B1264" s="158"/>
      <c r="C1264" s="211" t="s">
        <v>1756</v>
      </c>
      <c r="D1264" s="211" t="s">
        <v>295</v>
      </c>
      <c r="E1264" s="212" t="s">
        <v>1757</v>
      </c>
      <c r="F1264" s="213" t="s">
        <v>1758</v>
      </c>
      <c r="G1264" s="214" t="s">
        <v>149</v>
      </c>
      <c r="H1264" s="215">
        <v>76</v>
      </c>
      <c r="I1264" s="325">
        <v>0</v>
      </c>
      <c r="J1264" s="216">
        <f>ROUND(I1264*H1264,2)</f>
        <v>0</v>
      </c>
      <c r="K1264" s="213" t="s">
        <v>3</v>
      </c>
      <c r="L1264" s="217"/>
      <c r="M1264" s="218" t="s">
        <v>3</v>
      </c>
      <c r="N1264" s="219" t="s">
        <v>44</v>
      </c>
      <c r="O1264" s="35"/>
      <c r="P1264" s="167">
        <f>O1264*H1264</f>
        <v>0</v>
      </c>
      <c r="Q1264" s="167">
        <v>6.0000000000000002E-5</v>
      </c>
      <c r="R1264" s="167">
        <f>Q1264*H1264</f>
        <v>4.5599999999999998E-3</v>
      </c>
      <c r="S1264" s="167">
        <v>0</v>
      </c>
      <c r="T1264" s="168">
        <f>S1264*H1264</f>
        <v>0</v>
      </c>
      <c r="AR1264" s="18" t="s">
        <v>191</v>
      </c>
      <c r="AT1264" s="18" t="s">
        <v>295</v>
      </c>
      <c r="AU1264" s="18" t="s">
        <v>152</v>
      </c>
      <c r="AY1264" s="18" t="s">
        <v>143</v>
      </c>
      <c r="BE1264" s="169">
        <f>IF(N1264="základní",J1264,0)</f>
        <v>0</v>
      </c>
      <c r="BF1264" s="169">
        <f>IF(N1264="snížená",J1264,0)</f>
        <v>0</v>
      </c>
      <c r="BG1264" s="169">
        <f>IF(N1264="zákl. přenesená",J1264,0)</f>
        <v>0</v>
      </c>
      <c r="BH1264" s="169">
        <f>IF(N1264="sníž. přenesená",J1264,0)</f>
        <v>0</v>
      </c>
      <c r="BI1264" s="169">
        <f>IF(N1264="nulová",J1264,0)</f>
        <v>0</v>
      </c>
      <c r="BJ1264" s="18" t="s">
        <v>152</v>
      </c>
      <c r="BK1264" s="169">
        <f>ROUND(I1264*H1264,2)</f>
        <v>0</v>
      </c>
      <c r="BL1264" s="18" t="s">
        <v>151</v>
      </c>
      <c r="BM1264" s="18" t="s">
        <v>1759</v>
      </c>
    </row>
    <row r="1265" spans="2:65" s="11" customFormat="1" x14ac:dyDescent="0.3">
      <c r="B1265" s="170"/>
      <c r="D1265" s="171" t="s">
        <v>154</v>
      </c>
      <c r="E1265" s="172" t="s">
        <v>3</v>
      </c>
      <c r="F1265" s="173" t="s">
        <v>1731</v>
      </c>
      <c r="H1265" s="174" t="s">
        <v>3</v>
      </c>
      <c r="I1265" s="175"/>
      <c r="L1265" s="170"/>
      <c r="M1265" s="176"/>
      <c r="N1265" s="177"/>
      <c r="O1265" s="177"/>
      <c r="P1265" s="177"/>
      <c r="Q1265" s="177"/>
      <c r="R1265" s="177"/>
      <c r="S1265" s="177"/>
      <c r="T1265" s="178"/>
      <c r="AT1265" s="174" t="s">
        <v>154</v>
      </c>
      <c r="AU1265" s="174" t="s">
        <v>152</v>
      </c>
      <c r="AV1265" s="11" t="s">
        <v>23</v>
      </c>
      <c r="AW1265" s="11" t="s">
        <v>36</v>
      </c>
      <c r="AX1265" s="11" t="s">
        <v>72</v>
      </c>
      <c r="AY1265" s="174" t="s">
        <v>143</v>
      </c>
    </row>
    <row r="1266" spans="2:65" s="11" customFormat="1" x14ac:dyDescent="0.3">
      <c r="B1266" s="170"/>
      <c r="D1266" s="171" t="s">
        <v>154</v>
      </c>
      <c r="E1266" s="172" t="s">
        <v>3</v>
      </c>
      <c r="F1266" s="173" t="s">
        <v>1760</v>
      </c>
      <c r="H1266" s="174" t="s">
        <v>3</v>
      </c>
      <c r="I1266" s="175"/>
      <c r="L1266" s="170"/>
      <c r="M1266" s="176"/>
      <c r="N1266" s="177"/>
      <c r="O1266" s="177"/>
      <c r="P1266" s="177"/>
      <c r="Q1266" s="177"/>
      <c r="R1266" s="177"/>
      <c r="S1266" s="177"/>
      <c r="T1266" s="178"/>
      <c r="AT1266" s="174" t="s">
        <v>154</v>
      </c>
      <c r="AU1266" s="174" t="s">
        <v>152</v>
      </c>
      <c r="AV1266" s="11" t="s">
        <v>23</v>
      </c>
      <c r="AW1266" s="11" t="s">
        <v>36</v>
      </c>
      <c r="AX1266" s="11" t="s">
        <v>72</v>
      </c>
      <c r="AY1266" s="174" t="s">
        <v>143</v>
      </c>
    </row>
    <row r="1267" spans="2:65" s="12" customFormat="1" x14ac:dyDescent="0.3">
      <c r="B1267" s="179"/>
      <c r="D1267" s="188" t="s">
        <v>154</v>
      </c>
      <c r="E1267" s="197" t="s">
        <v>3</v>
      </c>
      <c r="F1267" s="198" t="s">
        <v>1761</v>
      </c>
      <c r="H1267" s="199">
        <v>76</v>
      </c>
      <c r="I1267" s="183"/>
      <c r="L1267" s="179"/>
      <c r="M1267" s="184"/>
      <c r="N1267" s="185"/>
      <c r="O1267" s="185"/>
      <c r="P1267" s="185"/>
      <c r="Q1267" s="185"/>
      <c r="R1267" s="185"/>
      <c r="S1267" s="185"/>
      <c r="T1267" s="186"/>
      <c r="AT1267" s="180" t="s">
        <v>154</v>
      </c>
      <c r="AU1267" s="180" t="s">
        <v>152</v>
      </c>
      <c r="AV1267" s="12" t="s">
        <v>152</v>
      </c>
      <c r="AW1267" s="12" t="s">
        <v>36</v>
      </c>
      <c r="AX1267" s="12" t="s">
        <v>23</v>
      </c>
      <c r="AY1267" s="180" t="s">
        <v>143</v>
      </c>
    </row>
    <row r="1268" spans="2:65" s="1" customFormat="1" ht="22.5" customHeight="1" x14ac:dyDescent="0.3">
      <c r="B1268" s="158"/>
      <c r="C1268" s="159" t="s">
        <v>1762</v>
      </c>
      <c r="D1268" s="159" t="s">
        <v>146</v>
      </c>
      <c r="E1268" s="160" t="s">
        <v>1763</v>
      </c>
      <c r="F1268" s="161" t="s">
        <v>1764</v>
      </c>
      <c r="G1268" s="162" t="s">
        <v>173</v>
      </c>
      <c r="H1268" s="163">
        <v>0</v>
      </c>
      <c r="I1268" s="322">
        <v>0</v>
      </c>
      <c r="J1268" s="164">
        <f>ROUND(I1268*H1268,2)</f>
        <v>0</v>
      </c>
      <c r="K1268" s="161" t="s">
        <v>150</v>
      </c>
      <c r="L1268" s="34"/>
      <c r="M1268" s="165" t="s">
        <v>3</v>
      </c>
      <c r="N1268" s="166" t="s">
        <v>44</v>
      </c>
      <c r="O1268" s="35"/>
      <c r="P1268" s="167">
        <f>O1268*H1268</f>
        <v>0</v>
      </c>
      <c r="Q1268" s="167">
        <v>0</v>
      </c>
      <c r="R1268" s="167">
        <f>Q1268*H1268</f>
        <v>0</v>
      </c>
      <c r="S1268" s="167">
        <v>0</v>
      </c>
      <c r="T1268" s="168">
        <f>S1268*H1268</f>
        <v>0</v>
      </c>
      <c r="AR1268" s="18" t="s">
        <v>151</v>
      </c>
      <c r="AT1268" s="18" t="s">
        <v>146</v>
      </c>
      <c r="AU1268" s="18" t="s">
        <v>152</v>
      </c>
      <c r="AY1268" s="18" t="s">
        <v>143</v>
      </c>
      <c r="BE1268" s="169">
        <f>IF(N1268="základní",J1268,0)</f>
        <v>0</v>
      </c>
      <c r="BF1268" s="169">
        <f>IF(N1268="snížená",J1268,0)</f>
        <v>0</v>
      </c>
      <c r="BG1268" s="169">
        <f>IF(N1268="zákl. přenesená",J1268,0)</f>
        <v>0</v>
      </c>
      <c r="BH1268" s="169">
        <f>IF(N1268="sníž. přenesená",J1268,0)</f>
        <v>0</v>
      </c>
      <c r="BI1268" s="169">
        <f>IF(N1268="nulová",J1268,0)</f>
        <v>0</v>
      </c>
      <c r="BJ1268" s="18" t="s">
        <v>152</v>
      </c>
      <c r="BK1268" s="169">
        <f>ROUND(I1268*H1268,2)</f>
        <v>0</v>
      </c>
      <c r="BL1268" s="18" t="s">
        <v>151</v>
      </c>
      <c r="BM1268" s="18" t="s">
        <v>1765</v>
      </c>
    </row>
    <row r="1269" spans="2:65" s="10" customFormat="1" ht="29.85" customHeight="1" x14ac:dyDescent="0.3">
      <c r="B1269" s="144"/>
      <c r="D1269" s="155" t="s">
        <v>71</v>
      </c>
      <c r="E1269" s="156" t="s">
        <v>1766</v>
      </c>
      <c r="F1269" s="156" t="s">
        <v>1767</v>
      </c>
      <c r="I1269" s="147"/>
      <c r="J1269" s="157">
        <f>BK1269</f>
        <v>0</v>
      </c>
      <c r="L1269" s="144"/>
      <c r="M1269" s="149"/>
      <c r="N1269" s="150"/>
      <c r="O1269" s="150"/>
      <c r="P1269" s="151">
        <f>SUM(P1270:P1286)</f>
        <v>0</v>
      </c>
      <c r="Q1269" s="150"/>
      <c r="R1269" s="151">
        <f>SUM(R1270:R1286)</f>
        <v>0.13754</v>
      </c>
      <c r="S1269" s="150"/>
      <c r="T1269" s="152">
        <f>SUM(T1270:T1286)</f>
        <v>0</v>
      </c>
      <c r="AR1269" s="145" t="s">
        <v>152</v>
      </c>
      <c r="AT1269" s="153" t="s">
        <v>71</v>
      </c>
      <c r="AU1269" s="153" t="s">
        <v>23</v>
      </c>
      <c r="AY1269" s="145" t="s">
        <v>143</v>
      </c>
      <c r="BK1269" s="154">
        <f>SUM(BK1270:BK1286)</f>
        <v>0</v>
      </c>
    </row>
    <row r="1270" spans="2:65" s="1" customFormat="1" ht="22.5" customHeight="1" x14ac:dyDescent="0.3">
      <c r="B1270" s="158"/>
      <c r="C1270" s="159" t="s">
        <v>1768</v>
      </c>
      <c r="D1270" s="159" t="s">
        <v>146</v>
      </c>
      <c r="E1270" s="160" t="s">
        <v>1769</v>
      </c>
      <c r="F1270" s="161" t="s">
        <v>1770</v>
      </c>
      <c r="G1270" s="162" t="s">
        <v>149</v>
      </c>
      <c r="H1270" s="163">
        <v>19</v>
      </c>
      <c r="I1270" s="322">
        <v>0</v>
      </c>
      <c r="J1270" s="164">
        <f>ROUND(I1270*H1270,2)</f>
        <v>0</v>
      </c>
      <c r="K1270" s="161" t="s">
        <v>150</v>
      </c>
      <c r="L1270" s="34"/>
      <c r="M1270" s="165" t="s">
        <v>3</v>
      </c>
      <c r="N1270" s="166" t="s">
        <v>44</v>
      </c>
      <c r="O1270" s="35"/>
      <c r="P1270" s="167">
        <f>O1270*H1270</f>
        <v>0</v>
      </c>
      <c r="Q1270" s="167">
        <v>9.3999999999999997E-4</v>
      </c>
      <c r="R1270" s="167">
        <f>Q1270*H1270</f>
        <v>1.7860000000000001E-2</v>
      </c>
      <c r="S1270" s="167">
        <v>0</v>
      </c>
      <c r="T1270" s="168">
        <f>S1270*H1270</f>
        <v>0</v>
      </c>
      <c r="AR1270" s="18" t="s">
        <v>247</v>
      </c>
      <c r="AT1270" s="18" t="s">
        <v>146</v>
      </c>
      <c r="AU1270" s="18" t="s">
        <v>152</v>
      </c>
      <c r="AY1270" s="18" t="s">
        <v>143</v>
      </c>
      <c r="BE1270" s="169">
        <f>IF(N1270="základní",J1270,0)</f>
        <v>0</v>
      </c>
      <c r="BF1270" s="169">
        <f>IF(N1270="snížená",J1270,0)</f>
        <v>0</v>
      </c>
      <c r="BG1270" s="169">
        <f>IF(N1270="zákl. přenesená",J1270,0)</f>
        <v>0</v>
      </c>
      <c r="BH1270" s="169">
        <f>IF(N1270="sníž. přenesená",J1270,0)</f>
        <v>0</v>
      </c>
      <c r="BI1270" s="169">
        <f>IF(N1270="nulová",J1270,0)</f>
        <v>0</v>
      </c>
      <c r="BJ1270" s="18" t="s">
        <v>152</v>
      </c>
      <c r="BK1270" s="169">
        <f>ROUND(I1270*H1270,2)</f>
        <v>0</v>
      </c>
      <c r="BL1270" s="18" t="s">
        <v>247</v>
      </c>
      <c r="BM1270" s="18" t="s">
        <v>1771</v>
      </c>
    </row>
    <row r="1271" spans="2:65" s="11" customFormat="1" x14ac:dyDescent="0.3">
      <c r="B1271" s="170"/>
      <c r="D1271" s="171" t="s">
        <v>154</v>
      </c>
      <c r="E1271" s="172" t="s">
        <v>3</v>
      </c>
      <c r="F1271" s="173" t="s">
        <v>1772</v>
      </c>
      <c r="H1271" s="174" t="s">
        <v>3</v>
      </c>
      <c r="I1271" s="175"/>
      <c r="L1271" s="170"/>
      <c r="M1271" s="176"/>
      <c r="N1271" s="177"/>
      <c r="O1271" s="177"/>
      <c r="P1271" s="177"/>
      <c r="Q1271" s="177"/>
      <c r="R1271" s="177"/>
      <c r="S1271" s="177"/>
      <c r="T1271" s="178"/>
      <c r="AT1271" s="174" t="s">
        <v>154</v>
      </c>
      <c r="AU1271" s="174" t="s">
        <v>152</v>
      </c>
      <c r="AV1271" s="11" t="s">
        <v>23</v>
      </c>
      <c r="AW1271" s="11" t="s">
        <v>36</v>
      </c>
      <c r="AX1271" s="11" t="s">
        <v>72</v>
      </c>
      <c r="AY1271" s="174" t="s">
        <v>143</v>
      </c>
    </row>
    <row r="1272" spans="2:65" s="11" customFormat="1" x14ac:dyDescent="0.3">
      <c r="B1272" s="170"/>
      <c r="D1272" s="171" t="s">
        <v>154</v>
      </c>
      <c r="E1272" s="172" t="s">
        <v>3</v>
      </c>
      <c r="F1272" s="173" t="s">
        <v>1773</v>
      </c>
      <c r="H1272" s="174" t="s">
        <v>3</v>
      </c>
      <c r="I1272" s="175"/>
      <c r="L1272" s="170"/>
      <c r="M1272" s="176"/>
      <c r="N1272" s="177"/>
      <c r="O1272" s="177"/>
      <c r="P1272" s="177"/>
      <c r="Q1272" s="177"/>
      <c r="R1272" s="177"/>
      <c r="S1272" s="177"/>
      <c r="T1272" s="178"/>
      <c r="AT1272" s="174" t="s">
        <v>154</v>
      </c>
      <c r="AU1272" s="174" t="s">
        <v>152</v>
      </c>
      <c r="AV1272" s="11" t="s">
        <v>23</v>
      </c>
      <c r="AW1272" s="11" t="s">
        <v>36</v>
      </c>
      <c r="AX1272" s="11" t="s">
        <v>72</v>
      </c>
      <c r="AY1272" s="174" t="s">
        <v>143</v>
      </c>
    </row>
    <row r="1273" spans="2:65" s="12" customFormat="1" x14ac:dyDescent="0.3">
      <c r="B1273" s="179"/>
      <c r="D1273" s="171" t="s">
        <v>154</v>
      </c>
      <c r="E1273" s="180" t="s">
        <v>3</v>
      </c>
      <c r="F1273" s="181" t="s">
        <v>1774</v>
      </c>
      <c r="H1273" s="182">
        <v>16</v>
      </c>
      <c r="I1273" s="183"/>
      <c r="L1273" s="179"/>
      <c r="M1273" s="184"/>
      <c r="N1273" s="185"/>
      <c r="O1273" s="185"/>
      <c r="P1273" s="185"/>
      <c r="Q1273" s="185"/>
      <c r="R1273" s="185"/>
      <c r="S1273" s="185"/>
      <c r="T1273" s="186"/>
      <c r="AT1273" s="180" t="s">
        <v>154</v>
      </c>
      <c r="AU1273" s="180" t="s">
        <v>152</v>
      </c>
      <c r="AV1273" s="12" t="s">
        <v>152</v>
      </c>
      <c r="AW1273" s="12" t="s">
        <v>36</v>
      </c>
      <c r="AX1273" s="12" t="s">
        <v>72</v>
      </c>
      <c r="AY1273" s="180" t="s">
        <v>143</v>
      </c>
    </row>
    <row r="1274" spans="2:65" s="11" customFormat="1" x14ac:dyDescent="0.3">
      <c r="B1274" s="170"/>
      <c r="D1274" s="171" t="s">
        <v>154</v>
      </c>
      <c r="E1274" s="172" t="s">
        <v>3</v>
      </c>
      <c r="F1274" s="173" t="s">
        <v>1775</v>
      </c>
      <c r="H1274" s="174" t="s">
        <v>3</v>
      </c>
      <c r="I1274" s="175"/>
      <c r="L1274" s="170"/>
      <c r="M1274" s="176"/>
      <c r="N1274" s="177"/>
      <c r="O1274" s="177"/>
      <c r="P1274" s="177"/>
      <c r="Q1274" s="177"/>
      <c r="R1274" s="177"/>
      <c r="S1274" s="177"/>
      <c r="T1274" s="178"/>
      <c r="AT1274" s="174" t="s">
        <v>154</v>
      </c>
      <c r="AU1274" s="174" t="s">
        <v>152</v>
      </c>
      <c r="AV1274" s="11" t="s">
        <v>23</v>
      </c>
      <c r="AW1274" s="11" t="s">
        <v>36</v>
      </c>
      <c r="AX1274" s="11" t="s">
        <v>72</v>
      </c>
      <c r="AY1274" s="174" t="s">
        <v>143</v>
      </c>
    </row>
    <row r="1275" spans="2:65" s="12" customFormat="1" x14ac:dyDescent="0.3">
      <c r="B1275" s="179"/>
      <c r="D1275" s="171" t="s">
        <v>154</v>
      </c>
      <c r="E1275" s="180" t="s">
        <v>3</v>
      </c>
      <c r="F1275" s="181" t="s">
        <v>1776</v>
      </c>
      <c r="H1275" s="182">
        <v>3</v>
      </c>
      <c r="I1275" s="183"/>
      <c r="L1275" s="179"/>
      <c r="M1275" s="184"/>
      <c r="N1275" s="185"/>
      <c r="O1275" s="185"/>
      <c r="P1275" s="185"/>
      <c r="Q1275" s="185"/>
      <c r="R1275" s="185"/>
      <c r="S1275" s="185"/>
      <c r="T1275" s="186"/>
      <c r="AT1275" s="180" t="s">
        <v>154</v>
      </c>
      <c r="AU1275" s="180" t="s">
        <v>152</v>
      </c>
      <c r="AV1275" s="12" t="s">
        <v>152</v>
      </c>
      <c r="AW1275" s="12" t="s">
        <v>36</v>
      </c>
      <c r="AX1275" s="12" t="s">
        <v>72</v>
      </c>
      <c r="AY1275" s="180" t="s">
        <v>143</v>
      </c>
    </row>
    <row r="1276" spans="2:65" s="13" customFormat="1" x14ac:dyDescent="0.3">
      <c r="B1276" s="187"/>
      <c r="D1276" s="188" t="s">
        <v>154</v>
      </c>
      <c r="E1276" s="189" t="s">
        <v>3</v>
      </c>
      <c r="F1276" s="190" t="s">
        <v>159</v>
      </c>
      <c r="H1276" s="191">
        <v>19</v>
      </c>
      <c r="I1276" s="192"/>
      <c r="L1276" s="187"/>
      <c r="M1276" s="193"/>
      <c r="N1276" s="194"/>
      <c r="O1276" s="194"/>
      <c r="P1276" s="194"/>
      <c r="Q1276" s="194"/>
      <c r="R1276" s="194"/>
      <c r="S1276" s="194"/>
      <c r="T1276" s="195"/>
      <c r="AT1276" s="196" t="s">
        <v>154</v>
      </c>
      <c r="AU1276" s="196" t="s">
        <v>152</v>
      </c>
      <c r="AV1276" s="13" t="s">
        <v>151</v>
      </c>
      <c r="AW1276" s="13" t="s">
        <v>36</v>
      </c>
      <c r="AX1276" s="13" t="s">
        <v>23</v>
      </c>
      <c r="AY1276" s="196" t="s">
        <v>143</v>
      </c>
    </row>
    <row r="1277" spans="2:65" s="1" customFormat="1" ht="22.5" customHeight="1" x14ac:dyDescent="0.3">
      <c r="B1277" s="158"/>
      <c r="C1277" s="211" t="s">
        <v>1777</v>
      </c>
      <c r="D1277" s="211" t="s">
        <v>295</v>
      </c>
      <c r="E1277" s="212" t="s">
        <v>1778</v>
      </c>
      <c r="F1277" s="213" t="s">
        <v>1779</v>
      </c>
      <c r="G1277" s="214" t="s">
        <v>149</v>
      </c>
      <c r="H1277" s="215">
        <v>12.65</v>
      </c>
      <c r="I1277" s="325">
        <v>0</v>
      </c>
      <c r="J1277" s="216">
        <f>ROUND(I1277*H1277,2)</f>
        <v>0</v>
      </c>
      <c r="K1277" s="213" t="s">
        <v>3</v>
      </c>
      <c r="L1277" s="217"/>
      <c r="M1277" s="218" t="s">
        <v>3</v>
      </c>
      <c r="N1277" s="219" t="s">
        <v>44</v>
      </c>
      <c r="O1277" s="35"/>
      <c r="P1277" s="167">
        <f>O1277*H1277</f>
        <v>0</v>
      </c>
      <c r="Q1277" s="167">
        <v>5.1999999999999998E-3</v>
      </c>
      <c r="R1277" s="167">
        <f>Q1277*H1277</f>
        <v>6.5780000000000005E-2</v>
      </c>
      <c r="S1277" s="167">
        <v>0</v>
      </c>
      <c r="T1277" s="168">
        <f>S1277*H1277</f>
        <v>0</v>
      </c>
      <c r="AR1277" s="18" t="s">
        <v>375</v>
      </c>
      <c r="AT1277" s="18" t="s">
        <v>295</v>
      </c>
      <c r="AU1277" s="18" t="s">
        <v>152</v>
      </c>
      <c r="AY1277" s="18" t="s">
        <v>143</v>
      </c>
      <c r="BE1277" s="169">
        <f>IF(N1277="základní",J1277,0)</f>
        <v>0</v>
      </c>
      <c r="BF1277" s="169">
        <f>IF(N1277="snížená",J1277,0)</f>
        <v>0</v>
      </c>
      <c r="BG1277" s="169">
        <f>IF(N1277="zákl. přenesená",J1277,0)</f>
        <v>0</v>
      </c>
      <c r="BH1277" s="169">
        <f>IF(N1277="sníž. přenesená",J1277,0)</f>
        <v>0</v>
      </c>
      <c r="BI1277" s="169">
        <f>IF(N1277="nulová",J1277,0)</f>
        <v>0</v>
      </c>
      <c r="BJ1277" s="18" t="s">
        <v>152</v>
      </c>
      <c r="BK1277" s="169">
        <f>ROUND(I1277*H1277,2)</f>
        <v>0</v>
      </c>
      <c r="BL1277" s="18" t="s">
        <v>247</v>
      </c>
      <c r="BM1277" s="18" t="s">
        <v>1780</v>
      </c>
    </row>
    <row r="1278" spans="2:65" s="11" customFormat="1" x14ac:dyDescent="0.3">
      <c r="B1278" s="170"/>
      <c r="D1278" s="171" t="s">
        <v>154</v>
      </c>
      <c r="E1278" s="172" t="s">
        <v>3</v>
      </c>
      <c r="F1278" s="173" t="s">
        <v>1731</v>
      </c>
      <c r="H1278" s="174" t="s">
        <v>3</v>
      </c>
      <c r="I1278" s="175"/>
      <c r="L1278" s="170"/>
      <c r="M1278" s="176"/>
      <c r="N1278" s="177"/>
      <c r="O1278" s="177"/>
      <c r="P1278" s="177"/>
      <c r="Q1278" s="177"/>
      <c r="R1278" s="177"/>
      <c r="S1278" s="177"/>
      <c r="T1278" s="178"/>
      <c r="AT1278" s="174" t="s">
        <v>154</v>
      </c>
      <c r="AU1278" s="174" t="s">
        <v>152</v>
      </c>
      <c r="AV1278" s="11" t="s">
        <v>23</v>
      </c>
      <c r="AW1278" s="11" t="s">
        <v>36</v>
      </c>
      <c r="AX1278" s="11" t="s">
        <v>72</v>
      </c>
      <c r="AY1278" s="174" t="s">
        <v>143</v>
      </c>
    </row>
    <row r="1279" spans="2:65" s="11" customFormat="1" x14ac:dyDescent="0.3">
      <c r="B1279" s="170"/>
      <c r="D1279" s="171" t="s">
        <v>154</v>
      </c>
      <c r="E1279" s="172" t="s">
        <v>3</v>
      </c>
      <c r="F1279" s="173" t="s">
        <v>1781</v>
      </c>
      <c r="H1279" s="174" t="s">
        <v>3</v>
      </c>
      <c r="I1279" s="175"/>
      <c r="L1279" s="170"/>
      <c r="M1279" s="176"/>
      <c r="N1279" s="177"/>
      <c r="O1279" s="177"/>
      <c r="P1279" s="177"/>
      <c r="Q1279" s="177"/>
      <c r="R1279" s="177"/>
      <c r="S1279" s="177"/>
      <c r="T1279" s="178"/>
      <c r="AT1279" s="174" t="s">
        <v>154</v>
      </c>
      <c r="AU1279" s="174" t="s">
        <v>152</v>
      </c>
      <c r="AV1279" s="11" t="s">
        <v>23</v>
      </c>
      <c r="AW1279" s="11" t="s">
        <v>36</v>
      </c>
      <c r="AX1279" s="11" t="s">
        <v>72</v>
      </c>
      <c r="AY1279" s="174" t="s">
        <v>143</v>
      </c>
    </row>
    <row r="1280" spans="2:65" s="12" customFormat="1" x14ac:dyDescent="0.3">
      <c r="B1280" s="179"/>
      <c r="D1280" s="171" t="s">
        <v>154</v>
      </c>
      <c r="E1280" s="180" t="s">
        <v>3</v>
      </c>
      <c r="F1280" s="181" t="s">
        <v>1782</v>
      </c>
      <c r="H1280" s="182">
        <v>11</v>
      </c>
      <c r="I1280" s="183"/>
      <c r="L1280" s="179"/>
      <c r="M1280" s="184"/>
      <c r="N1280" s="185"/>
      <c r="O1280" s="185"/>
      <c r="P1280" s="185"/>
      <c r="Q1280" s="185"/>
      <c r="R1280" s="185"/>
      <c r="S1280" s="185"/>
      <c r="T1280" s="186"/>
      <c r="AT1280" s="180" t="s">
        <v>154</v>
      </c>
      <c r="AU1280" s="180" t="s">
        <v>152</v>
      </c>
      <c r="AV1280" s="12" t="s">
        <v>152</v>
      </c>
      <c r="AW1280" s="12" t="s">
        <v>36</v>
      </c>
      <c r="AX1280" s="12" t="s">
        <v>23</v>
      </c>
      <c r="AY1280" s="180" t="s">
        <v>143</v>
      </c>
    </row>
    <row r="1281" spans="2:65" s="12" customFormat="1" x14ac:dyDescent="0.3">
      <c r="B1281" s="179"/>
      <c r="D1281" s="188" t="s">
        <v>154</v>
      </c>
      <c r="F1281" s="198" t="s">
        <v>1783</v>
      </c>
      <c r="H1281" s="199">
        <v>12.65</v>
      </c>
      <c r="I1281" s="183"/>
      <c r="L1281" s="179"/>
      <c r="M1281" s="184"/>
      <c r="N1281" s="185"/>
      <c r="O1281" s="185"/>
      <c r="P1281" s="185"/>
      <c r="Q1281" s="185"/>
      <c r="R1281" s="185"/>
      <c r="S1281" s="185"/>
      <c r="T1281" s="186"/>
      <c r="AT1281" s="180" t="s">
        <v>154</v>
      </c>
      <c r="AU1281" s="180" t="s">
        <v>152</v>
      </c>
      <c r="AV1281" s="12" t="s">
        <v>152</v>
      </c>
      <c r="AW1281" s="12" t="s">
        <v>4</v>
      </c>
      <c r="AX1281" s="12" t="s">
        <v>23</v>
      </c>
      <c r="AY1281" s="180" t="s">
        <v>143</v>
      </c>
    </row>
    <row r="1282" spans="2:65" s="1" customFormat="1" ht="22.5" customHeight="1" x14ac:dyDescent="0.3">
      <c r="B1282" s="158"/>
      <c r="C1282" s="211" t="s">
        <v>1784</v>
      </c>
      <c r="D1282" s="211" t="s">
        <v>295</v>
      </c>
      <c r="E1282" s="212" t="s">
        <v>1785</v>
      </c>
      <c r="F1282" s="213" t="s">
        <v>1786</v>
      </c>
      <c r="G1282" s="214" t="s">
        <v>149</v>
      </c>
      <c r="H1282" s="215">
        <v>11</v>
      </c>
      <c r="I1282" s="325">
        <v>0</v>
      </c>
      <c r="J1282" s="216">
        <f>ROUND(I1282*H1282,2)</f>
        <v>0</v>
      </c>
      <c r="K1282" s="213" t="s">
        <v>150</v>
      </c>
      <c r="L1282" s="217"/>
      <c r="M1282" s="218" t="s">
        <v>3</v>
      </c>
      <c r="N1282" s="219" t="s">
        <v>44</v>
      </c>
      <c r="O1282" s="35"/>
      <c r="P1282" s="167">
        <f>O1282*H1282</f>
        <v>0</v>
      </c>
      <c r="Q1282" s="167">
        <v>4.8999999999999998E-3</v>
      </c>
      <c r="R1282" s="167">
        <f>Q1282*H1282</f>
        <v>5.3899999999999997E-2</v>
      </c>
      <c r="S1282" s="167">
        <v>0</v>
      </c>
      <c r="T1282" s="168">
        <f>S1282*H1282</f>
        <v>0</v>
      </c>
      <c r="AR1282" s="18" t="s">
        <v>375</v>
      </c>
      <c r="AT1282" s="18" t="s">
        <v>295</v>
      </c>
      <c r="AU1282" s="18" t="s">
        <v>152</v>
      </c>
      <c r="AY1282" s="18" t="s">
        <v>143</v>
      </c>
      <c r="BE1282" s="169">
        <f>IF(N1282="základní",J1282,0)</f>
        <v>0</v>
      </c>
      <c r="BF1282" s="169">
        <f>IF(N1282="snížená",J1282,0)</f>
        <v>0</v>
      </c>
      <c r="BG1282" s="169">
        <f>IF(N1282="zákl. přenesená",J1282,0)</f>
        <v>0</v>
      </c>
      <c r="BH1282" s="169">
        <f>IF(N1282="sníž. přenesená",J1282,0)</f>
        <v>0</v>
      </c>
      <c r="BI1282" s="169">
        <f>IF(N1282="nulová",J1282,0)</f>
        <v>0</v>
      </c>
      <c r="BJ1282" s="18" t="s">
        <v>152</v>
      </c>
      <c r="BK1282" s="169">
        <f>ROUND(I1282*H1282,2)</f>
        <v>0</v>
      </c>
      <c r="BL1282" s="18" t="s">
        <v>247</v>
      </c>
      <c r="BM1282" s="18" t="s">
        <v>1787</v>
      </c>
    </row>
    <row r="1283" spans="2:65" s="11" customFormat="1" x14ac:dyDescent="0.3">
      <c r="B1283" s="170"/>
      <c r="D1283" s="171" t="s">
        <v>154</v>
      </c>
      <c r="E1283" s="172" t="s">
        <v>3</v>
      </c>
      <c r="F1283" s="173" t="s">
        <v>1731</v>
      </c>
      <c r="H1283" s="174" t="s">
        <v>3</v>
      </c>
      <c r="I1283" s="175"/>
      <c r="L1283" s="170"/>
      <c r="M1283" s="176"/>
      <c r="N1283" s="177"/>
      <c r="O1283" s="177"/>
      <c r="P1283" s="177"/>
      <c r="Q1283" s="177"/>
      <c r="R1283" s="177"/>
      <c r="S1283" s="177"/>
      <c r="T1283" s="178"/>
      <c r="AT1283" s="174" t="s">
        <v>154</v>
      </c>
      <c r="AU1283" s="174" t="s">
        <v>152</v>
      </c>
      <c r="AV1283" s="11" t="s">
        <v>23</v>
      </c>
      <c r="AW1283" s="11" t="s">
        <v>36</v>
      </c>
      <c r="AX1283" s="11" t="s">
        <v>72</v>
      </c>
      <c r="AY1283" s="174" t="s">
        <v>143</v>
      </c>
    </row>
    <row r="1284" spans="2:65" s="11" customFormat="1" x14ac:dyDescent="0.3">
      <c r="B1284" s="170"/>
      <c r="D1284" s="171" t="s">
        <v>154</v>
      </c>
      <c r="E1284" s="172" t="s">
        <v>3</v>
      </c>
      <c r="F1284" s="173" t="s">
        <v>1788</v>
      </c>
      <c r="H1284" s="174" t="s">
        <v>3</v>
      </c>
      <c r="I1284" s="175"/>
      <c r="L1284" s="170"/>
      <c r="M1284" s="176"/>
      <c r="N1284" s="177"/>
      <c r="O1284" s="177"/>
      <c r="P1284" s="177"/>
      <c r="Q1284" s="177"/>
      <c r="R1284" s="177"/>
      <c r="S1284" s="177"/>
      <c r="T1284" s="178"/>
      <c r="AT1284" s="174" t="s">
        <v>154</v>
      </c>
      <c r="AU1284" s="174" t="s">
        <v>152</v>
      </c>
      <c r="AV1284" s="11" t="s">
        <v>23</v>
      </c>
      <c r="AW1284" s="11" t="s">
        <v>36</v>
      </c>
      <c r="AX1284" s="11" t="s">
        <v>72</v>
      </c>
      <c r="AY1284" s="174" t="s">
        <v>143</v>
      </c>
    </row>
    <row r="1285" spans="2:65" s="12" customFormat="1" x14ac:dyDescent="0.3">
      <c r="B1285" s="179"/>
      <c r="D1285" s="188" t="s">
        <v>154</v>
      </c>
      <c r="E1285" s="197" t="s">
        <v>3</v>
      </c>
      <c r="F1285" s="198" t="s">
        <v>1782</v>
      </c>
      <c r="H1285" s="199">
        <v>11</v>
      </c>
      <c r="I1285" s="183"/>
      <c r="L1285" s="179"/>
      <c r="M1285" s="184"/>
      <c r="N1285" s="185"/>
      <c r="O1285" s="185"/>
      <c r="P1285" s="185"/>
      <c r="Q1285" s="185"/>
      <c r="R1285" s="185"/>
      <c r="S1285" s="185"/>
      <c r="T1285" s="186"/>
      <c r="AT1285" s="180" t="s">
        <v>154</v>
      </c>
      <c r="AU1285" s="180" t="s">
        <v>152</v>
      </c>
      <c r="AV1285" s="12" t="s">
        <v>152</v>
      </c>
      <c r="AW1285" s="12" t="s">
        <v>36</v>
      </c>
      <c r="AX1285" s="12" t="s">
        <v>23</v>
      </c>
      <c r="AY1285" s="180" t="s">
        <v>143</v>
      </c>
    </row>
    <row r="1286" spans="2:65" s="1" customFormat="1" ht="22.5" customHeight="1" x14ac:dyDescent="0.3">
      <c r="B1286" s="158"/>
      <c r="C1286" s="159" t="s">
        <v>1789</v>
      </c>
      <c r="D1286" s="159" t="s">
        <v>146</v>
      </c>
      <c r="E1286" s="160" t="s">
        <v>1790</v>
      </c>
      <c r="F1286" s="161" t="s">
        <v>1791</v>
      </c>
      <c r="G1286" s="162" t="s">
        <v>173</v>
      </c>
      <c r="H1286" s="163">
        <v>0.13800000000000001</v>
      </c>
      <c r="I1286" s="322">
        <v>0</v>
      </c>
      <c r="J1286" s="164">
        <f>ROUND(I1286*H1286,2)</f>
        <v>0</v>
      </c>
      <c r="K1286" s="161" t="s">
        <v>150</v>
      </c>
      <c r="L1286" s="34"/>
      <c r="M1286" s="165" t="s">
        <v>3</v>
      </c>
      <c r="N1286" s="166" t="s">
        <v>44</v>
      </c>
      <c r="O1286" s="35"/>
      <c r="P1286" s="167">
        <f>O1286*H1286</f>
        <v>0</v>
      </c>
      <c r="Q1286" s="167">
        <v>0</v>
      </c>
      <c r="R1286" s="167">
        <f>Q1286*H1286</f>
        <v>0</v>
      </c>
      <c r="S1286" s="167">
        <v>0</v>
      </c>
      <c r="T1286" s="168">
        <f>S1286*H1286</f>
        <v>0</v>
      </c>
      <c r="AR1286" s="18" t="s">
        <v>247</v>
      </c>
      <c r="AT1286" s="18" t="s">
        <v>146</v>
      </c>
      <c r="AU1286" s="18" t="s">
        <v>152</v>
      </c>
      <c r="AY1286" s="18" t="s">
        <v>143</v>
      </c>
      <c r="BE1286" s="169">
        <f>IF(N1286="základní",J1286,0)</f>
        <v>0</v>
      </c>
      <c r="BF1286" s="169">
        <f>IF(N1286="snížená",J1286,0)</f>
        <v>0</v>
      </c>
      <c r="BG1286" s="169">
        <f>IF(N1286="zákl. přenesená",J1286,0)</f>
        <v>0</v>
      </c>
      <c r="BH1286" s="169">
        <f>IF(N1286="sníž. přenesená",J1286,0)</f>
        <v>0</v>
      </c>
      <c r="BI1286" s="169">
        <f>IF(N1286="nulová",J1286,0)</f>
        <v>0</v>
      </c>
      <c r="BJ1286" s="18" t="s">
        <v>152</v>
      </c>
      <c r="BK1286" s="169">
        <f>ROUND(I1286*H1286,2)</f>
        <v>0</v>
      </c>
      <c r="BL1286" s="18" t="s">
        <v>247</v>
      </c>
      <c r="BM1286" s="18" t="s">
        <v>1792</v>
      </c>
    </row>
    <row r="1287" spans="2:65" s="10" customFormat="1" ht="29.85" customHeight="1" x14ac:dyDescent="0.3">
      <c r="B1287" s="144"/>
      <c r="D1287" s="155" t="s">
        <v>71</v>
      </c>
      <c r="E1287" s="156" t="s">
        <v>1793</v>
      </c>
      <c r="F1287" s="156" t="s">
        <v>1794</v>
      </c>
      <c r="I1287" s="147"/>
      <c r="J1287" s="157">
        <f>BK1287</f>
        <v>0</v>
      </c>
      <c r="L1287" s="144"/>
      <c r="M1287" s="149"/>
      <c r="N1287" s="150"/>
      <c r="O1287" s="150"/>
      <c r="P1287" s="151">
        <f>SUM(P1288:P1391)</f>
        <v>0</v>
      </c>
      <c r="Q1287" s="150"/>
      <c r="R1287" s="151">
        <f>SUM(R1288:R1391)</f>
        <v>3.3393990000000002</v>
      </c>
      <c r="S1287" s="150"/>
      <c r="T1287" s="152">
        <f>SUM(T1288:T1391)</f>
        <v>0</v>
      </c>
      <c r="AR1287" s="145" t="s">
        <v>152</v>
      </c>
      <c r="AT1287" s="153" t="s">
        <v>71</v>
      </c>
      <c r="AU1287" s="153" t="s">
        <v>23</v>
      </c>
      <c r="AY1287" s="145" t="s">
        <v>143</v>
      </c>
      <c r="BK1287" s="154">
        <f>SUM(BK1288:BK1391)</f>
        <v>0</v>
      </c>
    </row>
    <row r="1288" spans="2:65" s="1" customFormat="1" ht="31.5" customHeight="1" x14ac:dyDescent="0.3">
      <c r="B1288" s="158"/>
      <c r="C1288" s="159" t="s">
        <v>1795</v>
      </c>
      <c r="D1288" s="159" t="s">
        <v>146</v>
      </c>
      <c r="E1288" s="160" t="s">
        <v>1796</v>
      </c>
      <c r="F1288" s="161" t="s">
        <v>1797</v>
      </c>
      <c r="G1288" s="162" t="s">
        <v>149</v>
      </c>
      <c r="H1288" s="163">
        <v>6</v>
      </c>
      <c r="I1288" s="322">
        <v>0</v>
      </c>
      <c r="J1288" s="164">
        <f>ROUND(I1288*H1288,2)</f>
        <v>0</v>
      </c>
      <c r="K1288" s="161" t="s">
        <v>150</v>
      </c>
      <c r="L1288" s="34"/>
      <c r="M1288" s="165" t="s">
        <v>3</v>
      </c>
      <c r="N1288" s="166" t="s">
        <v>44</v>
      </c>
      <c r="O1288" s="35"/>
      <c r="P1288" s="167">
        <f>O1288*H1288</f>
        <v>0</v>
      </c>
      <c r="Q1288" s="167">
        <v>1.16E-3</v>
      </c>
      <c r="R1288" s="167">
        <f>Q1288*H1288</f>
        <v>6.96E-3</v>
      </c>
      <c r="S1288" s="167">
        <v>0</v>
      </c>
      <c r="T1288" s="168">
        <f>S1288*H1288</f>
        <v>0</v>
      </c>
      <c r="AR1288" s="18" t="s">
        <v>247</v>
      </c>
      <c r="AT1288" s="18" t="s">
        <v>146</v>
      </c>
      <c r="AU1288" s="18" t="s">
        <v>152</v>
      </c>
      <c r="AY1288" s="18" t="s">
        <v>143</v>
      </c>
      <c r="BE1288" s="169">
        <f>IF(N1288="základní",J1288,0)</f>
        <v>0</v>
      </c>
      <c r="BF1288" s="169">
        <f>IF(N1288="snížená",J1288,0)</f>
        <v>0</v>
      </c>
      <c r="BG1288" s="169">
        <f>IF(N1288="zákl. přenesená",J1288,0)</f>
        <v>0</v>
      </c>
      <c r="BH1288" s="169">
        <f>IF(N1288="sníž. přenesená",J1288,0)</f>
        <v>0</v>
      </c>
      <c r="BI1288" s="169">
        <f>IF(N1288="nulová",J1288,0)</f>
        <v>0</v>
      </c>
      <c r="BJ1288" s="18" t="s">
        <v>152</v>
      </c>
      <c r="BK1288" s="169">
        <f>ROUND(I1288*H1288,2)</f>
        <v>0</v>
      </c>
      <c r="BL1288" s="18" t="s">
        <v>247</v>
      </c>
      <c r="BM1288" s="18" t="s">
        <v>1798</v>
      </c>
    </row>
    <row r="1289" spans="2:65" s="11" customFormat="1" x14ac:dyDescent="0.3">
      <c r="B1289" s="170"/>
      <c r="D1289" s="171" t="s">
        <v>154</v>
      </c>
      <c r="E1289" s="172" t="s">
        <v>3</v>
      </c>
      <c r="F1289" s="173" t="s">
        <v>1799</v>
      </c>
      <c r="H1289" s="174" t="s">
        <v>3</v>
      </c>
      <c r="I1289" s="175"/>
      <c r="L1289" s="170"/>
      <c r="M1289" s="176"/>
      <c r="N1289" s="177"/>
      <c r="O1289" s="177"/>
      <c r="P1289" s="177"/>
      <c r="Q1289" s="177"/>
      <c r="R1289" s="177"/>
      <c r="S1289" s="177"/>
      <c r="T1289" s="178"/>
      <c r="AT1289" s="174" t="s">
        <v>154</v>
      </c>
      <c r="AU1289" s="174" t="s">
        <v>152</v>
      </c>
      <c r="AV1289" s="11" t="s">
        <v>23</v>
      </c>
      <c r="AW1289" s="11" t="s">
        <v>36</v>
      </c>
      <c r="AX1289" s="11" t="s">
        <v>72</v>
      </c>
      <c r="AY1289" s="174" t="s">
        <v>143</v>
      </c>
    </row>
    <row r="1290" spans="2:65" s="11" customFormat="1" x14ac:dyDescent="0.3">
      <c r="B1290" s="170"/>
      <c r="D1290" s="171" t="s">
        <v>154</v>
      </c>
      <c r="E1290" s="172" t="s">
        <v>3</v>
      </c>
      <c r="F1290" s="173" t="s">
        <v>1800</v>
      </c>
      <c r="H1290" s="174" t="s">
        <v>3</v>
      </c>
      <c r="I1290" s="175"/>
      <c r="L1290" s="170"/>
      <c r="M1290" s="176"/>
      <c r="N1290" s="177"/>
      <c r="O1290" s="177"/>
      <c r="P1290" s="177"/>
      <c r="Q1290" s="177"/>
      <c r="R1290" s="177"/>
      <c r="S1290" s="177"/>
      <c r="T1290" s="178"/>
      <c r="AT1290" s="174" t="s">
        <v>154</v>
      </c>
      <c r="AU1290" s="174" t="s">
        <v>152</v>
      </c>
      <c r="AV1290" s="11" t="s">
        <v>23</v>
      </c>
      <c r="AW1290" s="11" t="s">
        <v>36</v>
      </c>
      <c r="AX1290" s="11" t="s">
        <v>72</v>
      </c>
      <c r="AY1290" s="174" t="s">
        <v>143</v>
      </c>
    </row>
    <row r="1291" spans="2:65" s="12" customFormat="1" x14ac:dyDescent="0.3">
      <c r="B1291" s="179"/>
      <c r="D1291" s="188" t="s">
        <v>154</v>
      </c>
      <c r="E1291" s="197" t="s">
        <v>3</v>
      </c>
      <c r="F1291" s="198" t="s">
        <v>1801</v>
      </c>
      <c r="H1291" s="199">
        <v>6</v>
      </c>
      <c r="I1291" s="183"/>
      <c r="L1291" s="179"/>
      <c r="M1291" s="184"/>
      <c r="N1291" s="185"/>
      <c r="O1291" s="185"/>
      <c r="P1291" s="185"/>
      <c r="Q1291" s="185"/>
      <c r="R1291" s="185"/>
      <c r="S1291" s="185"/>
      <c r="T1291" s="186"/>
      <c r="AT1291" s="180" t="s">
        <v>154</v>
      </c>
      <c r="AU1291" s="180" t="s">
        <v>152</v>
      </c>
      <c r="AV1291" s="12" t="s">
        <v>152</v>
      </c>
      <c r="AW1291" s="12" t="s">
        <v>36</v>
      </c>
      <c r="AX1291" s="12" t="s">
        <v>23</v>
      </c>
      <c r="AY1291" s="180" t="s">
        <v>143</v>
      </c>
    </row>
    <row r="1292" spans="2:65" s="1" customFormat="1" ht="22.5" customHeight="1" x14ac:dyDescent="0.3">
      <c r="B1292" s="158"/>
      <c r="C1292" s="211" t="s">
        <v>1802</v>
      </c>
      <c r="D1292" s="211" t="s">
        <v>295</v>
      </c>
      <c r="E1292" s="212" t="s">
        <v>796</v>
      </c>
      <c r="F1292" s="213" t="s">
        <v>797</v>
      </c>
      <c r="G1292" s="214" t="s">
        <v>149</v>
      </c>
      <c r="H1292" s="215">
        <v>6.9</v>
      </c>
      <c r="I1292" s="325">
        <v>0</v>
      </c>
      <c r="J1292" s="216">
        <f>ROUND(I1292*H1292,2)</f>
        <v>0</v>
      </c>
      <c r="K1292" s="213" t="s">
        <v>150</v>
      </c>
      <c r="L1292" s="217"/>
      <c r="M1292" s="218" t="s">
        <v>3</v>
      </c>
      <c r="N1292" s="219" t="s">
        <v>44</v>
      </c>
      <c r="O1292" s="35"/>
      <c r="P1292" s="167">
        <f>O1292*H1292</f>
        <v>0</v>
      </c>
      <c r="Q1292" s="167">
        <v>5.1000000000000004E-4</v>
      </c>
      <c r="R1292" s="167">
        <f>Q1292*H1292</f>
        <v>3.5190000000000004E-3</v>
      </c>
      <c r="S1292" s="167">
        <v>0</v>
      </c>
      <c r="T1292" s="168">
        <f>S1292*H1292</f>
        <v>0</v>
      </c>
      <c r="AR1292" s="18" t="s">
        <v>375</v>
      </c>
      <c r="AT1292" s="18" t="s">
        <v>295</v>
      </c>
      <c r="AU1292" s="18" t="s">
        <v>152</v>
      </c>
      <c r="AY1292" s="18" t="s">
        <v>143</v>
      </c>
      <c r="BE1292" s="169">
        <f>IF(N1292="základní",J1292,0)</f>
        <v>0</v>
      </c>
      <c r="BF1292" s="169">
        <f>IF(N1292="snížená",J1292,0)</f>
        <v>0</v>
      </c>
      <c r="BG1292" s="169">
        <f>IF(N1292="zákl. přenesená",J1292,0)</f>
        <v>0</v>
      </c>
      <c r="BH1292" s="169">
        <f>IF(N1292="sníž. přenesená",J1292,0)</f>
        <v>0</v>
      </c>
      <c r="BI1292" s="169">
        <f>IF(N1292="nulová",J1292,0)</f>
        <v>0</v>
      </c>
      <c r="BJ1292" s="18" t="s">
        <v>152</v>
      </c>
      <c r="BK1292" s="169">
        <f>ROUND(I1292*H1292,2)</f>
        <v>0</v>
      </c>
      <c r="BL1292" s="18" t="s">
        <v>247</v>
      </c>
      <c r="BM1292" s="18" t="s">
        <v>1803</v>
      </c>
    </row>
    <row r="1293" spans="2:65" s="11" customFormat="1" x14ac:dyDescent="0.3">
      <c r="B1293" s="170"/>
      <c r="D1293" s="171" t="s">
        <v>154</v>
      </c>
      <c r="E1293" s="172" t="s">
        <v>3</v>
      </c>
      <c r="F1293" s="173" t="s">
        <v>1804</v>
      </c>
      <c r="H1293" s="174" t="s">
        <v>3</v>
      </c>
      <c r="I1293" s="175"/>
      <c r="L1293" s="170"/>
      <c r="M1293" s="176"/>
      <c r="N1293" s="177"/>
      <c r="O1293" s="177"/>
      <c r="P1293" s="177"/>
      <c r="Q1293" s="177"/>
      <c r="R1293" s="177"/>
      <c r="S1293" s="177"/>
      <c r="T1293" s="178"/>
      <c r="AT1293" s="174" t="s">
        <v>154</v>
      </c>
      <c r="AU1293" s="174" t="s">
        <v>152</v>
      </c>
      <c r="AV1293" s="11" t="s">
        <v>23</v>
      </c>
      <c r="AW1293" s="11" t="s">
        <v>36</v>
      </c>
      <c r="AX1293" s="11" t="s">
        <v>72</v>
      </c>
      <c r="AY1293" s="174" t="s">
        <v>143</v>
      </c>
    </row>
    <row r="1294" spans="2:65" s="11" customFormat="1" x14ac:dyDescent="0.3">
      <c r="B1294" s="170"/>
      <c r="D1294" s="171" t="s">
        <v>154</v>
      </c>
      <c r="E1294" s="172" t="s">
        <v>3</v>
      </c>
      <c r="F1294" s="173" t="s">
        <v>1731</v>
      </c>
      <c r="H1294" s="174" t="s">
        <v>3</v>
      </c>
      <c r="I1294" s="175"/>
      <c r="L1294" s="170"/>
      <c r="M1294" s="176"/>
      <c r="N1294" s="177"/>
      <c r="O1294" s="177"/>
      <c r="P1294" s="177"/>
      <c r="Q1294" s="177"/>
      <c r="R1294" s="177"/>
      <c r="S1294" s="177"/>
      <c r="T1294" s="178"/>
      <c r="AT1294" s="174" t="s">
        <v>154</v>
      </c>
      <c r="AU1294" s="174" t="s">
        <v>152</v>
      </c>
      <c r="AV1294" s="11" t="s">
        <v>23</v>
      </c>
      <c r="AW1294" s="11" t="s">
        <v>36</v>
      </c>
      <c r="AX1294" s="11" t="s">
        <v>72</v>
      </c>
      <c r="AY1294" s="174" t="s">
        <v>143</v>
      </c>
    </row>
    <row r="1295" spans="2:65" s="11" customFormat="1" x14ac:dyDescent="0.3">
      <c r="B1295" s="170"/>
      <c r="D1295" s="171" t="s">
        <v>154</v>
      </c>
      <c r="E1295" s="172" t="s">
        <v>3</v>
      </c>
      <c r="F1295" s="173" t="s">
        <v>1805</v>
      </c>
      <c r="H1295" s="174" t="s">
        <v>3</v>
      </c>
      <c r="I1295" s="175"/>
      <c r="L1295" s="170"/>
      <c r="M1295" s="176"/>
      <c r="N1295" s="177"/>
      <c r="O1295" s="177"/>
      <c r="P1295" s="177"/>
      <c r="Q1295" s="177"/>
      <c r="R1295" s="177"/>
      <c r="S1295" s="177"/>
      <c r="T1295" s="178"/>
      <c r="AT1295" s="174" t="s">
        <v>154</v>
      </c>
      <c r="AU1295" s="174" t="s">
        <v>152</v>
      </c>
      <c r="AV1295" s="11" t="s">
        <v>23</v>
      </c>
      <c r="AW1295" s="11" t="s">
        <v>36</v>
      </c>
      <c r="AX1295" s="11" t="s">
        <v>72</v>
      </c>
      <c r="AY1295" s="174" t="s">
        <v>143</v>
      </c>
    </row>
    <row r="1296" spans="2:65" s="12" customFormat="1" x14ac:dyDescent="0.3">
      <c r="B1296" s="179"/>
      <c r="D1296" s="188" t="s">
        <v>154</v>
      </c>
      <c r="E1296" s="197" t="s">
        <v>3</v>
      </c>
      <c r="F1296" s="198" t="s">
        <v>1806</v>
      </c>
      <c r="H1296" s="199">
        <v>6.9</v>
      </c>
      <c r="I1296" s="183"/>
      <c r="L1296" s="179"/>
      <c r="M1296" s="184"/>
      <c r="N1296" s="185"/>
      <c r="O1296" s="185"/>
      <c r="P1296" s="185"/>
      <c r="Q1296" s="185"/>
      <c r="R1296" s="185"/>
      <c r="S1296" s="185"/>
      <c r="T1296" s="186"/>
      <c r="AT1296" s="180" t="s">
        <v>154</v>
      </c>
      <c r="AU1296" s="180" t="s">
        <v>152</v>
      </c>
      <c r="AV1296" s="12" t="s">
        <v>152</v>
      </c>
      <c r="AW1296" s="12" t="s">
        <v>36</v>
      </c>
      <c r="AX1296" s="12" t="s">
        <v>23</v>
      </c>
      <c r="AY1296" s="180" t="s">
        <v>143</v>
      </c>
    </row>
    <row r="1297" spans="2:65" s="1" customFormat="1" ht="22.5" customHeight="1" x14ac:dyDescent="0.3">
      <c r="B1297" s="158"/>
      <c r="C1297" s="159" t="s">
        <v>1807</v>
      </c>
      <c r="D1297" s="159" t="s">
        <v>146</v>
      </c>
      <c r="E1297" s="160" t="s">
        <v>1808</v>
      </c>
      <c r="F1297" s="161" t="s">
        <v>1809</v>
      </c>
      <c r="G1297" s="162" t="s">
        <v>149</v>
      </c>
      <c r="H1297" s="163">
        <v>850</v>
      </c>
      <c r="I1297" s="322">
        <v>0</v>
      </c>
      <c r="J1297" s="164">
        <f>ROUND(I1297*H1297,2)</f>
        <v>0</v>
      </c>
      <c r="K1297" s="161" t="s">
        <v>150</v>
      </c>
      <c r="L1297" s="34"/>
      <c r="M1297" s="165" t="s">
        <v>3</v>
      </c>
      <c r="N1297" s="166" t="s">
        <v>44</v>
      </c>
      <c r="O1297" s="35"/>
      <c r="P1297" s="167">
        <f>O1297*H1297</f>
        <v>0</v>
      </c>
      <c r="Q1297" s="167">
        <v>0</v>
      </c>
      <c r="R1297" s="167">
        <f>Q1297*H1297</f>
        <v>0</v>
      </c>
      <c r="S1297" s="167">
        <v>0</v>
      </c>
      <c r="T1297" s="168">
        <f>S1297*H1297</f>
        <v>0</v>
      </c>
      <c r="AR1297" s="18" t="s">
        <v>247</v>
      </c>
      <c r="AT1297" s="18" t="s">
        <v>146</v>
      </c>
      <c r="AU1297" s="18" t="s">
        <v>152</v>
      </c>
      <c r="AY1297" s="18" t="s">
        <v>143</v>
      </c>
      <c r="BE1297" s="169">
        <f>IF(N1297="základní",J1297,0)</f>
        <v>0</v>
      </c>
      <c r="BF1297" s="169">
        <f>IF(N1297="snížená",J1297,0)</f>
        <v>0</v>
      </c>
      <c r="BG1297" s="169">
        <f>IF(N1297="zákl. přenesená",J1297,0)</f>
        <v>0</v>
      </c>
      <c r="BH1297" s="169">
        <f>IF(N1297="sníž. přenesená",J1297,0)</f>
        <v>0</v>
      </c>
      <c r="BI1297" s="169">
        <f>IF(N1297="nulová",J1297,0)</f>
        <v>0</v>
      </c>
      <c r="BJ1297" s="18" t="s">
        <v>152</v>
      </c>
      <c r="BK1297" s="169">
        <f>ROUND(I1297*H1297,2)</f>
        <v>0</v>
      </c>
      <c r="BL1297" s="18" t="s">
        <v>247</v>
      </c>
      <c r="BM1297" s="18" t="s">
        <v>1810</v>
      </c>
    </row>
    <row r="1298" spans="2:65" s="11" customFormat="1" x14ac:dyDescent="0.3">
      <c r="B1298" s="170"/>
      <c r="D1298" s="171" t="s">
        <v>154</v>
      </c>
      <c r="E1298" s="172" t="s">
        <v>3</v>
      </c>
      <c r="F1298" s="173" t="s">
        <v>1811</v>
      </c>
      <c r="H1298" s="174" t="s">
        <v>3</v>
      </c>
      <c r="I1298" s="175"/>
      <c r="L1298" s="170"/>
      <c r="M1298" s="176"/>
      <c r="N1298" s="177"/>
      <c r="O1298" s="177"/>
      <c r="P1298" s="177"/>
      <c r="Q1298" s="177"/>
      <c r="R1298" s="177"/>
      <c r="S1298" s="177"/>
      <c r="T1298" s="178"/>
      <c r="AT1298" s="174" t="s">
        <v>154</v>
      </c>
      <c r="AU1298" s="174" t="s">
        <v>152</v>
      </c>
      <c r="AV1298" s="11" t="s">
        <v>23</v>
      </c>
      <c r="AW1298" s="11" t="s">
        <v>36</v>
      </c>
      <c r="AX1298" s="11" t="s">
        <v>72</v>
      </c>
      <c r="AY1298" s="174" t="s">
        <v>143</v>
      </c>
    </row>
    <row r="1299" spans="2:65" s="11" customFormat="1" x14ac:dyDescent="0.3">
      <c r="B1299" s="170"/>
      <c r="D1299" s="171" t="s">
        <v>154</v>
      </c>
      <c r="E1299" s="172" t="s">
        <v>3</v>
      </c>
      <c r="F1299" s="173" t="s">
        <v>1812</v>
      </c>
      <c r="H1299" s="174" t="s">
        <v>3</v>
      </c>
      <c r="I1299" s="175"/>
      <c r="L1299" s="170"/>
      <c r="M1299" s="176"/>
      <c r="N1299" s="177"/>
      <c r="O1299" s="177"/>
      <c r="P1299" s="177"/>
      <c r="Q1299" s="177"/>
      <c r="R1299" s="177"/>
      <c r="S1299" s="177"/>
      <c r="T1299" s="178"/>
      <c r="AT1299" s="174" t="s">
        <v>154</v>
      </c>
      <c r="AU1299" s="174" t="s">
        <v>152</v>
      </c>
      <c r="AV1299" s="11" t="s">
        <v>23</v>
      </c>
      <c r="AW1299" s="11" t="s">
        <v>36</v>
      </c>
      <c r="AX1299" s="11" t="s">
        <v>72</v>
      </c>
      <c r="AY1299" s="174" t="s">
        <v>143</v>
      </c>
    </row>
    <row r="1300" spans="2:65" s="11" customFormat="1" x14ac:dyDescent="0.3">
      <c r="B1300" s="170"/>
      <c r="D1300" s="171" t="s">
        <v>154</v>
      </c>
      <c r="E1300" s="172" t="s">
        <v>3</v>
      </c>
      <c r="F1300" s="173" t="s">
        <v>1813</v>
      </c>
      <c r="H1300" s="174" t="s">
        <v>3</v>
      </c>
      <c r="I1300" s="175"/>
      <c r="L1300" s="170"/>
      <c r="M1300" s="176"/>
      <c r="N1300" s="177"/>
      <c r="O1300" s="177"/>
      <c r="P1300" s="177"/>
      <c r="Q1300" s="177"/>
      <c r="R1300" s="177"/>
      <c r="S1300" s="177"/>
      <c r="T1300" s="178"/>
      <c r="AT1300" s="174" t="s">
        <v>154</v>
      </c>
      <c r="AU1300" s="174" t="s">
        <v>152</v>
      </c>
      <c r="AV1300" s="11" t="s">
        <v>23</v>
      </c>
      <c r="AW1300" s="11" t="s">
        <v>36</v>
      </c>
      <c r="AX1300" s="11" t="s">
        <v>72</v>
      </c>
      <c r="AY1300" s="174" t="s">
        <v>143</v>
      </c>
    </row>
    <row r="1301" spans="2:65" s="12" customFormat="1" x14ac:dyDescent="0.3">
      <c r="B1301" s="179"/>
      <c r="D1301" s="171" t="s">
        <v>154</v>
      </c>
      <c r="E1301" s="180" t="s">
        <v>3</v>
      </c>
      <c r="F1301" s="181" t="s">
        <v>1814</v>
      </c>
      <c r="H1301" s="182">
        <v>16.510000000000002</v>
      </c>
      <c r="I1301" s="183"/>
      <c r="L1301" s="179"/>
      <c r="M1301" s="184"/>
      <c r="N1301" s="185"/>
      <c r="O1301" s="185"/>
      <c r="P1301" s="185"/>
      <c r="Q1301" s="185"/>
      <c r="R1301" s="185"/>
      <c r="S1301" s="185"/>
      <c r="T1301" s="186"/>
      <c r="AT1301" s="180" t="s">
        <v>154</v>
      </c>
      <c r="AU1301" s="180" t="s">
        <v>152</v>
      </c>
      <c r="AV1301" s="12" t="s">
        <v>152</v>
      </c>
      <c r="AW1301" s="12" t="s">
        <v>36</v>
      </c>
      <c r="AX1301" s="12" t="s">
        <v>72</v>
      </c>
      <c r="AY1301" s="180" t="s">
        <v>143</v>
      </c>
    </row>
    <row r="1302" spans="2:65" s="11" customFormat="1" x14ac:dyDescent="0.3">
      <c r="B1302" s="170"/>
      <c r="D1302" s="171" t="s">
        <v>154</v>
      </c>
      <c r="E1302" s="172" t="s">
        <v>3</v>
      </c>
      <c r="F1302" s="173" t="s">
        <v>1815</v>
      </c>
      <c r="H1302" s="174" t="s">
        <v>3</v>
      </c>
      <c r="I1302" s="175"/>
      <c r="L1302" s="170"/>
      <c r="M1302" s="176"/>
      <c r="N1302" s="177"/>
      <c r="O1302" s="177"/>
      <c r="P1302" s="177"/>
      <c r="Q1302" s="177"/>
      <c r="R1302" s="177"/>
      <c r="S1302" s="177"/>
      <c r="T1302" s="178"/>
      <c r="AT1302" s="174" t="s">
        <v>154</v>
      </c>
      <c r="AU1302" s="174" t="s">
        <v>152</v>
      </c>
      <c r="AV1302" s="11" t="s">
        <v>23</v>
      </c>
      <c r="AW1302" s="11" t="s">
        <v>36</v>
      </c>
      <c r="AX1302" s="11" t="s">
        <v>72</v>
      </c>
      <c r="AY1302" s="174" t="s">
        <v>143</v>
      </c>
    </row>
    <row r="1303" spans="2:65" s="12" customFormat="1" x14ac:dyDescent="0.3">
      <c r="B1303" s="179"/>
      <c r="D1303" s="171" t="s">
        <v>154</v>
      </c>
      <c r="E1303" s="180" t="s">
        <v>3</v>
      </c>
      <c r="F1303" s="181" t="s">
        <v>1816</v>
      </c>
      <c r="H1303" s="182">
        <v>14.35</v>
      </c>
      <c r="I1303" s="183"/>
      <c r="L1303" s="179"/>
      <c r="M1303" s="184"/>
      <c r="N1303" s="185"/>
      <c r="O1303" s="185"/>
      <c r="P1303" s="185"/>
      <c r="Q1303" s="185"/>
      <c r="R1303" s="185"/>
      <c r="S1303" s="185"/>
      <c r="T1303" s="186"/>
      <c r="AT1303" s="180" t="s">
        <v>154</v>
      </c>
      <c r="AU1303" s="180" t="s">
        <v>152</v>
      </c>
      <c r="AV1303" s="12" t="s">
        <v>152</v>
      </c>
      <c r="AW1303" s="12" t="s">
        <v>36</v>
      </c>
      <c r="AX1303" s="12" t="s">
        <v>72</v>
      </c>
      <c r="AY1303" s="180" t="s">
        <v>143</v>
      </c>
    </row>
    <row r="1304" spans="2:65" s="11" customFormat="1" x14ac:dyDescent="0.3">
      <c r="B1304" s="170"/>
      <c r="D1304" s="171" t="s">
        <v>154</v>
      </c>
      <c r="E1304" s="172" t="s">
        <v>3</v>
      </c>
      <c r="F1304" s="173" t="s">
        <v>1817</v>
      </c>
      <c r="H1304" s="174" t="s">
        <v>3</v>
      </c>
      <c r="I1304" s="175"/>
      <c r="L1304" s="170"/>
      <c r="M1304" s="176"/>
      <c r="N1304" s="177"/>
      <c r="O1304" s="177"/>
      <c r="P1304" s="177"/>
      <c r="Q1304" s="177"/>
      <c r="R1304" s="177"/>
      <c r="S1304" s="177"/>
      <c r="T1304" s="178"/>
      <c r="AT1304" s="174" t="s">
        <v>154</v>
      </c>
      <c r="AU1304" s="174" t="s">
        <v>152</v>
      </c>
      <c r="AV1304" s="11" t="s">
        <v>23</v>
      </c>
      <c r="AW1304" s="11" t="s">
        <v>36</v>
      </c>
      <c r="AX1304" s="11" t="s">
        <v>72</v>
      </c>
      <c r="AY1304" s="174" t="s">
        <v>143</v>
      </c>
    </row>
    <row r="1305" spans="2:65" s="12" customFormat="1" x14ac:dyDescent="0.3">
      <c r="B1305" s="179"/>
      <c r="D1305" s="171" t="s">
        <v>154</v>
      </c>
      <c r="E1305" s="180" t="s">
        <v>3</v>
      </c>
      <c r="F1305" s="181" t="s">
        <v>1818</v>
      </c>
      <c r="H1305" s="182">
        <v>59</v>
      </c>
      <c r="I1305" s="183"/>
      <c r="L1305" s="179"/>
      <c r="M1305" s="184"/>
      <c r="N1305" s="185"/>
      <c r="O1305" s="185"/>
      <c r="P1305" s="185"/>
      <c r="Q1305" s="185"/>
      <c r="R1305" s="185"/>
      <c r="S1305" s="185"/>
      <c r="T1305" s="186"/>
      <c r="AT1305" s="180" t="s">
        <v>154</v>
      </c>
      <c r="AU1305" s="180" t="s">
        <v>152</v>
      </c>
      <c r="AV1305" s="12" t="s">
        <v>152</v>
      </c>
      <c r="AW1305" s="12" t="s">
        <v>36</v>
      </c>
      <c r="AX1305" s="12" t="s">
        <v>72</v>
      </c>
      <c r="AY1305" s="180" t="s">
        <v>143</v>
      </c>
    </row>
    <row r="1306" spans="2:65" s="12" customFormat="1" x14ac:dyDescent="0.3">
      <c r="B1306" s="179"/>
      <c r="D1306" s="171" t="s">
        <v>154</v>
      </c>
      <c r="E1306" s="180" t="s">
        <v>3</v>
      </c>
      <c r="F1306" s="181" t="s">
        <v>1819</v>
      </c>
      <c r="H1306" s="182">
        <v>5.14</v>
      </c>
      <c r="I1306" s="183"/>
      <c r="L1306" s="179"/>
      <c r="M1306" s="184"/>
      <c r="N1306" s="185"/>
      <c r="O1306" s="185"/>
      <c r="P1306" s="185"/>
      <c r="Q1306" s="185"/>
      <c r="R1306" s="185"/>
      <c r="S1306" s="185"/>
      <c r="T1306" s="186"/>
      <c r="AT1306" s="180" t="s">
        <v>154</v>
      </c>
      <c r="AU1306" s="180" t="s">
        <v>152</v>
      </c>
      <c r="AV1306" s="12" t="s">
        <v>152</v>
      </c>
      <c r="AW1306" s="12" t="s">
        <v>36</v>
      </c>
      <c r="AX1306" s="12" t="s">
        <v>72</v>
      </c>
      <c r="AY1306" s="180" t="s">
        <v>143</v>
      </c>
    </row>
    <row r="1307" spans="2:65" s="14" customFormat="1" x14ac:dyDescent="0.3">
      <c r="B1307" s="200"/>
      <c r="D1307" s="171" t="s">
        <v>154</v>
      </c>
      <c r="E1307" s="201" t="s">
        <v>3</v>
      </c>
      <c r="F1307" s="202" t="s">
        <v>1820</v>
      </c>
      <c r="H1307" s="203">
        <v>95</v>
      </c>
      <c r="I1307" s="204"/>
      <c r="L1307" s="200"/>
      <c r="M1307" s="205"/>
      <c r="N1307" s="206"/>
      <c r="O1307" s="206"/>
      <c r="P1307" s="206"/>
      <c r="Q1307" s="206"/>
      <c r="R1307" s="206"/>
      <c r="S1307" s="206"/>
      <c r="T1307" s="207"/>
      <c r="AT1307" s="201" t="s">
        <v>154</v>
      </c>
      <c r="AU1307" s="201" t="s">
        <v>152</v>
      </c>
      <c r="AV1307" s="14" t="s">
        <v>163</v>
      </c>
      <c r="AW1307" s="14" t="s">
        <v>36</v>
      </c>
      <c r="AX1307" s="14" t="s">
        <v>72</v>
      </c>
      <c r="AY1307" s="201" t="s">
        <v>143</v>
      </c>
    </row>
    <row r="1308" spans="2:65" s="11" customFormat="1" x14ac:dyDescent="0.3">
      <c r="B1308" s="170"/>
      <c r="D1308" s="171" t="s">
        <v>154</v>
      </c>
      <c r="E1308" s="172" t="s">
        <v>3</v>
      </c>
      <c r="F1308" s="173" t="s">
        <v>1821</v>
      </c>
      <c r="H1308" s="174" t="s">
        <v>3</v>
      </c>
      <c r="I1308" s="175"/>
      <c r="L1308" s="170"/>
      <c r="M1308" s="176"/>
      <c r="N1308" s="177"/>
      <c r="O1308" s="177"/>
      <c r="P1308" s="177"/>
      <c r="Q1308" s="177"/>
      <c r="R1308" s="177"/>
      <c r="S1308" s="177"/>
      <c r="T1308" s="178"/>
      <c r="AT1308" s="174" t="s">
        <v>154</v>
      </c>
      <c r="AU1308" s="174" t="s">
        <v>152</v>
      </c>
      <c r="AV1308" s="11" t="s">
        <v>23</v>
      </c>
      <c r="AW1308" s="11" t="s">
        <v>36</v>
      </c>
      <c r="AX1308" s="11" t="s">
        <v>72</v>
      </c>
      <c r="AY1308" s="174" t="s">
        <v>143</v>
      </c>
    </row>
    <row r="1309" spans="2:65" s="11" customFormat="1" x14ac:dyDescent="0.3">
      <c r="B1309" s="170"/>
      <c r="D1309" s="171" t="s">
        <v>154</v>
      </c>
      <c r="E1309" s="172" t="s">
        <v>3</v>
      </c>
      <c r="F1309" s="173" t="s">
        <v>1822</v>
      </c>
      <c r="H1309" s="174" t="s">
        <v>3</v>
      </c>
      <c r="I1309" s="175"/>
      <c r="L1309" s="170"/>
      <c r="M1309" s="176"/>
      <c r="N1309" s="177"/>
      <c r="O1309" s="177"/>
      <c r="P1309" s="177"/>
      <c r="Q1309" s="177"/>
      <c r="R1309" s="177"/>
      <c r="S1309" s="177"/>
      <c r="T1309" s="178"/>
      <c r="AT1309" s="174" t="s">
        <v>154</v>
      </c>
      <c r="AU1309" s="174" t="s">
        <v>152</v>
      </c>
      <c r="AV1309" s="11" t="s">
        <v>23</v>
      </c>
      <c r="AW1309" s="11" t="s">
        <v>36</v>
      </c>
      <c r="AX1309" s="11" t="s">
        <v>72</v>
      </c>
      <c r="AY1309" s="174" t="s">
        <v>143</v>
      </c>
    </row>
    <row r="1310" spans="2:65" s="11" customFormat="1" x14ac:dyDescent="0.3">
      <c r="B1310" s="170"/>
      <c r="D1310" s="171" t="s">
        <v>154</v>
      </c>
      <c r="E1310" s="172" t="s">
        <v>3</v>
      </c>
      <c r="F1310" s="173" t="s">
        <v>1813</v>
      </c>
      <c r="H1310" s="174" t="s">
        <v>3</v>
      </c>
      <c r="I1310" s="175"/>
      <c r="L1310" s="170"/>
      <c r="M1310" s="176"/>
      <c r="N1310" s="177"/>
      <c r="O1310" s="177"/>
      <c r="P1310" s="177"/>
      <c r="Q1310" s="177"/>
      <c r="R1310" s="177"/>
      <c r="S1310" s="177"/>
      <c r="T1310" s="178"/>
      <c r="AT1310" s="174" t="s">
        <v>154</v>
      </c>
      <c r="AU1310" s="174" t="s">
        <v>152</v>
      </c>
      <c r="AV1310" s="11" t="s">
        <v>23</v>
      </c>
      <c r="AW1310" s="11" t="s">
        <v>36</v>
      </c>
      <c r="AX1310" s="11" t="s">
        <v>72</v>
      </c>
      <c r="AY1310" s="174" t="s">
        <v>143</v>
      </c>
    </row>
    <row r="1311" spans="2:65" s="12" customFormat="1" x14ac:dyDescent="0.3">
      <c r="B1311" s="179"/>
      <c r="D1311" s="171" t="s">
        <v>154</v>
      </c>
      <c r="E1311" s="180" t="s">
        <v>3</v>
      </c>
      <c r="F1311" s="181" t="s">
        <v>1823</v>
      </c>
      <c r="H1311" s="182">
        <v>204.84</v>
      </c>
      <c r="I1311" s="183"/>
      <c r="L1311" s="179"/>
      <c r="M1311" s="184"/>
      <c r="N1311" s="185"/>
      <c r="O1311" s="185"/>
      <c r="P1311" s="185"/>
      <c r="Q1311" s="185"/>
      <c r="R1311" s="185"/>
      <c r="S1311" s="185"/>
      <c r="T1311" s="186"/>
      <c r="AT1311" s="180" t="s">
        <v>154</v>
      </c>
      <c r="AU1311" s="180" t="s">
        <v>152</v>
      </c>
      <c r="AV1311" s="12" t="s">
        <v>152</v>
      </c>
      <c r="AW1311" s="12" t="s">
        <v>36</v>
      </c>
      <c r="AX1311" s="12" t="s">
        <v>72</v>
      </c>
      <c r="AY1311" s="180" t="s">
        <v>143</v>
      </c>
    </row>
    <row r="1312" spans="2:65" s="11" customFormat="1" x14ac:dyDescent="0.3">
      <c r="B1312" s="170"/>
      <c r="D1312" s="171" t="s">
        <v>154</v>
      </c>
      <c r="E1312" s="172" t="s">
        <v>3</v>
      </c>
      <c r="F1312" s="173" t="s">
        <v>1824</v>
      </c>
      <c r="H1312" s="174" t="s">
        <v>3</v>
      </c>
      <c r="I1312" s="175"/>
      <c r="L1312" s="170"/>
      <c r="M1312" s="176"/>
      <c r="N1312" s="177"/>
      <c r="O1312" s="177"/>
      <c r="P1312" s="177"/>
      <c r="Q1312" s="177"/>
      <c r="R1312" s="177"/>
      <c r="S1312" s="177"/>
      <c r="T1312" s="178"/>
      <c r="AT1312" s="174" t="s">
        <v>154</v>
      </c>
      <c r="AU1312" s="174" t="s">
        <v>152</v>
      </c>
      <c r="AV1312" s="11" t="s">
        <v>23</v>
      </c>
      <c r="AW1312" s="11" t="s">
        <v>36</v>
      </c>
      <c r="AX1312" s="11" t="s">
        <v>72</v>
      </c>
      <c r="AY1312" s="174" t="s">
        <v>143</v>
      </c>
    </row>
    <row r="1313" spans="2:65" s="12" customFormat="1" x14ac:dyDescent="0.3">
      <c r="B1313" s="179"/>
      <c r="D1313" s="171" t="s">
        <v>154</v>
      </c>
      <c r="E1313" s="180" t="s">
        <v>3</v>
      </c>
      <c r="F1313" s="181" t="s">
        <v>1825</v>
      </c>
      <c r="H1313" s="182">
        <v>27.24</v>
      </c>
      <c r="I1313" s="183"/>
      <c r="L1313" s="179"/>
      <c r="M1313" s="184"/>
      <c r="N1313" s="185"/>
      <c r="O1313" s="185"/>
      <c r="P1313" s="185"/>
      <c r="Q1313" s="185"/>
      <c r="R1313" s="185"/>
      <c r="S1313" s="185"/>
      <c r="T1313" s="186"/>
      <c r="AT1313" s="180" t="s">
        <v>154</v>
      </c>
      <c r="AU1313" s="180" t="s">
        <v>152</v>
      </c>
      <c r="AV1313" s="12" t="s">
        <v>152</v>
      </c>
      <c r="AW1313" s="12" t="s">
        <v>36</v>
      </c>
      <c r="AX1313" s="12" t="s">
        <v>72</v>
      </c>
      <c r="AY1313" s="180" t="s">
        <v>143</v>
      </c>
    </row>
    <row r="1314" spans="2:65" s="11" customFormat="1" x14ac:dyDescent="0.3">
      <c r="B1314" s="170"/>
      <c r="D1314" s="171" t="s">
        <v>154</v>
      </c>
      <c r="E1314" s="172" t="s">
        <v>3</v>
      </c>
      <c r="F1314" s="173" t="s">
        <v>1826</v>
      </c>
      <c r="H1314" s="174" t="s">
        <v>3</v>
      </c>
      <c r="I1314" s="175"/>
      <c r="L1314" s="170"/>
      <c r="M1314" s="176"/>
      <c r="N1314" s="177"/>
      <c r="O1314" s="177"/>
      <c r="P1314" s="177"/>
      <c r="Q1314" s="177"/>
      <c r="R1314" s="177"/>
      <c r="S1314" s="177"/>
      <c r="T1314" s="178"/>
      <c r="AT1314" s="174" t="s">
        <v>154</v>
      </c>
      <c r="AU1314" s="174" t="s">
        <v>152</v>
      </c>
      <c r="AV1314" s="11" t="s">
        <v>23</v>
      </c>
      <c r="AW1314" s="11" t="s">
        <v>36</v>
      </c>
      <c r="AX1314" s="11" t="s">
        <v>72</v>
      </c>
      <c r="AY1314" s="174" t="s">
        <v>143</v>
      </c>
    </row>
    <row r="1315" spans="2:65" s="12" customFormat="1" x14ac:dyDescent="0.3">
      <c r="B1315" s="179"/>
      <c r="D1315" s="171" t="s">
        <v>154</v>
      </c>
      <c r="E1315" s="180" t="s">
        <v>3</v>
      </c>
      <c r="F1315" s="181" t="s">
        <v>1827</v>
      </c>
      <c r="H1315" s="182">
        <v>184.82</v>
      </c>
      <c r="I1315" s="183"/>
      <c r="L1315" s="179"/>
      <c r="M1315" s="184"/>
      <c r="N1315" s="185"/>
      <c r="O1315" s="185"/>
      <c r="P1315" s="185"/>
      <c r="Q1315" s="185"/>
      <c r="R1315" s="185"/>
      <c r="S1315" s="185"/>
      <c r="T1315" s="186"/>
      <c r="AT1315" s="180" t="s">
        <v>154</v>
      </c>
      <c r="AU1315" s="180" t="s">
        <v>152</v>
      </c>
      <c r="AV1315" s="12" t="s">
        <v>152</v>
      </c>
      <c r="AW1315" s="12" t="s">
        <v>36</v>
      </c>
      <c r="AX1315" s="12" t="s">
        <v>72</v>
      </c>
      <c r="AY1315" s="180" t="s">
        <v>143</v>
      </c>
    </row>
    <row r="1316" spans="2:65" s="12" customFormat="1" x14ac:dyDescent="0.3">
      <c r="B1316" s="179"/>
      <c r="D1316" s="171" t="s">
        <v>154</v>
      </c>
      <c r="E1316" s="180" t="s">
        <v>3</v>
      </c>
      <c r="F1316" s="181" t="s">
        <v>1828</v>
      </c>
      <c r="H1316" s="182">
        <v>21.1</v>
      </c>
      <c r="I1316" s="183"/>
      <c r="L1316" s="179"/>
      <c r="M1316" s="184"/>
      <c r="N1316" s="185"/>
      <c r="O1316" s="185"/>
      <c r="P1316" s="185"/>
      <c r="Q1316" s="185"/>
      <c r="R1316" s="185"/>
      <c r="S1316" s="185"/>
      <c r="T1316" s="186"/>
      <c r="AT1316" s="180" t="s">
        <v>154</v>
      </c>
      <c r="AU1316" s="180" t="s">
        <v>152</v>
      </c>
      <c r="AV1316" s="12" t="s">
        <v>152</v>
      </c>
      <c r="AW1316" s="12" t="s">
        <v>36</v>
      </c>
      <c r="AX1316" s="12" t="s">
        <v>72</v>
      </c>
      <c r="AY1316" s="180" t="s">
        <v>143</v>
      </c>
    </row>
    <row r="1317" spans="2:65" s="14" customFormat="1" x14ac:dyDescent="0.3">
      <c r="B1317" s="200"/>
      <c r="D1317" s="171" t="s">
        <v>154</v>
      </c>
      <c r="E1317" s="201" t="s">
        <v>3</v>
      </c>
      <c r="F1317" s="202" t="s">
        <v>1829</v>
      </c>
      <c r="H1317" s="203">
        <v>438</v>
      </c>
      <c r="I1317" s="204"/>
      <c r="L1317" s="200"/>
      <c r="M1317" s="205"/>
      <c r="N1317" s="206"/>
      <c r="O1317" s="206"/>
      <c r="P1317" s="206"/>
      <c r="Q1317" s="206"/>
      <c r="R1317" s="206"/>
      <c r="S1317" s="206"/>
      <c r="T1317" s="207"/>
      <c r="AT1317" s="201" t="s">
        <v>154</v>
      </c>
      <c r="AU1317" s="201" t="s">
        <v>152</v>
      </c>
      <c r="AV1317" s="14" t="s">
        <v>163</v>
      </c>
      <c r="AW1317" s="14" t="s">
        <v>36</v>
      </c>
      <c r="AX1317" s="14" t="s">
        <v>72</v>
      </c>
      <c r="AY1317" s="201" t="s">
        <v>143</v>
      </c>
    </row>
    <row r="1318" spans="2:65" s="11" customFormat="1" x14ac:dyDescent="0.3">
      <c r="B1318" s="170"/>
      <c r="D1318" s="171" t="s">
        <v>154</v>
      </c>
      <c r="E1318" s="172" t="s">
        <v>3</v>
      </c>
      <c r="F1318" s="173" t="s">
        <v>1830</v>
      </c>
      <c r="H1318" s="174" t="s">
        <v>3</v>
      </c>
      <c r="I1318" s="175"/>
      <c r="L1318" s="170"/>
      <c r="M1318" s="176"/>
      <c r="N1318" s="177"/>
      <c r="O1318" s="177"/>
      <c r="P1318" s="177"/>
      <c r="Q1318" s="177"/>
      <c r="R1318" s="177"/>
      <c r="S1318" s="177"/>
      <c r="T1318" s="178"/>
      <c r="AT1318" s="174" t="s">
        <v>154</v>
      </c>
      <c r="AU1318" s="174" t="s">
        <v>152</v>
      </c>
      <c r="AV1318" s="11" t="s">
        <v>23</v>
      </c>
      <c r="AW1318" s="11" t="s">
        <v>36</v>
      </c>
      <c r="AX1318" s="11" t="s">
        <v>72</v>
      </c>
      <c r="AY1318" s="174" t="s">
        <v>143</v>
      </c>
    </row>
    <row r="1319" spans="2:65" s="12" customFormat="1" x14ac:dyDescent="0.3">
      <c r="B1319" s="179"/>
      <c r="D1319" s="171" t="s">
        <v>154</v>
      </c>
      <c r="E1319" s="180" t="s">
        <v>3</v>
      </c>
      <c r="F1319" s="181" t="s">
        <v>1831</v>
      </c>
      <c r="H1319" s="182">
        <v>304</v>
      </c>
      <c r="I1319" s="183"/>
      <c r="L1319" s="179"/>
      <c r="M1319" s="184"/>
      <c r="N1319" s="185"/>
      <c r="O1319" s="185"/>
      <c r="P1319" s="185"/>
      <c r="Q1319" s="185"/>
      <c r="R1319" s="185"/>
      <c r="S1319" s="185"/>
      <c r="T1319" s="186"/>
      <c r="AT1319" s="180" t="s">
        <v>154</v>
      </c>
      <c r="AU1319" s="180" t="s">
        <v>152</v>
      </c>
      <c r="AV1319" s="12" t="s">
        <v>152</v>
      </c>
      <c r="AW1319" s="12" t="s">
        <v>36</v>
      </c>
      <c r="AX1319" s="12" t="s">
        <v>72</v>
      </c>
      <c r="AY1319" s="180" t="s">
        <v>143</v>
      </c>
    </row>
    <row r="1320" spans="2:65" s="14" customFormat="1" x14ac:dyDescent="0.3">
      <c r="B1320" s="200"/>
      <c r="D1320" s="171" t="s">
        <v>154</v>
      </c>
      <c r="E1320" s="201" t="s">
        <v>3</v>
      </c>
      <c r="F1320" s="202" t="s">
        <v>256</v>
      </c>
      <c r="H1320" s="203">
        <v>304</v>
      </c>
      <c r="I1320" s="204"/>
      <c r="L1320" s="200"/>
      <c r="M1320" s="205"/>
      <c r="N1320" s="206"/>
      <c r="O1320" s="206"/>
      <c r="P1320" s="206"/>
      <c r="Q1320" s="206"/>
      <c r="R1320" s="206"/>
      <c r="S1320" s="206"/>
      <c r="T1320" s="207"/>
      <c r="AT1320" s="201" t="s">
        <v>154</v>
      </c>
      <c r="AU1320" s="201" t="s">
        <v>152</v>
      </c>
      <c r="AV1320" s="14" t="s">
        <v>163</v>
      </c>
      <c r="AW1320" s="14" t="s">
        <v>36</v>
      </c>
      <c r="AX1320" s="14" t="s">
        <v>72</v>
      </c>
      <c r="AY1320" s="201" t="s">
        <v>143</v>
      </c>
    </row>
    <row r="1321" spans="2:65" s="11" customFormat="1" x14ac:dyDescent="0.3">
      <c r="B1321" s="170"/>
      <c r="D1321" s="171" t="s">
        <v>154</v>
      </c>
      <c r="E1321" s="172" t="s">
        <v>3</v>
      </c>
      <c r="F1321" s="173" t="s">
        <v>1832</v>
      </c>
      <c r="H1321" s="174" t="s">
        <v>3</v>
      </c>
      <c r="I1321" s="175"/>
      <c r="L1321" s="170"/>
      <c r="M1321" s="176"/>
      <c r="N1321" s="177"/>
      <c r="O1321" s="177"/>
      <c r="P1321" s="177"/>
      <c r="Q1321" s="177"/>
      <c r="R1321" s="177"/>
      <c r="S1321" s="177"/>
      <c r="T1321" s="178"/>
      <c r="AT1321" s="174" t="s">
        <v>154</v>
      </c>
      <c r="AU1321" s="174" t="s">
        <v>152</v>
      </c>
      <c r="AV1321" s="11" t="s">
        <v>23</v>
      </c>
      <c r="AW1321" s="11" t="s">
        <v>36</v>
      </c>
      <c r="AX1321" s="11" t="s">
        <v>72</v>
      </c>
      <c r="AY1321" s="174" t="s">
        <v>143</v>
      </c>
    </row>
    <row r="1322" spans="2:65" s="11" customFormat="1" x14ac:dyDescent="0.3">
      <c r="B1322" s="170"/>
      <c r="D1322" s="171" t="s">
        <v>154</v>
      </c>
      <c r="E1322" s="172" t="s">
        <v>3</v>
      </c>
      <c r="F1322" s="173" t="s">
        <v>1833</v>
      </c>
      <c r="H1322" s="174" t="s">
        <v>3</v>
      </c>
      <c r="I1322" s="175"/>
      <c r="L1322" s="170"/>
      <c r="M1322" s="176"/>
      <c r="N1322" s="177"/>
      <c r="O1322" s="177"/>
      <c r="P1322" s="177"/>
      <c r="Q1322" s="177"/>
      <c r="R1322" s="177"/>
      <c r="S1322" s="177"/>
      <c r="T1322" s="178"/>
      <c r="AT1322" s="174" t="s">
        <v>154</v>
      </c>
      <c r="AU1322" s="174" t="s">
        <v>152</v>
      </c>
      <c r="AV1322" s="11" t="s">
        <v>23</v>
      </c>
      <c r="AW1322" s="11" t="s">
        <v>36</v>
      </c>
      <c r="AX1322" s="11" t="s">
        <v>72</v>
      </c>
      <c r="AY1322" s="174" t="s">
        <v>143</v>
      </c>
    </row>
    <row r="1323" spans="2:65" s="11" customFormat="1" x14ac:dyDescent="0.3">
      <c r="B1323" s="170"/>
      <c r="D1323" s="171" t="s">
        <v>154</v>
      </c>
      <c r="E1323" s="172" t="s">
        <v>3</v>
      </c>
      <c r="F1323" s="173" t="s">
        <v>1834</v>
      </c>
      <c r="H1323" s="174" t="s">
        <v>3</v>
      </c>
      <c r="I1323" s="175"/>
      <c r="L1323" s="170"/>
      <c r="M1323" s="176"/>
      <c r="N1323" s="177"/>
      <c r="O1323" s="177"/>
      <c r="P1323" s="177"/>
      <c r="Q1323" s="177"/>
      <c r="R1323" s="177"/>
      <c r="S1323" s="177"/>
      <c r="T1323" s="178"/>
      <c r="AT1323" s="174" t="s">
        <v>154</v>
      </c>
      <c r="AU1323" s="174" t="s">
        <v>152</v>
      </c>
      <c r="AV1323" s="11" t="s">
        <v>23</v>
      </c>
      <c r="AW1323" s="11" t="s">
        <v>36</v>
      </c>
      <c r="AX1323" s="11" t="s">
        <v>72</v>
      </c>
      <c r="AY1323" s="174" t="s">
        <v>143</v>
      </c>
    </row>
    <row r="1324" spans="2:65" s="12" customFormat="1" x14ac:dyDescent="0.3">
      <c r="B1324" s="179"/>
      <c r="D1324" s="171" t="s">
        <v>154</v>
      </c>
      <c r="E1324" s="180" t="s">
        <v>3</v>
      </c>
      <c r="F1324" s="181" t="s">
        <v>1835</v>
      </c>
      <c r="H1324" s="182">
        <v>13</v>
      </c>
      <c r="I1324" s="183"/>
      <c r="L1324" s="179"/>
      <c r="M1324" s="184"/>
      <c r="N1324" s="185"/>
      <c r="O1324" s="185"/>
      <c r="P1324" s="185"/>
      <c r="Q1324" s="185"/>
      <c r="R1324" s="185"/>
      <c r="S1324" s="185"/>
      <c r="T1324" s="186"/>
      <c r="AT1324" s="180" t="s">
        <v>154</v>
      </c>
      <c r="AU1324" s="180" t="s">
        <v>152</v>
      </c>
      <c r="AV1324" s="12" t="s">
        <v>152</v>
      </c>
      <c r="AW1324" s="12" t="s">
        <v>36</v>
      </c>
      <c r="AX1324" s="12" t="s">
        <v>72</v>
      </c>
      <c r="AY1324" s="180" t="s">
        <v>143</v>
      </c>
    </row>
    <row r="1325" spans="2:65" s="14" customFormat="1" x14ac:dyDescent="0.3">
      <c r="B1325" s="200"/>
      <c r="D1325" s="171" t="s">
        <v>154</v>
      </c>
      <c r="E1325" s="201" t="s">
        <v>3</v>
      </c>
      <c r="F1325" s="202" t="s">
        <v>262</v>
      </c>
      <c r="H1325" s="203">
        <v>13</v>
      </c>
      <c r="I1325" s="204"/>
      <c r="L1325" s="200"/>
      <c r="M1325" s="205"/>
      <c r="N1325" s="206"/>
      <c r="O1325" s="206"/>
      <c r="P1325" s="206"/>
      <c r="Q1325" s="206"/>
      <c r="R1325" s="206"/>
      <c r="S1325" s="206"/>
      <c r="T1325" s="207"/>
      <c r="AT1325" s="201" t="s">
        <v>154</v>
      </c>
      <c r="AU1325" s="201" t="s">
        <v>152</v>
      </c>
      <c r="AV1325" s="14" t="s">
        <v>163</v>
      </c>
      <c r="AW1325" s="14" t="s">
        <v>36</v>
      </c>
      <c r="AX1325" s="14" t="s">
        <v>72</v>
      </c>
      <c r="AY1325" s="201" t="s">
        <v>143</v>
      </c>
    </row>
    <row r="1326" spans="2:65" s="13" customFormat="1" x14ac:dyDescent="0.3">
      <c r="B1326" s="187"/>
      <c r="D1326" s="188" t="s">
        <v>154</v>
      </c>
      <c r="E1326" s="189" t="s">
        <v>3</v>
      </c>
      <c r="F1326" s="190" t="s">
        <v>159</v>
      </c>
      <c r="H1326" s="191">
        <v>850</v>
      </c>
      <c r="I1326" s="192"/>
      <c r="L1326" s="187"/>
      <c r="M1326" s="193"/>
      <c r="N1326" s="194"/>
      <c r="O1326" s="194"/>
      <c r="P1326" s="194"/>
      <c r="Q1326" s="194"/>
      <c r="R1326" s="194"/>
      <c r="S1326" s="194"/>
      <c r="T1326" s="195"/>
      <c r="AT1326" s="196" t="s">
        <v>154</v>
      </c>
      <c r="AU1326" s="196" t="s">
        <v>152</v>
      </c>
      <c r="AV1326" s="13" t="s">
        <v>151</v>
      </c>
      <c r="AW1326" s="13" t="s">
        <v>36</v>
      </c>
      <c r="AX1326" s="13" t="s">
        <v>23</v>
      </c>
      <c r="AY1326" s="196" t="s">
        <v>143</v>
      </c>
    </row>
    <row r="1327" spans="2:65" s="1" customFormat="1" ht="22.5" customHeight="1" x14ac:dyDescent="0.3">
      <c r="B1327" s="158"/>
      <c r="C1327" s="211" t="s">
        <v>1836</v>
      </c>
      <c r="D1327" s="211" t="s">
        <v>295</v>
      </c>
      <c r="E1327" s="212" t="s">
        <v>1837</v>
      </c>
      <c r="F1327" s="213" t="s">
        <v>1838</v>
      </c>
      <c r="G1327" s="214" t="s">
        <v>149</v>
      </c>
      <c r="H1327" s="215">
        <v>97</v>
      </c>
      <c r="I1327" s="325">
        <v>0</v>
      </c>
      <c r="J1327" s="216">
        <f>ROUND(I1327*H1327,2)</f>
        <v>0</v>
      </c>
      <c r="K1327" s="213" t="s">
        <v>150</v>
      </c>
      <c r="L1327" s="217"/>
      <c r="M1327" s="218" t="s">
        <v>3</v>
      </c>
      <c r="N1327" s="219" t="s">
        <v>44</v>
      </c>
      <c r="O1327" s="35"/>
      <c r="P1327" s="167">
        <f>O1327*H1327</f>
        <v>0</v>
      </c>
      <c r="Q1327" s="167">
        <v>2.8E-3</v>
      </c>
      <c r="R1327" s="167">
        <f>Q1327*H1327</f>
        <v>0.27160000000000001</v>
      </c>
      <c r="S1327" s="167">
        <v>0</v>
      </c>
      <c r="T1327" s="168">
        <f>S1327*H1327</f>
        <v>0</v>
      </c>
      <c r="AR1327" s="18" t="s">
        <v>375</v>
      </c>
      <c r="AT1327" s="18" t="s">
        <v>295</v>
      </c>
      <c r="AU1327" s="18" t="s">
        <v>152</v>
      </c>
      <c r="AY1327" s="18" t="s">
        <v>143</v>
      </c>
      <c r="BE1327" s="169">
        <f>IF(N1327="základní",J1327,0)</f>
        <v>0</v>
      </c>
      <c r="BF1327" s="169">
        <f>IF(N1327="snížená",J1327,0)</f>
        <v>0</v>
      </c>
      <c r="BG1327" s="169">
        <f>IF(N1327="zákl. přenesená",J1327,0)</f>
        <v>0</v>
      </c>
      <c r="BH1327" s="169">
        <f>IF(N1327="sníž. přenesená",J1327,0)</f>
        <v>0</v>
      </c>
      <c r="BI1327" s="169">
        <f>IF(N1327="nulová",J1327,0)</f>
        <v>0</v>
      </c>
      <c r="BJ1327" s="18" t="s">
        <v>152</v>
      </c>
      <c r="BK1327" s="169">
        <f>ROUND(I1327*H1327,2)</f>
        <v>0</v>
      </c>
      <c r="BL1327" s="18" t="s">
        <v>247</v>
      </c>
      <c r="BM1327" s="18" t="s">
        <v>1839</v>
      </c>
    </row>
    <row r="1328" spans="2:65" s="11" customFormat="1" x14ac:dyDescent="0.3">
      <c r="B1328" s="170"/>
      <c r="D1328" s="171" t="s">
        <v>154</v>
      </c>
      <c r="E1328" s="172" t="s">
        <v>3</v>
      </c>
      <c r="F1328" s="173" t="s">
        <v>524</v>
      </c>
      <c r="H1328" s="174" t="s">
        <v>3</v>
      </c>
      <c r="I1328" s="175"/>
      <c r="L1328" s="170"/>
      <c r="M1328" s="176"/>
      <c r="N1328" s="177"/>
      <c r="O1328" s="177"/>
      <c r="P1328" s="177"/>
      <c r="Q1328" s="177"/>
      <c r="R1328" s="177"/>
      <c r="S1328" s="177"/>
      <c r="T1328" s="178"/>
      <c r="AT1328" s="174" t="s">
        <v>154</v>
      </c>
      <c r="AU1328" s="174" t="s">
        <v>152</v>
      </c>
      <c r="AV1328" s="11" t="s">
        <v>23</v>
      </c>
      <c r="AW1328" s="11" t="s">
        <v>36</v>
      </c>
      <c r="AX1328" s="11" t="s">
        <v>72</v>
      </c>
      <c r="AY1328" s="174" t="s">
        <v>143</v>
      </c>
    </row>
    <row r="1329" spans="2:65" s="11" customFormat="1" x14ac:dyDescent="0.3">
      <c r="B1329" s="170"/>
      <c r="D1329" s="171" t="s">
        <v>154</v>
      </c>
      <c r="E1329" s="172" t="s">
        <v>3</v>
      </c>
      <c r="F1329" s="173" t="s">
        <v>1840</v>
      </c>
      <c r="H1329" s="174" t="s">
        <v>3</v>
      </c>
      <c r="I1329" s="175"/>
      <c r="L1329" s="170"/>
      <c r="M1329" s="176"/>
      <c r="N1329" s="177"/>
      <c r="O1329" s="177"/>
      <c r="P1329" s="177"/>
      <c r="Q1329" s="177"/>
      <c r="R1329" s="177"/>
      <c r="S1329" s="177"/>
      <c r="T1329" s="178"/>
      <c r="AT1329" s="174" t="s">
        <v>154</v>
      </c>
      <c r="AU1329" s="174" t="s">
        <v>152</v>
      </c>
      <c r="AV1329" s="11" t="s">
        <v>23</v>
      </c>
      <c r="AW1329" s="11" t="s">
        <v>36</v>
      </c>
      <c r="AX1329" s="11" t="s">
        <v>72</v>
      </c>
      <c r="AY1329" s="174" t="s">
        <v>143</v>
      </c>
    </row>
    <row r="1330" spans="2:65" s="11" customFormat="1" x14ac:dyDescent="0.3">
      <c r="B1330" s="170"/>
      <c r="D1330" s="171" t="s">
        <v>154</v>
      </c>
      <c r="E1330" s="172" t="s">
        <v>3</v>
      </c>
      <c r="F1330" s="173" t="s">
        <v>981</v>
      </c>
      <c r="H1330" s="174" t="s">
        <v>3</v>
      </c>
      <c r="I1330" s="175"/>
      <c r="L1330" s="170"/>
      <c r="M1330" s="176"/>
      <c r="N1330" s="177"/>
      <c r="O1330" s="177"/>
      <c r="P1330" s="177"/>
      <c r="Q1330" s="177"/>
      <c r="R1330" s="177"/>
      <c r="S1330" s="177"/>
      <c r="T1330" s="178"/>
      <c r="AT1330" s="174" t="s">
        <v>154</v>
      </c>
      <c r="AU1330" s="174" t="s">
        <v>152</v>
      </c>
      <c r="AV1330" s="11" t="s">
        <v>23</v>
      </c>
      <c r="AW1330" s="11" t="s">
        <v>36</v>
      </c>
      <c r="AX1330" s="11" t="s">
        <v>72</v>
      </c>
      <c r="AY1330" s="174" t="s">
        <v>143</v>
      </c>
    </row>
    <row r="1331" spans="2:65" s="12" customFormat="1" x14ac:dyDescent="0.3">
      <c r="B1331" s="179"/>
      <c r="D1331" s="188" t="s">
        <v>154</v>
      </c>
      <c r="E1331" s="197" t="s">
        <v>3</v>
      </c>
      <c r="F1331" s="198" t="s">
        <v>1841</v>
      </c>
      <c r="H1331" s="199">
        <v>97</v>
      </c>
      <c r="I1331" s="183"/>
      <c r="L1331" s="179"/>
      <c r="M1331" s="184"/>
      <c r="N1331" s="185"/>
      <c r="O1331" s="185"/>
      <c r="P1331" s="185"/>
      <c r="Q1331" s="185"/>
      <c r="R1331" s="185"/>
      <c r="S1331" s="185"/>
      <c r="T1331" s="186"/>
      <c r="AT1331" s="180" t="s">
        <v>154</v>
      </c>
      <c r="AU1331" s="180" t="s">
        <v>152</v>
      </c>
      <c r="AV1331" s="12" t="s">
        <v>152</v>
      </c>
      <c r="AW1331" s="12" t="s">
        <v>36</v>
      </c>
      <c r="AX1331" s="12" t="s">
        <v>23</v>
      </c>
      <c r="AY1331" s="180" t="s">
        <v>143</v>
      </c>
    </row>
    <row r="1332" spans="2:65" s="1" customFormat="1" ht="22.5" customHeight="1" x14ac:dyDescent="0.3">
      <c r="B1332" s="158"/>
      <c r="C1332" s="211" t="s">
        <v>1842</v>
      </c>
      <c r="D1332" s="211" t="s">
        <v>295</v>
      </c>
      <c r="E1332" s="212" t="s">
        <v>1843</v>
      </c>
      <c r="F1332" s="213" t="s">
        <v>1844</v>
      </c>
      <c r="G1332" s="214" t="s">
        <v>149</v>
      </c>
      <c r="H1332" s="215">
        <v>224</v>
      </c>
      <c r="I1332" s="325">
        <v>0</v>
      </c>
      <c r="J1332" s="216">
        <f>ROUND(I1332*H1332,2)</f>
        <v>0</v>
      </c>
      <c r="K1332" s="213" t="s">
        <v>150</v>
      </c>
      <c r="L1332" s="217"/>
      <c r="M1332" s="218" t="s">
        <v>3</v>
      </c>
      <c r="N1332" s="219" t="s">
        <v>44</v>
      </c>
      <c r="O1332" s="35"/>
      <c r="P1332" s="167">
        <f>O1332*H1332</f>
        <v>0</v>
      </c>
      <c r="Q1332" s="167">
        <v>1.75E-3</v>
      </c>
      <c r="R1332" s="167">
        <f>Q1332*H1332</f>
        <v>0.39200000000000002</v>
      </c>
      <c r="S1332" s="167">
        <v>0</v>
      </c>
      <c r="T1332" s="168">
        <f>S1332*H1332</f>
        <v>0</v>
      </c>
      <c r="AR1332" s="18" t="s">
        <v>375</v>
      </c>
      <c r="AT1332" s="18" t="s">
        <v>295</v>
      </c>
      <c r="AU1332" s="18" t="s">
        <v>152</v>
      </c>
      <c r="AY1332" s="18" t="s">
        <v>143</v>
      </c>
      <c r="BE1332" s="169">
        <f>IF(N1332="základní",J1332,0)</f>
        <v>0</v>
      </c>
      <c r="BF1332" s="169">
        <f>IF(N1332="snížená",J1332,0)</f>
        <v>0</v>
      </c>
      <c r="BG1332" s="169">
        <f>IF(N1332="zákl. přenesená",J1332,0)</f>
        <v>0</v>
      </c>
      <c r="BH1332" s="169">
        <f>IF(N1332="sníž. přenesená",J1332,0)</f>
        <v>0</v>
      </c>
      <c r="BI1332" s="169">
        <f>IF(N1332="nulová",J1332,0)</f>
        <v>0</v>
      </c>
      <c r="BJ1332" s="18" t="s">
        <v>152</v>
      </c>
      <c r="BK1332" s="169">
        <f>ROUND(I1332*H1332,2)</f>
        <v>0</v>
      </c>
      <c r="BL1332" s="18" t="s">
        <v>247</v>
      </c>
      <c r="BM1332" s="18" t="s">
        <v>1845</v>
      </c>
    </row>
    <row r="1333" spans="2:65" s="11" customFormat="1" x14ac:dyDescent="0.3">
      <c r="B1333" s="170"/>
      <c r="D1333" s="171" t="s">
        <v>154</v>
      </c>
      <c r="E1333" s="172" t="s">
        <v>3</v>
      </c>
      <c r="F1333" s="173" t="s">
        <v>524</v>
      </c>
      <c r="H1333" s="174" t="s">
        <v>3</v>
      </c>
      <c r="I1333" s="175"/>
      <c r="L1333" s="170"/>
      <c r="M1333" s="176"/>
      <c r="N1333" s="177"/>
      <c r="O1333" s="177"/>
      <c r="P1333" s="177"/>
      <c r="Q1333" s="177"/>
      <c r="R1333" s="177"/>
      <c r="S1333" s="177"/>
      <c r="T1333" s="178"/>
      <c r="AT1333" s="174" t="s">
        <v>154</v>
      </c>
      <c r="AU1333" s="174" t="s">
        <v>152</v>
      </c>
      <c r="AV1333" s="11" t="s">
        <v>23</v>
      </c>
      <c r="AW1333" s="11" t="s">
        <v>36</v>
      </c>
      <c r="AX1333" s="11" t="s">
        <v>72</v>
      </c>
      <c r="AY1333" s="174" t="s">
        <v>143</v>
      </c>
    </row>
    <row r="1334" spans="2:65" s="11" customFormat="1" x14ac:dyDescent="0.3">
      <c r="B1334" s="170"/>
      <c r="D1334" s="171" t="s">
        <v>154</v>
      </c>
      <c r="E1334" s="172" t="s">
        <v>3</v>
      </c>
      <c r="F1334" s="173" t="s">
        <v>1846</v>
      </c>
      <c r="H1334" s="174" t="s">
        <v>3</v>
      </c>
      <c r="I1334" s="175"/>
      <c r="L1334" s="170"/>
      <c r="M1334" s="176"/>
      <c r="N1334" s="177"/>
      <c r="O1334" s="177"/>
      <c r="P1334" s="177"/>
      <c r="Q1334" s="177"/>
      <c r="R1334" s="177"/>
      <c r="S1334" s="177"/>
      <c r="T1334" s="178"/>
      <c r="AT1334" s="174" t="s">
        <v>154</v>
      </c>
      <c r="AU1334" s="174" t="s">
        <v>152</v>
      </c>
      <c r="AV1334" s="11" t="s">
        <v>23</v>
      </c>
      <c r="AW1334" s="11" t="s">
        <v>36</v>
      </c>
      <c r="AX1334" s="11" t="s">
        <v>72</v>
      </c>
      <c r="AY1334" s="174" t="s">
        <v>143</v>
      </c>
    </row>
    <row r="1335" spans="2:65" s="11" customFormat="1" x14ac:dyDescent="0.3">
      <c r="B1335" s="170"/>
      <c r="D1335" s="171" t="s">
        <v>154</v>
      </c>
      <c r="E1335" s="172" t="s">
        <v>3</v>
      </c>
      <c r="F1335" s="173" t="s">
        <v>1847</v>
      </c>
      <c r="H1335" s="174" t="s">
        <v>3</v>
      </c>
      <c r="I1335" s="175"/>
      <c r="L1335" s="170"/>
      <c r="M1335" s="176"/>
      <c r="N1335" s="177"/>
      <c r="O1335" s="177"/>
      <c r="P1335" s="177"/>
      <c r="Q1335" s="177"/>
      <c r="R1335" s="177"/>
      <c r="S1335" s="177"/>
      <c r="T1335" s="178"/>
      <c r="AT1335" s="174" t="s">
        <v>154</v>
      </c>
      <c r="AU1335" s="174" t="s">
        <v>152</v>
      </c>
      <c r="AV1335" s="11" t="s">
        <v>23</v>
      </c>
      <c r="AW1335" s="11" t="s">
        <v>36</v>
      </c>
      <c r="AX1335" s="11" t="s">
        <v>72</v>
      </c>
      <c r="AY1335" s="174" t="s">
        <v>143</v>
      </c>
    </row>
    <row r="1336" spans="2:65" s="12" customFormat="1" x14ac:dyDescent="0.3">
      <c r="B1336" s="179"/>
      <c r="D1336" s="188" t="s">
        <v>154</v>
      </c>
      <c r="E1336" s="197" t="s">
        <v>3</v>
      </c>
      <c r="F1336" s="198" t="s">
        <v>1848</v>
      </c>
      <c r="H1336" s="199">
        <v>224</v>
      </c>
      <c r="I1336" s="183"/>
      <c r="L1336" s="179"/>
      <c r="M1336" s="184"/>
      <c r="N1336" s="185"/>
      <c r="O1336" s="185"/>
      <c r="P1336" s="185"/>
      <c r="Q1336" s="185"/>
      <c r="R1336" s="185"/>
      <c r="S1336" s="185"/>
      <c r="T1336" s="186"/>
      <c r="AT1336" s="180" t="s">
        <v>154</v>
      </c>
      <c r="AU1336" s="180" t="s">
        <v>152</v>
      </c>
      <c r="AV1336" s="12" t="s">
        <v>152</v>
      </c>
      <c r="AW1336" s="12" t="s">
        <v>36</v>
      </c>
      <c r="AX1336" s="12" t="s">
        <v>23</v>
      </c>
      <c r="AY1336" s="180" t="s">
        <v>143</v>
      </c>
    </row>
    <row r="1337" spans="2:65" s="1" customFormat="1" ht="22.5" customHeight="1" x14ac:dyDescent="0.3">
      <c r="B1337" s="158"/>
      <c r="C1337" s="211" t="s">
        <v>1849</v>
      </c>
      <c r="D1337" s="211" t="s">
        <v>295</v>
      </c>
      <c r="E1337" s="212" t="s">
        <v>1850</v>
      </c>
      <c r="F1337" s="213" t="s">
        <v>1851</v>
      </c>
      <c r="G1337" s="214" t="s">
        <v>149</v>
      </c>
      <c r="H1337" s="215">
        <v>224</v>
      </c>
      <c r="I1337" s="325">
        <v>0</v>
      </c>
      <c r="J1337" s="216">
        <f>ROUND(I1337*H1337,2)</f>
        <v>0</v>
      </c>
      <c r="K1337" s="213" t="s">
        <v>150</v>
      </c>
      <c r="L1337" s="217"/>
      <c r="M1337" s="218" t="s">
        <v>3</v>
      </c>
      <c r="N1337" s="219" t="s">
        <v>44</v>
      </c>
      <c r="O1337" s="35"/>
      <c r="P1337" s="167">
        <f>O1337*H1337</f>
        <v>0</v>
      </c>
      <c r="Q1337" s="167">
        <v>6.9999999999999999E-4</v>
      </c>
      <c r="R1337" s="167">
        <f>Q1337*H1337</f>
        <v>0.15679999999999999</v>
      </c>
      <c r="S1337" s="167">
        <v>0</v>
      </c>
      <c r="T1337" s="168">
        <f>S1337*H1337</f>
        <v>0</v>
      </c>
      <c r="AR1337" s="18" t="s">
        <v>375</v>
      </c>
      <c r="AT1337" s="18" t="s">
        <v>295</v>
      </c>
      <c r="AU1337" s="18" t="s">
        <v>152</v>
      </c>
      <c r="AY1337" s="18" t="s">
        <v>143</v>
      </c>
      <c r="BE1337" s="169">
        <f>IF(N1337="základní",J1337,0)</f>
        <v>0</v>
      </c>
      <c r="BF1337" s="169">
        <f>IF(N1337="snížená",J1337,0)</f>
        <v>0</v>
      </c>
      <c r="BG1337" s="169">
        <f>IF(N1337="zákl. přenesená",J1337,0)</f>
        <v>0</v>
      </c>
      <c r="BH1337" s="169">
        <f>IF(N1337="sníž. přenesená",J1337,0)</f>
        <v>0</v>
      </c>
      <c r="BI1337" s="169">
        <f>IF(N1337="nulová",J1337,0)</f>
        <v>0</v>
      </c>
      <c r="BJ1337" s="18" t="s">
        <v>152</v>
      </c>
      <c r="BK1337" s="169">
        <f>ROUND(I1337*H1337,2)</f>
        <v>0</v>
      </c>
      <c r="BL1337" s="18" t="s">
        <v>247</v>
      </c>
      <c r="BM1337" s="18" t="s">
        <v>1852</v>
      </c>
    </row>
    <row r="1338" spans="2:65" s="11" customFormat="1" x14ac:dyDescent="0.3">
      <c r="B1338" s="170"/>
      <c r="D1338" s="171" t="s">
        <v>154</v>
      </c>
      <c r="E1338" s="172" t="s">
        <v>3</v>
      </c>
      <c r="F1338" s="173" t="s">
        <v>524</v>
      </c>
      <c r="H1338" s="174" t="s">
        <v>3</v>
      </c>
      <c r="I1338" s="175"/>
      <c r="L1338" s="170"/>
      <c r="M1338" s="176"/>
      <c r="N1338" s="177"/>
      <c r="O1338" s="177"/>
      <c r="P1338" s="177"/>
      <c r="Q1338" s="177"/>
      <c r="R1338" s="177"/>
      <c r="S1338" s="177"/>
      <c r="T1338" s="178"/>
      <c r="AT1338" s="174" t="s">
        <v>154</v>
      </c>
      <c r="AU1338" s="174" t="s">
        <v>152</v>
      </c>
      <c r="AV1338" s="11" t="s">
        <v>23</v>
      </c>
      <c r="AW1338" s="11" t="s">
        <v>36</v>
      </c>
      <c r="AX1338" s="11" t="s">
        <v>72</v>
      </c>
      <c r="AY1338" s="174" t="s">
        <v>143</v>
      </c>
    </row>
    <row r="1339" spans="2:65" s="11" customFormat="1" x14ac:dyDescent="0.3">
      <c r="B1339" s="170"/>
      <c r="D1339" s="171" t="s">
        <v>154</v>
      </c>
      <c r="E1339" s="172" t="s">
        <v>3</v>
      </c>
      <c r="F1339" s="173" t="s">
        <v>1846</v>
      </c>
      <c r="H1339" s="174" t="s">
        <v>3</v>
      </c>
      <c r="I1339" s="175"/>
      <c r="L1339" s="170"/>
      <c r="M1339" s="176"/>
      <c r="N1339" s="177"/>
      <c r="O1339" s="177"/>
      <c r="P1339" s="177"/>
      <c r="Q1339" s="177"/>
      <c r="R1339" s="177"/>
      <c r="S1339" s="177"/>
      <c r="T1339" s="178"/>
      <c r="AT1339" s="174" t="s">
        <v>154</v>
      </c>
      <c r="AU1339" s="174" t="s">
        <v>152</v>
      </c>
      <c r="AV1339" s="11" t="s">
        <v>23</v>
      </c>
      <c r="AW1339" s="11" t="s">
        <v>36</v>
      </c>
      <c r="AX1339" s="11" t="s">
        <v>72</v>
      </c>
      <c r="AY1339" s="174" t="s">
        <v>143</v>
      </c>
    </row>
    <row r="1340" spans="2:65" s="11" customFormat="1" x14ac:dyDescent="0.3">
      <c r="B1340" s="170"/>
      <c r="D1340" s="171" t="s">
        <v>154</v>
      </c>
      <c r="E1340" s="172" t="s">
        <v>3</v>
      </c>
      <c r="F1340" s="173" t="s">
        <v>1847</v>
      </c>
      <c r="H1340" s="174" t="s">
        <v>3</v>
      </c>
      <c r="I1340" s="175"/>
      <c r="L1340" s="170"/>
      <c r="M1340" s="176"/>
      <c r="N1340" s="177"/>
      <c r="O1340" s="177"/>
      <c r="P1340" s="177"/>
      <c r="Q1340" s="177"/>
      <c r="R1340" s="177"/>
      <c r="S1340" s="177"/>
      <c r="T1340" s="178"/>
      <c r="AT1340" s="174" t="s">
        <v>154</v>
      </c>
      <c r="AU1340" s="174" t="s">
        <v>152</v>
      </c>
      <c r="AV1340" s="11" t="s">
        <v>23</v>
      </c>
      <c r="AW1340" s="11" t="s">
        <v>36</v>
      </c>
      <c r="AX1340" s="11" t="s">
        <v>72</v>
      </c>
      <c r="AY1340" s="174" t="s">
        <v>143</v>
      </c>
    </row>
    <row r="1341" spans="2:65" s="12" customFormat="1" x14ac:dyDescent="0.3">
      <c r="B1341" s="179"/>
      <c r="D1341" s="188" t="s">
        <v>154</v>
      </c>
      <c r="E1341" s="197" t="s">
        <v>3</v>
      </c>
      <c r="F1341" s="198" t="s">
        <v>1848</v>
      </c>
      <c r="H1341" s="199">
        <v>224</v>
      </c>
      <c r="I1341" s="183"/>
      <c r="L1341" s="179"/>
      <c r="M1341" s="184"/>
      <c r="N1341" s="185"/>
      <c r="O1341" s="185"/>
      <c r="P1341" s="185"/>
      <c r="Q1341" s="185"/>
      <c r="R1341" s="185"/>
      <c r="S1341" s="185"/>
      <c r="T1341" s="186"/>
      <c r="AT1341" s="180" t="s">
        <v>154</v>
      </c>
      <c r="AU1341" s="180" t="s">
        <v>152</v>
      </c>
      <c r="AV1341" s="12" t="s">
        <v>152</v>
      </c>
      <c r="AW1341" s="12" t="s">
        <v>36</v>
      </c>
      <c r="AX1341" s="12" t="s">
        <v>23</v>
      </c>
      <c r="AY1341" s="180" t="s">
        <v>143</v>
      </c>
    </row>
    <row r="1342" spans="2:65" s="1" customFormat="1" ht="22.5" customHeight="1" x14ac:dyDescent="0.3">
      <c r="B1342" s="158"/>
      <c r="C1342" s="211" t="s">
        <v>1853</v>
      </c>
      <c r="D1342" s="211" t="s">
        <v>295</v>
      </c>
      <c r="E1342" s="212" t="s">
        <v>1854</v>
      </c>
      <c r="F1342" s="213" t="s">
        <v>1855</v>
      </c>
      <c r="G1342" s="214" t="s">
        <v>149</v>
      </c>
      <c r="H1342" s="215">
        <v>311</v>
      </c>
      <c r="I1342" s="325">
        <v>0</v>
      </c>
      <c r="J1342" s="216">
        <f>ROUND(I1342*H1342,2)</f>
        <v>0</v>
      </c>
      <c r="K1342" s="213" t="s">
        <v>150</v>
      </c>
      <c r="L1342" s="217"/>
      <c r="M1342" s="218" t="s">
        <v>3</v>
      </c>
      <c r="N1342" s="219" t="s">
        <v>44</v>
      </c>
      <c r="O1342" s="35"/>
      <c r="P1342" s="167">
        <f>O1342*H1342</f>
        <v>0</v>
      </c>
      <c r="Q1342" s="167">
        <v>4.4799999999999996E-3</v>
      </c>
      <c r="R1342" s="167">
        <f>Q1342*H1342</f>
        <v>1.3932799999999999</v>
      </c>
      <c r="S1342" s="167">
        <v>0</v>
      </c>
      <c r="T1342" s="168">
        <f>S1342*H1342</f>
        <v>0</v>
      </c>
      <c r="AR1342" s="18" t="s">
        <v>375</v>
      </c>
      <c r="AT1342" s="18" t="s">
        <v>295</v>
      </c>
      <c r="AU1342" s="18" t="s">
        <v>152</v>
      </c>
      <c r="AY1342" s="18" t="s">
        <v>143</v>
      </c>
      <c r="BE1342" s="169">
        <f>IF(N1342="základní",J1342,0)</f>
        <v>0</v>
      </c>
      <c r="BF1342" s="169">
        <f>IF(N1342="snížená",J1342,0)</f>
        <v>0</v>
      </c>
      <c r="BG1342" s="169">
        <f>IF(N1342="zákl. přenesená",J1342,0)</f>
        <v>0</v>
      </c>
      <c r="BH1342" s="169">
        <f>IF(N1342="sníž. přenesená",J1342,0)</f>
        <v>0</v>
      </c>
      <c r="BI1342" s="169">
        <f>IF(N1342="nulová",J1342,0)</f>
        <v>0</v>
      </c>
      <c r="BJ1342" s="18" t="s">
        <v>152</v>
      </c>
      <c r="BK1342" s="169">
        <f>ROUND(I1342*H1342,2)</f>
        <v>0</v>
      </c>
      <c r="BL1342" s="18" t="s">
        <v>247</v>
      </c>
      <c r="BM1342" s="18" t="s">
        <v>1856</v>
      </c>
    </row>
    <row r="1343" spans="2:65" s="11" customFormat="1" x14ac:dyDescent="0.3">
      <c r="B1343" s="170"/>
      <c r="D1343" s="171" t="s">
        <v>154</v>
      </c>
      <c r="E1343" s="172" t="s">
        <v>3</v>
      </c>
      <c r="F1343" s="173" t="s">
        <v>524</v>
      </c>
      <c r="H1343" s="174" t="s">
        <v>3</v>
      </c>
      <c r="I1343" s="175"/>
      <c r="L1343" s="170"/>
      <c r="M1343" s="176"/>
      <c r="N1343" s="177"/>
      <c r="O1343" s="177"/>
      <c r="P1343" s="177"/>
      <c r="Q1343" s="177"/>
      <c r="R1343" s="177"/>
      <c r="S1343" s="177"/>
      <c r="T1343" s="178"/>
      <c r="AT1343" s="174" t="s">
        <v>154</v>
      </c>
      <c r="AU1343" s="174" t="s">
        <v>152</v>
      </c>
      <c r="AV1343" s="11" t="s">
        <v>23</v>
      </c>
      <c r="AW1343" s="11" t="s">
        <v>36</v>
      </c>
      <c r="AX1343" s="11" t="s">
        <v>72</v>
      </c>
      <c r="AY1343" s="174" t="s">
        <v>143</v>
      </c>
    </row>
    <row r="1344" spans="2:65" s="11" customFormat="1" x14ac:dyDescent="0.3">
      <c r="B1344" s="170"/>
      <c r="D1344" s="171" t="s">
        <v>154</v>
      </c>
      <c r="E1344" s="172" t="s">
        <v>3</v>
      </c>
      <c r="F1344" s="173" t="s">
        <v>1857</v>
      </c>
      <c r="H1344" s="174" t="s">
        <v>3</v>
      </c>
      <c r="I1344" s="175"/>
      <c r="L1344" s="170"/>
      <c r="M1344" s="176"/>
      <c r="N1344" s="177"/>
      <c r="O1344" s="177"/>
      <c r="P1344" s="177"/>
      <c r="Q1344" s="177"/>
      <c r="R1344" s="177"/>
      <c r="S1344" s="177"/>
      <c r="T1344" s="178"/>
      <c r="AT1344" s="174" t="s">
        <v>154</v>
      </c>
      <c r="AU1344" s="174" t="s">
        <v>152</v>
      </c>
      <c r="AV1344" s="11" t="s">
        <v>23</v>
      </c>
      <c r="AW1344" s="11" t="s">
        <v>36</v>
      </c>
      <c r="AX1344" s="11" t="s">
        <v>72</v>
      </c>
      <c r="AY1344" s="174" t="s">
        <v>143</v>
      </c>
    </row>
    <row r="1345" spans="2:65" s="12" customFormat="1" x14ac:dyDescent="0.3">
      <c r="B1345" s="179"/>
      <c r="D1345" s="188" t="s">
        <v>154</v>
      </c>
      <c r="E1345" s="197" t="s">
        <v>3</v>
      </c>
      <c r="F1345" s="198" t="s">
        <v>1858</v>
      </c>
      <c r="H1345" s="199">
        <v>311</v>
      </c>
      <c r="I1345" s="183"/>
      <c r="L1345" s="179"/>
      <c r="M1345" s="184"/>
      <c r="N1345" s="185"/>
      <c r="O1345" s="185"/>
      <c r="P1345" s="185"/>
      <c r="Q1345" s="185"/>
      <c r="R1345" s="185"/>
      <c r="S1345" s="185"/>
      <c r="T1345" s="186"/>
      <c r="AT1345" s="180" t="s">
        <v>154</v>
      </c>
      <c r="AU1345" s="180" t="s">
        <v>152</v>
      </c>
      <c r="AV1345" s="12" t="s">
        <v>152</v>
      </c>
      <c r="AW1345" s="12" t="s">
        <v>36</v>
      </c>
      <c r="AX1345" s="12" t="s">
        <v>23</v>
      </c>
      <c r="AY1345" s="180" t="s">
        <v>143</v>
      </c>
    </row>
    <row r="1346" spans="2:65" s="1" customFormat="1" ht="22.5" customHeight="1" x14ac:dyDescent="0.3">
      <c r="B1346" s="158"/>
      <c r="C1346" s="211" t="s">
        <v>1859</v>
      </c>
      <c r="D1346" s="211" t="s">
        <v>295</v>
      </c>
      <c r="E1346" s="212" t="s">
        <v>1860</v>
      </c>
      <c r="F1346" s="213" t="s">
        <v>1861</v>
      </c>
      <c r="G1346" s="214" t="s">
        <v>149</v>
      </c>
      <c r="H1346" s="215">
        <v>14</v>
      </c>
      <c r="I1346" s="325">
        <v>0</v>
      </c>
      <c r="J1346" s="216">
        <f>ROUND(I1346*H1346,2)</f>
        <v>0</v>
      </c>
      <c r="K1346" s="213" t="s">
        <v>3</v>
      </c>
      <c r="L1346" s="217"/>
      <c r="M1346" s="218" t="s">
        <v>3</v>
      </c>
      <c r="N1346" s="219" t="s">
        <v>44</v>
      </c>
      <c r="O1346" s="35"/>
      <c r="P1346" s="167">
        <f>O1346*H1346</f>
        <v>0</v>
      </c>
      <c r="Q1346" s="167">
        <v>3.3600000000000001E-3</v>
      </c>
      <c r="R1346" s="167">
        <f>Q1346*H1346</f>
        <v>4.7039999999999998E-2</v>
      </c>
      <c r="S1346" s="167">
        <v>0</v>
      </c>
      <c r="T1346" s="168">
        <f>S1346*H1346</f>
        <v>0</v>
      </c>
      <c r="AR1346" s="18" t="s">
        <v>375</v>
      </c>
      <c r="AT1346" s="18" t="s">
        <v>295</v>
      </c>
      <c r="AU1346" s="18" t="s">
        <v>152</v>
      </c>
      <c r="AY1346" s="18" t="s">
        <v>143</v>
      </c>
      <c r="BE1346" s="169">
        <f>IF(N1346="základní",J1346,0)</f>
        <v>0</v>
      </c>
      <c r="BF1346" s="169">
        <f>IF(N1346="snížená",J1346,0)</f>
        <v>0</v>
      </c>
      <c r="BG1346" s="169">
        <f>IF(N1346="zákl. přenesená",J1346,0)</f>
        <v>0</v>
      </c>
      <c r="BH1346" s="169">
        <f>IF(N1346="sníž. přenesená",J1346,0)</f>
        <v>0</v>
      </c>
      <c r="BI1346" s="169">
        <f>IF(N1346="nulová",J1346,0)</f>
        <v>0</v>
      </c>
      <c r="BJ1346" s="18" t="s">
        <v>152</v>
      </c>
      <c r="BK1346" s="169">
        <f>ROUND(I1346*H1346,2)</f>
        <v>0</v>
      </c>
      <c r="BL1346" s="18" t="s">
        <v>247</v>
      </c>
      <c r="BM1346" s="18" t="s">
        <v>1862</v>
      </c>
    </row>
    <row r="1347" spans="2:65" s="11" customFormat="1" x14ac:dyDescent="0.3">
      <c r="B1347" s="170"/>
      <c r="D1347" s="171" t="s">
        <v>154</v>
      </c>
      <c r="E1347" s="172" t="s">
        <v>3</v>
      </c>
      <c r="F1347" s="173" t="s">
        <v>524</v>
      </c>
      <c r="H1347" s="174" t="s">
        <v>3</v>
      </c>
      <c r="I1347" s="175"/>
      <c r="L1347" s="170"/>
      <c r="M1347" s="176"/>
      <c r="N1347" s="177"/>
      <c r="O1347" s="177"/>
      <c r="P1347" s="177"/>
      <c r="Q1347" s="177"/>
      <c r="R1347" s="177"/>
      <c r="S1347" s="177"/>
      <c r="T1347" s="178"/>
      <c r="AT1347" s="174" t="s">
        <v>154</v>
      </c>
      <c r="AU1347" s="174" t="s">
        <v>152</v>
      </c>
      <c r="AV1347" s="11" t="s">
        <v>23</v>
      </c>
      <c r="AW1347" s="11" t="s">
        <v>36</v>
      </c>
      <c r="AX1347" s="11" t="s">
        <v>72</v>
      </c>
      <c r="AY1347" s="174" t="s">
        <v>143</v>
      </c>
    </row>
    <row r="1348" spans="2:65" s="11" customFormat="1" x14ac:dyDescent="0.3">
      <c r="B1348" s="170"/>
      <c r="D1348" s="171" t="s">
        <v>154</v>
      </c>
      <c r="E1348" s="172" t="s">
        <v>3</v>
      </c>
      <c r="F1348" s="173" t="s">
        <v>1863</v>
      </c>
      <c r="H1348" s="174" t="s">
        <v>3</v>
      </c>
      <c r="I1348" s="175"/>
      <c r="L1348" s="170"/>
      <c r="M1348" s="176"/>
      <c r="N1348" s="177"/>
      <c r="O1348" s="177"/>
      <c r="P1348" s="177"/>
      <c r="Q1348" s="177"/>
      <c r="R1348" s="177"/>
      <c r="S1348" s="177"/>
      <c r="T1348" s="178"/>
      <c r="AT1348" s="174" t="s">
        <v>154</v>
      </c>
      <c r="AU1348" s="174" t="s">
        <v>152</v>
      </c>
      <c r="AV1348" s="11" t="s">
        <v>23</v>
      </c>
      <c r="AW1348" s="11" t="s">
        <v>36</v>
      </c>
      <c r="AX1348" s="11" t="s">
        <v>72</v>
      </c>
      <c r="AY1348" s="174" t="s">
        <v>143</v>
      </c>
    </row>
    <row r="1349" spans="2:65" s="12" customFormat="1" x14ac:dyDescent="0.3">
      <c r="B1349" s="179"/>
      <c r="D1349" s="188" t="s">
        <v>154</v>
      </c>
      <c r="E1349" s="197" t="s">
        <v>3</v>
      </c>
      <c r="F1349" s="198" t="s">
        <v>1864</v>
      </c>
      <c r="H1349" s="199">
        <v>14</v>
      </c>
      <c r="I1349" s="183"/>
      <c r="L1349" s="179"/>
      <c r="M1349" s="184"/>
      <c r="N1349" s="185"/>
      <c r="O1349" s="185"/>
      <c r="P1349" s="185"/>
      <c r="Q1349" s="185"/>
      <c r="R1349" s="185"/>
      <c r="S1349" s="185"/>
      <c r="T1349" s="186"/>
      <c r="AT1349" s="180" t="s">
        <v>154</v>
      </c>
      <c r="AU1349" s="180" t="s">
        <v>152</v>
      </c>
      <c r="AV1349" s="12" t="s">
        <v>152</v>
      </c>
      <c r="AW1349" s="12" t="s">
        <v>36</v>
      </c>
      <c r="AX1349" s="12" t="s">
        <v>23</v>
      </c>
      <c r="AY1349" s="180" t="s">
        <v>143</v>
      </c>
    </row>
    <row r="1350" spans="2:65" s="1" customFormat="1" ht="22.5" customHeight="1" x14ac:dyDescent="0.3">
      <c r="B1350" s="158"/>
      <c r="C1350" s="159" t="s">
        <v>1865</v>
      </c>
      <c r="D1350" s="159" t="s">
        <v>146</v>
      </c>
      <c r="E1350" s="160" t="s">
        <v>1866</v>
      </c>
      <c r="F1350" s="161" t="s">
        <v>1867</v>
      </c>
      <c r="G1350" s="162" t="s">
        <v>149</v>
      </c>
      <c r="H1350" s="163">
        <v>53</v>
      </c>
      <c r="I1350" s="322">
        <v>0</v>
      </c>
      <c r="J1350" s="164">
        <f>ROUND(I1350*H1350,2)</f>
        <v>0</v>
      </c>
      <c r="K1350" s="161" t="s">
        <v>150</v>
      </c>
      <c r="L1350" s="34"/>
      <c r="M1350" s="165" t="s">
        <v>3</v>
      </c>
      <c r="N1350" s="166" t="s">
        <v>44</v>
      </c>
      <c r="O1350" s="35"/>
      <c r="P1350" s="167">
        <f>O1350*H1350</f>
        <v>0</v>
      </c>
      <c r="Q1350" s="167">
        <v>6.0000000000000001E-3</v>
      </c>
      <c r="R1350" s="167">
        <f>Q1350*H1350</f>
        <v>0.318</v>
      </c>
      <c r="S1350" s="167">
        <v>0</v>
      </c>
      <c r="T1350" s="168">
        <f>S1350*H1350</f>
        <v>0</v>
      </c>
      <c r="AR1350" s="18" t="s">
        <v>247</v>
      </c>
      <c r="AT1350" s="18" t="s">
        <v>146</v>
      </c>
      <c r="AU1350" s="18" t="s">
        <v>152</v>
      </c>
      <c r="AY1350" s="18" t="s">
        <v>143</v>
      </c>
      <c r="BE1350" s="169">
        <f>IF(N1350="základní",J1350,0)</f>
        <v>0</v>
      </c>
      <c r="BF1350" s="169">
        <f>IF(N1350="snížená",J1350,0)</f>
        <v>0</v>
      </c>
      <c r="BG1350" s="169">
        <f>IF(N1350="zákl. přenesená",J1350,0)</f>
        <v>0</v>
      </c>
      <c r="BH1350" s="169">
        <f>IF(N1350="sníž. přenesená",J1350,0)</f>
        <v>0</v>
      </c>
      <c r="BI1350" s="169">
        <f>IF(N1350="nulová",J1350,0)</f>
        <v>0</v>
      </c>
      <c r="BJ1350" s="18" t="s">
        <v>152</v>
      </c>
      <c r="BK1350" s="169">
        <f>ROUND(I1350*H1350,2)</f>
        <v>0</v>
      </c>
      <c r="BL1350" s="18" t="s">
        <v>247</v>
      </c>
      <c r="BM1350" s="18" t="s">
        <v>1868</v>
      </c>
    </row>
    <row r="1351" spans="2:65" s="11" customFormat="1" x14ac:dyDescent="0.3">
      <c r="B1351" s="170"/>
      <c r="D1351" s="171" t="s">
        <v>154</v>
      </c>
      <c r="E1351" s="172" t="s">
        <v>3</v>
      </c>
      <c r="F1351" s="173" t="s">
        <v>1869</v>
      </c>
      <c r="H1351" s="174" t="s">
        <v>3</v>
      </c>
      <c r="I1351" s="175"/>
      <c r="L1351" s="170"/>
      <c r="M1351" s="176"/>
      <c r="N1351" s="177"/>
      <c r="O1351" s="177"/>
      <c r="P1351" s="177"/>
      <c r="Q1351" s="177"/>
      <c r="R1351" s="177"/>
      <c r="S1351" s="177"/>
      <c r="T1351" s="178"/>
      <c r="AT1351" s="174" t="s">
        <v>154</v>
      </c>
      <c r="AU1351" s="174" t="s">
        <v>152</v>
      </c>
      <c r="AV1351" s="11" t="s">
        <v>23</v>
      </c>
      <c r="AW1351" s="11" t="s">
        <v>36</v>
      </c>
      <c r="AX1351" s="11" t="s">
        <v>72</v>
      </c>
      <c r="AY1351" s="174" t="s">
        <v>143</v>
      </c>
    </row>
    <row r="1352" spans="2:65" s="11" customFormat="1" x14ac:dyDescent="0.3">
      <c r="B1352" s="170"/>
      <c r="D1352" s="171" t="s">
        <v>154</v>
      </c>
      <c r="E1352" s="172" t="s">
        <v>3</v>
      </c>
      <c r="F1352" s="173" t="s">
        <v>1870</v>
      </c>
      <c r="H1352" s="174" t="s">
        <v>3</v>
      </c>
      <c r="I1352" s="175"/>
      <c r="L1352" s="170"/>
      <c r="M1352" s="176"/>
      <c r="N1352" s="177"/>
      <c r="O1352" s="177"/>
      <c r="P1352" s="177"/>
      <c r="Q1352" s="177"/>
      <c r="R1352" s="177"/>
      <c r="S1352" s="177"/>
      <c r="T1352" s="178"/>
      <c r="AT1352" s="174" t="s">
        <v>154</v>
      </c>
      <c r="AU1352" s="174" t="s">
        <v>152</v>
      </c>
      <c r="AV1352" s="11" t="s">
        <v>23</v>
      </c>
      <c r="AW1352" s="11" t="s">
        <v>36</v>
      </c>
      <c r="AX1352" s="11" t="s">
        <v>72</v>
      </c>
      <c r="AY1352" s="174" t="s">
        <v>143</v>
      </c>
    </row>
    <row r="1353" spans="2:65" s="12" customFormat="1" x14ac:dyDescent="0.3">
      <c r="B1353" s="179"/>
      <c r="D1353" s="171" t="s">
        <v>154</v>
      </c>
      <c r="E1353" s="180" t="s">
        <v>3</v>
      </c>
      <c r="F1353" s="181" t="s">
        <v>1871</v>
      </c>
      <c r="H1353" s="182">
        <v>16.739999999999998</v>
      </c>
      <c r="I1353" s="183"/>
      <c r="L1353" s="179"/>
      <c r="M1353" s="184"/>
      <c r="N1353" s="185"/>
      <c r="O1353" s="185"/>
      <c r="P1353" s="185"/>
      <c r="Q1353" s="185"/>
      <c r="R1353" s="185"/>
      <c r="S1353" s="185"/>
      <c r="T1353" s="186"/>
      <c r="AT1353" s="180" t="s">
        <v>154</v>
      </c>
      <c r="AU1353" s="180" t="s">
        <v>152</v>
      </c>
      <c r="AV1353" s="12" t="s">
        <v>152</v>
      </c>
      <c r="AW1353" s="12" t="s">
        <v>36</v>
      </c>
      <c r="AX1353" s="12" t="s">
        <v>72</v>
      </c>
      <c r="AY1353" s="180" t="s">
        <v>143</v>
      </c>
    </row>
    <row r="1354" spans="2:65" s="12" customFormat="1" x14ac:dyDescent="0.3">
      <c r="B1354" s="179"/>
      <c r="D1354" s="171" t="s">
        <v>154</v>
      </c>
      <c r="E1354" s="180" t="s">
        <v>3</v>
      </c>
      <c r="F1354" s="181" t="s">
        <v>1872</v>
      </c>
      <c r="H1354" s="182">
        <v>1.26</v>
      </c>
      <c r="I1354" s="183"/>
      <c r="L1354" s="179"/>
      <c r="M1354" s="184"/>
      <c r="N1354" s="185"/>
      <c r="O1354" s="185"/>
      <c r="P1354" s="185"/>
      <c r="Q1354" s="185"/>
      <c r="R1354" s="185"/>
      <c r="S1354" s="185"/>
      <c r="T1354" s="186"/>
      <c r="AT1354" s="180" t="s">
        <v>154</v>
      </c>
      <c r="AU1354" s="180" t="s">
        <v>152</v>
      </c>
      <c r="AV1354" s="12" t="s">
        <v>152</v>
      </c>
      <c r="AW1354" s="12" t="s">
        <v>36</v>
      </c>
      <c r="AX1354" s="12" t="s">
        <v>72</v>
      </c>
      <c r="AY1354" s="180" t="s">
        <v>143</v>
      </c>
    </row>
    <row r="1355" spans="2:65" s="14" customFormat="1" x14ac:dyDescent="0.3">
      <c r="B1355" s="200"/>
      <c r="D1355" s="171" t="s">
        <v>154</v>
      </c>
      <c r="E1355" s="201" t="s">
        <v>3</v>
      </c>
      <c r="F1355" s="202" t="s">
        <v>1873</v>
      </c>
      <c r="H1355" s="203">
        <v>18</v>
      </c>
      <c r="I1355" s="204"/>
      <c r="L1355" s="200"/>
      <c r="M1355" s="205"/>
      <c r="N1355" s="206"/>
      <c r="O1355" s="206"/>
      <c r="P1355" s="206"/>
      <c r="Q1355" s="206"/>
      <c r="R1355" s="206"/>
      <c r="S1355" s="206"/>
      <c r="T1355" s="207"/>
      <c r="AT1355" s="201" t="s">
        <v>154</v>
      </c>
      <c r="AU1355" s="201" t="s">
        <v>152</v>
      </c>
      <c r="AV1355" s="14" t="s">
        <v>163</v>
      </c>
      <c r="AW1355" s="14" t="s">
        <v>36</v>
      </c>
      <c r="AX1355" s="14" t="s">
        <v>72</v>
      </c>
      <c r="AY1355" s="201" t="s">
        <v>143</v>
      </c>
    </row>
    <row r="1356" spans="2:65" s="11" customFormat="1" x14ac:dyDescent="0.3">
      <c r="B1356" s="170"/>
      <c r="D1356" s="171" t="s">
        <v>154</v>
      </c>
      <c r="E1356" s="172" t="s">
        <v>3</v>
      </c>
      <c r="F1356" s="173" t="s">
        <v>1874</v>
      </c>
      <c r="H1356" s="174" t="s">
        <v>3</v>
      </c>
      <c r="I1356" s="175"/>
      <c r="L1356" s="170"/>
      <c r="M1356" s="176"/>
      <c r="N1356" s="177"/>
      <c r="O1356" s="177"/>
      <c r="P1356" s="177"/>
      <c r="Q1356" s="177"/>
      <c r="R1356" s="177"/>
      <c r="S1356" s="177"/>
      <c r="T1356" s="178"/>
      <c r="AT1356" s="174" t="s">
        <v>154</v>
      </c>
      <c r="AU1356" s="174" t="s">
        <v>152</v>
      </c>
      <c r="AV1356" s="11" t="s">
        <v>23</v>
      </c>
      <c r="AW1356" s="11" t="s">
        <v>36</v>
      </c>
      <c r="AX1356" s="11" t="s">
        <v>72</v>
      </c>
      <c r="AY1356" s="174" t="s">
        <v>143</v>
      </c>
    </row>
    <row r="1357" spans="2:65" s="11" customFormat="1" x14ac:dyDescent="0.3">
      <c r="B1357" s="170"/>
      <c r="D1357" s="171" t="s">
        <v>154</v>
      </c>
      <c r="E1357" s="172" t="s">
        <v>3</v>
      </c>
      <c r="F1357" s="173" t="s">
        <v>1875</v>
      </c>
      <c r="H1357" s="174" t="s">
        <v>3</v>
      </c>
      <c r="I1357" s="175"/>
      <c r="L1357" s="170"/>
      <c r="M1357" s="176"/>
      <c r="N1357" s="177"/>
      <c r="O1357" s="177"/>
      <c r="P1357" s="177"/>
      <c r="Q1357" s="177"/>
      <c r="R1357" s="177"/>
      <c r="S1357" s="177"/>
      <c r="T1357" s="178"/>
      <c r="AT1357" s="174" t="s">
        <v>154</v>
      </c>
      <c r="AU1357" s="174" t="s">
        <v>152</v>
      </c>
      <c r="AV1357" s="11" t="s">
        <v>23</v>
      </c>
      <c r="AW1357" s="11" t="s">
        <v>36</v>
      </c>
      <c r="AX1357" s="11" t="s">
        <v>72</v>
      </c>
      <c r="AY1357" s="174" t="s">
        <v>143</v>
      </c>
    </row>
    <row r="1358" spans="2:65" s="12" customFormat="1" x14ac:dyDescent="0.3">
      <c r="B1358" s="179"/>
      <c r="D1358" s="171" t="s">
        <v>154</v>
      </c>
      <c r="E1358" s="180" t="s">
        <v>3</v>
      </c>
      <c r="F1358" s="181" t="s">
        <v>1876</v>
      </c>
      <c r="H1358" s="182">
        <v>32.450000000000003</v>
      </c>
      <c r="I1358" s="183"/>
      <c r="L1358" s="179"/>
      <c r="M1358" s="184"/>
      <c r="N1358" s="185"/>
      <c r="O1358" s="185"/>
      <c r="P1358" s="185"/>
      <c r="Q1358" s="185"/>
      <c r="R1358" s="185"/>
      <c r="S1358" s="185"/>
      <c r="T1358" s="186"/>
      <c r="AT1358" s="180" t="s">
        <v>154</v>
      </c>
      <c r="AU1358" s="180" t="s">
        <v>152</v>
      </c>
      <c r="AV1358" s="12" t="s">
        <v>152</v>
      </c>
      <c r="AW1358" s="12" t="s">
        <v>36</v>
      </c>
      <c r="AX1358" s="12" t="s">
        <v>72</v>
      </c>
      <c r="AY1358" s="180" t="s">
        <v>143</v>
      </c>
    </row>
    <row r="1359" spans="2:65" s="12" customFormat="1" x14ac:dyDescent="0.3">
      <c r="B1359" s="179"/>
      <c r="D1359" s="171" t="s">
        <v>154</v>
      </c>
      <c r="E1359" s="180" t="s">
        <v>3</v>
      </c>
      <c r="F1359" s="181" t="s">
        <v>1877</v>
      </c>
      <c r="H1359" s="182">
        <v>2.5499999999999998</v>
      </c>
      <c r="I1359" s="183"/>
      <c r="L1359" s="179"/>
      <c r="M1359" s="184"/>
      <c r="N1359" s="185"/>
      <c r="O1359" s="185"/>
      <c r="P1359" s="185"/>
      <c r="Q1359" s="185"/>
      <c r="R1359" s="185"/>
      <c r="S1359" s="185"/>
      <c r="T1359" s="186"/>
      <c r="AT1359" s="180" t="s">
        <v>154</v>
      </c>
      <c r="AU1359" s="180" t="s">
        <v>152</v>
      </c>
      <c r="AV1359" s="12" t="s">
        <v>152</v>
      </c>
      <c r="AW1359" s="12" t="s">
        <v>36</v>
      </c>
      <c r="AX1359" s="12" t="s">
        <v>72</v>
      </c>
      <c r="AY1359" s="180" t="s">
        <v>143</v>
      </c>
    </row>
    <row r="1360" spans="2:65" s="14" customFormat="1" x14ac:dyDescent="0.3">
      <c r="B1360" s="200"/>
      <c r="D1360" s="171" t="s">
        <v>154</v>
      </c>
      <c r="E1360" s="201" t="s">
        <v>3</v>
      </c>
      <c r="F1360" s="202" t="s">
        <v>1878</v>
      </c>
      <c r="H1360" s="203">
        <v>35</v>
      </c>
      <c r="I1360" s="204"/>
      <c r="L1360" s="200"/>
      <c r="M1360" s="205"/>
      <c r="N1360" s="206"/>
      <c r="O1360" s="206"/>
      <c r="P1360" s="206"/>
      <c r="Q1360" s="206"/>
      <c r="R1360" s="206"/>
      <c r="S1360" s="206"/>
      <c r="T1360" s="207"/>
      <c r="AT1360" s="201" t="s">
        <v>154</v>
      </c>
      <c r="AU1360" s="201" t="s">
        <v>152</v>
      </c>
      <c r="AV1360" s="14" t="s">
        <v>163</v>
      </c>
      <c r="AW1360" s="14" t="s">
        <v>36</v>
      </c>
      <c r="AX1360" s="14" t="s">
        <v>72</v>
      </c>
      <c r="AY1360" s="201" t="s">
        <v>143</v>
      </c>
    </row>
    <row r="1361" spans="2:65" s="13" customFormat="1" x14ac:dyDescent="0.3">
      <c r="B1361" s="187"/>
      <c r="D1361" s="188" t="s">
        <v>154</v>
      </c>
      <c r="E1361" s="189" t="s">
        <v>3</v>
      </c>
      <c r="F1361" s="190" t="s">
        <v>159</v>
      </c>
      <c r="H1361" s="191">
        <v>53</v>
      </c>
      <c r="I1361" s="192"/>
      <c r="L1361" s="187"/>
      <c r="M1361" s="193"/>
      <c r="N1361" s="194"/>
      <c r="O1361" s="194"/>
      <c r="P1361" s="194"/>
      <c r="Q1361" s="194"/>
      <c r="R1361" s="194"/>
      <c r="S1361" s="194"/>
      <c r="T1361" s="195"/>
      <c r="AT1361" s="196" t="s">
        <v>154</v>
      </c>
      <c r="AU1361" s="196" t="s">
        <v>152</v>
      </c>
      <c r="AV1361" s="13" t="s">
        <v>151</v>
      </c>
      <c r="AW1361" s="13" t="s">
        <v>36</v>
      </c>
      <c r="AX1361" s="13" t="s">
        <v>23</v>
      </c>
      <c r="AY1361" s="196" t="s">
        <v>143</v>
      </c>
    </row>
    <row r="1362" spans="2:65" s="1" customFormat="1" ht="22.5" customHeight="1" x14ac:dyDescent="0.3">
      <c r="B1362" s="158"/>
      <c r="C1362" s="211" t="s">
        <v>1879</v>
      </c>
      <c r="D1362" s="211" t="s">
        <v>295</v>
      </c>
      <c r="E1362" s="212" t="s">
        <v>1880</v>
      </c>
      <c r="F1362" s="213" t="s">
        <v>1881</v>
      </c>
      <c r="G1362" s="214" t="s">
        <v>149</v>
      </c>
      <c r="H1362" s="215">
        <v>19</v>
      </c>
      <c r="I1362" s="325">
        <v>0</v>
      </c>
      <c r="J1362" s="216">
        <f>ROUND(I1362*H1362,2)</f>
        <v>0</v>
      </c>
      <c r="K1362" s="213" t="s">
        <v>150</v>
      </c>
      <c r="L1362" s="217"/>
      <c r="M1362" s="218" t="s">
        <v>3</v>
      </c>
      <c r="N1362" s="219" t="s">
        <v>44</v>
      </c>
      <c r="O1362" s="35"/>
      <c r="P1362" s="167">
        <f>O1362*H1362</f>
        <v>0</v>
      </c>
      <c r="Q1362" s="167">
        <v>1.8E-3</v>
      </c>
      <c r="R1362" s="167">
        <f>Q1362*H1362</f>
        <v>3.4200000000000001E-2</v>
      </c>
      <c r="S1362" s="167">
        <v>0</v>
      </c>
      <c r="T1362" s="168">
        <f>S1362*H1362</f>
        <v>0</v>
      </c>
      <c r="AR1362" s="18" t="s">
        <v>191</v>
      </c>
      <c r="AT1362" s="18" t="s">
        <v>295</v>
      </c>
      <c r="AU1362" s="18" t="s">
        <v>152</v>
      </c>
      <c r="AY1362" s="18" t="s">
        <v>143</v>
      </c>
      <c r="BE1362" s="169">
        <f>IF(N1362="základní",J1362,0)</f>
        <v>0</v>
      </c>
      <c r="BF1362" s="169">
        <f>IF(N1362="snížená",J1362,0)</f>
        <v>0</v>
      </c>
      <c r="BG1362" s="169">
        <f>IF(N1362="zákl. přenesená",J1362,0)</f>
        <v>0</v>
      </c>
      <c r="BH1362" s="169">
        <f>IF(N1362="sníž. přenesená",J1362,0)</f>
        <v>0</v>
      </c>
      <c r="BI1362" s="169">
        <f>IF(N1362="nulová",J1362,0)</f>
        <v>0</v>
      </c>
      <c r="BJ1362" s="18" t="s">
        <v>152</v>
      </c>
      <c r="BK1362" s="169">
        <f>ROUND(I1362*H1362,2)</f>
        <v>0</v>
      </c>
      <c r="BL1362" s="18" t="s">
        <v>151</v>
      </c>
      <c r="BM1362" s="18" t="s">
        <v>1882</v>
      </c>
    </row>
    <row r="1363" spans="2:65" s="11" customFormat="1" x14ac:dyDescent="0.3">
      <c r="B1363" s="170"/>
      <c r="D1363" s="171" t="s">
        <v>154</v>
      </c>
      <c r="E1363" s="172" t="s">
        <v>3</v>
      </c>
      <c r="F1363" s="173" t="s">
        <v>524</v>
      </c>
      <c r="H1363" s="174" t="s">
        <v>3</v>
      </c>
      <c r="I1363" s="175"/>
      <c r="L1363" s="170"/>
      <c r="M1363" s="176"/>
      <c r="N1363" s="177"/>
      <c r="O1363" s="177"/>
      <c r="P1363" s="177"/>
      <c r="Q1363" s="177"/>
      <c r="R1363" s="177"/>
      <c r="S1363" s="177"/>
      <c r="T1363" s="178"/>
      <c r="AT1363" s="174" t="s">
        <v>154</v>
      </c>
      <c r="AU1363" s="174" t="s">
        <v>152</v>
      </c>
      <c r="AV1363" s="11" t="s">
        <v>23</v>
      </c>
      <c r="AW1363" s="11" t="s">
        <v>36</v>
      </c>
      <c r="AX1363" s="11" t="s">
        <v>72</v>
      </c>
      <c r="AY1363" s="174" t="s">
        <v>143</v>
      </c>
    </row>
    <row r="1364" spans="2:65" s="11" customFormat="1" x14ac:dyDescent="0.3">
      <c r="B1364" s="170"/>
      <c r="D1364" s="171" t="s">
        <v>154</v>
      </c>
      <c r="E1364" s="172" t="s">
        <v>3</v>
      </c>
      <c r="F1364" s="173" t="s">
        <v>1883</v>
      </c>
      <c r="H1364" s="174" t="s">
        <v>3</v>
      </c>
      <c r="I1364" s="175"/>
      <c r="L1364" s="170"/>
      <c r="M1364" s="176"/>
      <c r="N1364" s="177"/>
      <c r="O1364" s="177"/>
      <c r="P1364" s="177"/>
      <c r="Q1364" s="177"/>
      <c r="R1364" s="177"/>
      <c r="S1364" s="177"/>
      <c r="T1364" s="178"/>
      <c r="AT1364" s="174" t="s">
        <v>154</v>
      </c>
      <c r="AU1364" s="174" t="s">
        <v>152</v>
      </c>
      <c r="AV1364" s="11" t="s">
        <v>23</v>
      </c>
      <c r="AW1364" s="11" t="s">
        <v>36</v>
      </c>
      <c r="AX1364" s="11" t="s">
        <v>72</v>
      </c>
      <c r="AY1364" s="174" t="s">
        <v>143</v>
      </c>
    </row>
    <row r="1365" spans="2:65" s="12" customFormat="1" x14ac:dyDescent="0.3">
      <c r="B1365" s="179"/>
      <c r="D1365" s="188" t="s">
        <v>154</v>
      </c>
      <c r="E1365" s="197" t="s">
        <v>3</v>
      </c>
      <c r="F1365" s="198" t="s">
        <v>1884</v>
      </c>
      <c r="H1365" s="199">
        <v>19</v>
      </c>
      <c r="I1365" s="183"/>
      <c r="L1365" s="179"/>
      <c r="M1365" s="184"/>
      <c r="N1365" s="185"/>
      <c r="O1365" s="185"/>
      <c r="P1365" s="185"/>
      <c r="Q1365" s="185"/>
      <c r="R1365" s="185"/>
      <c r="S1365" s="185"/>
      <c r="T1365" s="186"/>
      <c r="AT1365" s="180" t="s">
        <v>154</v>
      </c>
      <c r="AU1365" s="180" t="s">
        <v>152</v>
      </c>
      <c r="AV1365" s="12" t="s">
        <v>152</v>
      </c>
      <c r="AW1365" s="12" t="s">
        <v>36</v>
      </c>
      <c r="AX1365" s="12" t="s">
        <v>23</v>
      </c>
      <c r="AY1365" s="180" t="s">
        <v>143</v>
      </c>
    </row>
    <row r="1366" spans="2:65" s="1" customFormat="1" ht="22.5" customHeight="1" x14ac:dyDescent="0.3">
      <c r="B1366" s="158"/>
      <c r="C1366" s="211" t="s">
        <v>1885</v>
      </c>
      <c r="D1366" s="211" t="s">
        <v>295</v>
      </c>
      <c r="E1366" s="212" t="s">
        <v>782</v>
      </c>
      <c r="F1366" s="213" t="s">
        <v>783</v>
      </c>
      <c r="G1366" s="214" t="s">
        <v>149</v>
      </c>
      <c r="H1366" s="215">
        <v>36</v>
      </c>
      <c r="I1366" s="325">
        <v>0</v>
      </c>
      <c r="J1366" s="216">
        <f>ROUND(I1366*H1366,2)</f>
        <v>0</v>
      </c>
      <c r="K1366" s="213" t="s">
        <v>150</v>
      </c>
      <c r="L1366" s="217"/>
      <c r="M1366" s="218" t="s">
        <v>3</v>
      </c>
      <c r="N1366" s="219" t="s">
        <v>44</v>
      </c>
      <c r="O1366" s="35"/>
      <c r="P1366" s="167">
        <f>O1366*H1366</f>
        <v>0</v>
      </c>
      <c r="Q1366" s="167">
        <v>4.7999999999999996E-3</v>
      </c>
      <c r="R1366" s="167">
        <f>Q1366*H1366</f>
        <v>0.17279999999999998</v>
      </c>
      <c r="S1366" s="167">
        <v>0</v>
      </c>
      <c r="T1366" s="168">
        <f>S1366*H1366</f>
        <v>0</v>
      </c>
      <c r="AR1366" s="18" t="s">
        <v>191</v>
      </c>
      <c r="AT1366" s="18" t="s">
        <v>295</v>
      </c>
      <c r="AU1366" s="18" t="s">
        <v>152</v>
      </c>
      <c r="AY1366" s="18" t="s">
        <v>143</v>
      </c>
      <c r="BE1366" s="169">
        <f>IF(N1366="základní",J1366,0)</f>
        <v>0</v>
      </c>
      <c r="BF1366" s="169">
        <f>IF(N1366="snížená",J1366,0)</f>
        <v>0</v>
      </c>
      <c r="BG1366" s="169">
        <f>IF(N1366="zákl. přenesená",J1366,0)</f>
        <v>0</v>
      </c>
      <c r="BH1366" s="169">
        <f>IF(N1366="sníž. přenesená",J1366,0)</f>
        <v>0</v>
      </c>
      <c r="BI1366" s="169">
        <f>IF(N1366="nulová",J1366,0)</f>
        <v>0</v>
      </c>
      <c r="BJ1366" s="18" t="s">
        <v>152</v>
      </c>
      <c r="BK1366" s="169">
        <f>ROUND(I1366*H1366,2)</f>
        <v>0</v>
      </c>
      <c r="BL1366" s="18" t="s">
        <v>151</v>
      </c>
      <c r="BM1366" s="18" t="s">
        <v>1886</v>
      </c>
    </row>
    <row r="1367" spans="2:65" s="11" customFormat="1" x14ac:dyDescent="0.3">
      <c r="B1367" s="170"/>
      <c r="D1367" s="171" t="s">
        <v>154</v>
      </c>
      <c r="E1367" s="172" t="s">
        <v>3</v>
      </c>
      <c r="F1367" s="173" t="s">
        <v>524</v>
      </c>
      <c r="H1367" s="174" t="s">
        <v>3</v>
      </c>
      <c r="I1367" s="175"/>
      <c r="L1367" s="170"/>
      <c r="M1367" s="176"/>
      <c r="N1367" s="177"/>
      <c r="O1367" s="177"/>
      <c r="P1367" s="177"/>
      <c r="Q1367" s="177"/>
      <c r="R1367" s="177"/>
      <c r="S1367" s="177"/>
      <c r="T1367" s="178"/>
      <c r="AT1367" s="174" t="s">
        <v>154</v>
      </c>
      <c r="AU1367" s="174" t="s">
        <v>152</v>
      </c>
      <c r="AV1367" s="11" t="s">
        <v>23</v>
      </c>
      <c r="AW1367" s="11" t="s">
        <v>36</v>
      </c>
      <c r="AX1367" s="11" t="s">
        <v>72</v>
      </c>
      <c r="AY1367" s="174" t="s">
        <v>143</v>
      </c>
    </row>
    <row r="1368" spans="2:65" s="11" customFormat="1" x14ac:dyDescent="0.3">
      <c r="B1368" s="170"/>
      <c r="D1368" s="171" t="s">
        <v>154</v>
      </c>
      <c r="E1368" s="172" t="s">
        <v>3</v>
      </c>
      <c r="F1368" s="173" t="s">
        <v>1887</v>
      </c>
      <c r="H1368" s="174" t="s">
        <v>3</v>
      </c>
      <c r="I1368" s="175"/>
      <c r="L1368" s="170"/>
      <c r="M1368" s="176"/>
      <c r="N1368" s="177"/>
      <c r="O1368" s="177"/>
      <c r="P1368" s="177"/>
      <c r="Q1368" s="177"/>
      <c r="R1368" s="177"/>
      <c r="S1368" s="177"/>
      <c r="T1368" s="178"/>
      <c r="AT1368" s="174" t="s">
        <v>154</v>
      </c>
      <c r="AU1368" s="174" t="s">
        <v>152</v>
      </c>
      <c r="AV1368" s="11" t="s">
        <v>23</v>
      </c>
      <c r="AW1368" s="11" t="s">
        <v>36</v>
      </c>
      <c r="AX1368" s="11" t="s">
        <v>72</v>
      </c>
      <c r="AY1368" s="174" t="s">
        <v>143</v>
      </c>
    </row>
    <row r="1369" spans="2:65" s="12" customFormat="1" x14ac:dyDescent="0.3">
      <c r="B1369" s="179"/>
      <c r="D1369" s="188" t="s">
        <v>154</v>
      </c>
      <c r="E1369" s="197" t="s">
        <v>3</v>
      </c>
      <c r="F1369" s="198" t="s">
        <v>1888</v>
      </c>
      <c r="H1369" s="199">
        <v>36</v>
      </c>
      <c r="I1369" s="183"/>
      <c r="L1369" s="179"/>
      <c r="M1369" s="184"/>
      <c r="N1369" s="185"/>
      <c r="O1369" s="185"/>
      <c r="P1369" s="185"/>
      <c r="Q1369" s="185"/>
      <c r="R1369" s="185"/>
      <c r="S1369" s="185"/>
      <c r="T1369" s="186"/>
      <c r="AT1369" s="180" t="s">
        <v>154</v>
      </c>
      <c r="AU1369" s="180" t="s">
        <v>152</v>
      </c>
      <c r="AV1369" s="12" t="s">
        <v>152</v>
      </c>
      <c r="AW1369" s="12" t="s">
        <v>36</v>
      </c>
      <c r="AX1369" s="12" t="s">
        <v>23</v>
      </c>
      <c r="AY1369" s="180" t="s">
        <v>143</v>
      </c>
    </row>
    <row r="1370" spans="2:65" s="1" customFormat="1" ht="22.5" customHeight="1" x14ac:dyDescent="0.3">
      <c r="B1370" s="158"/>
      <c r="C1370" s="159" t="s">
        <v>1889</v>
      </c>
      <c r="D1370" s="159" t="s">
        <v>146</v>
      </c>
      <c r="E1370" s="160" t="s">
        <v>1890</v>
      </c>
      <c r="F1370" s="161" t="s">
        <v>1891</v>
      </c>
      <c r="G1370" s="162" t="s">
        <v>149</v>
      </c>
      <c r="H1370" s="163">
        <v>186</v>
      </c>
      <c r="I1370" s="322">
        <v>0</v>
      </c>
      <c r="J1370" s="164">
        <f>ROUND(I1370*H1370,2)</f>
        <v>0</v>
      </c>
      <c r="K1370" s="161" t="s">
        <v>150</v>
      </c>
      <c r="L1370" s="34"/>
      <c r="M1370" s="165" t="s">
        <v>3</v>
      </c>
      <c r="N1370" s="166" t="s">
        <v>44</v>
      </c>
      <c r="O1370" s="35"/>
      <c r="P1370" s="167">
        <f>O1370*H1370</f>
        <v>0</v>
      </c>
      <c r="Q1370" s="167">
        <v>0</v>
      </c>
      <c r="R1370" s="167">
        <f>Q1370*H1370</f>
        <v>0</v>
      </c>
      <c r="S1370" s="167">
        <v>0</v>
      </c>
      <c r="T1370" s="168">
        <f>S1370*H1370</f>
        <v>0</v>
      </c>
      <c r="AR1370" s="18" t="s">
        <v>247</v>
      </c>
      <c r="AT1370" s="18" t="s">
        <v>146</v>
      </c>
      <c r="AU1370" s="18" t="s">
        <v>152</v>
      </c>
      <c r="AY1370" s="18" t="s">
        <v>143</v>
      </c>
      <c r="BE1370" s="169">
        <f>IF(N1370="základní",J1370,0)</f>
        <v>0</v>
      </c>
      <c r="BF1370" s="169">
        <f>IF(N1370="snížená",J1370,0)</f>
        <v>0</v>
      </c>
      <c r="BG1370" s="169">
        <f>IF(N1370="zákl. přenesená",J1370,0)</f>
        <v>0</v>
      </c>
      <c r="BH1370" s="169">
        <f>IF(N1370="sníž. přenesená",J1370,0)</f>
        <v>0</v>
      </c>
      <c r="BI1370" s="169">
        <f>IF(N1370="nulová",J1370,0)</f>
        <v>0</v>
      </c>
      <c r="BJ1370" s="18" t="s">
        <v>152</v>
      </c>
      <c r="BK1370" s="169">
        <f>ROUND(I1370*H1370,2)</f>
        <v>0</v>
      </c>
      <c r="BL1370" s="18" t="s">
        <v>247</v>
      </c>
      <c r="BM1370" s="18" t="s">
        <v>1892</v>
      </c>
    </row>
    <row r="1371" spans="2:65" s="11" customFormat="1" x14ac:dyDescent="0.3">
      <c r="B1371" s="170"/>
      <c r="D1371" s="171" t="s">
        <v>154</v>
      </c>
      <c r="E1371" s="172" t="s">
        <v>3</v>
      </c>
      <c r="F1371" s="173" t="s">
        <v>1753</v>
      </c>
      <c r="H1371" s="174" t="s">
        <v>3</v>
      </c>
      <c r="I1371" s="175"/>
      <c r="L1371" s="170"/>
      <c r="M1371" s="176"/>
      <c r="N1371" s="177"/>
      <c r="O1371" s="177"/>
      <c r="P1371" s="177"/>
      <c r="Q1371" s="177"/>
      <c r="R1371" s="177"/>
      <c r="S1371" s="177"/>
      <c r="T1371" s="178"/>
      <c r="AT1371" s="174" t="s">
        <v>154</v>
      </c>
      <c r="AU1371" s="174" t="s">
        <v>152</v>
      </c>
      <c r="AV1371" s="11" t="s">
        <v>23</v>
      </c>
      <c r="AW1371" s="11" t="s">
        <v>36</v>
      </c>
      <c r="AX1371" s="11" t="s">
        <v>72</v>
      </c>
      <c r="AY1371" s="174" t="s">
        <v>143</v>
      </c>
    </row>
    <row r="1372" spans="2:65" s="11" customFormat="1" x14ac:dyDescent="0.3">
      <c r="B1372" s="170"/>
      <c r="D1372" s="171" t="s">
        <v>154</v>
      </c>
      <c r="E1372" s="172" t="s">
        <v>3</v>
      </c>
      <c r="F1372" s="173" t="s">
        <v>1893</v>
      </c>
      <c r="H1372" s="174" t="s">
        <v>3</v>
      </c>
      <c r="I1372" s="175"/>
      <c r="L1372" s="170"/>
      <c r="M1372" s="176"/>
      <c r="N1372" s="177"/>
      <c r="O1372" s="177"/>
      <c r="P1372" s="177"/>
      <c r="Q1372" s="177"/>
      <c r="R1372" s="177"/>
      <c r="S1372" s="177"/>
      <c r="T1372" s="178"/>
      <c r="AT1372" s="174" t="s">
        <v>154</v>
      </c>
      <c r="AU1372" s="174" t="s">
        <v>152</v>
      </c>
      <c r="AV1372" s="11" t="s">
        <v>23</v>
      </c>
      <c r="AW1372" s="11" t="s">
        <v>36</v>
      </c>
      <c r="AX1372" s="11" t="s">
        <v>72</v>
      </c>
      <c r="AY1372" s="174" t="s">
        <v>143</v>
      </c>
    </row>
    <row r="1373" spans="2:65" s="12" customFormat="1" x14ac:dyDescent="0.3">
      <c r="B1373" s="179"/>
      <c r="D1373" s="171" t="s">
        <v>154</v>
      </c>
      <c r="E1373" s="180" t="s">
        <v>3</v>
      </c>
      <c r="F1373" s="181" t="s">
        <v>1894</v>
      </c>
      <c r="H1373" s="182">
        <v>119.88</v>
      </c>
      <c r="I1373" s="183"/>
      <c r="L1373" s="179"/>
      <c r="M1373" s="184"/>
      <c r="N1373" s="185"/>
      <c r="O1373" s="185"/>
      <c r="P1373" s="185"/>
      <c r="Q1373" s="185"/>
      <c r="R1373" s="185"/>
      <c r="S1373" s="185"/>
      <c r="T1373" s="186"/>
      <c r="AT1373" s="180" t="s">
        <v>154</v>
      </c>
      <c r="AU1373" s="180" t="s">
        <v>152</v>
      </c>
      <c r="AV1373" s="12" t="s">
        <v>152</v>
      </c>
      <c r="AW1373" s="12" t="s">
        <v>36</v>
      </c>
      <c r="AX1373" s="12" t="s">
        <v>72</v>
      </c>
      <c r="AY1373" s="180" t="s">
        <v>143</v>
      </c>
    </row>
    <row r="1374" spans="2:65" s="12" customFormat="1" x14ac:dyDescent="0.3">
      <c r="B1374" s="179"/>
      <c r="D1374" s="171" t="s">
        <v>154</v>
      </c>
      <c r="E1374" s="180" t="s">
        <v>3</v>
      </c>
      <c r="F1374" s="181" t="s">
        <v>1895</v>
      </c>
      <c r="H1374" s="182">
        <v>4.12</v>
      </c>
      <c r="I1374" s="183"/>
      <c r="L1374" s="179"/>
      <c r="M1374" s="184"/>
      <c r="N1374" s="185"/>
      <c r="O1374" s="185"/>
      <c r="P1374" s="185"/>
      <c r="Q1374" s="185"/>
      <c r="R1374" s="185"/>
      <c r="S1374" s="185"/>
      <c r="T1374" s="186"/>
      <c r="AT1374" s="180" t="s">
        <v>154</v>
      </c>
      <c r="AU1374" s="180" t="s">
        <v>152</v>
      </c>
      <c r="AV1374" s="12" t="s">
        <v>152</v>
      </c>
      <c r="AW1374" s="12" t="s">
        <v>36</v>
      </c>
      <c r="AX1374" s="12" t="s">
        <v>72</v>
      </c>
      <c r="AY1374" s="180" t="s">
        <v>143</v>
      </c>
    </row>
    <row r="1375" spans="2:65" s="14" customFormat="1" x14ac:dyDescent="0.3">
      <c r="B1375" s="200"/>
      <c r="D1375" s="171" t="s">
        <v>154</v>
      </c>
      <c r="E1375" s="201" t="s">
        <v>3</v>
      </c>
      <c r="F1375" s="202" t="s">
        <v>256</v>
      </c>
      <c r="H1375" s="203">
        <v>124</v>
      </c>
      <c r="I1375" s="204"/>
      <c r="L1375" s="200"/>
      <c r="M1375" s="205"/>
      <c r="N1375" s="206"/>
      <c r="O1375" s="206"/>
      <c r="P1375" s="206"/>
      <c r="Q1375" s="206"/>
      <c r="R1375" s="206"/>
      <c r="S1375" s="206"/>
      <c r="T1375" s="207"/>
      <c r="AT1375" s="201" t="s">
        <v>154</v>
      </c>
      <c r="AU1375" s="201" t="s">
        <v>152</v>
      </c>
      <c r="AV1375" s="14" t="s">
        <v>163</v>
      </c>
      <c r="AW1375" s="14" t="s">
        <v>36</v>
      </c>
      <c r="AX1375" s="14" t="s">
        <v>72</v>
      </c>
      <c r="AY1375" s="201" t="s">
        <v>143</v>
      </c>
    </row>
    <row r="1376" spans="2:65" s="11" customFormat="1" x14ac:dyDescent="0.3">
      <c r="B1376" s="170"/>
      <c r="D1376" s="171" t="s">
        <v>154</v>
      </c>
      <c r="E1376" s="172" t="s">
        <v>3</v>
      </c>
      <c r="F1376" s="173" t="s">
        <v>1896</v>
      </c>
      <c r="H1376" s="174" t="s">
        <v>3</v>
      </c>
      <c r="I1376" s="175"/>
      <c r="L1376" s="170"/>
      <c r="M1376" s="176"/>
      <c r="N1376" s="177"/>
      <c r="O1376" s="177"/>
      <c r="P1376" s="177"/>
      <c r="Q1376" s="177"/>
      <c r="R1376" s="177"/>
      <c r="S1376" s="177"/>
      <c r="T1376" s="178"/>
      <c r="AT1376" s="174" t="s">
        <v>154</v>
      </c>
      <c r="AU1376" s="174" t="s">
        <v>152</v>
      </c>
      <c r="AV1376" s="11" t="s">
        <v>23</v>
      </c>
      <c r="AW1376" s="11" t="s">
        <v>36</v>
      </c>
      <c r="AX1376" s="11" t="s">
        <v>72</v>
      </c>
      <c r="AY1376" s="174" t="s">
        <v>143</v>
      </c>
    </row>
    <row r="1377" spans="2:65" s="12" customFormat="1" x14ac:dyDescent="0.3">
      <c r="B1377" s="179"/>
      <c r="D1377" s="171" t="s">
        <v>154</v>
      </c>
      <c r="E1377" s="180" t="s">
        <v>3</v>
      </c>
      <c r="F1377" s="181" t="s">
        <v>1897</v>
      </c>
      <c r="H1377" s="182">
        <v>59.94</v>
      </c>
      <c r="I1377" s="183"/>
      <c r="L1377" s="179"/>
      <c r="M1377" s="184"/>
      <c r="N1377" s="185"/>
      <c r="O1377" s="185"/>
      <c r="P1377" s="185"/>
      <c r="Q1377" s="185"/>
      <c r="R1377" s="185"/>
      <c r="S1377" s="185"/>
      <c r="T1377" s="186"/>
      <c r="AT1377" s="180" t="s">
        <v>154</v>
      </c>
      <c r="AU1377" s="180" t="s">
        <v>152</v>
      </c>
      <c r="AV1377" s="12" t="s">
        <v>152</v>
      </c>
      <c r="AW1377" s="12" t="s">
        <v>36</v>
      </c>
      <c r="AX1377" s="12" t="s">
        <v>72</v>
      </c>
      <c r="AY1377" s="180" t="s">
        <v>143</v>
      </c>
    </row>
    <row r="1378" spans="2:65" s="12" customFormat="1" x14ac:dyDescent="0.3">
      <c r="B1378" s="179"/>
      <c r="D1378" s="171" t="s">
        <v>154</v>
      </c>
      <c r="E1378" s="180" t="s">
        <v>3</v>
      </c>
      <c r="F1378" s="181" t="s">
        <v>1898</v>
      </c>
      <c r="H1378" s="182">
        <v>2.06</v>
      </c>
      <c r="I1378" s="183"/>
      <c r="L1378" s="179"/>
      <c r="M1378" s="184"/>
      <c r="N1378" s="185"/>
      <c r="O1378" s="185"/>
      <c r="P1378" s="185"/>
      <c r="Q1378" s="185"/>
      <c r="R1378" s="185"/>
      <c r="S1378" s="185"/>
      <c r="T1378" s="186"/>
      <c r="AT1378" s="180" t="s">
        <v>154</v>
      </c>
      <c r="AU1378" s="180" t="s">
        <v>152</v>
      </c>
      <c r="AV1378" s="12" t="s">
        <v>152</v>
      </c>
      <c r="AW1378" s="12" t="s">
        <v>36</v>
      </c>
      <c r="AX1378" s="12" t="s">
        <v>72</v>
      </c>
      <c r="AY1378" s="180" t="s">
        <v>143</v>
      </c>
    </row>
    <row r="1379" spans="2:65" s="14" customFormat="1" x14ac:dyDescent="0.3">
      <c r="B1379" s="200"/>
      <c r="D1379" s="171" t="s">
        <v>154</v>
      </c>
      <c r="E1379" s="201" t="s">
        <v>3</v>
      </c>
      <c r="F1379" s="202" t="s">
        <v>262</v>
      </c>
      <c r="H1379" s="203">
        <v>62</v>
      </c>
      <c r="I1379" s="204"/>
      <c r="L1379" s="200"/>
      <c r="M1379" s="205"/>
      <c r="N1379" s="206"/>
      <c r="O1379" s="206"/>
      <c r="P1379" s="206"/>
      <c r="Q1379" s="206"/>
      <c r="R1379" s="206"/>
      <c r="S1379" s="206"/>
      <c r="T1379" s="207"/>
      <c r="AT1379" s="201" t="s">
        <v>154</v>
      </c>
      <c r="AU1379" s="201" t="s">
        <v>152</v>
      </c>
      <c r="AV1379" s="14" t="s">
        <v>163</v>
      </c>
      <c r="AW1379" s="14" t="s">
        <v>36</v>
      </c>
      <c r="AX1379" s="14" t="s">
        <v>72</v>
      </c>
      <c r="AY1379" s="201" t="s">
        <v>143</v>
      </c>
    </row>
    <row r="1380" spans="2:65" s="13" customFormat="1" x14ac:dyDescent="0.3">
      <c r="B1380" s="187"/>
      <c r="D1380" s="188" t="s">
        <v>154</v>
      </c>
      <c r="E1380" s="189" t="s">
        <v>3</v>
      </c>
      <c r="F1380" s="190" t="s">
        <v>159</v>
      </c>
      <c r="H1380" s="191">
        <v>186</v>
      </c>
      <c r="I1380" s="192"/>
      <c r="L1380" s="187"/>
      <c r="M1380" s="193"/>
      <c r="N1380" s="194"/>
      <c r="O1380" s="194"/>
      <c r="P1380" s="194"/>
      <c r="Q1380" s="194"/>
      <c r="R1380" s="194"/>
      <c r="S1380" s="194"/>
      <c r="T1380" s="195"/>
      <c r="AT1380" s="196" t="s">
        <v>154</v>
      </c>
      <c r="AU1380" s="196" t="s">
        <v>152</v>
      </c>
      <c r="AV1380" s="13" t="s">
        <v>151</v>
      </c>
      <c r="AW1380" s="13" t="s">
        <v>36</v>
      </c>
      <c r="AX1380" s="13" t="s">
        <v>23</v>
      </c>
      <c r="AY1380" s="196" t="s">
        <v>143</v>
      </c>
    </row>
    <row r="1381" spans="2:65" s="1" customFormat="1" ht="22.5" customHeight="1" x14ac:dyDescent="0.3">
      <c r="B1381" s="158"/>
      <c r="C1381" s="211" t="s">
        <v>1899</v>
      </c>
      <c r="D1381" s="211" t="s">
        <v>295</v>
      </c>
      <c r="E1381" s="212" t="s">
        <v>1900</v>
      </c>
      <c r="F1381" s="213" t="s">
        <v>1901</v>
      </c>
      <c r="G1381" s="214" t="s">
        <v>149</v>
      </c>
      <c r="H1381" s="215">
        <v>129</v>
      </c>
      <c r="I1381" s="325">
        <v>0</v>
      </c>
      <c r="J1381" s="216">
        <f>ROUND(I1381*H1381,2)</f>
        <v>0</v>
      </c>
      <c r="K1381" s="213" t="s">
        <v>3</v>
      </c>
      <c r="L1381" s="217"/>
      <c r="M1381" s="218" t="s">
        <v>3</v>
      </c>
      <c r="N1381" s="219" t="s">
        <v>44</v>
      </c>
      <c r="O1381" s="35"/>
      <c r="P1381" s="167">
        <f>O1381*H1381</f>
        <v>0</v>
      </c>
      <c r="Q1381" s="167">
        <v>2.8E-3</v>
      </c>
      <c r="R1381" s="167">
        <f>Q1381*H1381</f>
        <v>0.36120000000000002</v>
      </c>
      <c r="S1381" s="167">
        <v>0</v>
      </c>
      <c r="T1381" s="168">
        <f>S1381*H1381</f>
        <v>0</v>
      </c>
      <c r="AR1381" s="18" t="s">
        <v>375</v>
      </c>
      <c r="AT1381" s="18" t="s">
        <v>295</v>
      </c>
      <c r="AU1381" s="18" t="s">
        <v>152</v>
      </c>
      <c r="AY1381" s="18" t="s">
        <v>143</v>
      </c>
      <c r="BE1381" s="169">
        <f>IF(N1381="základní",J1381,0)</f>
        <v>0</v>
      </c>
      <c r="BF1381" s="169">
        <f>IF(N1381="snížená",J1381,0)</f>
        <v>0</v>
      </c>
      <c r="BG1381" s="169">
        <f>IF(N1381="zákl. přenesená",J1381,0)</f>
        <v>0</v>
      </c>
      <c r="BH1381" s="169">
        <f>IF(N1381="sníž. přenesená",J1381,0)</f>
        <v>0</v>
      </c>
      <c r="BI1381" s="169">
        <f>IF(N1381="nulová",J1381,0)</f>
        <v>0</v>
      </c>
      <c r="BJ1381" s="18" t="s">
        <v>152</v>
      </c>
      <c r="BK1381" s="169">
        <f>ROUND(I1381*H1381,2)</f>
        <v>0</v>
      </c>
      <c r="BL1381" s="18" t="s">
        <v>247</v>
      </c>
      <c r="BM1381" s="18" t="s">
        <v>1902</v>
      </c>
    </row>
    <row r="1382" spans="2:65" s="11" customFormat="1" x14ac:dyDescent="0.3">
      <c r="B1382" s="170"/>
      <c r="D1382" s="171" t="s">
        <v>154</v>
      </c>
      <c r="E1382" s="172" t="s">
        <v>3</v>
      </c>
      <c r="F1382" s="173" t="s">
        <v>1903</v>
      </c>
      <c r="H1382" s="174" t="s">
        <v>3</v>
      </c>
      <c r="I1382" s="175"/>
      <c r="L1382" s="170"/>
      <c r="M1382" s="176"/>
      <c r="N1382" s="177"/>
      <c r="O1382" s="177"/>
      <c r="P1382" s="177"/>
      <c r="Q1382" s="177"/>
      <c r="R1382" s="177"/>
      <c r="S1382" s="177"/>
      <c r="T1382" s="178"/>
      <c r="AT1382" s="174" t="s">
        <v>154</v>
      </c>
      <c r="AU1382" s="174" t="s">
        <v>152</v>
      </c>
      <c r="AV1382" s="11" t="s">
        <v>23</v>
      </c>
      <c r="AW1382" s="11" t="s">
        <v>36</v>
      </c>
      <c r="AX1382" s="11" t="s">
        <v>72</v>
      </c>
      <c r="AY1382" s="174" t="s">
        <v>143</v>
      </c>
    </row>
    <row r="1383" spans="2:65" s="11" customFormat="1" x14ac:dyDescent="0.3">
      <c r="B1383" s="170"/>
      <c r="D1383" s="171" t="s">
        <v>154</v>
      </c>
      <c r="E1383" s="172" t="s">
        <v>3</v>
      </c>
      <c r="F1383" s="173" t="s">
        <v>1904</v>
      </c>
      <c r="H1383" s="174" t="s">
        <v>3</v>
      </c>
      <c r="I1383" s="175"/>
      <c r="L1383" s="170"/>
      <c r="M1383" s="176"/>
      <c r="N1383" s="177"/>
      <c r="O1383" s="177"/>
      <c r="P1383" s="177"/>
      <c r="Q1383" s="177"/>
      <c r="R1383" s="177"/>
      <c r="S1383" s="177"/>
      <c r="T1383" s="178"/>
      <c r="AT1383" s="174" t="s">
        <v>154</v>
      </c>
      <c r="AU1383" s="174" t="s">
        <v>152</v>
      </c>
      <c r="AV1383" s="11" t="s">
        <v>23</v>
      </c>
      <c r="AW1383" s="11" t="s">
        <v>36</v>
      </c>
      <c r="AX1383" s="11" t="s">
        <v>72</v>
      </c>
      <c r="AY1383" s="174" t="s">
        <v>143</v>
      </c>
    </row>
    <row r="1384" spans="2:65" s="12" customFormat="1" x14ac:dyDescent="0.3">
      <c r="B1384" s="179"/>
      <c r="D1384" s="188" t="s">
        <v>154</v>
      </c>
      <c r="E1384" s="197" t="s">
        <v>3</v>
      </c>
      <c r="F1384" s="198" t="s">
        <v>1905</v>
      </c>
      <c r="H1384" s="199">
        <v>129</v>
      </c>
      <c r="I1384" s="183"/>
      <c r="L1384" s="179"/>
      <c r="M1384" s="184"/>
      <c r="N1384" s="185"/>
      <c r="O1384" s="185"/>
      <c r="P1384" s="185"/>
      <c r="Q1384" s="185"/>
      <c r="R1384" s="185"/>
      <c r="S1384" s="185"/>
      <c r="T1384" s="186"/>
      <c r="AT1384" s="180" t="s">
        <v>154</v>
      </c>
      <c r="AU1384" s="180" t="s">
        <v>152</v>
      </c>
      <c r="AV1384" s="12" t="s">
        <v>152</v>
      </c>
      <c r="AW1384" s="12" t="s">
        <v>36</v>
      </c>
      <c r="AX1384" s="12" t="s">
        <v>23</v>
      </c>
      <c r="AY1384" s="180" t="s">
        <v>143</v>
      </c>
    </row>
    <row r="1385" spans="2:65" s="1" customFormat="1" ht="22.5" customHeight="1" x14ac:dyDescent="0.3">
      <c r="B1385" s="158"/>
      <c r="C1385" s="211" t="s">
        <v>1906</v>
      </c>
      <c r="D1385" s="211" t="s">
        <v>295</v>
      </c>
      <c r="E1385" s="212" t="s">
        <v>1907</v>
      </c>
      <c r="F1385" s="213" t="s">
        <v>1908</v>
      </c>
      <c r="G1385" s="214" t="s">
        <v>149</v>
      </c>
      <c r="H1385" s="215">
        <v>65</v>
      </c>
      <c r="I1385" s="325">
        <v>0</v>
      </c>
      <c r="J1385" s="216">
        <f>ROUND(I1385*H1385,2)</f>
        <v>0</v>
      </c>
      <c r="K1385" s="213" t="s">
        <v>150</v>
      </c>
      <c r="L1385" s="217"/>
      <c r="M1385" s="218" t="s">
        <v>3</v>
      </c>
      <c r="N1385" s="219" t="s">
        <v>44</v>
      </c>
      <c r="O1385" s="35"/>
      <c r="P1385" s="167">
        <f>O1385*H1385</f>
        <v>0</v>
      </c>
      <c r="Q1385" s="167">
        <v>2.8E-3</v>
      </c>
      <c r="R1385" s="167">
        <f>Q1385*H1385</f>
        <v>0.182</v>
      </c>
      <c r="S1385" s="167">
        <v>0</v>
      </c>
      <c r="T1385" s="168">
        <f>S1385*H1385</f>
        <v>0</v>
      </c>
      <c r="AR1385" s="18" t="s">
        <v>375</v>
      </c>
      <c r="AT1385" s="18" t="s">
        <v>295</v>
      </c>
      <c r="AU1385" s="18" t="s">
        <v>152</v>
      </c>
      <c r="AY1385" s="18" t="s">
        <v>143</v>
      </c>
      <c r="BE1385" s="169">
        <f>IF(N1385="základní",J1385,0)</f>
        <v>0</v>
      </c>
      <c r="BF1385" s="169">
        <f>IF(N1385="snížená",J1385,0)</f>
        <v>0</v>
      </c>
      <c r="BG1385" s="169">
        <f>IF(N1385="zákl. přenesená",J1385,0)</f>
        <v>0</v>
      </c>
      <c r="BH1385" s="169">
        <f>IF(N1385="sníž. přenesená",J1385,0)</f>
        <v>0</v>
      </c>
      <c r="BI1385" s="169">
        <f>IF(N1385="nulová",J1385,0)</f>
        <v>0</v>
      </c>
      <c r="BJ1385" s="18" t="s">
        <v>152</v>
      </c>
      <c r="BK1385" s="169">
        <f>ROUND(I1385*H1385,2)</f>
        <v>0</v>
      </c>
      <c r="BL1385" s="18" t="s">
        <v>247</v>
      </c>
      <c r="BM1385" s="18" t="s">
        <v>1909</v>
      </c>
    </row>
    <row r="1386" spans="2:65" s="11" customFormat="1" x14ac:dyDescent="0.3">
      <c r="B1386" s="170"/>
      <c r="D1386" s="171" t="s">
        <v>154</v>
      </c>
      <c r="E1386" s="172" t="s">
        <v>3</v>
      </c>
      <c r="F1386" s="173" t="s">
        <v>1903</v>
      </c>
      <c r="H1386" s="174" t="s">
        <v>3</v>
      </c>
      <c r="I1386" s="175"/>
      <c r="L1386" s="170"/>
      <c r="M1386" s="176"/>
      <c r="N1386" s="177"/>
      <c r="O1386" s="177"/>
      <c r="P1386" s="177"/>
      <c r="Q1386" s="177"/>
      <c r="R1386" s="177"/>
      <c r="S1386" s="177"/>
      <c r="T1386" s="178"/>
      <c r="AT1386" s="174" t="s">
        <v>154</v>
      </c>
      <c r="AU1386" s="174" t="s">
        <v>152</v>
      </c>
      <c r="AV1386" s="11" t="s">
        <v>23</v>
      </c>
      <c r="AW1386" s="11" t="s">
        <v>36</v>
      </c>
      <c r="AX1386" s="11" t="s">
        <v>72</v>
      </c>
      <c r="AY1386" s="174" t="s">
        <v>143</v>
      </c>
    </row>
    <row r="1387" spans="2:65" s="11" customFormat="1" x14ac:dyDescent="0.3">
      <c r="B1387" s="170"/>
      <c r="D1387" s="171" t="s">
        <v>154</v>
      </c>
      <c r="E1387" s="172" t="s">
        <v>3</v>
      </c>
      <c r="F1387" s="173" t="s">
        <v>1910</v>
      </c>
      <c r="H1387" s="174" t="s">
        <v>3</v>
      </c>
      <c r="I1387" s="175"/>
      <c r="L1387" s="170"/>
      <c r="M1387" s="176"/>
      <c r="N1387" s="177"/>
      <c r="O1387" s="177"/>
      <c r="P1387" s="177"/>
      <c r="Q1387" s="177"/>
      <c r="R1387" s="177"/>
      <c r="S1387" s="177"/>
      <c r="T1387" s="178"/>
      <c r="AT1387" s="174" t="s">
        <v>154</v>
      </c>
      <c r="AU1387" s="174" t="s">
        <v>152</v>
      </c>
      <c r="AV1387" s="11" t="s">
        <v>23</v>
      </c>
      <c r="AW1387" s="11" t="s">
        <v>36</v>
      </c>
      <c r="AX1387" s="11" t="s">
        <v>72</v>
      </c>
      <c r="AY1387" s="174" t="s">
        <v>143</v>
      </c>
    </row>
    <row r="1388" spans="2:65" s="12" customFormat="1" x14ac:dyDescent="0.3">
      <c r="B1388" s="179"/>
      <c r="D1388" s="188" t="s">
        <v>154</v>
      </c>
      <c r="E1388" s="197" t="s">
        <v>3</v>
      </c>
      <c r="F1388" s="198" t="s">
        <v>1911</v>
      </c>
      <c r="H1388" s="199">
        <v>65</v>
      </c>
      <c r="I1388" s="183"/>
      <c r="L1388" s="179"/>
      <c r="M1388" s="184"/>
      <c r="N1388" s="185"/>
      <c r="O1388" s="185"/>
      <c r="P1388" s="185"/>
      <c r="Q1388" s="185"/>
      <c r="R1388" s="185"/>
      <c r="S1388" s="185"/>
      <c r="T1388" s="186"/>
      <c r="AT1388" s="180" t="s">
        <v>154</v>
      </c>
      <c r="AU1388" s="180" t="s">
        <v>152</v>
      </c>
      <c r="AV1388" s="12" t="s">
        <v>152</v>
      </c>
      <c r="AW1388" s="12" t="s">
        <v>36</v>
      </c>
      <c r="AX1388" s="12" t="s">
        <v>23</v>
      </c>
      <c r="AY1388" s="180" t="s">
        <v>143</v>
      </c>
    </row>
    <row r="1389" spans="2:65" s="1" customFormat="1" ht="22.5" customHeight="1" x14ac:dyDescent="0.3">
      <c r="B1389" s="158"/>
      <c r="C1389" s="159" t="s">
        <v>1912</v>
      </c>
      <c r="D1389" s="159" t="s">
        <v>146</v>
      </c>
      <c r="E1389" s="160" t="s">
        <v>1913</v>
      </c>
      <c r="F1389" s="161" t="s">
        <v>1914</v>
      </c>
      <c r="G1389" s="162" t="s">
        <v>402</v>
      </c>
      <c r="H1389" s="163">
        <v>9</v>
      </c>
      <c r="I1389" s="322">
        <v>0</v>
      </c>
      <c r="J1389" s="164">
        <f>ROUND(I1389*H1389,2)</f>
        <v>0</v>
      </c>
      <c r="K1389" s="161" t="s">
        <v>3</v>
      </c>
      <c r="L1389" s="34"/>
      <c r="M1389" s="165" t="s">
        <v>3</v>
      </c>
      <c r="N1389" s="166" t="s">
        <v>44</v>
      </c>
      <c r="O1389" s="35"/>
      <c r="P1389" s="167">
        <f>O1389*H1389</f>
        <v>0</v>
      </c>
      <c r="Q1389" s="167">
        <v>0</v>
      </c>
      <c r="R1389" s="167">
        <f>Q1389*H1389</f>
        <v>0</v>
      </c>
      <c r="S1389" s="167">
        <v>0</v>
      </c>
      <c r="T1389" s="168">
        <f>S1389*H1389</f>
        <v>0</v>
      </c>
      <c r="AR1389" s="18" t="s">
        <v>247</v>
      </c>
      <c r="AT1389" s="18" t="s">
        <v>146</v>
      </c>
      <c r="AU1389" s="18" t="s">
        <v>152</v>
      </c>
      <c r="AY1389" s="18" t="s">
        <v>143</v>
      </c>
      <c r="BE1389" s="169">
        <f>IF(N1389="základní",J1389,0)</f>
        <v>0</v>
      </c>
      <c r="BF1389" s="169">
        <f>IF(N1389="snížená",J1389,0)</f>
        <v>0</v>
      </c>
      <c r="BG1389" s="169">
        <f>IF(N1389="zákl. přenesená",J1389,0)</f>
        <v>0</v>
      </c>
      <c r="BH1389" s="169">
        <f>IF(N1389="sníž. přenesená",J1389,0)</f>
        <v>0</v>
      </c>
      <c r="BI1389" s="169">
        <f>IF(N1389="nulová",J1389,0)</f>
        <v>0</v>
      </c>
      <c r="BJ1389" s="18" t="s">
        <v>152</v>
      </c>
      <c r="BK1389" s="169">
        <f>ROUND(I1389*H1389,2)</f>
        <v>0</v>
      </c>
      <c r="BL1389" s="18" t="s">
        <v>247</v>
      </c>
      <c r="BM1389" s="18" t="s">
        <v>1915</v>
      </c>
    </row>
    <row r="1390" spans="2:65" s="12" customFormat="1" x14ac:dyDescent="0.3">
      <c r="B1390" s="179"/>
      <c r="D1390" s="188" t="s">
        <v>154</v>
      </c>
      <c r="E1390" s="197" t="s">
        <v>3</v>
      </c>
      <c r="F1390" s="198" t="s">
        <v>1916</v>
      </c>
      <c r="H1390" s="199">
        <v>9</v>
      </c>
      <c r="I1390" s="183"/>
      <c r="L1390" s="179"/>
      <c r="M1390" s="184"/>
      <c r="N1390" s="185"/>
      <c r="O1390" s="185"/>
      <c r="P1390" s="185"/>
      <c r="Q1390" s="185"/>
      <c r="R1390" s="185"/>
      <c r="S1390" s="185"/>
      <c r="T1390" s="186"/>
      <c r="AT1390" s="180" t="s">
        <v>154</v>
      </c>
      <c r="AU1390" s="180" t="s">
        <v>152</v>
      </c>
      <c r="AV1390" s="12" t="s">
        <v>152</v>
      </c>
      <c r="AW1390" s="12" t="s">
        <v>36</v>
      </c>
      <c r="AX1390" s="12" t="s">
        <v>23</v>
      </c>
      <c r="AY1390" s="180" t="s">
        <v>143</v>
      </c>
    </row>
    <row r="1391" spans="2:65" s="1" customFormat="1" ht="22.5" customHeight="1" x14ac:dyDescent="0.3">
      <c r="B1391" s="158"/>
      <c r="C1391" s="159" t="s">
        <v>1917</v>
      </c>
      <c r="D1391" s="159" t="s">
        <v>146</v>
      </c>
      <c r="E1391" s="160" t="s">
        <v>1918</v>
      </c>
      <c r="F1391" s="161" t="s">
        <v>1919</v>
      </c>
      <c r="G1391" s="162" t="s">
        <v>173</v>
      </c>
      <c r="H1391" s="163">
        <v>3.1320000000000001</v>
      </c>
      <c r="I1391" s="322">
        <v>0</v>
      </c>
      <c r="J1391" s="164">
        <f>ROUND(I1391*H1391,2)</f>
        <v>0</v>
      </c>
      <c r="K1391" s="161" t="s">
        <v>150</v>
      </c>
      <c r="L1391" s="34"/>
      <c r="M1391" s="165" t="s">
        <v>3</v>
      </c>
      <c r="N1391" s="166" t="s">
        <v>44</v>
      </c>
      <c r="O1391" s="35"/>
      <c r="P1391" s="167">
        <f>O1391*H1391</f>
        <v>0</v>
      </c>
      <c r="Q1391" s="167">
        <v>0</v>
      </c>
      <c r="R1391" s="167">
        <f>Q1391*H1391</f>
        <v>0</v>
      </c>
      <c r="S1391" s="167">
        <v>0</v>
      </c>
      <c r="T1391" s="168">
        <f>S1391*H1391</f>
        <v>0</v>
      </c>
      <c r="AR1391" s="18" t="s">
        <v>247</v>
      </c>
      <c r="AT1391" s="18" t="s">
        <v>146</v>
      </c>
      <c r="AU1391" s="18" t="s">
        <v>152</v>
      </c>
      <c r="AY1391" s="18" t="s">
        <v>143</v>
      </c>
      <c r="BE1391" s="169">
        <f>IF(N1391="základní",J1391,0)</f>
        <v>0</v>
      </c>
      <c r="BF1391" s="169">
        <f>IF(N1391="snížená",J1391,0)</f>
        <v>0</v>
      </c>
      <c r="BG1391" s="169">
        <f>IF(N1391="zákl. přenesená",J1391,0)</f>
        <v>0</v>
      </c>
      <c r="BH1391" s="169">
        <f>IF(N1391="sníž. přenesená",J1391,0)</f>
        <v>0</v>
      </c>
      <c r="BI1391" s="169">
        <f>IF(N1391="nulová",J1391,0)</f>
        <v>0</v>
      </c>
      <c r="BJ1391" s="18" t="s">
        <v>152</v>
      </c>
      <c r="BK1391" s="169">
        <f>ROUND(I1391*H1391,2)</f>
        <v>0</v>
      </c>
      <c r="BL1391" s="18" t="s">
        <v>247</v>
      </c>
      <c r="BM1391" s="18" t="s">
        <v>1920</v>
      </c>
    </row>
    <row r="1392" spans="2:65" s="10" customFormat="1" ht="29.85" customHeight="1" x14ac:dyDescent="0.3">
      <c r="B1392" s="144"/>
      <c r="D1392" s="155" t="s">
        <v>71</v>
      </c>
      <c r="E1392" s="156" t="s">
        <v>1921</v>
      </c>
      <c r="F1392" s="156" t="s">
        <v>1922</v>
      </c>
      <c r="I1392" s="147"/>
      <c r="J1392" s="157">
        <f>BK1392</f>
        <v>0</v>
      </c>
      <c r="L1392" s="144"/>
      <c r="M1392" s="149"/>
      <c r="N1392" s="150"/>
      <c r="O1392" s="150"/>
      <c r="P1392" s="151">
        <f>SUM(P1393:P1520)</f>
        <v>0</v>
      </c>
      <c r="Q1392" s="150"/>
      <c r="R1392" s="151">
        <f>SUM(R1393:R1520)</f>
        <v>5.6968627100000004</v>
      </c>
      <c r="S1392" s="150"/>
      <c r="T1392" s="152">
        <f>SUM(T1393:T1520)</f>
        <v>0</v>
      </c>
      <c r="AR1392" s="145" t="s">
        <v>152</v>
      </c>
      <c r="AT1392" s="153" t="s">
        <v>71</v>
      </c>
      <c r="AU1392" s="153" t="s">
        <v>23</v>
      </c>
      <c r="AY1392" s="145" t="s">
        <v>143</v>
      </c>
      <c r="BK1392" s="154">
        <f>SUM(BK1393:BK1520)</f>
        <v>0</v>
      </c>
    </row>
    <row r="1393" spans="2:65" s="1" customFormat="1" ht="22.5" customHeight="1" x14ac:dyDescent="0.3">
      <c r="B1393" s="158"/>
      <c r="C1393" s="159" t="s">
        <v>1923</v>
      </c>
      <c r="D1393" s="159" t="s">
        <v>146</v>
      </c>
      <c r="E1393" s="160" t="s">
        <v>1924</v>
      </c>
      <c r="F1393" s="161" t="s">
        <v>1925</v>
      </c>
      <c r="G1393" s="162" t="s">
        <v>402</v>
      </c>
      <c r="H1393" s="163">
        <v>106</v>
      </c>
      <c r="I1393" s="322">
        <v>0</v>
      </c>
      <c r="J1393" s="164">
        <f>ROUND(I1393*H1393,2)</f>
        <v>0</v>
      </c>
      <c r="K1393" s="161" t="s">
        <v>150</v>
      </c>
      <c r="L1393" s="34"/>
      <c r="M1393" s="165" t="s">
        <v>3</v>
      </c>
      <c r="N1393" s="166" t="s">
        <v>44</v>
      </c>
      <c r="O1393" s="35"/>
      <c r="P1393" s="167">
        <f>O1393*H1393</f>
        <v>0</v>
      </c>
      <c r="Q1393" s="167">
        <v>4.8300000000000001E-3</v>
      </c>
      <c r="R1393" s="167">
        <f>Q1393*H1393</f>
        <v>0.51197999999999999</v>
      </c>
      <c r="S1393" s="167">
        <v>0</v>
      </c>
      <c r="T1393" s="168">
        <f>S1393*H1393</f>
        <v>0</v>
      </c>
      <c r="AR1393" s="18" t="s">
        <v>247</v>
      </c>
      <c r="AT1393" s="18" t="s">
        <v>146</v>
      </c>
      <c r="AU1393" s="18" t="s">
        <v>152</v>
      </c>
      <c r="AY1393" s="18" t="s">
        <v>143</v>
      </c>
      <c r="BE1393" s="169">
        <f>IF(N1393="základní",J1393,0)</f>
        <v>0</v>
      </c>
      <c r="BF1393" s="169">
        <f>IF(N1393="snížená",J1393,0)</f>
        <v>0</v>
      </c>
      <c r="BG1393" s="169">
        <f>IF(N1393="zákl. přenesená",J1393,0)</f>
        <v>0</v>
      </c>
      <c r="BH1393" s="169">
        <f>IF(N1393="sníž. přenesená",J1393,0)</f>
        <v>0</v>
      </c>
      <c r="BI1393" s="169">
        <f>IF(N1393="nulová",J1393,0)</f>
        <v>0</v>
      </c>
      <c r="BJ1393" s="18" t="s">
        <v>152</v>
      </c>
      <c r="BK1393" s="169">
        <f>ROUND(I1393*H1393,2)</f>
        <v>0</v>
      </c>
      <c r="BL1393" s="18" t="s">
        <v>247</v>
      </c>
      <c r="BM1393" s="18" t="s">
        <v>1926</v>
      </c>
    </row>
    <row r="1394" spans="2:65" s="11" customFormat="1" x14ac:dyDescent="0.3">
      <c r="B1394" s="170"/>
      <c r="D1394" s="171" t="s">
        <v>154</v>
      </c>
      <c r="E1394" s="172" t="s">
        <v>3</v>
      </c>
      <c r="F1394" s="173" t="s">
        <v>1504</v>
      </c>
      <c r="H1394" s="174" t="s">
        <v>3</v>
      </c>
      <c r="I1394" s="175"/>
      <c r="L1394" s="170"/>
      <c r="M1394" s="176"/>
      <c r="N1394" s="177"/>
      <c r="O1394" s="177"/>
      <c r="P1394" s="177"/>
      <c r="Q1394" s="177"/>
      <c r="R1394" s="177"/>
      <c r="S1394" s="177"/>
      <c r="T1394" s="178"/>
      <c r="AT1394" s="174" t="s">
        <v>154</v>
      </c>
      <c r="AU1394" s="174" t="s">
        <v>152</v>
      </c>
      <c r="AV1394" s="11" t="s">
        <v>23</v>
      </c>
      <c r="AW1394" s="11" t="s">
        <v>36</v>
      </c>
      <c r="AX1394" s="11" t="s">
        <v>72</v>
      </c>
      <c r="AY1394" s="174" t="s">
        <v>143</v>
      </c>
    </row>
    <row r="1395" spans="2:65" s="11" customFormat="1" x14ac:dyDescent="0.3">
      <c r="B1395" s="170"/>
      <c r="D1395" s="171" t="s">
        <v>154</v>
      </c>
      <c r="E1395" s="172" t="s">
        <v>3</v>
      </c>
      <c r="F1395" s="173" t="s">
        <v>1927</v>
      </c>
      <c r="H1395" s="174" t="s">
        <v>3</v>
      </c>
      <c r="I1395" s="175"/>
      <c r="L1395" s="170"/>
      <c r="M1395" s="176"/>
      <c r="N1395" s="177"/>
      <c r="O1395" s="177"/>
      <c r="P1395" s="177"/>
      <c r="Q1395" s="177"/>
      <c r="R1395" s="177"/>
      <c r="S1395" s="177"/>
      <c r="T1395" s="178"/>
      <c r="AT1395" s="174" t="s">
        <v>154</v>
      </c>
      <c r="AU1395" s="174" t="s">
        <v>152</v>
      </c>
      <c r="AV1395" s="11" t="s">
        <v>23</v>
      </c>
      <c r="AW1395" s="11" t="s">
        <v>36</v>
      </c>
      <c r="AX1395" s="11" t="s">
        <v>72</v>
      </c>
      <c r="AY1395" s="174" t="s">
        <v>143</v>
      </c>
    </row>
    <row r="1396" spans="2:65" s="11" customFormat="1" x14ac:dyDescent="0.3">
      <c r="B1396" s="170"/>
      <c r="D1396" s="171" t="s">
        <v>154</v>
      </c>
      <c r="E1396" s="172" t="s">
        <v>3</v>
      </c>
      <c r="F1396" s="173" t="s">
        <v>1928</v>
      </c>
      <c r="H1396" s="174" t="s">
        <v>3</v>
      </c>
      <c r="I1396" s="175"/>
      <c r="L1396" s="170"/>
      <c r="M1396" s="176"/>
      <c r="N1396" s="177"/>
      <c r="O1396" s="177"/>
      <c r="P1396" s="177"/>
      <c r="Q1396" s="177"/>
      <c r="R1396" s="177"/>
      <c r="S1396" s="177"/>
      <c r="T1396" s="178"/>
      <c r="AT1396" s="174" t="s">
        <v>154</v>
      </c>
      <c r="AU1396" s="174" t="s">
        <v>152</v>
      </c>
      <c r="AV1396" s="11" t="s">
        <v>23</v>
      </c>
      <c r="AW1396" s="11" t="s">
        <v>36</v>
      </c>
      <c r="AX1396" s="11" t="s">
        <v>72</v>
      </c>
      <c r="AY1396" s="174" t="s">
        <v>143</v>
      </c>
    </row>
    <row r="1397" spans="2:65" s="12" customFormat="1" x14ac:dyDescent="0.3">
      <c r="B1397" s="179"/>
      <c r="D1397" s="171" t="s">
        <v>154</v>
      </c>
      <c r="E1397" s="180" t="s">
        <v>3</v>
      </c>
      <c r="F1397" s="181" t="s">
        <v>1929</v>
      </c>
      <c r="H1397" s="182">
        <v>10.5</v>
      </c>
      <c r="I1397" s="183"/>
      <c r="L1397" s="179"/>
      <c r="M1397" s="184"/>
      <c r="N1397" s="185"/>
      <c r="O1397" s="185"/>
      <c r="P1397" s="185"/>
      <c r="Q1397" s="185"/>
      <c r="R1397" s="185"/>
      <c r="S1397" s="185"/>
      <c r="T1397" s="186"/>
      <c r="AT1397" s="180" t="s">
        <v>154</v>
      </c>
      <c r="AU1397" s="180" t="s">
        <v>152</v>
      </c>
      <c r="AV1397" s="12" t="s">
        <v>152</v>
      </c>
      <c r="AW1397" s="12" t="s">
        <v>36</v>
      </c>
      <c r="AX1397" s="12" t="s">
        <v>72</v>
      </c>
      <c r="AY1397" s="180" t="s">
        <v>143</v>
      </c>
    </row>
    <row r="1398" spans="2:65" s="12" customFormat="1" x14ac:dyDescent="0.3">
      <c r="B1398" s="179"/>
      <c r="D1398" s="171" t="s">
        <v>154</v>
      </c>
      <c r="E1398" s="180" t="s">
        <v>3</v>
      </c>
      <c r="F1398" s="181" t="s">
        <v>1930</v>
      </c>
      <c r="H1398" s="182">
        <v>12.6</v>
      </c>
      <c r="I1398" s="183"/>
      <c r="L1398" s="179"/>
      <c r="M1398" s="184"/>
      <c r="N1398" s="185"/>
      <c r="O1398" s="185"/>
      <c r="P1398" s="185"/>
      <c r="Q1398" s="185"/>
      <c r="R1398" s="185"/>
      <c r="S1398" s="185"/>
      <c r="T1398" s="186"/>
      <c r="AT1398" s="180" t="s">
        <v>154</v>
      </c>
      <c r="AU1398" s="180" t="s">
        <v>152</v>
      </c>
      <c r="AV1398" s="12" t="s">
        <v>152</v>
      </c>
      <c r="AW1398" s="12" t="s">
        <v>36</v>
      </c>
      <c r="AX1398" s="12" t="s">
        <v>72</v>
      </c>
      <c r="AY1398" s="180" t="s">
        <v>143</v>
      </c>
    </row>
    <row r="1399" spans="2:65" s="11" customFormat="1" x14ac:dyDescent="0.3">
      <c r="B1399" s="170"/>
      <c r="D1399" s="171" t="s">
        <v>154</v>
      </c>
      <c r="E1399" s="172" t="s">
        <v>3</v>
      </c>
      <c r="F1399" s="173" t="s">
        <v>1903</v>
      </c>
      <c r="H1399" s="174" t="s">
        <v>3</v>
      </c>
      <c r="I1399" s="175"/>
      <c r="L1399" s="170"/>
      <c r="M1399" s="176"/>
      <c r="N1399" s="177"/>
      <c r="O1399" s="177"/>
      <c r="P1399" s="177"/>
      <c r="Q1399" s="177"/>
      <c r="R1399" s="177"/>
      <c r="S1399" s="177"/>
      <c r="T1399" s="178"/>
      <c r="AT1399" s="174" t="s">
        <v>154</v>
      </c>
      <c r="AU1399" s="174" t="s">
        <v>152</v>
      </c>
      <c r="AV1399" s="11" t="s">
        <v>23</v>
      </c>
      <c r="AW1399" s="11" t="s">
        <v>36</v>
      </c>
      <c r="AX1399" s="11" t="s">
        <v>72</v>
      </c>
      <c r="AY1399" s="174" t="s">
        <v>143</v>
      </c>
    </row>
    <row r="1400" spans="2:65" s="11" customFormat="1" x14ac:dyDescent="0.3">
      <c r="B1400" s="170"/>
      <c r="D1400" s="171" t="s">
        <v>154</v>
      </c>
      <c r="E1400" s="172" t="s">
        <v>3</v>
      </c>
      <c r="F1400" s="173" t="s">
        <v>1910</v>
      </c>
      <c r="H1400" s="174" t="s">
        <v>3</v>
      </c>
      <c r="I1400" s="175"/>
      <c r="L1400" s="170"/>
      <c r="M1400" s="176"/>
      <c r="N1400" s="177"/>
      <c r="O1400" s="177"/>
      <c r="P1400" s="177"/>
      <c r="Q1400" s="177"/>
      <c r="R1400" s="177"/>
      <c r="S1400" s="177"/>
      <c r="T1400" s="178"/>
      <c r="AT1400" s="174" t="s">
        <v>154</v>
      </c>
      <c r="AU1400" s="174" t="s">
        <v>152</v>
      </c>
      <c r="AV1400" s="11" t="s">
        <v>23</v>
      </c>
      <c r="AW1400" s="11" t="s">
        <v>36</v>
      </c>
      <c r="AX1400" s="11" t="s">
        <v>72</v>
      </c>
      <c r="AY1400" s="174" t="s">
        <v>143</v>
      </c>
    </row>
    <row r="1401" spans="2:65" s="12" customFormat="1" x14ac:dyDescent="0.3">
      <c r="B1401" s="179"/>
      <c r="D1401" s="171" t="s">
        <v>154</v>
      </c>
      <c r="E1401" s="180" t="s">
        <v>3</v>
      </c>
      <c r="F1401" s="181" t="s">
        <v>1911</v>
      </c>
      <c r="H1401" s="182">
        <v>65</v>
      </c>
      <c r="I1401" s="183"/>
      <c r="L1401" s="179"/>
      <c r="M1401" s="184"/>
      <c r="N1401" s="185"/>
      <c r="O1401" s="185"/>
      <c r="P1401" s="185"/>
      <c r="Q1401" s="185"/>
      <c r="R1401" s="185"/>
      <c r="S1401" s="185"/>
      <c r="T1401" s="186"/>
      <c r="AT1401" s="180" t="s">
        <v>154</v>
      </c>
      <c r="AU1401" s="180" t="s">
        <v>152</v>
      </c>
      <c r="AV1401" s="12" t="s">
        <v>152</v>
      </c>
      <c r="AW1401" s="12" t="s">
        <v>36</v>
      </c>
      <c r="AX1401" s="12" t="s">
        <v>72</v>
      </c>
      <c r="AY1401" s="180" t="s">
        <v>143</v>
      </c>
    </row>
    <row r="1402" spans="2:65" s="11" customFormat="1" x14ac:dyDescent="0.3">
      <c r="B1402" s="170"/>
      <c r="D1402" s="171" t="s">
        <v>154</v>
      </c>
      <c r="E1402" s="172" t="s">
        <v>3</v>
      </c>
      <c r="F1402" s="173" t="s">
        <v>1537</v>
      </c>
      <c r="H1402" s="174" t="s">
        <v>3</v>
      </c>
      <c r="I1402" s="175"/>
      <c r="L1402" s="170"/>
      <c r="M1402" s="176"/>
      <c r="N1402" s="177"/>
      <c r="O1402" s="177"/>
      <c r="P1402" s="177"/>
      <c r="Q1402" s="177"/>
      <c r="R1402" s="177"/>
      <c r="S1402" s="177"/>
      <c r="T1402" s="178"/>
      <c r="AT1402" s="174" t="s">
        <v>154</v>
      </c>
      <c r="AU1402" s="174" t="s">
        <v>152</v>
      </c>
      <c r="AV1402" s="11" t="s">
        <v>23</v>
      </c>
      <c r="AW1402" s="11" t="s">
        <v>36</v>
      </c>
      <c r="AX1402" s="11" t="s">
        <v>72</v>
      </c>
      <c r="AY1402" s="174" t="s">
        <v>143</v>
      </c>
    </row>
    <row r="1403" spans="2:65" s="12" customFormat="1" x14ac:dyDescent="0.3">
      <c r="B1403" s="179"/>
      <c r="D1403" s="171" t="s">
        <v>154</v>
      </c>
      <c r="E1403" s="180" t="s">
        <v>3</v>
      </c>
      <c r="F1403" s="181" t="s">
        <v>1931</v>
      </c>
      <c r="H1403" s="182">
        <v>4.2</v>
      </c>
      <c r="I1403" s="183"/>
      <c r="L1403" s="179"/>
      <c r="M1403" s="184"/>
      <c r="N1403" s="185"/>
      <c r="O1403" s="185"/>
      <c r="P1403" s="185"/>
      <c r="Q1403" s="185"/>
      <c r="R1403" s="185"/>
      <c r="S1403" s="185"/>
      <c r="T1403" s="186"/>
      <c r="AT1403" s="180" t="s">
        <v>154</v>
      </c>
      <c r="AU1403" s="180" t="s">
        <v>152</v>
      </c>
      <c r="AV1403" s="12" t="s">
        <v>152</v>
      </c>
      <c r="AW1403" s="12" t="s">
        <v>36</v>
      </c>
      <c r="AX1403" s="12" t="s">
        <v>72</v>
      </c>
      <c r="AY1403" s="180" t="s">
        <v>143</v>
      </c>
    </row>
    <row r="1404" spans="2:65" s="12" customFormat="1" x14ac:dyDescent="0.3">
      <c r="B1404" s="179"/>
      <c r="D1404" s="171" t="s">
        <v>154</v>
      </c>
      <c r="E1404" s="180" t="s">
        <v>3</v>
      </c>
      <c r="F1404" s="181" t="s">
        <v>1932</v>
      </c>
      <c r="H1404" s="182">
        <v>3.7</v>
      </c>
      <c r="I1404" s="183"/>
      <c r="L1404" s="179"/>
      <c r="M1404" s="184"/>
      <c r="N1404" s="185"/>
      <c r="O1404" s="185"/>
      <c r="P1404" s="185"/>
      <c r="Q1404" s="185"/>
      <c r="R1404" s="185"/>
      <c r="S1404" s="185"/>
      <c r="T1404" s="186"/>
      <c r="AT1404" s="180" t="s">
        <v>154</v>
      </c>
      <c r="AU1404" s="180" t="s">
        <v>152</v>
      </c>
      <c r="AV1404" s="12" t="s">
        <v>152</v>
      </c>
      <c r="AW1404" s="12" t="s">
        <v>36</v>
      </c>
      <c r="AX1404" s="12" t="s">
        <v>72</v>
      </c>
      <c r="AY1404" s="180" t="s">
        <v>143</v>
      </c>
    </row>
    <row r="1405" spans="2:65" s="11" customFormat="1" x14ac:dyDescent="0.3">
      <c r="B1405" s="170"/>
      <c r="D1405" s="171" t="s">
        <v>154</v>
      </c>
      <c r="E1405" s="172" t="s">
        <v>3</v>
      </c>
      <c r="F1405" s="173" t="s">
        <v>1933</v>
      </c>
      <c r="H1405" s="174" t="s">
        <v>3</v>
      </c>
      <c r="I1405" s="175"/>
      <c r="L1405" s="170"/>
      <c r="M1405" s="176"/>
      <c r="N1405" s="177"/>
      <c r="O1405" s="177"/>
      <c r="P1405" s="177"/>
      <c r="Q1405" s="177"/>
      <c r="R1405" s="177"/>
      <c r="S1405" s="177"/>
      <c r="T1405" s="178"/>
      <c r="AT1405" s="174" t="s">
        <v>154</v>
      </c>
      <c r="AU1405" s="174" t="s">
        <v>152</v>
      </c>
      <c r="AV1405" s="11" t="s">
        <v>23</v>
      </c>
      <c r="AW1405" s="11" t="s">
        <v>36</v>
      </c>
      <c r="AX1405" s="11" t="s">
        <v>72</v>
      </c>
      <c r="AY1405" s="174" t="s">
        <v>143</v>
      </c>
    </row>
    <row r="1406" spans="2:65" s="11" customFormat="1" x14ac:dyDescent="0.3">
      <c r="B1406" s="170"/>
      <c r="D1406" s="171" t="s">
        <v>154</v>
      </c>
      <c r="E1406" s="172" t="s">
        <v>3</v>
      </c>
      <c r="F1406" s="173" t="s">
        <v>1934</v>
      </c>
      <c r="H1406" s="174" t="s">
        <v>3</v>
      </c>
      <c r="I1406" s="175"/>
      <c r="L1406" s="170"/>
      <c r="M1406" s="176"/>
      <c r="N1406" s="177"/>
      <c r="O1406" s="177"/>
      <c r="P1406" s="177"/>
      <c r="Q1406" s="177"/>
      <c r="R1406" s="177"/>
      <c r="S1406" s="177"/>
      <c r="T1406" s="178"/>
      <c r="AT1406" s="174" t="s">
        <v>154</v>
      </c>
      <c r="AU1406" s="174" t="s">
        <v>152</v>
      </c>
      <c r="AV1406" s="11" t="s">
        <v>23</v>
      </c>
      <c r="AW1406" s="11" t="s">
        <v>36</v>
      </c>
      <c r="AX1406" s="11" t="s">
        <v>72</v>
      </c>
      <c r="AY1406" s="174" t="s">
        <v>143</v>
      </c>
    </row>
    <row r="1407" spans="2:65" s="12" customFormat="1" x14ac:dyDescent="0.3">
      <c r="B1407" s="179"/>
      <c r="D1407" s="171" t="s">
        <v>154</v>
      </c>
      <c r="E1407" s="180" t="s">
        <v>3</v>
      </c>
      <c r="F1407" s="181" t="s">
        <v>1935</v>
      </c>
      <c r="H1407" s="182">
        <v>10</v>
      </c>
      <c r="I1407" s="183"/>
      <c r="L1407" s="179"/>
      <c r="M1407" s="184"/>
      <c r="N1407" s="185"/>
      <c r="O1407" s="185"/>
      <c r="P1407" s="185"/>
      <c r="Q1407" s="185"/>
      <c r="R1407" s="185"/>
      <c r="S1407" s="185"/>
      <c r="T1407" s="186"/>
      <c r="AT1407" s="180" t="s">
        <v>154</v>
      </c>
      <c r="AU1407" s="180" t="s">
        <v>152</v>
      </c>
      <c r="AV1407" s="12" t="s">
        <v>152</v>
      </c>
      <c r="AW1407" s="12" t="s">
        <v>36</v>
      </c>
      <c r="AX1407" s="12" t="s">
        <v>72</v>
      </c>
      <c r="AY1407" s="180" t="s">
        <v>143</v>
      </c>
    </row>
    <row r="1408" spans="2:65" s="13" customFormat="1" x14ac:dyDescent="0.3">
      <c r="B1408" s="187"/>
      <c r="D1408" s="171" t="s">
        <v>154</v>
      </c>
      <c r="E1408" s="220" t="s">
        <v>3</v>
      </c>
      <c r="F1408" s="221" t="s">
        <v>159</v>
      </c>
      <c r="H1408" s="222">
        <v>106</v>
      </c>
      <c r="I1408" s="192"/>
      <c r="L1408" s="187"/>
      <c r="M1408" s="193"/>
      <c r="N1408" s="194"/>
      <c r="O1408" s="194"/>
      <c r="P1408" s="194"/>
      <c r="Q1408" s="194"/>
      <c r="R1408" s="194"/>
      <c r="S1408" s="194"/>
      <c r="T1408" s="195"/>
      <c r="AT1408" s="196" t="s">
        <v>154</v>
      </c>
      <c r="AU1408" s="196" t="s">
        <v>152</v>
      </c>
      <c r="AV1408" s="13" t="s">
        <v>151</v>
      </c>
      <c r="AW1408" s="13" t="s">
        <v>36</v>
      </c>
      <c r="AX1408" s="13" t="s">
        <v>23</v>
      </c>
      <c r="AY1408" s="196" t="s">
        <v>143</v>
      </c>
    </row>
    <row r="1409" spans="2:65" s="11" customFormat="1" x14ac:dyDescent="0.3">
      <c r="B1409" s="170"/>
      <c r="D1409" s="171" t="s">
        <v>154</v>
      </c>
      <c r="E1409" s="172" t="s">
        <v>3</v>
      </c>
      <c r="F1409" s="173" t="s">
        <v>37</v>
      </c>
      <c r="H1409" s="174" t="s">
        <v>3</v>
      </c>
      <c r="I1409" s="175"/>
      <c r="L1409" s="170"/>
      <c r="M1409" s="176"/>
      <c r="N1409" s="177"/>
      <c r="O1409" s="177"/>
      <c r="P1409" s="177"/>
      <c r="Q1409" s="177"/>
      <c r="R1409" s="177"/>
      <c r="S1409" s="177"/>
      <c r="T1409" s="178"/>
      <c r="AT1409" s="174" t="s">
        <v>154</v>
      </c>
      <c r="AU1409" s="174" t="s">
        <v>152</v>
      </c>
      <c r="AV1409" s="11" t="s">
        <v>23</v>
      </c>
      <c r="AW1409" s="11" t="s">
        <v>36</v>
      </c>
      <c r="AX1409" s="11" t="s">
        <v>72</v>
      </c>
      <c r="AY1409" s="174" t="s">
        <v>143</v>
      </c>
    </row>
    <row r="1410" spans="2:65" s="11" customFormat="1" x14ac:dyDescent="0.3">
      <c r="B1410" s="170"/>
      <c r="D1410" s="188" t="s">
        <v>154</v>
      </c>
      <c r="E1410" s="223" t="s">
        <v>3</v>
      </c>
      <c r="F1410" s="224" t="s">
        <v>1936</v>
      </c>
      <c r="H1410" s="225" t="s">
        <v>3</v>
      </c>
      <c r="I1410" s="175"/>
      <c r="L1410" s="170"/>
      <c r="M1410" s="176"/>
      <c r="N1410" s="177"/>
      <c r="O1410" s="177"/>
      <c r="P1410" s="177"/>
      <c r="Q1410" s="177"/>
      <c r="R1410" s="177"/>
      <c r="S1410" s="177"/>
      <c r="T1410" s="178"/>
      <c r="AT1410" s="174" t="s">
        <v>154</v>
      </c>
      <c r="AU1410" s="174" t="s">
        <v>152</v>
      </c>
      <c r="AV1410" s="11" t="s">
        <v>23</v>
      </c>
      <c r="AW1410" s="11" t="s">
        <v>36</v>
      </c>
      <c r="AX1410" s="11" t="s">
        <v>72</v>
      </c>
      <c r="AY1410" s="174" t="s">
        <v>143</v>
      </c>
    </row>
    <row r="1411" spans="2:65" s="1" customFormat="1" ht="31.5" customHeight="1" x14ac:dyDescent="0.3">
      <c r="B1411" s="158"/>
      <c r="C1411" s="159" t="s">
        <v>1937</v>
      </c>
      <c r="D1411" s="159" t="s">
        <v>146</v>
      </c>
      <c r="E1411" s="160" t="s">
        <v>1938</v>
      </c>
      <c r="F1411" s="161" t="s">
        <v>1939</v>
      </c>
      <c r="G1411" s="162" t="s">
        <v>149</v>
      </c>
      <c r="H1411" s="163">
        <v>78</v>
      </c>
      <c r="I1411" s="322">
        <v>0</v>
      </c>
      <c r="J1411" s="164">
        <f>ROUND(I1411*H1411,2)</f>
        <v>0</v>
      </c>
      <c r="K1411" s="161" t="s">
        <v>3</v>
      </c>
      <c r="L1411" s="34"/>
      <c r="M1411" s="165" t="s">
        <v>3</v>
      </c>
      <c r="N1411" s="166" t="s">
        <v>44</v>
      </c>
      <c r="O1411" s="35"/>
      <c r="P1411" s="167">
        <f>O1411*H1411</f>
        <v>0</v>
      </c>
      <c r="Q1411" s="167">
        <v>0</v>
      </c>
      <c r="R1411" s="167">
        <f>Q1411*H1411</f>
        <v>0</v>
      </c>
      <c r="S1411" s="167">
        <v>0</v>
      </c>
      <c r="T1411" s="168">
        <f>S1411*H1411</f>
        <v>0</v>
      </c>
      <c r="AR1411" s="18" t="s">
        <v>247</v>
      </c>
      <c r="AT1411" s="18" t="s">
        <v>146</v>
      </c>
      <c r="AU1411" s="18" t="s">
        <v>152</v>
      </c>
      <c r="AY1411" s="18" t="s">
        <v>143</v>
      </c>
      <c r="BE1411" s="169">
        <f>IF(N1411="základní",J1411,0)</f>
        <v>0</v>
      </c>
      <c r="BF1411" s="169">
        <f>IF(N1411="snížená",J1411,0)</f>
        <v>0</v>
      </c>
      <c r="BG1411" s="169">
        <f>IF(N1411="zákl. přenesená",J1411,0)</f>
        <v>0</v>
      </c>
      <c r="BH1411" s="169">
        <f>IF(N1411="sníž. přenesená",J1411,0)</f>
        <v>0</v>
      </c>
      <c r="BI1411" s="169">
        <f>IF(N1411="nulová",J1411,0)</f>
        <v>0</v>
      </c>
      <c r="BJ1411" s="18" t="s">
        <v>152</v>
      </c>
      <c r="BK1411" s="169">
        <f>ROUND(I1411*H1411,2)</f>
        <v>0</v>
      </c>
      <c r="BL1411" s="18" t="s">
        <v>247</v>
      </c>
      <c r="BM1411" s="18" t="s">
        <v>1940</v>
      </c>
    </row>
    <row r="1412" spans="2:65" s="11" customFormat="1" x14ac:dyDescent="0.3">
      <c r="B1412" s="170"/>
      <c r="D1412" s="171" t="s">
        <v>154</v>
      </c>
      <c r="E1412" s="172" t="s">
        <v>3</v>
      </c>
      <c r="F1412" s="173" t="s">
        <v>1941</v>
      </c>
      <c r="H1412" s="174" t="s">
        <v>3</v>
      </c>
      <c r="I1412" s="175"/>
      <c r="L1412" s="170"/>
      <c r="M1412" s="176"/>
      <c r="N1412" s="177"/>
      <c r="O1412" s="177"/>
      <c r="P1412" s="177"/>
      <c r="Q1412" s="177"/>
      <c r="R1412" s="177"/>
      <c r="S1412" s="177"/>
      <c r="T1412" s="178"/>
      <c r="AT1412" s="174" t="s">
        <v>154</v>
      </c>
      <c r="AU1412" s="174" t="s">
        <v>152</v>
      </c>
      <c r="AV1412" s="11" t="s">
        <v>23</v>
      </c>
      <c r="AW1412" s="11" t="s">
        <v>36</v>
      </c>
      <c r="AX1412" s="11" t="s">
        <v>72</v>
      </c>
      <c r="AY1412" s="174" t="s">
        <v>143</v>
      </c>
    </row>
    <row r="1413" spans="2:65" s="11" customFormat="1" x14ac:dyDescent="0.3">
      <c r="B1413" s="170"/>
      <c r="D1413" s="171" t="s">
        <v>154</v>
      </c>
      <c r="E1413" s="172" t="s">
        <v>3</v>
      </c>
      <c r="F1413" s="173" t="s">
        <v>1942</v>
      </c>
      <c r="H1413" s="174" t="s">
        <v>3</v>
      </c>
      <c r="I1413" s="175"/>
      <c r="L1413" s="170"/>
      <c r="M1413" s="176"/>
      <c r="N1413" s="177"/>
      <c r="O1413" s="177"/>
      <c r="P1413" s="177"/>
      <c r="Q1413" s="177"/>
      <c r="R1413" s="177"/>
      <c r="S1413" s="177"/>
      <c r="T1413" s="178"/>
      <c r="AT1413" s="174" t="s">
        <v>154</v>
      </c>
      <c r="AU1413" s="174" t="s">
        <v>152</v>
      </c>
      <c r="AV1413" s="11" t="s">
        <v>23</v>
      </c>
      <c r="AW1413" s="11" t="s">
        <v>36</v>
      </c>
      <c r="AX1413" s="11" t="s">
        <v>72</v>
      </c>
      <c r="AY1413" s="174" t="s">
        <v>143</v>
      </c>
    </row>
    <row r="1414" spans="2:65" s="12" customFormat="1" x14ac:dyDescent="0.3">
      <c r="B1414" s="179"/>
      <c r="D1414" s="171" t="s">
        <v>154</v>
      </c>
      <c r="E1414" s="180" t="s">
        <v>3</v>
      </c>
      <c r="F1414" s="181" t="s">
        <v>1943</v>
      </c>
      <c r="H1414" s="182">
        <v>78</v>
      </c>
      <c r="I1414" s="183"/>
      <c r="L1414" s="179"/>
      <c r="M1414" s="184"/>
      <c r="N1414" s="185"/>
      <c r="O1414" s="185"/>
      <c r="P1414" s="185"/>
      <c r="Q1414" s="185"/>
      <c r="R1414" s="185"/>
      <c r="S1414" s="185"/>
      <c r="T1414" s="186"/>
      <c r="AT1414" s="180" t="s">
        <v>154</v>
      </c>
      <c r="AU1414" s="180" t="s">
        <v>152</v>
      </c>
      <c r="AV1414" s="12" t="s">
        <v>152</v>
      </c>
      <c r="AW1414" s="12" t="s">
        <v>36</v>
      </c>
      <c r="AX1414" s="12" t="s">
        <v>23</v>
      </c>
      <c r="AY1414" s="180" t="s">
        <v>143</v>
      </c>
    </row>
    <row r="1415" spans="2:65" s="11" customFormat="1" x14ac:dyDescent="0.3">
      <c r="B1415" s="170"/>
      <c r="D1415" s="171" t="s">
        <v>154</v>
      </c>
      <c r="E1415" s="172" t="s">
        <v>3</v>
      </c>
      <c r="F1415" s="173" t="s">
        <v>512</v>
      </c>
      <c r="H1415" s="174" t="s">
        <v>3</v>
      </c>
      <c r="I1415" s="175"/>
      <c r="L1415" s="170"/>
      <c r="M1415" s="176"/>
      <c r="N1415" s="177"/>
      <c r="O1415" s="177"/>
      <c r="P1415" s="177"/>
      <c r="Q1415" s="177"/>
      <c r="R1415" s="177"/>
      <c r="S1415" s="177"/>
      <c r="T1415" s="178"/>
      <c r="AT1415" s="174" t="s">
        <v>154</v>
      </c>
      <c r="AU1415" s="174" t="s">
        <v>152</v>
      </c>
      <c r="AV1415" s="11" t="s">
        <v>23</v>
      </c>
      <c r="AW1415" s="11" t="s">
        <v>36</v>
      </c>
      <c r="AX1415" s="11" t="s">
        <v>72</v>
      </c>
      <c r="AY1415" s="174" t="s">
        <v>143</v>
      </c>
    </row>
    <row r="1416" spans="2:65" s="11" customFormat="1" x14ac:dyDescent="0.3">
      <c r="B1416" s="170"/>
      <c r="D1416" s="171" t="s">
        <v>154</v>
      </c>
      <c r="E1416" s="172" t="s">
        <v>3</v>
      </c>
      <c r="F1416" s="173" t="s">
        <v>1944</v>
      </c>
      <c r="H1416" s="174" t="s">
        <v>3</v>
      </c>
      <c r="I1416" s="175"/>
      <c r="L1416" s="170"/>
      <c r="M1416" s="176"/>
      <c r="N1416" s="177"/>
      <c r="O1416" s="177"/>
      <c r="P1416" s="177"/>
      <c r="Q1416" s="177"/>
      <c r="R1416" s="177"/>
      <c r="S1416" s="177"/>
      <c r="T1416" s="178"/>
      <c r="AT1416" s="174" t="s">
        <v>154</v>
      </c>
      <c r="AU1416" s="174" t="s">
        <v>152</v>
      </c>
      <c r="AV1416" s="11" t="s">
        <v>23</v>
      </c>
      <c r="AW1416" s="11" t="s">
        <v>36</v>
      </c>
      <c r="AX1416" s="11" t="s">
        <v>72</v>
      </c>
      <c r="AY1416" s="174" t="s">
        <v>143</v>
      </c>
    </row>
    <row r="1417" spans="2:65" s="11" customFormat="1" x14ac:dyDescent="0.3">
      <c r="B1417" s="170"/>
      <c r="D1417" s="171" t="s">
        <v>154</v>
      </c>
      <c r="E1417" s="172" t="s">
        <v>3</v>
      </c>
      <c r="F1417" s="173" t="s">
        <v>1945</v>
      </c>
      <c r="H1417" s="174" t="s">
        <v>3</v>
      </c>
      <c r="I1417" s="175"/>
      <c r="L1417" s="170"/>
      <c r="M1417" s="176"/>
      <c r="N1417" s="177"/>
      <c r="O1417" s="177"/>
      <c r="P1417" s="177"/>
      <c r="Q1417" s="177"/>
      <c r="R1417" s="177"/>
      <c r="S1417" s="177"/>
      <c r="T1417" s="178"/>
      <c r="AT1417" s="174" t="s">
        <v>154</v>
      </c>
      <c r="AU1417" s="174" t="s">
        <v>152</v>
      </c>
      <c r="AV1417" s="11" t="s">
        <v>23</v>
      </c>
      <c r="AW1417" s="11" t="s">
        <v>36</v>
      </c>
      <c r="AX1417" s="11" t="s">
        <v>72</v>
      </c>
      <c r="AY1417" s="174" t="s">
        <v>143</v>
      </c>
    </row>
    <row r="1418" spans="2:65" s="11" customFormat="1" x14ac:dyDescent="0.3">
      <c r="B1418" s="170"/>
      <c r="D1418" s="188" t="s">
        <v>154</v>
      </c>
      <c r="E1418" s="223" t="s">
        <v>3</v>
      </c>
      <c r="F1418" s="224" t="s">
        <v>1946</v>
      </c>
      <c r="H1418" s="225" t="s">
        <v>3</v>
      </c>
      <c r="I1418" s="175"/>
      <c r="L1418" s="170"/>
      <c r="M1418" s="176"/>
      <c r="N1418" s="177"/>
      <c r="O1418" s="177"/>
      <c r="P1418" s="177"/>
      <c r="Q1418" s="177"/>
      <c r="R1418" s="177"/>
      <c r="S1418" s="177"/>
      <c r="T1418" s="178"/>
      <c r="AT1418" s="174" t="s">
        <v>154</v>
      </c>
      <c r="AU1418" s="174" t="s">
        <v>152</v>
      </c>
      <c r="AV1418" s="11" t="s">
        <v>23</v>
      </c>
      <c r="AW1418" s="11" t="s">
        <v>36</v>
      </c>
      <c r="AX1418" s="11" t="s">
        <v>72</v>
      </c>
      <c r="AY1418" s="174" t="s">
        <v>143</v>
      </c>
    </row>
    <row r="1419" spans="2:65" s="1" customFormat="1" ht="22.5" customHeight="1" x14ac:dyDescent="0.3">
      <c r="B1419" s="158"/>
      <c r="C1419" s="159" t="s">
        <v>1947</v>
      </c>
      <c r="D1419" s="159" t="s">
        <v>146</v>
      </c>
      <c r="E1419" s="160" t="s">
        <v>1948</v>
      </c>
      <c r="F1419" s="161" t="s">
        <v>1949</v>
      </c>
      <c r="G1419" s="162" t="s">
        <v>149</v>
      </c>
      <c r="H1419" s="163">
        <v>102</v>
      </c>
      <c r="I1419" s="322">
        <v>0</v>
      </c>
      <c r="J1419" s="164">
        <f>ROUND(I1419*H1419,2)</f>
        <v>0</v>
      </c>
      <c r="K1419" s="161" t="s">
        <v>150</v>
      </c>
      <c r="L1419" s="34"/>
      <c r="M1419" s="165" t="s">
        <v>3</v>
      </c>
      <c r="N1419" s="166" t="s">
        <v>44</v>
      </c>
      <c r="O1419" s="35"/>
      <c r="P1419" s="167">
        <f>O1419*H1419</f>
        <v>0</v>
      </c>
      <c r="Q1419" s="167">
        <v>1.61E-2</v>
      </c>
      <c r="R1419" s="167">
        <f>Q1419*H1419</f>
        <v>1.6421999999999999</v>
      </c>
      <c r="S1419" s="167">
        <v>0</v>
      </c>
      <c r="T1419" s="168">
        <f>S1419*H1419</f>
        <v>0</v>
      </c>
      <c r="AR1419" s="18" t="s">
        <v>247</v>
      </c>
      <c r="AT1419" s="18" t="s">
        <v>146</v>
      </c>
      <c r="AU1419" s="18" t="s">
        <v>152</v>
      </c>
      <c r="AY1419" s="18" t="s">
        <v>143</v>
      </c>
      <c r="BE1419" s="169">
        <f>IF(N1419="základní",J1419,0)</f>
        <v>0</v>
      </c>
      <c r="BF1419" s="169">
        <f>IF(N1419="snížená",J1419,0)</f>
        <v>0</v>
      </c>
      <c r="BG1419" s="169">
        <f>IF(N1419="zákl. přenesená",J1419,0)</f>
        <v>0</v>
      </c>
      <c r="BH1419" s="169">
        <f>IF(N1419="sníž. přenesená",J1419,0)</f>
        <v>0</v>
      </c>
      <c r="BI1419" s="169">
        <f>IF(N1419="nulová",J1419,0)</f>
        <v>0</v>
      </c>
      <c r="BJ1419" s="18" t="s">
        <v>152</v>
      </c>
      <c r="BK1419" s="169">
        <f>ROUND(I1419*H1419,2)</f>
        <v>0</v>
      </c>
      <c r="BL1419" s="18" t="s">
        <v>247</v>
      </c>
      <c r="BM1419" s="18" t="s">
        <v>1950</v>
      </c>
    </row>
    <row r="1420" spans="2:65" s="11" customFormat="1" x14ac:dyDescent="0.3">
      <c r="B1420" s="170"/>
      <c r="D1420" s="171" t="s">
        <v>154</v>
      </c>
      <c r="E1420" s="172" t="s">
        <v>3</v>
      </c>
      <c r="F1420" s="173" t="s">
        <v>1951</v>
      </c>
      <c r="H1420" s="174" t="s">
        <v>3</v>
      </c>
      <c r="I1420" s="175"/>
      <c r="L1420" s="170"/>
      <c r="M1420" s="176"/>
      <c r="N1420" s="177"/>
      <c r="O1420" s="177"/>
      <c r="P1420" s="177"/>
      <c r="Q1420" s="177"/>
      <c r="R1420" s="177"/>
      <c r="S1420" s="177"/>
      <c r="T1420" s="178"/>
      <c r="AT1420" s="174" t="s">
        <v>154</v>
      </c>
      <c r="AU1420" s="174" t="s">
        <v>152</v>
      </c>
      <c r="AV1420" s="11" t="s">
        <v>23</v>
      </c>
      <c r="AW1420" s="11" t="s">
        <v>36</v>
      </c>
      <c r="AX1420" s="11" t="s">
        <v>72</v>
      </c>
      <c r="AY1420" s="174" t="s">
        <v>143</v>
      </c>
    </row>
    <row r="1421" spans="2:65" s="12" customFormat="1" x14ac:dyDescent="0.3">
      <c r="B1421" s="179"/>
      <c r="D1421" s="171" t="s">
        <v>154</v>
      </c>
      <c r="E1421" s="180" t="s">
        <v>3</v>
      </c>
      <c r="F1421" s="181" t="s">
        <v>1952</v>
      </c>
      <c r="H1421" s="182">
        <v>48</v>
      </c>
      <c r="I1421" s="183"/>
      <c r="L1421" s="179"/>
      <c r="M1421" s="184"/>
      <c r="N1421" s="185"/>
      <c r="O1421" s="185"/>
      <c r="P1421" s="185"/>
      <c r="Q1421" s="185"/>
      <c r="R1421" s="185"/>
      <c r="S1421" s="185"/>
      <c r="T1421" s="186"/>
      <c r="AT1421" s="180" t="s">
        <v>154</v>
      </c>
      <c r="AU1421" s="180" t="s">
        <v>152</v>
      </c>
      <c r="AV1421" s="12" t="s">
        <v>152</v>
      </c>
      <c r="AW1421" s="12" t="s">
        <v>36</v>
      </c>
      <c r="AX1421" s="12" t="s">
        <v>72</v>
      </c>
      <c r="AY1421" s="180" t="s">
        <v>143</v>
      </c>
    </row>
    <row r="1422" spans="2:65" s="12" customFormat="1" x14ac:dyDescent="0.3">
      <c r="B1422" s="179"/>
      <c r="D1422" s="171" t="s">
        <v>154</v>
      </c>
      <c r="E1422" s="180" t="s">
        <v>3</v>
      </c>
      <c r="F1422" s="181" t="s">
        <v>1953</v>
      </c>
      <c r="H1422" s="182">
        <v>43.2</v>
      </c>
      <c r="I1422" s="183"/>
      <c r="L1422" s="179"/>
      <c r="M1422" s="184"/>
      <c r="N1422" s="185"/>
      <c r="O1422" s="185"/>
      <c r="P1422" s="185"/>
      <c r="Q1422" s="185"/>
      <c r="R1422" s="185"/>
      <c r="S1422" s="185"/>
      <c r="T1422" s="186"/>
      <c r="AT1422" s="180" t="s">
        <v>154</v>
      </c>
      <c r="AU1422" s="180" t="s">
        <v>152</v>
      </c>
      <c r="AV1422" s="12" t="s">
        <v>152</v>
      </c>
      <c r="AW1422" s="12" t="s">
        <v>36</v>
      </c>
      <c r="AX1422" s="12" t="s">
        <v>72</v>
      </c>
      <c r="AY1422" s="180" t="s">
        <v>143</v>
      </c>
    </row>
    <row r="1423" spans="2:65" s="12" customFormat="1" x14ac:dyDescent="0.3">
      <c r="B1423" s="179"/>
      <c r="D1423" s="171" t="s">
        <v>154</v>
      </c>
      <c r="E1423" s="180" t="s">
        <v>3</v>
      </c>
      <c r="F1423" s="181" t="s">
        <v>1954</v>
      </c>
      <c r="H1423" s="182">
        <v>5</v>
      </c>
      <c r="I1423" s="183"/>
      <c r="L1423" s="179"/>
      <c r="M1423" s="184"/>
      <c r="N1423" s="185"/>
      <c r="O1423" s="185"/>
      <c r="P1423" s="185"/>
      <c r="Q1423" s="185"/>
      <c r="R1423" s="185"/>
      <c r="S1423" s="185"/>
      <c r="T1423" s="186"/>
      <c r="AT1423" s="180" t="s">
        <v>154</v>
      </c>
      <c r="AU1423" s="180" t="s">
        <v>152</v>
      </c>
      <c r="AV1423" s="12" t="s">
        <v>152</v>
      </c>
      <c r="AW1423" s="12" t="s">
        <v>36</v>
      </c>
      <c r="AX1423" s="12" t="s">
        <v>72</v>
      </c>
      <c r="AY1423" s="180" t="s">
        <v>143</v>
      </c>
    </row>
    <row r="1424" spans="2:65" s="12" customFormat="1" x14ac:dyDescent="0.3">
      <c r="B1424" s="179"/>
      <c r="D1424" s="171" t="s">
        <v>154</v>
      </c>
      <c r="E1424" s="180" t="s">
        <v>3</v>
      </c>
      <c r="F1424" s="181" t="s">
        <v>1955</v>
      </c>
      <c r="H1424" s="182">
        <v>5.8</v>
      </c>
      <c r="I1424" s="183"/>
      <c r="L1424" s="179"/>
      <c r="M1424" s="184"/>
      <c r="N1424" s="185"/>
      <c r="O1424" s="185"/>
      <c r="P1424" s="185"/>
      <c r="Q1424" s="185"/>
      <c r="R1424" s="185"/>
      <c r="S1424" s="185"/>
      <c r="T1424" s="186"/>
      <c r="AT1424" s="180" t="s">
        <v>154</v>
      </c>
      <c r="AU1424" s="180" t="s">
        <v>152</v>
      </c>
      <c r="AV1424" s="12" t="s">
        <v>152</v>
      </c>
      <c r="AW1424" s="12" t="s">
        <v>36</v>
      </c>
      <c r="AX1424" s="12" t="s">
        <v>72</v>
      </c>
      <c r="AY1424" s="180" t="s">
        <v>143</v>
      </c>
    </row>
    <row r="1425" spans="2:65" s="13" customFormat="1" x14ac:dyDescent="0.3">
      <c r="B1425" s="187"/>
      <c r="D1425" s="188" t="s">
        <v>154</v>
      </c>
      <c r="E1425" s="189" t="s">
        <v>3</v>
      </c>
      <c r="F1425" s="190" t="s">
        <v>159</v>
      </c>
      <c r="H1425" s="191">
        <v>102</v>
      </c>
      <c r="I1425" s="192"/>
      <c r="L1425" s="187"/>
      <c r="M1425" s="193"/>
      <c r="N1425" s="194"/>
      <c r="O1425" s="194"/>
      <c r="P1425" s="194"/>
      <c r="Q1425" s="194"/>
      <c r="R1425" s="194"/>
      <c r="S1425" s="194"/>
      <c r="T1425" s="195"/>
      <c r="AT1425" s="196" t="s">
        <v>154</v>
      </c>
      <c r="AU1425" s="196" t="s">
        <v>152</v>
      </c>
      <c r="AV1425" s="13" t="s">
        <v>151</v>
      </c>
      <c r="AW1425" s="13" t="s">
        <v>36</v>
      </c>
      <c r="AX1425" s="13" t="s">
        <v>23</v>
      </c>
      <c r="AY1425" s="196" t="s">
        <v>143</v>
      </c>
    </row>
    <row r="1426" spans="2:65" s="1" customFormat="1" ht="22.5" customHeight="1" x14ac:dyDescent="0.3">
      <c r="B1426" s="158"/>
      <c r="C1426" s="159" t="s">
        <v>1956</v>
      </c>
      <c r="D1426" s="159" t="s">
        <v>146</v>
      </c>
      <c r="E1426" s="160" t="s">
        <v>1957</v>
      </c>
      <c r="F1426" s="161" t="s">
        <v>1958</v>
      </c>
      <c r="G1426" s="162" t="s">
        <v>149</v>
      </c>
      <c r="H1426" s="163">
        <v>20.5</v>
      </c>
      <c r="I1426" s="322">
        <v>0</v>
      </c>
      <c r="J1426" s="164">
        <f>ROUND(I1426*H1426,2)</f>
        <v>0</v>
      </c>
      <c r="K1426" s="161" t="s">
        <v>150</v>
      </c>
      <c r="L1426" s="34"/>
      <c r="M1426" s="165" t="s">
        <v>3</v>
      </c>
      <c r="N1426" s="166" t="s">
        <v>44</v>
      </c>
      <c r="O1426" s="35"/>
      <c r="P1426" s="167">
        <f>O1426*H1426</f>
        <v>0</v>
      </c>
      <c r="Q1426" s="167">
        <v>1.423E-2</v>
      </c>
      <c r="R1426" s="167">
        <f>Q1426*H1426</f>
        <v>0.291715</v>
      </c>
      <c r="S1426" s="167">
        <v>0</v>
      </c>
      <c r="T1426" s="168">
        <f>S1426*H1426</f>
        <v>0</v>
      </c>
      <c r="AR1426" s="18" t="s">
        <v>247</v>
      </c>
      <c r="AT1426" s="18" t="s">
        <v>146</v>
      </c>
      <c r="AU1426" s="18" t="s">
        <v>152</v>
      </c>
      <c r="AY1426" s="18" t="s">
        <v>143</v>
      </c>
      <c r="BE1426" s="169">
        <f>IF(N1426="základní",J1426,0)</f>
        <v>0</v>
      </c>
      <c r="BF1426" s="169">
        <f>IF(N1426="snížená",J1426,0)</f>
        <v>0</v>
      </c>
      <c r="BG1426" s="169">
        <f>IF(N1426="zákl. přenesená",J1426,0)</f>
        <v>0</v>
      </c>
      <c r="BH1426" s="169">
        <f>IF(N1426="sníž. přenesená",J1426,0)</f>
        <v>0</v>
      </c>
      <c r="BI1426" s="169">
        <f>IF(N1426="nulová",J1426,0)</f>
        <v>0</v>
      </c>
      <c r="BJ1426" s="18" t="s">
        <v>152</v>
      </c>
      <c r="BK1426" s="169">
        <f>ROUND(I1426*H1426,2)</f>
        <v>0</v>
      </c>
      <c r="BL1426" s="18" t="s">
        <v>247</v>
      </c>
      <c r="BM1426" s="18" t="s">
        <v>1959</v>
      </c>
    </row>
    <row r="1427" spans="2:65" s="11" customFormat="1" x14ac:dyDescent="0.3">
      <c r="B1427" s="170"/>
      <c r="D1427" s="171" t="s">
        <v>154</v>
      </c>
      <c r="E1427" s="172" t="s">
        <v>3</v>
      </c>
      <c r="F1427" s="173" t="s">
        <v>1960</v>
      </c>
      <c r="H1427" s="174" t="s">
        <v>3</v>
      </c>
      <c r="I1427" s="175"/>
      <c r="L1427" s="170"/>
      <c r="M1427" s="176"/>
      <c r="N1427" s="177"/>
      <c r="O1427" s="177"/>
      <c r="P1427" s="177"/>
      <c r="Q1427" s="177"/>
      <c r="R1427" s="177"/>
      <c r="S1427" s="177"/>
      <c r="T1427" s="178"/>
      <c r="AT1427" s="174" t="s">
        <v>154</v>
      </c>
      <c r="AU1427" s="174" t="s">
        <v>152</v>
      </c>
      <c r="AV1427" s="11" t="s">
        <v>23</v>
      </c>
      <c r="AW1427" s="11" t="s">
        <v>36</v>
      </c>
      <c r="AX1427" s="11" t="s">
        <v>72</v>
      </c>
      <c r="AY1427" s="174" t="s">
        <v>143</v>
      </c>
    </row>
    <row r="1428" spans="2:65" s="11" customFormat="1" x14ac:dyDescent="0.3">
      <c r="B1428" s="170"/>
      <c r="D1428" s="171" t="s">
        <v>154</v>
      </c>
      <c r="E1428" s="172" t="s">
        <v>3</v>
      </c>
      <c r="F1428" s="173" t="s">
        <v>1961</v>
      </c>
      <c r="H1428" s="174" t="s">
        <v>3</v>
      </c>
      <c r="I1428" s="175"/>
      <c r="L1428" s="170"/>
      <c r="M1428" s="176"/>
      <c r="N1428" s="177"/>
      <c r="O1428" s="177"/>
      <c r="P1428" s="177"/>
      <c r="Q1428" s="177"/>
      <c r="R1428" s="177"/>
      <c r="S1428" s="177"/>
      <c r="T1428" s="178"/>
      <c r="AT1428" s="174" t="s">
        <v>154</v>
      </c>
      <c r="AU1428" s="174" t="s">
        <v>152</v>
      </c>
      <c r="AV1428" s="11" t="s">
        <v>23</v>
      </c>
      <c r="AW1428" s="11" t="s">
        <v>36</v>
      </c>
      <c r="AX1428" s="11" t="s">
        <v>72</v>
      </c>
      <c r="AY1428" s="174" t="s">
        <v>143</v>
      </c>
    </row>
    <row r="1429" spans="2:65" s="12" customFormat="1" x14ac:dyDescent="0.3">
      <c r="B1429" s="179"/>
      <c r="D1429" s="171" t="s">
        <v>154</v>
      </c>
      <c r="E1429" s="180" t="s">
        <v>3</v>
      </c>
      <c r="F1429" s="181" t="s">
        <v>1962</v>
      </c>
      <c r="H1429" s="182">
        <v>18.239999999999998</v>
      </c>
      <c r="I1429" s="183"/>
      <c r="L1429" s="179"/>
      <c r="M1429" s="184"/>
      <c r="N1429" s="185"/>
      <c r="O1429" s="185"/>
      <c r="P1429" s="185"/>
      <c r="Q1429" s="185"/>
      <c r="R1429" s="185"/>
      <c r="S1429" s="185"/>
      <c r="T1429" s="186"/>
      <c r="AT1429" s="180" t="s">
        <v>154</v>
      </c>
      <c r="AU1429" s="180" t="s">
        <v>152</v>
      </c>
      <c r="AV1429" s="12" t="s">
        <v>152</v>
      </c>
      <c r="AW1429" s="12" t="s">
        <v>36</v>
      </c>
      <c r="AX1429" s="12" t="s">
        <v>72</v>
      </c>
      <c r="AY1429" s="180" t="s">
        <v>143</v>
      </c>
    </row>
    <row r="1430" spans="2:65" s="12" customFormat="1" x14ac:dyDescent="0.3">
      <c r="B1430" s="179"/>
      <c r="D1430" s="171" t="s">
        <v>154</v>
      </c>
      <c r="E1430" s="180" t="s">
        <v>3</v>
      </c>
      <c r="F1430" s="181" t="s">
        <v>1963</v>
      </c>
      <c r="H1430" s="182">
        <v>2.2599999999999998</v>
      </c>
      <c r="I1430" s="183"/>
      <c r="L1430" s="179"/>
      <c r="M1430" s="184"/>
      <c r="N1430" s="185"/>
      <c r="O1430" s="185"/>
      <c r="P1430" s="185"/>
      <c r="Q1430" s="185"/>
      <c r="R1430" s="185"/>
      <c r="S1430" s="185"/>
      <c r="T1430" s="186"/>
      <c r="AT1430" s="180" t="s">
        <v>154</v>
      </c>
      <c r="AU1430" s="180" t="s">
        <v>152</v>
      </c>
      <c r="AV1430" s="12" t="s">
        <v>152</v>
      </c>
      <c r="AW1430" s="12" t="s">
        <v>36</v>
      </c>
      <c r="AX1430" s="12" t="s">
        <v>72</v>
      </c>
      <c r="AY1430" s="180" t="s">
        <v>143</v>
      </c>
    </row>
    <row r="1431" spans="2:65" s="13" customFormat="1" x14ac:dyDescent="0.3">
      <c r="B1431" s="187"/>
      <c r="D1431" s="188" t="s">
        <v>154</v>
      </c>
      <c r="E1431" s="189" t="s">
        <v>3</v>
      </c>
      <c r="F1431" s="190" t="s">
        <v>159</v>
      </c>
      <c r="H1431" s="191">
        <v>20.5</v>
      </c>
      <c r="I1431" s="192"/>
      <c r="L1431" s="187"/>
      <c r="M1431" s="193"/>
      <c r="N1431" s="194"/>
      <c r="O1431" s="194"/>
      <c r="P1431" s="194"/>
      <c r="Q1431" s="194"/>
      <c r="R1431" s="194"/>
      <c r="S1431" s="194"/>
      <c r="T1431" s="195"/>
      <c r="AT1431" s="196" t="s">
        <v>154</v>
      </c>
      <c r="AU1431" s="196" t="s">
        <v>152</v>
      </c>
      <c r="AV1431" s="13" t="s">
        <v>151</v>
      </c>
      <c r="AW1431" s="13" t="s">
        <v>36</v>
      </c>
      <c r="AX1431" s="13" t="s">
        <v>23</v>
      </c>
      <c r="AY1431" s="196" t="s">
        <v>143</v>
      </c>
    </row>
    <row r="1432" spans="2:65" s="1" customFormat="1" ht="22.5" customHeight="1" x14ac:dyDescent="0.3">
      <c r="B1432" s="158"/>
      <c r="C1432" s="159" t="s">
        <v>1964</v>
      </c>
      <c r="D1432" s="159" t="s">
        <v>146</v>
      </c>
      <c r="E1432" s="160" t="s">
        <v>1965</v>
      </c>
      <c r="F1432" s="161" t="s">
        <v>1966</v>
      </c>
      <c r="G1432" s="162" t="s">
        <v>212</v>
      </c>
      <c r="H1432" s="163">
        <v>2.96</v>
      </c>
      <c r="I1432" s="322">
        <v>0</v>
      </c>
      <c r="J1432" s="164">
        <f>ROUND(I1432*H1432,2)</f>
        <v>0</v>
      </c>
      <c r="K1432" s="161" t="s">
        <v>150</v>
      </c>
      <c r="L1432" s="34"/>
      <c r="M1432" s="165" t="s">
        <v>3</v>
      </c>
      <c r="N1432" s="166" t="s">
        <v>44</v>
      </c>
      <c r="O1432" s="35"/>
      <c r="P1432" s="167">
        <f>O1432*H1432</f>
        <v>0</v>
      </c>
      <c r="Q1432" s="167">
        <v>2.3369999999999998E-2</v>
      </c>
      <c r="R1432" s="167">
        <f>Q1432*H1432</f>
        <v>6.9175199999999992E-2</v>
      </c>
      <c r="S1432" s="167">
        <v>0</v>
      </c>
      <c r="T1432" s="168">
        <f>S1432*H1432</f>
        <v>0</v>
      </c>
      <c r="AR1432" s="18" t="s">
        <v>247</v>
      </c>
      <c r="AT1432" s="18" t="s">
        <v>146</v>
      </c>
      <c r="AU1432" s="18" t="s">
        <v>152</v>
      </c>
      <c r="AY1432" s="18" t="s">
        <v>143</v>
      </c>
      <c r="BE1432" s="169">
        <f>IF(N1432="základní",J1432,0)</f>
        <v>0</v>
      </c>
      <c r="BF1432" s="169">
        <f>IF(N1432="snížená",J1432,0)</f>
        <v>0</v>
      </c>
      <c r="BG1432" s="169">
        <f>IF(N1432="zákl. přenesená",J1432,0)</f>
        <v>0</v>
      </c>
      <c r="BH1432" s="169">
        <f>IF(N1432="sníž. přenesená",J1432,0)</f>
        <v>0</v>
      </c>
      <c r="BI1432" s="169">
        <f>IF(N1432="nulová",J1432,0)</f>
        <v>0</v>
      </c>
      <c r="BJ1432" s="18" t="s">
        <v>152</v>
      </c>
      <c r="BK1432" s="169">
        <f>ROUND(I1432*H1432,2)</f>
        <v>0</v>
      </c>
      <c r="BL1432" s="18" t="s">
        <v>247</v>
      </c>
      <c r="BM1432" s="18" t="s">
        <v>1967</v>
      </c>
    </row>
    <row r="1433" spans="2:65" s="11" customFormat="1" x14ac:dyDescent="0.3">
      <c r="B1433" s="170"/>
      <c r="D1433" s="171" t="s">
        <v>154</v>
      </c>
      <c r="E1433" s="172" t="s">
        <v>3</v>
      </c>
      <c r="F1433" s="173" t="s">
        <v>1968</v>
      </c>
      <c r="H1433" s="174" t="s">
        <v>3</v>
      </c>
      <c r="I1433" s="175"/>
      <c r="L1433" s="170"/>
      <c r="M1433" s="176"/>
      <c r="N1433" s="177"/>
      <c r="O1433" s="177"/>
      <c r="P1433" s="177"/>
      <c r="Q1433" s="177"/>
      <c r="R1433" s="177"/>
      <c r="S1433" s="177"/>
      <c r="T1433" s="178"/>
      <c r="AT1433" s="174" t="s">
        <v>154</v>
      </c>
      <c r="AU1433" s="174" t="s">
        <v>152</v>
      </c>
      <c r="AV1433" s="11" t="s">
        <v>23</v>
      </c>
      <c r="AW1433" s="11" t="s">
        <v>36</v>
      </c>
      <c r="AX1433" s="11" t="s">
        <v>72</v>
      </c>
      <c r="AY1433" s="174" t="s">
        <v>143</v>
      </c>
    </row>
    <row r="1434" spans="2:65" s="12" customFormat="1" x14ac:dyDescent="0.3">
      <c r="B1434" s="179"/>
      <c r="D1434" s="188" t="s">
        <v>154</v>
      </c>
      <c r="E1434" s="197" t="s">
        <v>3</v>
      </c>
      <c r="F1434" s="198" t="s">
        <v>1969</v>
      </c>
      <c r="H1434" s="199">
        <v>2.96</v>
      </c>
      <c r="I1434" s="183"/>
      <c r="L1434" s="179"/>
      <c r="M1434" s="184"/>
      <c r="N1434" s="185"/>
      <c r="O1434" s="185"/>
      <c r="P1434" s="185"/>
      <c r="Q1434" s="185"/>
      <c r="R1434" s="185"/>
      <c r="S1434" s="185"/>
      <c r="T1434" s="186"/>
      <c r="AT1434" s="180" t="s">
        <v>154</v>
      </c>
      <c r="AU1434" s="180" t="s">
        <v>152</v>
      </c>
      <c r="AV1434" s="12" t="s">
        <v>152</v>
      </c>
      <c r="AW1434" s="12" t="s">
        <v>36</v>
      </c>
      <c r="AX1434" s="12" t="s">
        <v>23</v>
      </c>
      <c r="AY1434" s="180" t="s">
        <v>143</v>
      </c>
    </row>
    <row r="1435" spans="2:65" s="1" customFormat="1" ht="22.5" customHeight="1" x14ac:dyDescent="0.3">
      <c r="B1435" s="158"/>
      <c r="C1435" s="159" t="s">
        <v>1970</v>
      </c>
      <c r="D1435" s="159" t="s">
        <v>146</v>
      </c>
      <c r="E1435" s="160" t="s">
        <v>1971</v>
      </c>
      <c r="F1435" s="161" t="s">
        <v>1972</v>
      </c>
      <c r="G1435" s="162" t="s">
        <v>149</v>
      </c>
      <c r="H1435" s="163">
        <v>20.5</v>
      </c>
      <c r="I1435" s="322">
        <v>0</v>
      </c>
      <c r="J1435" s="164">
        <f>ROUND(I1435*H1435,2)</f>
        <v>0</v>
      </c>
      <c r="K1435" s="161" t="s">
        <v>3</v>
      </c>
      <c r="L1435" s="34"/>
      <c r="M1435" s="165" t="s">
        <v>3</v>
      </c>
      <c r="N1435" s="166" t="s">
        <v>44</v>
      </c>
      <c r="O1435" s="35"/>
      <c r="P1435" s="167">
        <f>O1435*H1435</f>
        <v>0</v>
      </c>
      <c r="Q1435" s="167">
        <v>0</v>
      </c>
      <c r="R1435" s="167">
        <f>Q1435*H1435</f>
        <v>0</v>
      </c>
      <c r="S1435" s="167">
        <v>0</v>
      </c>
      <c r="T1435" s="168">
        <f>S1435*H1435</f>
        <v>0</v>
      </c>
      <c r="AR1435" s="18" t="s">
        <v>247</v>
      </c>
      <c r="AT1435" s="18" t="s">
        <v>146</v>
      </c>
      <c r="AU1435" s="18" t="s">
        <v>152</v>
      </c>
      <c r="AY1435" s="18" t="s">
        <v>143</v>
      </c>
      <c r="BE1435" s="169">
        <f>IF(N1435="základní",J1435,0)</f>
        <v>0</v>
      </c>
      <c r="BF1435" s="169">
        <f>IF(N1435="snížená",J1435,0)</f>
        <v>0</v>
      </c>
      <c r="BG1435" s="169">
        <f>IF(N1435="zákl. přenesená",J1435,0)</f>
        <v>0</v>
      </c>
      <c r="BH1435" s="169">
        <f>IF(N1435="sníž. přenesená",J1435,0)</f>
        <v>0</v>
      </c>
      <c r="BI1435" s="169">
        <f>IF(N1435="nulová",J1435,0)</f>
        <v>0</v>
      </c>
      <c r="BJ1435" s="18" t="s">
        <v>152</v>
      </c>
      <c r="BK1435" s="169">
        <f>ROUND(I1435*H1435,2)</f>
        <v>0</v>
      </c>
      <c r="BL1435" s="18" t="s">
        <v>247</v>
      </c>
      <c r="BM1435" s="18" t="s">
        <v>1973</v>
      </c>
    </row>
    <row r="1436" spans="2:65" s="1" customFormat="1" ht="22.5" customHeight="1" x14ac:dyDescent="0.3">
      <c r="B1436" s="158"/>
      <c r="C1436" s="159" t="s">
        <v>1974</v>
      </c>
      <c r="D1436" s="159" t="s">
        <v>146</v>
      </c>
      <c r="E1436" s="160" t="s">
        <v>1975</v>
      </c>
      <c r="F1436" s="161" t="s">
        <v>1976</v>
      </c>
      <c r="G1436" s="162" t="s">
        <v>149</v>
      </c>
      <c r="H1436" s="163">
        <v>46</v>
      </c>
      <c r="I1436" s="322">
        <v>0</v>
      </c>
      <c r="J1436" s="164">
        <f>ROUND(I1436*H1436,2)</f>
        <v>0</v>
      </c>
      <c r="K1436" s="161" t="s">
        <v>150</v>
      </c>
      <c r="L1436" s="34"/>
      <c r="M1436" s="165" t="s">
        <v>3</v>
      </c>
      <c r="N1436" s="166" t="s">
        <v>44</v>
      </c>
      <c r="O1436" s="35"/>
      <c r="P1436" s="167">
        <f>O1436*H1436</f>
        <v>0</v>
      </c>
      <c r="Q1436" s="167">
        <v>1.3429999999999999E-2</v>
      </c>
      <c r="R1436" s="167">
        <f>Q1436*H1436</f>
        <v>0.61778</v>
      </c>
      <c r="S1436" s="167">
        <v>0</v>
      </c>
      <c r="T1436" s="168">
        <f>S1436*H1436</f>
        <v>0</v>
      </c>
      <c r="AR1436" s="18" t="s">
        <v>247</v>
      </c>
      <c r="AT1436" s="18" t="s">
        <v>146</v>
      </c>
      <c r="AU1436" s="18" t="s">
        <v>152</v>
      </c>
      <c r="AY1436" s="18" t="s">
        <v>143</v>
      </c>
      <c r="BE1436" s="169">
        <f>IF(N1436="základní",J1436,0)</f>
        <v>0</v>
      </c>
      <c r="BF1436" s="169">
        <f>IF(N1436="snížená",J1436,0)</f>
        <v>0</v>
      </c>
      <c r="BG1436" s="169">
        <f>IF(N1436="zákl. přenesená",J1436,0)</f>
        <v>0</v>
      </c>
      <c r="BH1436" s="169">
        <f>IF(N1436="sníž. přenesená",J1436,0)</f>
        <v>0</v>
      </c>
      <c r="BI1436" s="169">
        <f>IF(N1436="nulová",J1436,0)</f>
        <v>0</v>
      </c>
      <c r="BJ1436" s="18" t="s">
        <v>152</v>
      </c>
      <c r="BK1436" s="169">
        <f>ROUND(I1436*H1436,2)</f>
        <v>0</v>
      </c>
      <c r="BL1436" s="18" t="s">
        <v>247</v>
      </c>
      <c r="BM1436" s="18" t="s">
        <v>1977</v>
      </c>
    </row>
    <row r="1437" spans="2:65" s="11" customFormat="1" x14ac:dyDescent="0.3">
      <c r="B1437" s="170"/>
      <c r="D1437" s="171" t="s">
        <v>154</v>
      </c>
      <c r="E1437" s="172" t="s">
        <v>3</v>
      </c>
      <c r="F1437" s="173" t="s">
        <v>1978</v>
      </c>
      <c r="H1437" s="174" t="s">
        <v>3</v>
      </c>
      <c r="I1437" s="175"/>
      <c r="L1437" s="170"/>
      <c r="M1437" s="176"/>
      <c r="N1437" s="177"/>
      <c r="O1437" s="177"/>
      <c r="P1437" s="177"/>
      <c r="Q1437" s="177"/>
      <c r="R1437" s="177"/>
      <c r="S1437" s="177"/>
      <c r="T1437" s="178"/>
      <c r="AT1437" s="174" t="s">
        <v>154</v>
      </c>
      <c r="AU1437" s="174" t="s">
        <v>152</v>
      </c>
      <c r="AV1437" s="11" t="s">
        <v>23</v>
      </c>
      <c r="AW1437" s="11" t="s">
        <v>36</v>
      </c>
      <c r="AX1437" s="11" t="s">
        <v>72</v>
      </c>
      <c r="AY1437" s="174" t="s">
        <v>143</v>
      </c>
    </row>
    <row r="1438" spans="2:65" s="12" customFormat="1" x14ac:dyDescent="0.3">
      <c r="B1438" s="179"/>
      <c r="D1438" s="171" t="s">
        <v>154</v>
      </c>
      <c r="E1438" s="180" t="s">
        <v>3</v>
      </c>
      <c r="F1438" s="181" t="s">
        <v>1979</v>
      </c>
      <c r="H1438" s="182">
        <v>14.064</v>
      </c>
      <c r="I1438" s="183"/>
      <c r="L1438" s="179"/>
      <c r="M1438" s="184"/>
      <c r="N1438" s="185"/>
      <c r="O1438" s="185"/>
      <c r="P1438" s="185"/>
      <c r="Q1438" s="185"/>
      <c r="R1438" s="185"/>
      <c r="S1438" s="185"/>
      <c r="T1438" s="186"/>
      <c r="AT1438" s="180" t="s">
        <v>154</v>
      </c>
      <c r="AU1438" s="180" t="s">
        <v>152</v>
      </c>
      <c r="AV1438" s="12" t="s">
        <v>152</v>
      </c>
      <c r="AW1438" s="12" t="s">
        <v>36</v>
      </c>
      <c r="AX1438" s="12" t="s">
        <v>72</v>
      </c>
      <c r="AY1438" s="180" t="s">
        <v>143</v>
      </c>
    </row>
    <row r="1439" spans="2:65" s="12" customFormat="1" x14ac:dyDescent="0.3">
      <c r="B1439" s="179"/>
      <c r="D1439" s="171" t="s">
        <v>154</v>
      </c>
      <c r="E1439" s="180" t="s">
        <v>3</v>
      </c>
      <c r="F1439" s="181" t="s">
        <v>1980</v>
      </c>
      <c r="H1439" s="182">
        <v>1.9359999999999999</v>
      </c>
      <c r="I1439" s="183"/>
      <c r="L1439" s="179"/>
      <c r="M1439" s="184"/>
      <c r="N1439" s="185"/>
      <c r="O1439" s="185"/>
      <c r="P1439" s="185"/>
      <c r="Q1439" s="185"/>
      <c r="R1439" s="185"/>
      <c r="S1439" s="185"/>
      <c r="T1439" s="186"/>
      <c r="AT1439" s="180" t="s">
        <v>154</v>
      </c>
      <c r="AU1439" s="180" t="s">
        <v>152</v>
      </c>
      <c r="AV1439" s="12" t="s">
        <v>152</v>
      </c>
      <c r="AW1439" s="12" t="s">
        <v>36</v>
      </c>
      <c r="AX1439" s="12" t="s">
        <v>72</v>
      </c>
      <c r="AY1439" s="180" t="s">
        <v>143</v>
      </c>
    </row>
    <row r="1440" spans="2:65" s="11" customFormat="1" x14ac:dyDescent="0.3">
      <c r="B1440" s="170"/>
      <c r="D1440" s="171" t="s">
        <v>154</v>
      </c>
      <c r="E1440" s="172" t="s">
        <v>3</v>
      </c>
      <c r="F1440" s="173" t="s">
        <v>1981</v>
      </c>
      <c r="H1440" s="174" t="s">
        <v>3</v>
      </c>
      <c r="I1440" s="175"/>
      <c r="L1440" s="170"/>
      <c r="M1440" s="176"/>
      <c r="N1440" s="177"/>
      <c r="O1440" s="177"/>
      <c r="P1440" s="177"/>
      <c r="Q1440" s="177"/>
      <c r="R1440" s="177"/>
      <c r="S1440" s="177"/>
      <c r="T1440" s="178"/>
      <c r="AT1440" s="174" t="s">
        <v>154</v>
      </c>
      <c r="AU1440" s="174" t="s">
        <v>152</v>
      </c>
      <c r="AV1440" s="11" t="s">
        <v>23</v>
      </c>
      <c r="AW1440" s="11" t="s">
        <v>36</v>
      </c>
      <c r="AX1440" s="11" t="s">
        <v>72</v>
      </c>
      <c r="AY1440" s="174" t="s">
        <v>143</v>
      </c>
    </row>
    <row r="1441" spans="2:65" s="12" customFormat="1" x14ac:dyDescent="0.3">
      <c r="B1441" s="179"/>
      <c r="D1441" s="171" t="s">
        <v>154</v>
      </c>
      <c r="E1441" s="180" t="s">
        <v>3</v>
      </c>
      <c r="F1441" s="181" t="s">
        <v>1982</v>
      </c>
      <c r="H1441" s="182">
        <v>30</v>
      </c>
      <c r="I1441" s="183"/>
      <c r="L1441" s="179"/>
      <c r="M1441" s="184"/>
      <c r="N1441" s="185"/>
      <c r="O1441" s="185"/>
      <c r="P1441" s="185"/>
      <c r="Q1441" s="185"/>
      <c r="R1441" s="185"/>
      <c r="S1441" s="185"/>
      <c r="T1441" s="186"/>
      <c r="AT1441" s="180" t="s">
        <v>154</v>
      </c>
      <c r="AU1441" s="180" t="s">
        <v>152</v>
      </c>
      <c r="AV1441" s="12" t="s">
        <v>152</v>
      </c>
      <c r="AW1441" s="12" t="s">
        <v>36</v>
      </c>
      <c r="AX1441" s="12" t="s">
        <v>72</v>
      </c>
      <c r="AY1441" s="180" t="s">
        <v>143</v>
      </c>
    </row>
    <row r="1442" spans="2:65" s="13" customFormat="1" x14ac:dyDescent="0.3">
      <c r="B1442" s="187"/>
      <c r="D1442" s="188" t="s">
        <v>154</v>
      </c>
      <c r="E1442" s="189" t="s">
        <v>3</v>
      </c>
      <c r="F1442" s="190" t="s">
        <v>159</v>
      </c>
      <c r="H1442" s="191">
        <v>46</v>
      </c>
      <c r="I1442" s="192"/>
      <c r="L1442" s="187"/>
      <c r="M1442" s="193"/>
      <c r="N1442" s="194"/>
      <c r="O1442" s="194"/>
      <c r="P1442" s="194"/>
      <c r="Q1442" s="194"/>
      <c r="R1442" s="194"/>
      <c r="S1442" s="194"/>
      <c r="T1442" s="195"/>
      <c r="AT1442" s="196" t="s">
        <v>154</v>
      </c>
      <c r="AU1442" s="196" t="s">
        <v>152</v>
      </c>
      <c r="AV1442" s="13" t="s">
        <v>151</v>
      </c>
      <c r="AW1442" s="13" t="s">
        <v>36</v>
      </c>
      <c r="AX1442" s="13" t="s">
        <v>23</v>
      </c>
      <c r="AY1442" s="196" t="s">
        <v>143</v>
      </c>
    </row>
    <row r="1443" spans="2:65" s="1" customFormat="1" ht="22.5" customHeight="1" x14ac:dyDescent="0.3">
      <c r="B1443" s="158"/>
      <c r="C1443" s="159" t="s">
        <v>1983</v>
      </c>
      <c r="D1443" s="159" t="s">
        <v>146</v>
      </c>
      <c r="E1443" s="160" t="s">
        <v>1984</v>
      </c>
      <c r="F1443" s="161" t="s">
        <v>1985</v>
      </c>
      <c r="G1443" s="162" t="s">
        <v>149</v>
      </c>
      <c r="H1443" s="163">
        <v>6</v>
      </c>
      <c r="I1443" s="322">
        <v>0</v>
      </c>
      <c r="J1443" s="164">
        <f>ROUND(I1443*H1443,2)</f>
        <v>0</v>
      </c>
      <c r="K1443" s="161" t="s">
        <v>150</v>
      </c>
      <c r="L1443" s="34"/>
      <c r="M1443" s="165" t="s">
        <v>3</v>
      </c>
      <c r="N1443" s="166" t="s">
        <v>44</v>
      </c>
      <c r="O1443" s="35"/>
      <c r="P1443" s="167">
        <f>O1443*H1443</f>
        <v>0</v>
      </c>
      <c r="Q1443" s="167">
        <v>1.346E-2</v>
      </c>
      <c r="R1443" s="167">
        <f>Q1443*H1443</f>
        <v>8.0759999999999998E-2</v>
      </c>
      <c r="S1443" s="167">
        <v>0</v>
      </c>
      <c r="T1443" s="168">
        <f>S1443*H1443</f>
        <v>0</v>
      </c>
      <c r="AR1443" s="18" t="s">
        <v>247</v>
      </c>
      <c r="AT1443" s="18" t="s">
        <v>146</v>
      </c>
      <c r="AU1443" s="18" t="s">
        <v>152</v>
      </c>
      <c r="AY1443" s="18" t="s">
        <v>143</v>
      </c>
      <c r="BE1443" s="169">
        <f>IF(N1443="základní",J1443,0)</f>
        <v>0</v>
      </c>
      <c r="BF1443" s="169">
        <f>IF(N1443="snížená",J1443,0)</f>
        <v>0</v>
      </c>
      <c r="BG1443" s="169">
        <f>IF(N1443="zákl. přenesená",J1443,0)</f>
        <v>0</v>
      </c>
      <c r="BH1443" s="169">
        <f>IF(N1443="sníž. přenesená",J1443,0)</f>
        <v>0</v>
      </c>
      <c r="BI1443" s="169">
        <f>IF(N1443="nulová",J1443,0)</f>
        <v>0</v>
      </c>
      <c r="BJ1443" s="18" t="s">
        <v>152</v>
      </c>
      <c r="BK1443" s="169">
        <f>ROUND(I1443*H1443,2)</f>
        <v>0</v>
      </c>
      <c r="BL1443" s="18" t="s">
        <v>247</v>
      </c>
      <c r="BM1443" s="18" t="s">
        <v>1986</v>
      </c>
    </row>
    <row r="1444" spans="2:65" s="11" customFormat="1" x14ac:dyDescent="0.3">
      <c r="B1444" s="170"/>
      <c r="D1444" s="171" t="s">
        <v>154</v>
      </c>
      <c r="E1444" s="172" t="s">
        <v>3</v>
      </c>
      <c r="F1444" s="173" t="s">
        <v>1987</v>
      </c>
      <c r="H1444" s="174" t="s">
        <v>3</v>
      </c>
      <c r="I1444" s="175"/>
      <c r="L1444" s="170"/>
      <c r="M1444" s="176"/>
      <c r="N1444" s="177"/>
      <c r="O1444" s="177"/>
      <c r="P1444" s="177"/>
      <c r="Q1444" s="177"/>
      <c r="R1444" s="177"/>
      <c r="S1444" s="177"/>
      <c r="T1444" s="178"/>
      <c r="AT1444" s="174" t="s">
        <v>154</v>
      </c>
      <c r="AU1444" s="174" t="s">
        <v>152</v>
      </c>
      <c r="AV1444" s="11" t="s">
        <v>23</v>
      </c>
      <c r="AW1444" s="11" t="s">
        <v>36</v>
      </c>
      <c r="AX1444" s="11" t="s">
        <v>72</v>
      </c>
      <c r="AY1444" s="174" t="s">
        <v>143</v>
      </c>
    </row>
    <row r="1445" spans="2:65" s="12" customFormat="1" x14ac:dyDescent="0.3">
      <c r="B1445" s="179"/>
      <c r="D1445" s="171" t="s">
        <v>154</v>
      </c>
      <c r="E1445" s="180" t="s">
        <v>3</v>
      </c>
      <c r="F1445" s="181" t="s">
        <v>1988</v>
      </c>
      <c r="H1445" s="182">
        <v>5.25</v>
      </c>
      <c r="I1445" s="183"/>
      <c r="L1445" s="179"/>
      <c r="M1445" s="184"/>
      <c r="N1445" s="185"/>
      <c r="O1445" s="185"/>
      <c r="P1445" s="185"/>
      <c r="Q1445" s="185"/>
      <c r="R1445" s="185"/>
      <c r="S1445" s="185"/>
      <c r="T1445" s="186"/>
      <c r="AT1445" s="180" t="s">
        <v>154</v>
      </c>
      <c r="AU1445" s="180" t="s">
        <v>152</v>
      </c>
      <c r="AV1445" s="12" t="s">
        <v>152</v>
      </c>
      <c r="AW1445" s="12" t="s">
        <v>36</v>
      </c>
      <c r="AX1445" s="12" t="s">
        <v>72</v>
      </c>
      <c r="AY1445" s="180" t="s">
        <v>143</v>
      </c>
    </row>
    <row r="1446" spans="2:65" s="12" customFormat="1" x14ac:dyDescent="0.3">
      <c r="B1446" s="179"/>
      <c r="D1446" s="171" t="s">
        <v>154</v>
      </c>
      <c r="E1446" s="180" t="s">
        <v>3</v>
      </c>
      <c r="F1446" s="181" t="s">
        <v>1989</v>
      </c>
      <c r="H1446" s="182">
        <v>0.75</v>
      </c>
      <c r="I1446" s="183"/>
      <c r="L1446" s="179"/>
      <c r="M1446" s="184"/>
      <c r="N1446" s="185"/>
      <c r="O1446" s="185"/>
      <c r="P1446" s="185"/>
      <c r="Q1446" s="185"/>
      <c r="R1446" s="185"/>
      <c r="S1446" s="185"/>
      <c r="T1446" s="186"/>
      <c r="AT1446" s="180" t="s">
        <v>154</v>
      </c>
      <c r="AU1446" s="180" t="s">
        <v>152</v>
      </c>
      <c r="AV1446" s="12" t="s">
        <v>152</v>
      </c>
      <c r="AW1446" s="12" t="s">
        <v>36</v>
      </c>
      <c r="AX1446" s="12" t="s">
        <v>72</v>
      </c>
      <c r="AY1446" s="180" t="s">
        <v>143</v>
      </c>
    </row>
    <row r="1447" spans="2:65" s="13" customFormat="1" x14ac:dyDescent="0.3">
      <c r="B1447" s="187"/>
      <c r="D1447" s="188" t="s">
        <v>154</v>
      </c>
      <c r="E1447" s="189" t="s">
        <v>3</v>
      </c>
      <c r="F1447" s="190" t="s">
        <v>159</v>
      </c>
      <c r="H1447" s="191">
        <v>6</v>
      </c>
      <c r="I1447" s="192"/>
      <c r="L1447" s="187"/>
      <c r="M1447" s="193"/>
      <c r="N1447" s="194"/>
      <c r="O1447" s="194"/>
      <c r="P1447" s="194"/>
      <c r="Q1447" s="194"/>
      <c r="R1447" s="194"/>
      <c r="S1447" s="194"/>
      <c r="T1447" s="195"/>
      <c r="AT1447" s="196" t="s">
        <v>154</v>
      </c>
      <c r="AU1447" s="196" t="s">
        <v>152</v>
      </c>
      <c r="AV1447" s="13" t="s">
        <v>151</v>
      </c>
      <c r="AW1447" s="13" t="s">
        <v>36</v>
      </c>
      <c r="AX1447" s="13" t="s">
        <v>23</v>
      </c>
      <c r="AY1447" s="196" t="s">
        <v>143</v>
      </c>
    </row>
    <row r="1448" spans="2:65" s="1" customFormat="1" ht="22.5" customHeight="1" x14ac:dyDescent="0.3">
      <c r="B1448" s="158"/>
      <c r="C1448" s="159" t="s">
        <v>1990</v>
      </c>
      <c r="D1448" s="159" t="s">
        <v>146</v>
      </c>
      <c r="E1448" s="160" t="s">
        <v>1991</v>
      </c>
      <c r="F1448" s="161" t="s">
        <v>1992</v>
      </c>
      <c r="G1448" s="162" t="s">
        <v>149</v>
      </c>
      <c r="H1448" s="163">
        <v>33</v>
      </c>
      <c r="I1448" s="322">
        <v>0</v>
      </c>
      <c r="J1448" s="164">
        <f>ROUND(I1448*H1448,2)</f>
        <v>0</v>
      </c>
      <c r="K1448" s="161" t="s">
        <v>150</v>
      </c>
      <c r="L1448" s="34"/>
      <c r="M1448" s="165" t="s">
        <v>3</v>
      </c>
      <c r="N1448" s="166" t="s">
        <v>44</v>
      </c>
      <c r="O1448" s="35"/>
      <c r="P1448" s="167">
        <f>O1448*H1448</f>
        <v>0</v>
      </c>
      <c r="Q1448" s="167">
        <v>7.5300000000000002E-3</v>
      </c>
      <c r="R1448" s="167">
        <f>Q1448*H1448</f>
        <v>0.24849000000000002</v>
      </c>
      <c r="S1448" s="167">
        <v>0</v>
      </c>
      <c r="T1448" s="168">
        <f>S1448*H1448</f>
        <v>0</v>
      </c>
      <c r="AR1448" s="18" t="s">
        <v>247</v>
      </c>
      <c r="AT1448" s="18" t="s">
        <v>146</v>
      </c>
      <c r="AU1448" s="18" t="s">
        <v>152</v>
      </c>
      <c r="AY1448" s="18" t="s">
        <v>143</v>
      </c>
      <c r="BE1448" s="169">
        <f>IF(N1448="základní",J1448,0)</f>
        <v>0</v>
      </c>
      <c r="BF1448" s="169">
        <f>IF(N1448="snížená",J1448,0)</f>
        <v>0</v>
      </c>
      <c r="BG1448" s="169">
        <f>IF(N1448="zákl. přenesená",J1448,0)</f>
        <v>0</v>
      </c>
      <c r="BH1448" s="169">
        <f>IF(N1448="sníž. přenesená",J1448,0)</f>
        <v>0</v>
      </c>
      <c r="BI1448" s="169">
        <f>IF(N1448="nulová",J1448,0)</f>
        <v>0</v>
      </c>
      <c r="BJ1448" s="18" t="s">
        <v>152</v>
      </c>
      <c r="BK1448" s="169">
        <f>ROUND(I1448*H1448,2)</f>
        <v>0</v>
      </c>
      <c r="BL1448" s="18" t="s">
        <v>247</v>
      </c>
      <c r="BM1448" s="18" t="s">
        <v>1993</v>
      </c>
    </row>
    <row r="1449" spans="2:65" s="11" customFormat="1" x14ac:dyDescent="0.3">
      <c r="B1449" s="170"/>
      <c r="D1449" s="171" t="s">
        <v>154</v>
      </c>
      <c r="E1449" s="172" t="s">
        <v>3</v>
      </c>
      <c r="F1449" s="173" t="s">
        <v>1994</v>
      </c>
      <c r="H1449" s="174" t="s">
        <v>3</v>
      </c>
      <c r="I1449" s="175"/>
      <c r="L1449" s="170"/>
      <c r="M1449" s="176"/>
      <c r="N1449" s="177"/>
      <c r="O1449" s="177"/>
      <c r="P1449" s="177"/>
      <c r="Q1449" s="177"/>
      <c r="R1449" s="177"/>
      <c r="S1449" s="177"/>
      <c r="T1449" s="178"/>
      <c r="AT1449" s="174" t="s">
        <v>154</v>
      </c>
      <c r="AU1449" s="174" t="s">
        <v>152</v>
      </c>
      <c r="AV1449" s="11" t="s">
        <v>23</v>
      </c>
      <c r="AW1449" s="11" t="s">
        <v>36</v>
      </c>
      <c r="AX1449" s="11" t="s">
        <v>72</v>
      </c>
      <c r="AY1449" s="174" t="s">
        <v>143</v>
      </c>
    </row>
    <row r="1450" spans="2:65" s="12" customFormat="1" x14ac:dyDescent="0.3">
      <c r="B1450" s="179"/>
      <c r="D1450" s="171" t="s">
        <v>154</v>
      </c>
      <c r="E1450" s="180" t="s">
        <v>3</v>
      </c>
      <c r="F1450" s="181" t="s">
        <v>1995</v>
      </c>
      <c r="H1450" s="182">
        <v>29.25</v>
      </c>
      <c r="I1450" s="183"/>
      <c r="L1450" s="179"/>
      <c r="M1450" s="184"/>
      <c r="N1450" s="185"/>
      <c r="O1450" s="185"/>
      <c r="P1450" s="185"/>
      <c r="Q1450" s="185"/>
      <c r="R1450" s="185"/>
      <c r="S1450" s="185"/>
      <c r="T1450" s="186"/>
      <c r="AT1450" s="180" t="s">
        <v>154</v>
      </c>
      <c r="AU1450" s="180" t="s">
        <v>152</v>
      </c>
      <c r="AV1450" s="12" t="s">
        <v>152</v>
      </c>
      <c r="AW1450" s="12" t="s">
        <v>36</v>
      </c>
      <c r="AX1450" s="12" t="s">
        <v>72</v>
      </c>
      <c r="AY1450" s="180" t="s">
        <v>143</v>
      </c>
    </row>
    <row r="1451" spans="2:65" s="12" customFormat="1" x14ac:dyDescent="0.3">
      <c r="B1451" s="179"/>
      <c r="D1451" s="171" t="s">
        <v>154</v>
      </c>
      <c r="E1451" s="180" t="s">
        <v>3</v>
      </c>
      <c r="F1451" s="181" t="s">
        <v>1996</v>
      </c>
      <c r="H1451" s="182">
        <v>3.75</v>
      </c>
      <c r="I1451" s="183"/>
      <c r="L1451" s="179"/>
      <c r="M1451" s="184"/>
      <c r="N1451" s="185"/>
      <c r="O1451" s="185"/>
      <c r="P1451" s="185"/>
      <c r="Q1451" s="185"/>
      <c r="R1451" s="185"/>
      <c r="S1451" s="185"/>
      <c r="T1451" s="186"/>
      <c r="AT1451" s="180" t="s">
        <v>154</v>
      </c>
      <c r="AU1451" s="180" t="s">
        <v>152</v>
      </c>
      <c r="AV1451" s="12" t="s">
        <v>152</v>
      </c>
      <c r="AW1451" s="12" t="s">
        <v>36</v>
      </c>
      <c r="AX1451" s="12" t="s">
        <v>72</v>
      </c>
      <c r="AY1451" s="180" t="s">
        <v>143</v>
      </c>
    </row>
    <row r="1452" spans="2:65" s="13" customFormat="1" x14ac:dyDescent="0.3">
      <c r="B1452" s="187"/>
      <c r="D1452" s="188" t="s">
        <v>154</v>
      </c>
      <c r="E1452" s="189" t="s">
        <v>3</v>
      </c>
      <c r="F1452" s="190" t="s">
        <v>159</v>
      </c>
      <c r="H1452" s="191">
        <v>33</v>
      </c>
      <c r="I1452" s="192"/>
      <c r="L1452" s="187"/>
      <c r="M1452" s="193"/>
      <c r="N1452" s="194"/>
      <c r="O1452" s="194"/>
      <c r="P1452" s="194"/>
      <c r="Q1452" s="194"/>
      <c r="R1452" s="194"/>
      <c r="S1452" s="194"/>
      <c r="T1452" s="195"/>
      <c r="AT1452" s="196" t="s">
        <v>154</v>
      </c>
      <c r="AU1452" s="196" t="s">
        <v>152</v>
      </c>
      <c r="AV1452" s="13" t="s">
        <v>151</v>
      </c>
      <c r="AW1452" s="13" t="s">
        <v>36</v>
      </c>
      <c r="AX1452" s="13" t="s">
        <v>23</v>
      </c>
      <c r="AY1452" s="196" t="s">
        <v>143</v>
      </c>
    </row>
    <row r="1453" spans="2:65" s="1" customFormat="1" ht="22.5" customHeight="1" x14ac:dyDescent="0.3">
      <c r="B1453" s="158"/>
      <c r="C1453" s="159" t="s">
        <v>1997</v>
      </c>
      <c r="D1453" s="159" t="s">
        <v>146</v>
      </c>
      <c r="E1453" s="160" t="s">
        <v>1998</v>
      </c>
      <c r="F1453" s="161" t="s">
        <v>1999</v>
      </c>
      <c r="G1453" s="162" t="s">
        <v>402</v>
      </c>
      <c r="H1453" s="163">
        <v>294</v>
      </c>
      <c r="I1453" s="322">
        <v>0</v>
      </c>
      <c r="J1453" s="164">
        <f>ROUND(I1453*H1453,2)</f>
        <v>0</v>
      </c>
      <c r="K1453" s="161" t="s">
        <v>150</v>
      </c>
      <c r="L1453" s="34"/>
      <c r="M1453" s="165" t="s">
        <v>3</v>
      </c>
      <c r="N1453" s="166" t="s">
        <v>44</v>
      </c>
      <c r="O1453" s="35"/>
      <c r="P1453" s="167">
        <f>O1453*H1453</f>
        <v>0</v>
      </c>
      <c r="Q1453" s="167">
        <v>2.0000000000000002E-5</v>
      </c>
      <c r="R1453" s="167">
        <f>Q1453*H1453</f>
        <v>5.8800000000000007E-3</v>
      </c>
      <c r="S1453" s="167">
        <v>0</v>
      </c>
      <c r="T1453" s="168">
        <f>S1453*H1453</f>
        <v>0</v>
      </c>
      <c r="AR1453" s="18" t="s">
        <v>247</v>
      </c>
      <c r="AT1453" s="18" t="s">
        <v>146</v>
      </c>
      <c r="AU1453" s="18" t="s">
        <v>152</v>
      </c>
      <c r="AY1453" s="18" t="s">
        <v>143</v>
      </c>
      <c r="BE1453" s="169">
        <f>IF(N1453="základní",J1453,0)</f>
        <v>0</v>
      </c>
      <c r="BF1453" s="169">
        <f>IF(N1453="snížená",J1453,0)</f>
        <v>0</v>
      </c>
      <c r="BG1453" s="169">
        <f>IF(N1453="zákl. přenesená",J1453,0)</f>
        <v>0</v>
      </c>
      <c r="BH1453" s="169">
        <f>IF(N1453="sníž. přenesená",J1453,0)</f>
        <v>0</v>
      </c>
      <c r="BI1453" s="169">
        <f>IF(N1453="nulová",J1453,0)</f>
        <v>0</v>
      </c>
      <c r="BJ1453" s="18" t="s">
        <v>152</v>
      </c>
      <c r="BK1453" s="169">
        <f>ROUND(I1453*H1453,2)</f>
        <v>0</v>
      </c>
      <c r="BL1453" s="18" t="s">
        <v>247</v>
      </c>
      <c r="BM1453" s="18" t="s">
        <v>2000</v>
      </c>
    </row>
    <row r="1454" spans="2:65" s="11" customFormat="1" x14ac:dyDescent="0.3">
      <c r="B1454" s="170"/>
      <c r="D1454" s="171" t="s">
        <v>154</v>
      </c>
      <c r="E1454" s="172" t="s">
        <v>3</v>
      </c>
      <c r="F1454" s="173" t="s">
        <v>2001</v>
      </c>
      <c r="H1454" s="174" t="s">
        <v>3</v>
      </c>
      <c r="I1454" s="175"/>
      <c r="L1454" s="170"/>
      <c r="M1454" s="176"/>
      <c r="N1454" s="177"/>
      <c r="O1454" s="177"/>
      <c r="P1454" s="177"/>
      <c r="Q1454" s="177"/>
      <c r="R1454" s="177"/>
      <c r="S1454" s="177"/>
      <c r="T1454" s="178"/>
      <c r="AT1454" s="174" t="s">
        <v>154</v>
      </c>
      <c r="AU1454" s="174" t="s">
        <v>152</v>
      </c>
      <c r="AV1454" s="11" t="s">
        <v>23</v>
      </c>
      <c r="AW1454" s="11" t="s">
        <v>36</v>
      </c>
      <c r="AX1454" s="11" t="s">
        <v>72</v>
      </c>
      <c r="AY1454" s="174" t="s">
        <v>143</v>
      </c>
    </row>
    <row r="1455" spans="2:65" s="12" customFormat="1" x14ac:dyDescent="0.3">
      <c r="B1455" s="179"/>
      <c r="D1455" s="171" t="s">
        <v>154</v>
      </c>
      <c r="E1455" s="180" t="s">
        <v>3</v>
      </c>
      <c r="F1455" s="181" t="s">
        <v>2002</v>
      </c>
      <c r="H1455" s="182">
        <v>280</v>
      </c>
      <c r="I1455" s="183"/>
      <c r="L1455" s="179"/>
      <c r="M1455" s="184"/>
      <c r="N1455" s="185"/>
      <c r="O1455" s="185"/>
      <c r="P1455" s="185"/>
      <c r="Q1455" s="185"/>
      <c r="R1455" s="185"/>
      <c r="S1455" s="185"/>
      <c r="T1455" s="186"/>
      <c r="AT1455" s="180" t="s">
        <v>154</v>
      </c>
      <c r="AU1455" s="180" t="s">
        <v>152</v>
      </c>
      <c r="AV1455" s="12" t="s">
        <v>152</v>
      </c>
      <c r="AW1455" s="12" t="s">
        <v>36</v>
      </c>
      <c r="AX1455" s="12" t="s">
        <v>72</v>
      </c>
      <c r="AY1455" s="180" t="s">
        <v>143</v>
      </c>
    </row>
    <row r="1456" spans="2:65" s="12" customFormat="1" x14ac:dyDescent="0.3">
      <c r="B1456" s="179"/>
      <c r="D1456" s="171" t="s">
        <v>154</v>
      </c>
      <c r="E1456" s="180" t="s">
        <v>3</v>
      </c>
      <c r="F1456" s="181" t="s">
        <v>2003</v>
      </c>
      <c r="H1456" s="182">
        <v>14</v>
      </c>
      <c r="I1456" s="183"/>
      <c r="L1456" s="179"/>
      <c r="M1456" s="184"/>
      <c r="N1456" s="185"/>
      <c r="O1456" s="185"/>
      <c r="P1456" s="185"/>
      <c r="Q1456" s="185"/>
      <c r="R1456" s="185"/>
      <c r="S1456" s="185"/>
      <c r="T1456" s="186"/>
      <c r="AT1456" s="180" t="s">
        <v>154</v>
      </c>
      <c r="AU1456" s="180" t="s">
        <v>152</v>
      </c>
      <c r="AV1456" s="12" t="s">
        <v>152</v>
      </c>
      <c r="AW1456" s="12" t="s">
        <v>36</v>
      </c>
      <c r="AX1456" s="12" t="s">
        <v>72</v>
      </c>
      <c r="AY1456" s="180" t="s">
        <v>143</v>
      </c>
    </row>
    <row r="1457" spans="2:65" s="13" customFormat="1" x14ac:dyDescent="0.3">
      <c r="B1457" s="187"/>
      <c r="D1457" s="188" t="s">
        <v>154</v>
      </c>
      <c r="E1457" s="189" t="s">
        <v>3</v>
      </c>
      <c r="F1457" s="190" t="s">
        <v>159</v>
      </c>
      <c r="H1457" s="191">
        <v>294</v>
      </c>
      <c r="I1457" s="192"/>
      <c r="L1457" s="187"/>
      <c r="M1457" s="193"/>
      <c r="N1457" s="194"/>
      <c r="O1457" s="194"/>
      <c r="P1457" s="194"/>
      <c r="Q1457" s="194"/>
      <c r="R1457" s="194"/>
      <c r="S1457" s="194"/>
      <c r="T1457" s="195"/>
      <c r="AT1457" s="196" t="s">
        <v>154</v>
      </c>
      <c r="AU1457" s="196" t="s">
        <v>152</v>
      </c>
      <c r="AV1457" s="13" t="s">
        <v>151</v>
      </c>
      <c r="AW1457" s="13" t="s">
        <v>36</v>
      </c>
      <c r="AX1457" s="13" t="s">
        <v>23</v>
      </c>
      <c r="AY1457" s="196" t="s">
        <v>143</v>
      </c>
    </row>
    <row r="1458" spans="2:65" s="1" customFormat="1" ht="22.5" customHeight="1" x14ac:dyDescent="0.3">
      <c r="B1458" s="158"/>
      <c r="C1458" s="159" t="s">
        <v>2004</v>
      </c>
      <c r="D1458" s="159" t="s">
        <v>146</v>
      </c>
      <c r="E1458" s="160" t="s">
        <v>2005</v>
      </c>
      <c r="F1458" s="161" t="s">
        <v>2006</v>
      </c>
      <c r="G1458" s="162" t="s">
        <v>212</v>
      </c>
      <c r="H1458" s="163">
        <v>1.5</v>
      </c>
      <c r="I1458" s="322">
        <v>0</v>
      </c>
      <c r="J1458" s="164">
        <f>ROUND(I1458*H1458,2)</f>
        <v>0</v>
      </c>
      <c r="K1458" s="161" t="s">
        <v>3</v>
      </c>
      <c r="L1458" s="34"/>
      <c r="M1458" s="165" t="s">
        <v>3</v>
      </c>
      <c r="N1458" s="166" t="s">
        <v>44</v>
      </c>
      <c r="O1458" s="35"/>
      <c r="P1458" s="167">
        <f>O1458*H1458</f>
        <v>0</v>
      </c>
      <c r="Q1458" s="167">
        <v>0</v>
      </c>
      <c r="R1458" s="167">
        <f>Q1458*H1458</f>
        <v>0</v>
      </c>
      <c r="S1458" s="167">
        <v>0</v>
      </c>
      <c r="T1458" s="168">
        <f>S1458*H1458</f>
        <v>0</v>
      </c>
      <c r="AR1458" s="18" t="s">
        <v>247</v>
      </c>
      <c r="AT1458" s="18" t="s">
        <v>146</v>
      </c>
      <c r="AU1458" s="18" t="s">
        <v>152</v>
      </c>
      <c r="AY1458" s="18" t="s">
        <v>143</v>
      </c>
      <c r="BE1458" s="169">
        <f>IF(N1458="základní",J1458,0)</f>
        <v>0</v>
      </c>
      <c r="BF1458" s="169">
        <f>IF(N1458="snížená",J1458,0)</f>
        <v>0</v>
      </c>
      <c r="BG1458" s="169">
        <f>IF(N1458="zákl. přenesená",J1458,0)</f>
        <v>0</v>
      </c>
      <c r="BH1458" s="169">
        <f>IF(N1458="sníž. přenesená",J1458,0)</f>
        <v>0</v>
      </c>
      <c r="BI1458" s="169">
        <f>IF(N1458="nulová",J1458,0)</f>
        <v>0</v>
      </c>
      <c r="BJ1458" s="18" t="s">
        <v>152</v>
      </c>
      <c r="BK1458" s="169">
        <f>ROUND(I1458*H1458,2)</f>
        <v>0</v>
      </c>
      <c r="BL1458" s="18" t="s">
        <v>247</v>
      </c>
      <c r="BM1458" s="18" t="s">
        <v>2007</v>
      </c>
    </row>
    <row r="1459" spans="2:65" s="11" customFormat="1" x14ac:dyDescent="0.3">
      <c r="B1459" s="170"/>
      <c r="D1459" s="171" t="s">
        <v>154</v>
      </c>
      <c r="E1459" s="172" t="s">
        <v>3</v>
      </c>
      <c r="F1459" s="173" t="s">
        <v>2008</v>
      </c>
      <c r="H1459" s="174" t="s">
        <v>3</v>
      </c>
      <c r="I1459" s="175"/>
      <c r="L1459" s="170"/>
      <c r="M1459" s="176"/>
      <c r="N1459" s="177"/>
      <c r="O1459" s="177"/>
      <c r="P1459" s="177"/>
      <c r="Q1459" s="177"/>
      <c r="R1459" s="177"/>
      <c r="S1459" s="177"/>
      <c r="T1459" s="178"/>
      <c r="AT1459" s="174" t="s">
        <v>154</v>
      </c>
      <c r="AU1459" s="174" t="s">
        <v>152</v>
      </c>
      <c r="AV1459" s="11" t="s">
        <v>23</v>
      </c>
      <c r="AW1459" s="11" t="s">
        <v>36</v>
      </c>
      <c r="AX1459" s="11" t="s">
        <v>72</v>
      </c>
      <c r="AY1459" s="174" t="s">
        <v>143</v>
      </c>
    </row>
    <row r="1460" spans="2:65" s="12" customFormat="1" x14ac:dyDescent="0.3">
      <c r="B1460" s="179"/>
      <c r="D1460" s="188" t="s">
        <v>154</v>
      </c>
      <c r="E1460" s="197" t="s">
        <v>3</v>
      </c>
      <c r="F1460" s="198" t="s">
        <v>2009</v>
      </c>
      <c r="H1460" s="199">
        <v>1.5</v>
      </c>
      <c r="I1460" s="183"/>
      <c r="L1460" s="179"/>
      <c r="M1460" s="184"/>
      <c r="N1460" s="185"/>
      <c r="O1460" s="185"/>
      <c r="P1460" s="185"/>
      <c r="Q1460" s="185"/>
      <c r="R1460" s="185"/>
      <c r="S1460" s="185"/>
      <c r="T1460" s="186"/>
      <c r="AT1460" s="180" t="s">
        <v>154</v>
      </c>
      <c r="AU1460" s="180" t="s">
        <v>152</v>
      </c>
      <c r="AV1460" s="12" t="s">
        <v>152</v>
      </c>
      <c r="AW1460" s="12" t="s">
        <v>36</v>
      </c>
      <c r="AX1460" s="12" t="s">
        <v>23</v>
      </c>
      <c r="AY1460" s="180" t="s">
        <v>143</v>
      </c>
    </row>
    <row r="1461" spans="2:65" s="1" customFormat="1" ht="22.5" customHeight="1" x14ac:dyDescent="0.3">
      <c r="B1461" s="158"/>
      <c r="C1461" s="211" t="s">
        <v>2010</v>
      </c>
      <c r="D1461" s="211" t="s">
        <v>295</v>
      </c>
      <c r="E1461" s="212" t="s">
        <v>2011</v>
      </c>
      <c r="F1461" s="213" t="s">
        <v>2012</v>
      </c>
      <c r="G1461" s="214" t="s">
        <v>212</v>
      </c>
      <c r="H1461" s="215">
        <v>2.9550000000000001</v>
      </c>
      <c r="I1461" s="325">
        <v>0</v>
      </c>
      <c r="J1461" s="216">
        <f>ROUND(I1461*H1461,2)</f>
        <v>0</v>
      </c>
      <c r="K1461" s="213" t="s">
        <v>150</v>
      </c>
      <c r="L1461" s="217"/>
      <c r="M1461" s="218" t="s">
        <v>3</v>
      </c>
      <c r="N1461" s="219" t="s">
        <v>44</v>
      </c>
      <c r="O1461" s="35"/>
      <c r="P1461" s="167">
        <f>O1461*H1461</f>
        <v>0</v>
      </c>
      <c r="Q1461" s="167">
        <v>0.55000000000000004</v>
      </c>
      <c r="R1461" s="167">
        <f>Q1461*H1461</f>
        <v>1.6252500000000001</v>
      </c>
      <c r="S1461" s="167">
        <v>0</v>
      </c>
      <c r="T1461" s="168">
        <f>S1461*H1461</f>
        <v>0</v>
      </c>
      <c r="AR1461" s="18" t="s">
        <v>375</v>
      </c>
      <c r="AT1461" s="18" t="s">
        <v>295</v>
      </c>
      <c r="AU1461" s="18" t="s">
        <v>152</v>
      </c>
      <c r="AY1461" s="18" t="s">
        <v>143</v>
      </c>
      <c r="BE1461" s="169">
        <f>IF(N1461="základní",J1461,0)</f>
        <v>0</v>
      </c>
      <c r="BF1461" s="169">
        <f>IF(N1461="snížená",J1461,0)</f>
        <v>0</v>
      </c>
      <c r="BG1461" s="169">
        <f>IF(N1461="zákl. přenesená",J1461,0)</f>
        <v>0</v>
      </c>
      <c r="BH1461" s="169">
        <f>IF(N1461="sníž. přenesená",J1461,0)</f>
        <v>0</v>
      </c>
      <c r="BI1461" s="169">
        <f>IF(N1461="nulová",J1461,0)</f>
        <v>0</v>
      </c>
      <c r="BJ1461" s="18" t="s">
        <v>152</v>
      </c>
      <c r="BK1461" s="169">
        <f>ROUND(I1461*H1461,2)</f>
        <v>0</v>
      </c>
      <c r="BL1461" s="18" t="s">
        <v>247</v>
      </c>
      <c r="BM1461" s="18" t="s">
        <v>2013</v>
      </c>
    </row>
    <row r="1462" spans="2:65" s="11" customFormat="1" x14ac:dyDescent="0.3">
      <c r="B1462" s="170"/>
      <c r="D1462" s="171" t="s">
        <v>154</v>
      </c>
      <c r="E1462" s="172" t="s">
        <v>3</v>
      </c>
      <c r="F1462" s="173" t="s">
        <v>707</v>
      </c>
      <c r="H1462" s="174" t="s">
        <v>3</v>
      </c>
      <c r="I1462" s="175"/>
      <c r="L1462" s="170"/>
      <c r="M1462" s="176"/>
      <c r="N1462" s="177"/>
      <c r="O1462" s="177"/>
      <c r="P1462" s="177"/>
      <c r="Q1462" s="177"/>
      <c r="R1462" s="177"/>
      <c r="S1462" s="177"/>
      <c r="T1462" s="178"/>
      <c r="AT1462" s="174" t="s">
        <v>154</v>
      </c>
      <c r="AU1462" s="174" t="s">
        <v>152</v>
      </c>
      <c r="AV1462" s="11" t="s">
        <v>23</v>
      </c>
      <c r="AW1462" s="11" t="s">
        <v>36</v>
      </c>
      <c r="AX1462" s="11" t="s">
        <v>72</v>
      </c>
      <c r="AY1462" s="174" t="s">
        <v>143</v>
      </c>
    </row>
    <row r="1463" spans="2:65" s="11" customFormat="1" x14ac:dyDescent="0.3">
      <c r="B1463" s="170"/>
      <c r="D1463" s="171" t="s">
        <v>154</v>
      </c>
      <c r="E1463" s="172" t="s">
        <v>3</v>
      </c>
      <c r="F1463" s="173" t="s">
        <v>2014</v>
      </c>
      <c r="H1463" s="174" t="s">
        <v>3</v>
      </c>
      <c r="I1463" s="175"/>
      <c r="L1463" s="170"/>
      <c r="M1463" s="176"/>
      <c r="N1463" s="177"/>
      <c r="O1463" s="177"/>
      <c r="P1463" s="177"/>
      <c r="Q1463" s="177"/>
      <c r="R1463" s="177"/>
      <c r="S1463" s="177"/>
      <c r="T1463" s="178"/>
      <c r="AT1463" s="174" t="s">
        <v>154</v>
      </c>
      <c r="AU1463" s="174" t="s">
        <v>152</v>
      </c>
      <c r="AV1463" s="11" t="s">
        <v>23</v>
      </c>
      <c r="AW1463" s="11" t="s">
        <v>36</v>
      </c>
      <c r="AX1463" s="11" t="s">
        <v>72</v>
      </c>
      <c r="AY1463" s="174" t="s">
        <v>143</v>
      </c>
    </row>
    <row r="1464" spans="2:65" s="11" customFormat="1" x14ac:dyDescent="0.3">
      <c r="B1464" s="170"/>
      <c r="D1464" s="171" t="s">
        <v>154</v>
      </c>
      <c r="E1464" s="172" t="s">
        <v>3</v>
      </c>
      <c r="F1464" s="173" t="s">
        <v>2015</v>
      </c>
      <c r="H1464" s="174" t="s">
        <v>3</v>
      </c>
      <c r="I1464" s="175"/>
      <c r="L1464" s="170"/>
      <c r="M1464" s="176"/>
      <c r="N1464" s="177"/>
      <c r="O1464" s="177"/>
      <c r="P1464" s="177"/>
      <c r="Q1464" s="177"/>
      <c r="R1464" s="177"/>
      <c r="S1464" s="177"/>
      <c r="T1464" s="178"/>
      <c r="AT1464" s="174" t="s">
        <v>154</v>
      </c>
      <c r="AU1464" s="174" t="s">
        <v>152</v>
      </c>
      <c r="AV1464" s="11" t="s">
        <v>23</v>
      </c>
      <c r="AW1464" s="11" t="s">
        <v>36</v>
      </c>
      <c r="AX1464" s="11" t="s">
        <v>72</v>
      </c>
      <c r="AY1464" s="174" t="s">
        <v>143</v>
      </c>
    </row>
    <row r="1465" spans="2:65" s="12" customFormat="1" x14ac:dyDescent="0.3">
      <c r="B1465" s="179"/>
      <c r="D1465" s="171" t="s">
        <v>154</v>
      </c>
      <c r="E1465" s="180" t="s">
        <v>3</v>
      </c>
      <c r="F1465" s="181" t="s">
        <v>2016</v>
      </c>
      <c r="H1465" s="182">
        <v>1.4550000000000001</v>
      </c>
      <c r="I1465" s="183"/>
      <c r="L1465" s="179"/>
      <c r="M1465" s="184"/>
      <c r="N1465" s="185"/>
      <c r="O1465" s="185"/>
      <c r="P1465" s="185"/>
      <c r="Q1465" s="185"/>
      <c r="R1465" s="185"/>
      <c r="S1465" s="185"/>
      <c r="T1465" s="186"/>
      <c r="AT1465" s="180" t="s">
        <v>154</v>
      </c>
      <c r="AU1465" s="180" t="s">
        <v>152</v>
      </c>
      <c r="AV1465" s="12" t="s">
        <v>152</v>
      </c>
      <c r="AW1465" s="12" t="s">
        <v>36</v>
      </c>
      <c r="AX1465" s="12" t="s">
        <v>72</v>
      </c>
      <c r="AY1465" s="180" t="s">
        <v>143</v>
      </c>
    </row>
    <row r="1466" spans="2:65" s="11" customFormat="1" x14ac:dyDescent="0.3">
      <c r="B1466" s="170"/>
      <c r="D1466" s="171" t="s">
        <v>154</v>
      </c>
      <c r="E1466" s="172" t="s">
        <v>3</v>
      </c>
      <c r="F1466" s="173" t="s">
        <v>2017</v>
      </c>
      <c r="H1466" s="174" t="s">
        <v>3</v>
      </c>
      <c r="I1466" s="175"/>
      <c r="L1466" s="170"/>
      <c r="M1466" s="176"/>
      <c r="N1466" s="177"/>
      <c r="O1466" s="177"/>
      <c r="P1466" s="177"/>
      <c r="Q1466" s="177"/>
      <c r="R1466" s="177"/>
      <c r="S1466" s="177"/>
      <c r="T1466" s="178"/>
      <c r="AT1466" s="174" t="s">
        <v>154</v>
      </c>
      <c r="AU1466" s="174" t="s">
        <v>152</v>
      </c>
      <c r="AV1466" s="11" t="s">
        <v>23</v>
      </c>
      <c r="AW1466" s="11" t="s">
        <v>36</v>
      </c>
      <c r="AX1466" s="11" t="s">
        <v>72</v>
      </c>
      <c r="AY1466" s="174" t="s">
        <v>143</v>
      </c>
    </row>
    <row r="1467" spans="2:65" s="12" customFormat="1" x14ac:dyDescent="0.3">
      <c r="B1467" s="179"/>
      <c r="D1467" s="171" t="s">
        <v>154</v>
      </c>
      <c r="E1467" s="180" t="s">
        <v>3</v>
      </c>
      <c r="F1467" s="181" t="s">
        <v>2009</v>
      </c>
      <c r="H1467" s="182">
        <v>1.5</v>
      </c>
      <c r="I1467" s="183"/>
      <c r="L1467" s="179"/>
      <c r="M1467" s="184"/>
      <c r="N1467" s="185"/>
      <c r="O1467" s="185"/>
      <c r="P1467" s="185"/>
      <c r="Q1467" s="185"/>
      <c r="R1467" s="185"/>
      <c r="S1467" s="185"/>
      <c r="T1467" s="186"/>
      <c r="AT1467" s="180" t="s">
        <v>154</v>
      </c>
      <c r="AU1467" s="180" t="s">
        <v>152</v>
      </c>
      <c r="AV1467" s="12" t="s">
        <v>152</v>
      </c>
      <c r="AW1467" s="12" t="s">
        <v>36</v>
      </c>
      <c r="AX1467" s="12" t="s">
        <v>72</v>
      </c>
      <c r="AY1467" s="180" t="s">
        <v>143</v>
      </c>
    </row>
    <row r="1468" spans="2:65" s="13" customFormat="1" x14ac:dyDescent="0.3">
      <c r="B1468" s="187"/>
      <c r="D1468" s="188" t="s">
        <v>154</v>
      </c>
      <c r="E1468" s="189" t="s">
        <v>3</v>
      </c>
      <c r="F1468" s="190" t="s">
        <v>159</v>
      </c>
      <c r="H1468" s="191">
        <v>2.9550000000000001</v>
      </c>
      <c r="I1468" s="192"/>
      <c r="L1468" s="187"/>
      <c r="M1468" s="193"/>
      <c r="N1468" s="194"/>
      <c r="O1468" s="194"/>
      <c r="P1468" s="194"/>
      <c r="Q1468" s="194"/>
      <c r="R1468" s="194"/>
      <c r="S1468" s="194"/>
      <c r="T1468" s="195"/>
      <c r="AT1468" s="196" t="s">
        <v>154</v>
      </c>
      <c r="AU1468" s="196" t="s">
        <v>152</v>
      </c>
      <c r="AV1468" s="13" t="s">
        <v>151</v>
      </c>
      <c r="AW1468" s="13" t="s">
        <v>36</v>
      </c>
      <c r="AX1468" s="13" t="s">
        <v>23</v>
      </c>
      <c r="AY1468" s="196" t="s">
        <v>143</v>
      </c>
    </row>
    <row r="1469" spans="2:65" s="1" customFormat="1" ht="22.5" customHeight="1" x14ac:dyDescent="0.3">
      <c r="B1469" s="158"/>
      <c r="C1469" s="159" t="s">
        <v>2018</v>
      </c>
      <c r="D1469" s="159" t="s">
        <v>146</v>
      </c>
      <c r="E1469" s="160" t="s">
        <v>2019</v>
      </c>
      <c r="F1469" s="161" t="s">
        <v>2020</v>
      </c>
      <c r="G1469" s="162" t="s">
        <v>149</v>
      </c>
      <c r="H1469" s="163">
        <v>4.391</v>
      </c>
      <c r="I1469" s="322">
        <v>0</v>
      </c>
      <c r="J1469" s="164">
        <f>ROUND(I1469*H1469,2)</f>
        <v>0</v>
      </c>
      <c r="K1469" s="161" t="s">
        <v>150</v>
      </c>
      <c r="L1469" s="34"/>
      <c r="M1469" s="165" t="s">
        <v>3</v>
      </c>
      <c r="N1469" s="166" t="s">
        <v>44</v>
      </c>
      <c r="O1469" s="35"/>
      <c r="P1469" s="167">
        <f>O1469*H1469</f>
        <v>0</v>
      </c>
      <c r="Q1469" s="167">
        <v>2.0000000000000001E-4</v>
      </c>
      <c r="R1469" s="167">
        <f>Q1469*H1469</f>
        <v>8.782000000000001E-4</v>
      </c>
      <c r="S1469" s="167">
        <v>0</v>
      </c>
      <c r="T1469" s="168">
        <f>S1469*H1469</f>
        <v>0</v>
      </c>
      <c r="AR1469" s="18" t="s">
        <v>247</v>
      </c>
      <c r="AT1469" s="18" t="s">
        <v>146</v>
      </c>
      <c r="AU1469" s="18" t="s">
        <v>152</v>
      </c>
      <c r="AY1469" s="18" t="s">
        <v>143</v>
      </c>
      <c r="BE1469" s="169">
        <f>IF(N1469="základní",J1469,0)</f>
        <v>0</v>
      </c>
      <c r="BF1469" s="169">
        <f>IF(N1469="snížená",J1469,0)</f>
        <v>0</v>
      </c>
      <c r="BG1469" s="169">
        <f>IF(N1469="zákl. přenesená",J1469,0)</f>
        <v>0</v>
      </c>
      <c r="BH1469" s="169">
        <f>IF(N1469="sníž. přenesená",J1469,0)</f>
        <v>0</v>
      </c>
      <c r="BI1469" s="169">
        <f>IF(N1469="nulová",J1469,0)</f>
        <v>0</v>
      </c>
      <c r="BJ1469" s="18" t="s">
        <v>152</v>
      </c>
      <c r="BK1469" s="169">
        <f>ROUND(I1469*H1469,2)</f>
        <v>0</v>
      </c>
      <c r="BL1469" s="18" t="s">
        <v>247</v>
      </c>
      <c r="BM1469" s="18" t="s">
        <v>2021</v>
      </c>
    </row>
    <row r="1470" spans="2:65" s="11" customFormat="1" x14ac:dyDescent="0.3">
      <c r="B1470" s="170"/>
      <c r="D1470" s="171" t="s">
        <v>154</v>
      </c>
      <c r="E1470" s="172" t="s">
        <v>3</v>
      </c>
      <c r="F1470" s="173" t="s">
        <v>2022</v>
      </c>
      <c r="H1470" s="174" t="s">
        <v>3</v>
      </c>
      <c r="I1470" s="175"/>
      <c r="L1470" s="170"/>
      <c r="M1470" s="176"/>
      <c r="N1470" s="177"/>
      <c r="O1470" s="177"/>
      <c r="P1470" s="177"/>
      <c r="Q1470" s="177"/>
      <c r="R1470" s="177"/>
      <c r="S1470" s="177"/>
      <c r="T1470" s="178"/>
      <c r="AT1470" s="174" t="s">
        <v>154</v>
      </c>
      <c r="AU1470" s="174" t="s">
        <v>152</v>
      </c>
      <c r="AV1470" s="11" t="s">
        <v>23</v>
      </c>
      <c r="AW1470" s="11" t="s">
        <v>36</v>
      </c>
      <c r="AX1470" s="11" t="s">
        <v>72</v>
      </c>
      <c r="AY1470" s="174" t="s">
        <v>143</v>
      </c>
    </row>
    <row r="1471" spans="2:65" s="12" customFormat="1" x14ac:dyDescent="0.3">
      <c r="B1471" s="179"/>
      <c r="D1471" s="171" t="s">
        <v>154</v>
      </c>
      <c r="E1471" s="180" t="s">
        <v>3</v>
      </c>
      <c r="F1471" s="181" t="s">
        <v>2023</v>
      </c>
      <c r="H1471" s="182">
        <v>1.4359999999999999</v>
      </c>
      <c r="I1471" s="183"/>
      <c r="L1471" s="179"/>
      <c r="M1471" s="184"/>
      <c r="N1471" s="185"/>
      <c r="O1471" s="185"/>
      <c r="P1471" s="185"/>
      <c r="Q1471" s="185"/>
      <c r="R1471" s="185"/>
      <c r="S1471" s="185"/>
      <c r="T1471" s="186"/>
      <c r="AT1471" s="180" t="s">
        <v>154</v>
      </c>
      <c r="AU1471" s="180" t="s">
        <v>152</v>
      </c>
      <c r="AV1471" s="12" t="s">
        <v>152</v>
      </c>
      <c r="AW1471" s="12" t="s">
        <v>36</v>
      </c>
      <c r="AX1471" s="12" t="s">
        <v>72</v>
      </c>
      <c r="AY1471" s="180" t="s">
        <v>143</v>
      </c>
    </row>
    <row r="1472" spans="2:65" s="11" customFormat="1" x14ac:dyDescent="0.3">
      <c r="B1472" s="170"/>
      <c r="D1472" s="171" t="s">
        <v>154</v>
      </c>
      <c r="E1472" s="172" t="s">
        <v>3</v>
      </c>
      <c r="F1472" s="173" t="s">
        <v>2024</v>
      </c>
      <c r="H1472" s="174" t="s">
        <v>3</v>
      </c>
      <c r="I1472" s="175"/>
      <c r="L1472" s="170"/>
      <c r="M1472" s="176"/>
      <c r="N1472" s="177"/>
      <c r="O1472" s="177"/>
      <c r="P1472" s="177"/>
      <c r="Q1472" s="177"/>
      <c r="R1472" s="177"/>
      <c r="S1472" s="177"/>
      <c r="T1472" s="178"/>
      <c r="AT1472" s="174" t="s">
        <v>154</v>
      </c>
      <c r="AU1472" s="174" t="s">
        <v>152</v>
      </c>
      <c r="AV1472" s="11" t="s">
        <v>23</v>
      </c>
      <c r="AW1472" s="11" t="s">
        <v>36</v>
      </c>
      <c r="AX1472" s="11" t="s">
        <v>72</v>
      </c>
      <c r="AY1472" s="174" t="s">
        <v>143</v>
      </c>
    </row>
    <row r="1473" spans="2:65" s="12" customFormat="1" x14ac:dyDescent="0.3">
      <c r="B1473" s="179"/>
      <c r="D1473" s="171" t="s">
        <v>154</v>
      </c>
      <c r="E1473" s="180" t="s">
        <v>3</v>
      </c>
      <c r="F1473" s="181" t="s">
        <v>2025</v>
      </c>
      <c r="H1473" s="182">
        <v>2.9550000000000001</v>
      </c>
      <c r="I1473" s="183"/>
      <c r="L1473" s="179"/>
      <c r="M1473" s="184"/>
      <c r="N1473" s="185"/>
      <c r="O1473" s="185"/>
      <c r="P1473" s="185"/>
      <c r="Q1473" s="185"/>
      <c r="R1473" s="185"/>
      <c r="S1473" s="185"/>
      <c r="T1473" s="186"/>
      <c r="AT1473" s="180" t="s">
        <v>154</v>
      </c>
      <c r="AU1473" s="180" t="s">
        <v>152</v>
      </c>
      <c r="AV1473" s="12" t="s">
        <v>152</v>
      </c>
      <c r="AW1473" s="12" t="s">
        <v>36</v>
      </c>
      <c r="AX1473" s="12" t="s">
        <v>72</v>
      </c>
      <c r="AY1473" s="180" t="s">
        <v>143</v>
      </c>
    </row>
    <row r="1474" spans="2:65" s="13" customFormat="1" x14ac:dyDescent="0.3">
      <c r="B1474" s="187"/>
      <c r="D1474" s="188" t="s">
        <v>154</v>
      </c>
      <c r="E1474" s="189" t="s">
        <v>3</v>
      </c>
      <c r="F1474" s="190" t="s">
        <v>159</v>
      </c>
      <c r="H1474" s="191">
        <v>4.391</v>
      </c>
      <c r="I1474" s="192"/>
      <c r="L1474" s="187"/>
      <c r="M1474" s="193"/>
      <c r="N1474" s="194"/>
      <c r="O1474" s="194"/>
      <c r="P1474" s="194"/>
      <c r="Q1474" s="194"/>
      <c r="R1474" s="194"/>
      <c r="S1474" s="194"/>
      <c r="T1474" s="195"/>
      <c r="AT1474" s="196" t="s">
        <v>154</v>
      </c>
      <c r="AU1474" s="196" t="s">
        <v>152</v>
      </c>
      <c r="AV1474" s="13" t="s">
        <v>151</v>
      </c>
      <c r="AW1474" s="13" t="s">
        <v>36</v>
      </c>
      <c r="AX1474" s="13" t="s">
        <v>23</v>
      </c>
      <c r="AY1474" s="196" t="s">
        <v>143</v>
      </c>
    </row>
    <row r="1475" spans="2:65" s="1" customFormat="1" ht="22.5" customHeight="1" x14ac:dyDescent="0.3">
      <c r="B1475" s="158"/>
      <c r="C1475" s="159" t="s">
        <v>2026</v>
      </c>
      <c r="D1475" s="159" t="s">
        <v>146</v>
      </c>
      <c r="E1475" s="160" t="s">
        <v>2027</v>
      </c>
      <c r="F1475" s="161" t="s">
        <v>2028</v>
      </c>
      <c r="G1475" s="162" t="s">
        <v>149</v>
      </c>
      <c r="H1475" s="163">
        <v>3</v>
      </c>
      <c r="I1475" s="322">
        <v>0</v>
      </c>
      <c r="J1475" s="164">
        <f>ROUND(I1475*H1475,2)</f>
        <v>0</v>
      </c>
      <c r="K1475" s="161" t="s">
        <v>150</v>
      </c>
      <c r="L1475" s="34"/>
      <c r="M1475" s="165" t="s">
        <v>3</v>
      </c>
      <c r="N1475" s="166" t="s">
        <v>44</v>
      </c>
      <c r="O1475" s="35"/>
      <c r="P1475" s="167">
        <f>O1475*H1475</f>
        <v>0</v>
      </c>
      <c r="Q1475" s="167">
        <v>6.9999999999999994E-5</v>
      </c>
      <c r="R1475" s="167">
        <f>Q1475*H1475</f>
        <v>2.0999999999999998E-4</v>
      </c>
      <c r="S1475" s="167">
        <v>0</v>
      </c>
      <c r="T1475" s="168">
        <f>S1475*H1475</f>
        <v>0</v>
      </c>
      <c r="AR1475" s="18" t="s">
        <v>247</v>
      </c>
      <c r="AT1475" s="18" t="s">
        <v>146</v>
      </c>
      <c r="AU1475" s="18" t="s">
        <v>152</v>
      </c>
      <c r="AY1475" s="18" t="s">
        <v>143</v>
      </c>
      <c r="BE1475" s="169">
        <f>IF(N1475="základní",J1475,0)</f>
        <v>0</v>
      </c>
      <c r="BF1475" s="169">
        <f>IF(N1475="snížená",J1475,0)</f>
        <v>0</v>
      </c>
      <c r="BG1475" s="169">
        <f>IF(N1475="zákl. přenesená",J1475,0)</f>
        <v>0</v>
      </c>
      <c r="BH1475" s="169">
        <f>IF(N1475="sníž. přenesená",J1475,0)</f>
        <v>0</v>
      </c>
      <c r="BI1475" s="169">
        <f>IF(N1475="nulová",J1475,0)</f>
        <v>0</v>
      </c>
      <c r="BJ1475" s="18" t="s">
        <v>152</v>
      </c>
      <c r="BK1475" s="169">
        <f>ROUND(I1475*H1475,2)</f>
        <v>0</v>
      </c>
      <c r="BL1475" s="18" t="s">
        <v>247</v>
      </c>
      <c r="BM1475" s="18" t="s">
        <v>2029</v>
      </c>
    </row>
    <row r="1476" spans="2:65" s="11" customFormat="1" x14ac:dyDescent="0.3">
      <c r="B1476" s="170"/>
      <c r="D1476" s="171" t="s">
        <v>154</v>
      </c>
      <c r="E1476" s="172" t="s">
        <v>3</v>
      </c>
      <c r="F1476" s="173" t="s">
        <v>1504</v>
      </c>
      <c r="H1476" s="174" t="s">
        <v>3</v>
      </c>
      <c r="I1476" s="175"/>
      <c r="L1476" s="170"/>
      <c r="M1476" s="176"/>
      <c r="N1476" s="177"/>
      <c r="O1476" s="177"/>
      <c r="P1476" s="177"/>
      <c r="Q1476" s="177"/>
      <c r="R1476" s="177"/>
      <c r="S1476" s="177"/>
      <c r="T1476" s="178"/>
      <c r="AT1476" s="174" t="s">
        <v>154</v>
      </c>
      <c r="AU1476" s="174" t="s">
        <v>152</v>
      </c>
      <c r="AV1476" s="11" t="s">
        <v>23</v>
      </c>
      <c r="AW1476" s="11" t="s">
        <v>36</v>
      </c>
      <c r="AX1476" s="11" t="s">
        <v>72</v>
      </c>
      <c r="AY1476" s="174" t="s">
        <v>143</v>
      </c>
    </row>
    <row r="1477" spans="2:65" s="11" customFormat="1" x14ac:dyDescent="0.3">
      <c r="B1477" s="170"/>
      <c r="D1477" s="171" t="s">
        <v>154</v>
      </c>
      <c r="E1477" s="172" t="s">
        <v>3</v>
      </c>
      <c r="F1477" s="173" t="s">
        <v>2030</v>
      </c>
      <c r="H1477" s="174" t="s">
        <v>3</v>
      </c>
      <c r="I1477" s="175"/>
      <c r="L1477" s="170"/>
      <c r="M1477" s="176"/>
      <c r="N1477" s="177"/>
      <c r="O1477" s="177"/>
      <c r="P1477" s="177"/>
      <c r="Q1477" s="177"/>
      <c r="R1477" s="177"/>
      <c r="S1477" s="177"/>
      <c r="T1477" s="178"/>
      <c r="AT1477" s="174" t="s">
        <v>154</v>
      </c>
      <c r="AU1477" s="174" t="s">
        <v>152</v>
      </c>
      <c r="AV1477" s="11" t="s">
        <v>23</v>
      </c>
      <c r="AW1477" s="11" t="s">
        <v>36</v>
      </c>
      <c r="AX1477" s="11" t="s">
        <v>72</v>
      </c>
      <c r="AY1477" s="174" t="s">
        <v>143</v>
      </c>
    </row>
    <row r="1478" spans="2:65" s="12" customFormat="1" x14ac:dyDescent="0.3">
      <c r="B1478" s="179"/>
      <c r="D1478" s="171" t="s">
        <v>154</v>
      </c>
      <c r="E1478" s="180" t="s">
        <v>3</v>
      </c>
      <c r="F1478" s="181" t="s">
        <v>1624</v>
      </c>
      <c r="H1478" s="182">
        <v>2</v>
      </c>
      <c r="I1478" s="183"/>
      <c r="L1478" s="179"/>
      <c r="M1478" s="184"/>
      <c r="N1478" s="185"/>
      <c r="O1478" s="185"/>
      <c r="P1478" s="185"/>
      <c r="Q1478" s="185"/>
      <c r="R1478" s="185"/>
      <c r="S1478" s="185"/>
      <c r="T1478" s="186"/>
      <c r="AT1478" s="180" t="s">
        <v>154</v>
      </c>
      <c r="AU1478" s="180" t="s">
        <v>152</v>
      </c>
      <c r="AV1478" s="12" t="s">
        <v>152</v>
      </c>
      <c r="AW1478" s="12" t="s">
        <v>36</v>
      </c>
      <c r="AX1478" s="12" t="s">
        <v>72</v>
      </c>
      <c r="AY1478" s="180" t="s">
        <v>143</v>
      </c>
    </row>
    <row r="1479" spans="2:65" s="11" customFormat="1" x14ac:dyDescent="0.3">
      <c r="B1479" s="170"/>
      <c r="D1479" s="171" t="s">
        <v>154</v>
      </c>
      <c r="E1479" s="172" t="s">
        <v>3</v>
      </c>
      <c r="F1479" s="173" t="s">
        <v>2031</v>
      </c>
      <c r="H1479" s="174" t="s">
        <v>3</v>
      </c>
      <c r="I1479" s="175"/>
      <c r="L1479" s="170"/>
      <c r="M1479" s="176"/>
      <c r="N1479" s="177"/>
      <c r="O1479" s="177"/>
      <c r="P1479" s="177"/>
      <c r="Q1479" s="177"/>
      <c r="R1479" s="177"/>
      <c r="S1479" s="177"/>
      <c r="T1479" s="178"/>
      <c r="AT1479" s="174" t="s">
        <v>154</v>
      </c>
      <c r="AU1479" s="174" t="s">
        <v>152</v>
      </c>
      <c r="AV1479" s="11" t="s">
        <v>23</v>
      </c>
      <c r="AW1479" s="11" t="s">
        <v>36</v>
      </c>
      <c r="AX1479" s="11" t="s">
        <v>72</v>
      </c>
      <c r="AY1479" s="174" t="s">
        <v>143</v>
      </c>
    </row>
    <row r="1480" spans="2:65" s="12" customFormat="1" x14ac:dyDescent="0.3">
      <c r="B1480" s="179"/>
      <c r="D1480" s="171" t="s">
        <v>154</v>
      </c>
      <c r="E1480" s="180" t="s">
        <v>3</v>
      </c>
      <c r="F1480" s="181" t="s">
        <v>2032</v>
      </c>
      <c r="H1480" s="182">
        <v>1</v>
      </c>
      <c r="I1480" s="183"/>
      <c r="L1480" s="179"/>
      <c r="M1480" s="184"/>
      <c r="N1480" s="185"/>
      <c r="O1480" s="185"/>
      <c r="P1480" s="185"/>
      <c r="Q1480" s="185"/>
      <c r="R1480" s="185"/>
      <c r="S1480" s="185"/>
      <c r="T1480" s="186"/>
      <c r="AT1480" s="180" t="s">
        <v>154</v>
      </c>
      <c r="AU1480" s="180" t="s">
        <v>152</v>
      </c>
      <c r="AV1480" s="12" t="s">
        <v>152</v>
      </c>
      <c r="AW1480" s="12" t="s">
        <v>36</v>
      </c>
      <c r="AX1480" s="12" t="s">
        <v>72</v>
      </c>
      <c r="AY1480" s="180" t="s">
        <v>143</v>
      </c>
    </row>
    <row r="1481" spans="2:65" s="13" customFormat="1" x14ac:dyDescent="0.3">
      <c r="B1481" s="187"/>
      <c r="D1481" s="188" t="s">
        <v>154</v>
      </c>
      <c r="E1481" s="189" t="s">
        <v>3</v>
      </c>
      <c r="F1481" s="190" t="s">
        <v>159</v>
      </c>
      <c r="H1481" s="191">
        <v>3</v>
      </c>
      <c r="I1481" s="192"/>
      <c r="L1481" s="187"/>
      <c r="M1481" s="193"/>
      <c r="N1481" s="194"/>
      <c r="O1481" s="194"/>
      <c r="P1481" s="194"/>
      <c r="Q1481" s="194"/>
      <c r="R1481" s="194"/>
      <c r="S1481" s="194"/>
      <c r="T1481" s="195"/>
      <c r="AT1481" s="196" t="s">
        <v>154</v>
      </c>
      <c r="AU1481" s="196" t="s">
        <v>152</v>
      </c>
      <c r="AV1481" s="13" t="s">
        <v>151</v>
      </c>
      <c r="AW1481" s="13" t="s">
        <v>36</v>
      </c>
      <c r="AX1481" s="13" t="s">
        <v>23</v>
      </c>
      <c r="AY1481" s="196" t="s">
        <v>143</v>
      </c>
    </row>
    <row r="1482" spans="2:65" s="1" customFormat="1" ht="22.5" customHeight="1" x14ac:dyDescent="0.3">
      <c r="B1482" s="158"/>
      <c r="C1482" s="211" t="s">
        <v>2033</v>
      </c>
      <c r="D1482" s="211" t="s">
        <v>295</v>
      </c>
      <c r="E1482" s="212" t="s">
        <v>2034</v>
      </c>
      <c r="F1482" s="213" t="s">
        <v>2035</v>
      </c>
      <c r="G1482" s="214" t="s">
        <v>149</v>
      </c>
      <c r="H1482" s="215">
        <v>3.3</v>
      </c>
      <c r="I1482" s="325">
        <v>0</v>
      </c>
      <c r="J1482" s="216">
        <f>ROUND(I1482*H1482,2)</f>
        <v>0</v>
      </c>
      <c r="K1482" s="213" t="s">
        <v>150</v>
      </c>
      <c r="L1482" s="217"/>
      <c r="M1482" s="218" t="s">
        <v>3</v>
      </c>
      <c r="N1482" s="219" t="s">
        <v>44</v>
      </c>
      <c r="O1482" s="35"/>
      <c r="P1482" s="167">
        <f>O1482*H1482</f>
        <v>0</v>
      </c>
      <c r="Q1482" s="167">
        <v>1.4500000000000001E-2</v>
      </c>
      <c r="R1482" s="167">
        <f>Q1482*H1482</f>
        <v>4.7849999999999997E-2</v>
      </c>
      <c r="S1482" s="167">
        <v>0</v>
      </c>
      <c r="T1482" s="168">
        <f>S1482*H1482</f>
        <v>0</v>
      </c>
      <c r="AR1482" s="18" t="s">
        <v>375</v>
      </c>
      <c r="AT1482" s="18" t="s">
        <v>295</v>
      </c>
      <c r="AU1482" s="18" t="s">
        <v>152</v>
      </c>
      <c r="AY1482" s="18" t="s">
        <v>143</v>
      </c>
      <c r="BE1482" s="169">
        <f>IF(N1482="základní",J1482,0)</f>
        <v>0</v>
      </c>
      <c r="BF1482" s="169">
        <f>IF(N1482="snížená",J1482,0)</f>
        <v>0</v>
      </c>
      <c r="BG1482" s="169">
        <f>IF(N1482="zákl. přenesená",J1482,0)</f>
        <v>0</v>
      </c>
      <c r="BH1482" s="169">
        <f>IF(N1482="sníž. přenesená",J1482,0)</f>
        <v>0</v>
      </c>
      <c r="BI1482" s="169">
        <f>IF(N1482="nulová",J1482,0)</f>
        <v>0</v>
      </c>
      <c r="BJ1482" s="18" t="s">
        <v>152</v>
      </c>
      <c r="BK1482" s="169">
        <f>ROUND(I1482*H1482,2)</f>
        <v>0</v>
      </c>
      <c r="BL1482" s="18" t="s">
        <v>247</v>
      </c>
      <c r="BM1482" s="18" t="s">
        <v>2036</v>
      </c>
    </row>
    <row r="1483" spans="2:65" s="11" customFormat="1" x14ac:dyDescent="0.3">
      <c r="B1483" s="170"/>
      <c r="D1483" s="171" t="s">
        <v>154</v>
      </c>
      <c r="E1483" s="172" t="s">
        <v>3</v>
      </c>
      <c r="F1483" s="173" t="s">
        <v>707</v>
      </c>
      <c r="H1483" s="174" t="s">
        <v>3</v>
      </c>
      <c r="I1483" s="175"/>
      <c r="L1483" s="170"/>
      <c r="M1483" s="176"/>
      <c r="N1483" s="177"/>
      <c r="O1483" s="177"/>
      <c r="P1483" s="177"/>
      <c r="Q1483" s="177"/>
      <c r="R1483" s="177"/>
      <c r="S1483" s="177"/>
      <c r="T1483" s="178"/>
      <c r="AT1483" s="174" t="s">
        <v>154</v>
      </c>
      <c r="AU1483" s="174" t="s">
        <v>152</v>
      </c>
      <c r="AV1483" s="11" t="s">
        <v>23</v>
      </c>
      <c r="AW1483" s="11" t="s">
        <v>36</v>
      </c>
      <c r="AX1483" s="11" t="s">
        <v>72</v>
      </c>
      <c r="AY1483" s="174" t="s">
        <v>143</v>
      </c>
    </row>
    <row r="1484" spans="2:65" s="11" customFormat="1" x14ac:dyDescent="0.3">
      <c r="B1484" s="170"/>
      <c r="D1484" s="171" t="s">
        <v>154</v>
      </c>
      <c r="E1484" s="172" t="s">
        <v>3</v>
      </c>
      <c r="F1484" s="173" t="s">
        <v>2037</v>
      </c>
      <c r="H1484" s="174" t="s">
        <v>3</v>
      </c>
      <c r="I1484" s="175"/>
      <c r="L1484" s="170"/>
      <c r="M1484" s="176"/>
      <c r="N1484" s="177"/>
      <c r="O1484" s="177"/>
      <c r="P1484" s="177"/>
      <c r="Q1484" s="177"/>
      <c r="R1484" s="177"/>
      <c r="S1484" s="177"/>
      <c r="T1484" s="178"/>
      <c r="AT1484" s="174" t="s">
        <v>154</v>
      </c>
      <c r="AU1484" s="174" t="s">
        <v>152</v>
      </c>
      <c r="AV1484" s="11" t="s">
        <v>23</v>
      </c>
      <c r="AW1484" s="11" t="s">
        <v>36</v>
      </c>
      <c r="AX1484" s="11" t="s">
        <v>72</v>
      </c>
      <c r="AY1484" s="174" t="s">
        <v>143</v>
      </c>
    </row>
    <row r="1485" spans="2:65" s="12" customFormat="1" x14ac:dyDescent="0.3">
      <c r="B1485" s="179"/>
      <c r="D1485" s="188" t="s">
        <v>154</v>
      </c>
      <c r="E1485" s="197" t="s">
        <v>3</v>
      </c>
      <c r="F1485" s="198" t="s">
        <v>2038</v>
      </c>
      <c r="H1485" s="199">
        <v>3.3</v>
      </c>
      <c r="I1485" s="183"/>
      <c r="L1485" s="179"/>
      <c r="M1485" s="184"/>
      <c r="N1485" s="185"/>
      <c r="O1485" s="185"/>
      <c r="P1485" s="185"/>
      <c r="Q1485" s="185"/>
      <c r="R1485" s="185"/>
      <c r="S1485" s="185"/>
      <c r="T1485" s="186"/>
      <c r="AT1485" s="180" t="s">
        <v>154</v>
      </c>
      <c r="AU1485" s="180" t="s">
        <v>152</v>
      </c>
      <c r="AV1485" s="12" t="s">
        <v>152</v>
      </c>
      <c r="AW1485" s="12" t="s">
        <v>36</v>
      </c>
      <c r="AX1485" s="12" t="s">
        <v>23</v>
      </c>
      <c r="AY1485" s="180" t="s">
        <v>143</v>
      </c>
    </row>
    <row r="1486" spans="2:65" s="1" customFormat="1" ht="22.5" customHeight="1" x14ac:dyDescent="0.3">
      <c r="B1486" s="158"/>
      <c r="C1486" s="159" t="s">
        <v>2039</v>
      </c>
      <c r="D1486" s="159" t="s">
        <v>146</v>
      </c>
      <c r="E1486" s="160" t="s">
        <v>2040</v>
      </c>
      <c r="F1486" s="161" t="s">
        <v>2041</v>
      </c>
      <c r="G1486" s="162" t="s">
        <v>149</v>
      </c>
      <c r="H1486" s="163">
        <v>1.5</v>
      </c>
      <c r="I1486" s="322">
        <v>0</v>
      </c>
      <c r="J1486" s="164">
        <f>ROUND(I1486*H1486,2)</f>
        <v>0</v>
      </c>
      <c r="K1486" s="161" t="s">
        <v>150</v>
      </c>
      <c r="L1486" s="34"/>
      <c r="M1486" s="165" t="s">
        <v>3</v>
      </c>
      <c r="N1486" s="166" t="s">
        <v>44</v>
      </c>
      <c r="O1486" s="35"/>
      <c r="P1486" s="167">
        <f>O1486*H1486</f>
        <v>0</v>
      </c>
      <c r="Q1486" s="167">
        <v>1.9460000000000002E-2</v>
      </c>
      <c r="R1486" s="167">
        <f>Q1486*H1486</f>
        <v>2.9190000000000001E-2</v>
      </c>
      <c r="S1486" s="167">
        <v>0</v>
      </c>
      <c r="T1486" s="168">
        <f>S1486*H1486</f>
        <v>0</v>
      </c>
      <c r="AR1486" s="18" t="s">
        <v>247</v>
      </c>
      <c r="AT1486" s="18" t="s">
        <v>146</v>
      </c>
      <c r="AU1486" s="18" t="s">
        <v>152</v>
      </c>
      <c r="AY1486" s="18" t="s">
        <v>143</v>
      </c>
      <c r="BE1486" s="169">
        <f>IF(N1486="základní",J1486,0)</f>
        <v>0</v>
      </c>
      <c r="BF1486" s="169">
        <f>IF(N1486="snížená",J1486,0)</f>
        <v>0</v>
      </c>
      <c r="BG1486" s="169">
        <f>IF(N1486="zákl. přenesená",J1486,0)</f>
        <v>0</v>
      </c>
      <c r="BH1486" s="169">
        <f>IF(N1486="sníž. přenesená",J1486,0)</f>
        <v>0</v>
      </c>
      <c r="BI1486" s="169">
        <f>IF(N1486="nulová",J1486,0)</f>
        <v>0</v>
      </c>
      <c r="BJ1486" s="18" t="s">
        <v>152</v>
      </c>
      <c r="BK1486" s="169">
        <f>ROUND(I1486*H1486,2)</f>
        <v>0</v>
      </c>
      <c r="BL1486" s="18" t="s">
        <v>247</v>
      </c>
      <c r="BM1486" s="18" t="s">
        <v>2042</v>
      </c>
    </row>
    <row r="1487" spans="2:65" s="11" customFormat="1" x14ac:dyDescent="0.3">
      <c r="B1487" s="170"/>
      <c r="D1487" s="171" t="s">
        <v>154</v>
      </c>
      <c r="E1487" s="172" t="s">
        <v>3</v>
      </c>
      <c r="F1487" s="173" t="s">
        <v>2043</v>
      </c>
      <c r="H1487" s="174" t="s">
        <v>3</v>
      </c>
      <c r="I1487" s="175"/>
      <c r="L1487" s="170"/>
      <c r="M1487" s="176"/>
      <c r="N1487" s="177"/>
      <c r="O1487" s="177"/>
      <c r="P1487" s="177"/>
      <c r="Q1487" s="177"/>
      <c r="R1487" s="177"/>
      <c r="S1487" s="177"/>
      <c r="T1487" s="178"/>
      <c r="AT1487" s="174" t="s">
        <v>154</v>
      </c>
      <c r="AU1487" s="174" t="s">
        <v>152</v>
      </c>
      <c r="AV1487" s="11" t="s">
        <v>23</v>
      </c>
      <c r="AW1487" s="11" t="s">
        <v>36</v>
      </c>
      <c r="AX1487" s="11" t="s">
        <v>72</v>
      </c>
      <c r="AY1487" s="174" t="s">
        <v>143</v>
      </c>
    </row>
    <row r="1488" spans="2:65" s="12" customFormat="1" x14ac:dyDescent="0.3">
      <c r="B1488" s="179"/>
      <c r="D1488" s="171" t="s">
        <v>154</v>
      </c>
      <c r="E1488" s="180" t="s">
        <v>3</v>
      </c>
      <c r="F1488" s="181" t="s">
        <v>2009</v>
      </c>
      <c r="H1488" s="182">
        <v>1.5</v>
      </c>
      <c r="I1488" s="183"/>
      <c r="L1488" s="179"/>
      <c r="M1488" s="184"/>
      <c r="N1488" s="185"/>
      <c r="O1488" s="185"/>
      <c r="P1488" s="185"/>
      <c r="Q1488" s="185"/>
      <c r="R1488" s="185"/>
      <c r="S1488" s="185"/>
      <c r="T1488" s="186"/>
      <c r="AT1488" s="180" t="s">
        <v>154</v>
      </c>
      <c r="AU1488" s="180" t="s">
        <v>152</v>
      </c>
      <c r="AV1488" s="12" t="s">
        <v>152</v>
      </c>
      <c r="AW1488" s="12" t="s">
        <v>36</v>
      </c>
      <c r="AX1488" s="12" t="s">
        <v>23</v>
      </c>
      <c r="AY1488" s="180" t="s">
        <v>143</v>
      </c>
    </row>
    <row r="1489" spans="2:65" s="11" customFormat="1" x14ac:dyDescent="0.3">
      <c r="B1489" s="170"/>
      <c r="D1489" s="171" t="s">
        <v>154</v>
      </c>
      <c r="E1489" s="172" t="s">
        <v>3</v>
      </c>
      <c r="F1489" s="173" t="s">
        <v>512</v>
      </c>
      <c r="H1489" s="174" t="s">
        <v>3</v>
      </c>
      <c r="I1489" s="175"/>
      <c r="L1489" s="170"/>
      <c r="M1489" s="176"/>
      <c r="N1489" s="177"/>
      <c r="O1489" s="177"/>
      <c r="P1489" s="177"/>
      <c r="Q1489" s="177"/>
      <c r="R1489" s="177"/>
      <c r="S1489" s="177"/>
      <c r="T1489" s="178"/>
      <c r="AT1489" s="174" t="s">
        <v>154</v>
      </c>
      <c r="AU1489" s="174" t="s">
        <v>152</v>
      </c>
      <c r="AV1489" s="11" t="s">
        <v>23</v>
      </c>
      <c r="AW1489" s="11" t="s">
        <v>36</v>
      </c>
      <c r="AX1489" s="11" t="s">
        <v>72</v>
      </c>
      <c r="AY1489" s="174" t="s">
        <v>143</v>
      </c>
    </row>
    <row r="1490" spans="2:65" s="11" customFormat="1" x14ac:dyDescent="0.3">
      <c r="B1490" s="170"/>
      <c r="D1490" s="188" t="s">
        <v>154</v>
      </c>
      <c r="E1490" s="223" t="s">
        <v>3</v>
      </c>
      <c r="F1490" s="224" t="s">
        <v>2044</v>
      </c>
      <c r="H1490" s="225" t="s">
        <v>3</v>
      </c>
      <c r="I1490" s="175"/>
      <c r="L1490" s="170"/>
      <c r="M1490" s="176"/>
      <c r="N1490" s="177"/>
      <c r="O1490" s="177"/>
      <c r="P1490" s="177"/>
      <c r="Q1490" s="177"/>
      <c r="R1490" s="177"/>
      <c r="S1490" s="177"/>
      <c r="T1490" s="178"/>
      <c r="AT1490" s="174" t="s">
        <v>154</v>
      </c>
      <c r="AU1490" s="174" t="s">
        <v>152</v>
      </c>
      <c r="AV1490" s="11" t="s">
        <v>23</v>
      </c>
      <c r="AW1490" s="11" t="s">
        <v>36</v>
      </c>
      <c r="AX1490" s="11" t="s">
        <v>72</v>
      </c>
      <c r="AY1490" s="174" t="s">
        <v>143</v>
      </c>
    </row>
    <row r="1491" spans="2:65" s="1" customFormat="1" ht="22.5" customHeight="1" x14ac:dyDescent="0.3">
      <c r="B1491" s="158"/>
      <c r="C1491" s="159" t="s">
        <v>2045</v>
      </c>
      <c r="D1491" s="159" t="s">
        <v>146</v>
      </c>
      <c r="E1491" s="160" t="s">
        <v>2046</v>
      </c>
      <c r="F1491" s="161" t="s">
        <v>2047</v>
      </c>
      <c r="G1491" s="162" t="s">
        <v>149</v>
      </c>
      <c r="H1491" s="163">
        <v>25</v>
      </c>
      <c r="I1491" s="322">
        <v>0</v>
      </c>
      <c r="J1491" s="164">
        <f>ROUND(I1491*H1491,2)</f>
        <v>0</v>
      </c>
      <c r="K1491" s="161" t="s">
        <v>150</v>
      </c>
      <c r="L1491" s="34"/>
      <c r="M1491" s="165" t="s">
        <v>3</v>
      </c>
      <c r="N1491" s="166" t="s">
        <v>44</v>
      </c>
      <c r="O1491" s="35"/>
      <c r="P1491" s="167">
        <f>O1491*H1491</f>
        <v>0</v>
      </c>
      <c r="Q1491" s="167">
        <v>0</v>
      </c>
      <c r="R1491" s="167">
        <f>Q1491*H1491</f>
        <v>0</v>
      </c>
      <c r="S1491" s="167">
        <v>0</v>
      </c>
      <c r="T1491" s="168">
        <f>S1491*H1491</f>
        <v>0</v>
      </c>
      <c r="AR1491" s="18" t="s">
        <v>247</v>
      </c>
      <c r="AT1491" s="18" t="s">
        <v>146</v>
      </c>
      <c r="AU1491" s="18" t="s">
        <v>152</v>
      </c>
      <c r="AY1491" s="18" t="s">
        <v>143</v>
      </c>
      <c r="BE1491" s="169">
        <f>IF(N1491="základní",J1491,0)</f>
        <v>0</v>
      </c>
      <c r="BF1491" s="169">
        <f>IF(N1491="snížená",J1491,0)</f>
        <v>0</v>
      </c>
      <c r="BG1491" s="169">
        <f>IF(N1491="zákl. přenesená",J1491,0)</f>
        <v>0</v>
      </c>
      <c r="BH1491" s="169">
        <f>IF(N1491="sníž. přenesená",J1491,0)</f>
        <v>0</v>
      </c>
      <c r="BI1491" s="169">
        <f>IF(N1491="nulová",J1491,0)</f>
        <v>0</v>
      </c>
      <c r="BJ1491" s="18" t="s">
        <v>152</v>
      </c>
      <c r="BK1491" s="169">
        <f>ROUND(I1491*H1491,2)</f>
        <v>0</v>
      </c>
      <c r="BL1491" s="18" t="s">
        <v>247</v>
      </c>
      <c r="BM1491" s="18" t="s">
        <v>2048</v>
      </c>
    </row>
    <row r="1492" spans="2:65" s="11" customFormat="1" x14ac:dyDescent="0.3">
      <c r="B1492" s="170"/>
      <c r="D1492" s="171" t="s">
        <v>154</v>
      </c>
      <c r="E1492" s="172" t="s">
        <v>3</v>
      </c>
      <c r="F1492" s="173" t="s">
        <v>2049</v>
      </c>
      <c r="H1492" s="174" t="s">
        <v>3</v>
      </c>
      <c r="I1492" s="175"/>
      <c r="L1492" s="170"/>
      <c r="M1492" s="176"/>
      <c r="N1492" s="177"/>
      <c r="O1492" s="177"/>
      <c r="P1492" s="177"/>
      <c r="Q1492" s="177"/>
      <c r="R1492" s="177"/>
      <c r="S1492" s="177"/>
      <c r="T1492" s="178"/>
      <c r="AT1492" s="174" t="s">
        <v>154</v>
      </c>
      <c r="AU1492" s="174" t="s">
        <v>152</v>
      </c>
      <c r="AV1492" s="11" t="s">
        <v>23</v>
      </c>
      <c r="AW1492" s="11" t="s">
        <v>36</v>
      </c>
      <c r="AX1492" s="11" t="s">
        <v>72</v>
      </c>
      <c r="AY1492" s="174" t="s">
        <v>143</v>
      </c>
    </row>
    <row r="1493" spans="2:65" s="11" customFormat="1" x14ac:dyDescent="0.3">
      <c r="B1493" s="170"/>
      <c r="D1493" s="171" t="s">
        <v>154</v>
      </c>
      <c r="E1493" s="172" t="s">
        <v>3</v>
      </c>
      <c r="F1493" s="173" t="s">
        <v>2050</v>
      </c>
      <c r="H1493" s="174" t="s">
        <v>3</v>
      </c>
      <c r="I1493" s="175"/>
      <c r="L1493" s="170"/>
      <c r="M1493" s="176"/>
      <c r="N1493" s="177"/>
      <c r="O1493" s="177"/>
      <c r="P1493" s="177"/>
      <c r="Q1493" s="177"/>
      <c r="R1493" s="177"/>
      <c r="S1493" s="177"/>
      <c r="T1493" s="178"/>
      <c r="AT1493" s="174" t="s">
        <v>154</v>
      </c>
      <c r="AU1493" s="174" t="s">
        <v>152</v>
      </c>
      <c r="AV1493" s="11" t="s">
        <v>23</v>
      </c>
      <c r="AW1493" s="11" t="s">
        <v>36</v>
      </c>
      <c r="AX1493" s="11" t="s">
        <v>72</v>
      </c>
      <c r="AY1493" s="174" t="s">
        <v>143</v>
      </c>
    </row>
    <row r="1494" spans="2:65" s="12" customFormat="1" x14ac:dyDescent="0.3">
      <c r="B1494" s="179"/>
      <c r="D1494" s="188" t="s">
        <v>154</v>
      </c>
      <c r="E1494" s="197" t="s">
        <v>3</v>
      </c>
      <c r="F1494" s="198" t="s">
        <v>2051</v>
      </c>
      <c r="H1494" s="199">
        <v>25</v>
      </c>
      <c r="I1494" s="183"/>
      <c r="L1494" s="179"/>
      <c r="M1494" s="184"/>
      <c r="N1494" s="185"/>
      <c r="O1494" s="185"/>
      <c r="P1494" s="185"/>
      <c r="Q1494" s="185"/>
      <c r="R1494" s="185"/>
      <c r="S1494" s="185"/>
      <c r="T1494" s="186"/>
      <c r="AT1494" s="180" t="s">
        <v>154</v>
      </c>
      <c r="AU1494" s="180" t="s">
        <v>152</v>
      </c>
      <c r="AV1494" s="12" t="s">
        <v>152</v>
      </c>
      <c r="AW1494" s="12" t="s">
        <v>36</v>
      </c>
      <c r="AX1494" s="12" t="s">
        <v>23</v>
      </c>
      <c r="AY1494" s="180" t="s">
        <v>143</v>
      </c>
    </row>
    <row r="1495" spans="2:65" s="1" customFormat="1" ht="22.5" customHeight="1" x14ac:dyDescent="0.3">
      <c r="B1495" s="158"/>
      <c r="C1495" s="211" t="s">
        <v>2052</v>
      </c>
      <c r="D1495" s="211" t="s">
        <v>295</v>
      </c>
      <c r="E1495" s="212" t="s">
        <v>2053</v>
      </c>
      <c r="F1495" s="213" t="s">
        <v>2054</v>
      </c>
      <c r="G1495" s="214" t="s">
        <v>212</v>
      </c>
      <c r="H1495" s="215">
        <v>0.3</v>
      </c>
      <c r="I1495" s="325">
        <v>0</v>
      </c>
      <c r="J1495" s="216">
        <f>ROUND(I1495*H1495,2)</f>
        <v>0</v>
      </c>
      <c r="K1495" s="213" t="s">
        <v>150</v>
      </c>
      <c r="L1495" s="217"/>
      <c r="M1495" s="218" t="s">
        <v>3</v>
      </c>
      <c r="N1495" s="219" t="s">
        <v>44</v>
      </c>
      <c r="O1495" s="35"/>
      <c r="P1495" s="167">
        <f>O1495*H1495</f>
        <v>0</v>
      </c>
      <c r="Q1495" s="167">
        <v>0.55000000000000004</v>
      </c>
      <c r="R1495" s="167">
        <f>Q1495*H1495</f>
        <v>0.16500000000000001</v>
      </c>
      <c r="S1495" s="167">
        <v>0</v>
      </c>
      <c r="T1495" s="168">
        <f>S1495*H1495</f>
        <v>0</v>
      </c>
      <c r="AR1495" s="18" t="s">
        <v>375</v>
      </c>
      <c r="AT1495" s="18" t="s">
        <v>295</v>
      </c>
      <c r="AU1495" s="18" t="s">
        <v>152</v>
      </c>
      <c r="AY1495" s="18" t="s">
        <v>143</v>
      </c>
      <c r="BE1495" s="169">
        <f>IF(N1495="základní",J1495,0)</f>
        <v>0</v>
      </c>
      <c r="BF1495" s="169">
        <f>IF(N1495="snížená",J1495,0)</f>
        <v>0</v>
      </c>
      <c r="BG1495" s="169">
        <f>IF(N1495="zákl. přenesená",J1495,0)</f>
        <v>0</v>
      </c>
      <c r="BH1495" s="169">
        <f>IF(N1495="sníž. přenesená",J1495,0)</f>
        <v>0</v>
      </c>
      <c r="BI1495" s="169">
        <f>IF(N1495="nulová",J1495,0)</f>
        <v>0</v>
      </c>
      <c r="BJ1495" s="18" t="s">
        <v>152</v>
      </c>
      <c r="BK1495" s="169">
        <f>ROUND(I1495*H1495,2)</f>
        <v>0</v>
      </c>
      <c r="BL1495" s="18" t="s">
        <v>247</v>
      </c>
      <c r="BM1495" s="18" t="s">
        <v>2055</v>
      </c>
    </row>
    <row r="1496" spans="2:65" s="11" customFormat="1" x14ac:dyDescent="0.3">
      <c r="B1496" s="170"/>
      <c r="D1496" s="171" t="s">
        <v>154</v>
      </c>
      <c r="E1496" s="172" t="s">
        <v>3</v>
      </c>
      <c r="F1496" s="173" t="s">
        <v>707</v>
      </c>
      <c r="H1496" s="174" t="s">
        <v>3</v>
      </c>
      <c r="I1496" s="175"/>
      <c r="L1496" s="170"/>
      <c r="M1496" s="176"/>
      <c r="N1496" s="177"/>
      <c r="O1496" s="177"/>
      <c r="P1496" s="177"/>
      <c r="Q1496" s="177"/>
      <c r="R1496" s="177"/>
      <c r="S1496" s="177"/>
      <c r="T1496" s="178"/>
      <c r="AT1496" s="174" t="s">
        <v>154</v>
      </c>
      <c r="AU1496" s="174" t="s">
        <v>152</v>
      </c>
      <c r="AV1496" s="11" t="s">
        <v>23</v>
      </c>
      <c r="AW1496" s="11" t="s">
        <v>36</v>
      </c>
      <c r="AX1496" s="11" t="s">
        <v>72</v>
      </c>
      <c r="AY1496" s="174" t="s">
        <v>143</v>
      </c>
    </row>
    <row r="1497" spans="2:65" s="11" customFormat="1" x14ac:dyDescent="0.3">
      <c r="B1497" s="170"/>
      <c r="D1497" s="171" t="s">
        <v>154</v>
      </c>
      <c r="E1497" s="172" t="s">
        <v>3</v>
      </c>
      <c r="F1497" s="173" t="s">
        <v>2056</v>
      </c>
      <c r="H1497" s="174" t="s">
        <v>3</v>
      </c>
      <c r="I1497" s="175"/>
      <c r="L1497" s="170"/>
      <c r="M1497" s="176"/>
      <c r="N1497" s="177"/>
      <c r="O1497" s="177"/>
      <c r="P1497" s="177"/>
      <c r="Q1497" s="177"/>
      <c r="R1497" s="177"/>
      <c r="S1497" s="177"/>
      <c r="T1497" s="178"/>
      <c r="AT1497" s="174" t="s">
        <v>154</v>
      </c>
      <c r="AU1497" s="174" t="s">
        <v>152</v>
      </c>
      <c r="AV1497" s="11" t="s">
        <v>23</v>
      </c>
      <c r="AW1497" s="11" t="s">
        <v>36</v>
      </c>
      <c r="AX1497" s="11" t="s">
        <v>72</v>
      </c>
      <c r="AY1497" s="174" t="s">
        <v>143</v>
      </c>
    </row>
    <row r="1498" spans="2:65" s="12" customFormat="1" x14ac:dyDescent="0.3">
      <c r="B1498" s="179"/>
      <c r="D1498" s="188" t="s">
        <v>154</v>
      </c>
      <c r="E1498" s="197" t="s">
        <v>3</v>
      </c>
      <c r="F1498" s="198" t="s">
        <v>2057</v>
      </c>
      <c r="H1498" s="199">
        <v>0.3</v>
      </c>
      <c r="I1498" s="183"/>
      <c r="L1498" s="179"/>
      <c r="M1498" s="184"/>
      <c r="N1498" s="185"/>
      <c r="O1498" s="185"/>
      <c r="P1498" s="185"/>
      <c r="Q1498" s="185"/>
      <c r="R1498" s="185"/>
      <c r="S1498" s="185"/>
      <c r="T1498" s="186"/>
      <c r="AT1498" s="180" t="s">
        <v>154</v>
      </c>
      <c r="AU1498" s="180" t="s">
        <v>152</v>
      </c>
      <c r="AV1498" s="12" t="s">
        <v>152</v>
      </c>
      <c r="AW1498" s="12" t="s">
        <v>36</v>
      </c>
      <c r="AX1498" s="12" t="s">
        <v>23</v>
      </c>
      <c r="AY1498" s="180" t="s">
        <v>143</v>
      </c>
    </row>
    <row r="1499" spans="2:65" s="1" customFormat="1" ht="31.5" customHeight="1" x14ac:dyDescent="0.3">
      <c r="B1499" s="158"/>
      <c r="C1499" s="159" t="s">
        <v>2058</v>
      </c>
      <c r="D1499" s="159" t="s">
        <v>146</v>
      </c>
      <c r="E1499" s="160" t="s">
        <v>2059</v>
      </c>
      <c r="F1499" s="161" t="s">
        <v>2060</v>
      </c>
      <c r="G1499" s="162" t="s">
        <v>149</v>
      </c>
      <c r="H1499" s="163">
        <v>25</v>
      </c>
      <c r="I1499" s="322">
        <v>0</v>
      </c>
      <c r="J1499" s="164">
        <f>ROUND(I1499*H1499,2)</f>
        <v>0</v>
      </c>
      <c r="K1499" s="161" t="s">
        <v>150</v>
      </c>
      <c r="L1499" s="34"/>
      <c r="M1499" s="165" t="s">
        <v>3</v>
      </c>
      <c r="N1499" s="166" t="s">
        <v>44</v>
      </c>
      <c r="O1499" s="35"/>
      <c r="P1499" s="167">
        <f>O1499*H1499</f>
        <v>0</v>
      </c>
      <c r="Q1499" s="167">
        <v>1.389E-2</v>
      </c>
      <c r="R1499" s="167">
        <f>Q1499*H1499</f>
        <v>0.34725</v>
      </c>
      <c r="S1499" s="167">
        <v>0</v>
      </c>
      <c r="T1499" s="168">
        <f>S1499*H1499</f>
        <v>0</v>
      </c>
      <c r="AR1499" s="18" t="s">
        <v>247</v>
      </c>
      <c r="AT1499" s="18" t="s">
        <v>146</v>
      </c>
      <c r="AU1499" s="18" t="s">
        <v>152</v>
      </c>
      <c r="AY1499" s="18" t="s">
        <v>143</v>
      </c>
      <c r="BE1499" s="169">
        <f>IF(N1499="základní",J1499,0)</f>
        <v>0</v>
      </c>
      <c r="BF1499" s="169">
        <f>IF(N1499="snížená",J1499,0)</f>
        <v>0</v>
      </c>
      <c r="BG1499" s="169">
        <f>IF(N1499="zákl. přenesená",J1499,0)</f>
        <v>0</v>
      </c>
      <c r="BH1499" s="169">
        <f>IF(N1499="sníž. přenesená",J1499,0)</f>
        <v>0</v>
      </c>
      <c r="BI1499" s="169">
        <f>IF(N1499="nulová",J1499,0)</f>
        <v>0</v>
      </c>
      <c r="BJ1499" s="18" t="s">
        <v>152</v>
      </c>
      <c r="BK1499" s="169">
        <f>ROUND(I1499*H1499,2)</f>
        <v>0</v>
      </c>
      <c r="BL1499" s="18" t="s">
        <v>247</v>
      </c>
      <c r="BM1499" s="18" t="s">
        <v>2061</v>
      </c>
    </row>
    <row r="1500" spans="2:65" s="11" customFormat="1" x14ac:dyDescent="0.3">
      <c r="B1500" s="170"/>
      <c r="D1500" s="171" t="s">
        <v>154</v>
      </c>
      <c r="E1500" s="172" t="s">
        <v>3</v>
      </c>
      <c r="F1500" s="173" t="s">
        <v>2062</v>
      </c>
      <c r="H1500" s="174" t="s">
        <v>3</v>
      </c>
      <c r="I1500" s="175"/>
      <c r="L1500" s="170"/>
      <c r="M1500" s="176"/>
      <c r="N1500" s="177"/>
      <c r="O1500" s="177"/>
      <c r="P1500" s="177"/>
      <c r="Q1500" s="177"/>
      <c r="R1500" s="177"/>
      <c r="S1500" s="177"/>
      <c r="T1500" s="178"/>
      <c r="AT1500" s="174" t="s">
        <v>154</v>
      </c>
      <c r="AU1500" s="174" t="s">
        <v>152</v>
      </c>
      <c r="AV1500" s="11" t="s">
        <v>23</v>
      </c>
      <c r="AW1500" s="11" t="s">
        <v>36</v>
      </c>
      <c r="AX1500" s="11" t="s">
        <v>72</v>
      </c>
      <c r="AY1500" s="174" t="s">
        <v>143</v>
      </c>
    </row>
    <row r="1501" spans="2:65" s="12" customFormat="1" x14ac:dyDescent="0.3">
      <c r="B1501" s="179"/>
      <c r="D1501" s="188" t="s">
        <v>154</v>
      </c>
      <c r="E1501" s="197" t="s">
        <v>3</v>
      </c>
      <c r="F1501" s="198" t="s">
        <v>2051</v>
      </c>
      <c r="H1501" s="199">
        <v>25</v>
      </c>
      <c r="I1501" s="183"/>
      <c r="L1501" s="179"/>
      <c r="M1501" s="184"/>
      <c r="N1501" s="185"/>
      <c r="O1501" s="185"/>
      <c r="P1501" s="185"/>
      <c r="Q1501" s="185"/>
      <c r="R1501" s="185"/>
      <c r="S1501" s="185"/>
      <c r="T1501" s="186"/>
      <c r="AT1501" s="180" t="s">
        <v>154</v>
      </c>
      <c r="AU1501" s="180" t="s">
        <v>152</v>
      </c>
      <c r="AV1501" s="12" t="s">
        <v>152</v>
      </c>
      <c r="AW1501" s="12" t="s">
        <v>36</v>
      </c>
      <c r="AX1501" s="12" t="s">
        <v>23</v>
      </c>
      <c r="AY1501" s="180" t="s">
        <v>143</v>
      </c>
    </row>
    <row r="1502" spans="2:65" s="1" customFormat="1" ht="22.5" customHeight="1" x14ac:dyDescent="0.3">
      <c r="B1502" s="158"/>
      <c r="C1502" s="159" t="s">
        <v>2063</v>
      </c>
      <c r="D1502" s="159" t="s">
        <v>146</v>
      </c>
      <c r="E1502" s="160" t="s">
        <v>2064</v>
      </c>
      <c r="F1502" s="161" t="s">
        <v>2065</v>
      </c>
      <c r="G1502" s="162" t="s">
        <v>212</v>
      </c>
      <c r="H1502" s="163">
        <v>0.92300000000000004</v>
      </c>
      <c r="I1502" s="322">
        <v>0</v>
      </c>
      <c r="J1502" s="164">
        <f>ROUND(I1502*H1502,2)</f>
        <v>0</v>
      </c>
      <c r="K1502" s="161" t="s">
        <v>150</v>
      </c>
      <c r="L1502" s="34"/>
      <c r="M1502" s="165" t="s">
        <v>3</v>
      </c>
      <c r="N1502" s="166" t="s">
        <v>44</v>
      </c>
      <c r="O1502" s="35"/>
      <c r="P1502" s="167">
        <f>O1502*H1502</f>
        <v>0</v>
      </c>
      <c r="Q1502" s="167">
        <v>2.81E-3</v>
      </c>
      <c r="R1502" s="167">
        <f>Q1502*H1502</f>
        <v>2.59363E-3</v>
      </c>
      <c r="S1502" s="167">
        <v>0</v>
      </c>
      <c r="T1502" s="168">
        <f>S1502*H1502</f>
        <v>0</v>
      </c>
      <c r="AR1502" s="18" t="s">
        <v>247</v>
      </c>
      <c r="AT1502" s="18" t="s">
        <v>146</v>
      </c>
      <c r="AU1502" s="18" t="s">
        <v>152</v>
      </c>
      <c r="AY1502" s="18" t="s">
        <v>143</v>
      </c>
      <c r="BE1502" s="169">
        <f>IF(N1502="základní",J1502,0)</f>
        <v>0</v>
      </c>
      <c r="BF1502" s="169">
        <f>IF(N1502="snížená",J1502,0)</f>
        <v>0</v>
      </c>
      <c r="BG1502" s="169">
        <f>IF(N1502="zákl. přenesená",J1502,0)</f>
        <v>0</v>
      </c>
      <c r="BH1502" s="169">
        <f>IF(N1502="sníž. přenesená",J1502,0)</f>
        <v>0</v>
      </c>
      <c r="BI1502" s="169">
        <f>IF(N1502="nulová",J1502,0)</f>
        <v>0</v>
      </c>
      <c r="BJ1502" s="18" t="s">
        <v>152</v>
      </c>
      <c r="BK1502" s="169">
        <f>ROUND(I1502*H1502,2)</f>
        <v>0</v>
      </c>
      <c r="BL1502" s="18" t="s">
        <v>247</v>
      </c>
      <c r="BM1502" s="18" t="s">
        <v>2066</v>
      </c>
    </row>
    <row r="1503" spans="2:65" s="11" customFormat="1" x14ac:dyDescent="0.3">
      <c r="B1503" s="170"/>
      <c r="D1503" s="171" t="s">
        <v>154</v>
      </c>
      <c r="E1503" s="172" t="s">
        <v>3</v>
      </c>
      <c r="F1503" s="173" t="s">
        <v>2067</v>
      </c>
      <c r="H1503" s="174" t="s">
        <v>3</v>
      </c>
      <c r="I1503" s="175"/>
      <c r="L1503" s="170"/>
      <c r="M1503" s="176"/>
      <c r="N1503" s="177"/>
      <c r="O1503" s="177"/>
      <c r="P1503" s="177"/>
      <c r="Q1503" s="177"/>
      <c r="R1503" s="177"/>
      <c r="S1503" s="177"/>
      <c r="T1503" s="178"/>
      <c r="AT1503" s="174" t="s">
        <v>154</v>
      </c>
      <c r="AU1503" s="174" t="s">
        <v>152</v>
      </c>
      <c r="AV1503" s="11" t="s">
        <v>23</v>
      </c>
      <c r="AW1503" s="11" t="s">
        <v>36</v>
      </c>
      <c r="AX1503" s="11" t="s">
        <v>72</v>
      </c>
      <c r="AY1503" s="174" t="s">
        <v>143</v>
      </c>
    </row>
    <row r="1504" spans="2:65" s="12" customFormat="1" x14ac:dyDescent="0.3">
      <c r="B1504" s="179"/>
      <c r="D1504" s="171" t="s">
        <v>154</v>
      </c>
      <c r="E1504" s="180" t="s">
        <v>3</v>
      </c>
      <c r="F1504" s="181" t="s">
        <v>2068</v>
      </c>
      <c r="H1504" s="182">
        <v>0.123</v>
      </c>
      <c r="I1504" s="183"/>
      <c r="L1504" s="179"/>
      <c r="M1504" s="184"/>
      <c r="N1504" s="185"/>
      <c r="O1504" s="185"/>
      <c r="P1504" s="185"/>
      <c r="Q1504" s="185"/>
      <c r="R1504" s="185"/>
      <c r="S1504" s="185"/>
      <c r="T1504" s="186"/>
      <c r="AT1504" s="180" t="s">
        <v>154</v>
      </c>
      <c r="AU1504" s="180" t="s">
        <v>152</v>
      </c>
      <c r="AV1504" s="12" t="s">
        <v>152</v>
      </c>
      <c r="AW1504" s="12" t="s">
        <v>36</v>
      </c>
      <c r="AX1504" s="12" t="s">
        <v>72</v>
      </c>
      <c r="AY1504" s="180" t="s">
        <v>143</v>
      </c>
    </row>
    <row r="1505" spans="2:65" s="11" customFormat="1" x14ac:dyDescent="0.3">
      <c r="B1505" s="170"/>
      <c r="D1505" s="171" t="s">
        <v>154</v>
      </c>
      <c r="E1505" s="172" t="s">
        <v>3</v>
      </c>
      <c r="F1505" s="173" t="s">
        <v>2069</v>
      </c>
      <c r="H1505" s="174" t="s">
        <v>3</v>
      </c>
      <c r="I1505" s="175"/>
      <c r="L1505" s="170"/>
      <c r="M1505" s="176"/>
      <c r="N1505" s="177"/>
      <c r="O1505" s="177"/>
      <c r="P1505" s="177"/>
      <c r="Q1505" s="177"/>
      <c r="R1505" s="177"/>
      <c r="S1505" s="177"/>
      <c r="T1505" s="178"/>
      <c r="AT1505" s="174" t="s">
        <v>154</v>
      </c>
      <c r="AU1505" s="174" t="s">
        <v>152</v>
      </c>
      <c r="AV1505" s="11" t="s">
        <v>23</v>
      </c>
      <c r="AW1505" s="11" t="s">
        <v>36</v>
      </c>
      <c r="AX1505" s="11" t="s">
        <v>72</v>
      </c>
      <c r="AY1505" s="174" t="s">
        <v>143</v>
      </c>
    </row>
    <row r="1506" spans="2:65" s="12" customFormat="1" x14ac:dyDescent="0.3">
      <c r="B1506" s="179"/>
      <c r="D1506" s="171" t="s">
        <v>154</v>
      </c>
      <c r="E1506" s="180" t="s">
        <v>3</v>
      </c>
      <c r="F1506" s="181" t="s">
        <v>2070</v>
      </c>
      <c r="H1506" s="182">
        <v>0.8</v>
      </c>
      <c r="I1506" s="183"/>
      <c r="L1506" s="179"/>
      <c r="M1506" s="184"/>
      <c r="N1506" s="185"/>
      <c r="O1506" s="185"/>
      <c r="P1506" s="185"/>
      <c r="Q1506" s="185"/>
      <c r="R1506" s="185"/>
      <c r="S1506" s="185"/>
      <c r="T1506" s="186"/>
      <c r="AT1506" s="180" t="s">
        <v>154</v>
      </c>
      <c r="AU1506" s="180" t="s">
        <v>152</v>
      </c>
      <c r="AV1506" s="12" t="s">
        <v>152</v>
      </c>
      <c r="AW1506" s="12" t="s">
        <v>36</v>
      </c>
      <c r="AX1506" s="12" t="s">
        <v>72</v>
      </c>
      <c r="AY1506" s="180" t="s">
        <v>143</v>
      </c>
    </row>
    <row r="1507" spans="2:65" s="13" customFormat="1" x14ac:dyDescent="0.3">
      <c r="B1507" s="187"/>
      <c r="D1507" s="188" t="s">
        <v>154</v>
      </c>
      <c r="E1507" s="189" t="s">
        <v>3</v>
      </c>
      <c r="F1507" s="190" t="s">
        <v>159</v>
      </c>
      <c r="H1507" s="191">
        <v>0.92300000000000004</v>
      </c>
      <c r="I1507" s="192"/>
      <c r="L1507" s="187"/>
      <c r="M1507" s="193"/>
      <c r="N1507" s="194"/>
      <c r="O1507" s="194"/>
      <c r="P1507" s="194"/>
      <c r="Q1507" s="194"/>
      <c r="R1507" s="194"/>
      <c r="S1507" s="194"/>
      <c r="T1507" s="195"/>
      <c r="AT1507" s="196" t="s">
        <v>154</v>
      </c>
      <c r="AU1507" s="196" t="s">
        <v>152</v>
      </c>
      <c r="AV1507" s="13" t="s">
        <v>151</v>
      </c>
      <c r="AW1507" s="13" t="s">
        <v>36</v>
      </c>
      <c r="AX1507" s="13" t="s">
        <v>23</v>
      </c>
      <c r="AY1507" s="196" t="s">
        <v>143</v>
      </c>
    </row>
    <row r="1508" spans="2:65" s="1" customFormat="1" ht="31.5" customHeight="1" x14ac:dyDescent="0.3">
      <c r="B1508" s="158"/>
      <c r="C1508" s="159" t="s">
        <v>2071</v>
      </c>
      <c r="D1508" s="159" t="s">
        <v>146</v>
      </c>
      <c r="E1508" s="160" t="s">
        <v>2072</v>
      </c>
      <c r="F1508" s="161" t="s">
        <v>2073</v>
      </c>
      <c r="G1508" s="162" t="s">
        <v>212</v>
      </c>
      <c r="H1508" s="163">
        <v>7.1340000000000003</v>
      </c>
      <c r="I1508" s="322">
        <v>0</v>
      </c>
      <c r="J1508" s="164">
        <f>ROUND(I1508*H1508,2)</f>
        <v>0</v>
      </c>
      <c r="K1508" s="161" t="s">
        <v>150</v>
      </c>
      <c r="L1508" s="34"/>
      <c r="M1508" s="165" t="s">
        <v>3</v>
      </c>
      <c r="N1508" s="166" t="s">
        <v>44</v>
      </c>
      <c r="O1508" s="35"/>
      <c r="P1508" s="167">
        <f>O1508*H1508</f>
        <v>0</v>
      </c>
      <c r="Q1508" s="167">
        <v>1.08E-3</v>
      </c>
      <c r="R1508" s="167">
        <f>Q1508*H1508</f>
        <v>7.7047200000000008E-3</v>
      </c>
      <c r="S1508" s="167">
        <v>0</v>
      </c>
      <c r="T1508" s="168">
        <f>S1508*H1508</f>
        <v>0</v>
      </c>
      <c r="AR1508" s="18" t="s">
        <v>247</v>
      </c>
      <c r="AT1508" s="18" t="s">
        <v>146</v>
      </c>
      <c r="AU1508" s="18" t="s">
        <v>152</v>
      </c>
      <c r="AY1508" s="18" t="s">
        <v>143</v>
      </c>
      <c r="BE1508" s="169">
        <f>IF(N1508="základní",J1508,0)</f>
        <v>0</v>
      </c>
      <c r="BF1508" s="169">
        <f>IF(N1508="snížená",J1508,0)</f>
        <v>0</v>
      </c>
      <c r="BG1508" s="169">
        <f>IF(N1508="zákl. přenesená",J1508,0)</f>
        <v>0</v>
      </c>
      <c r="BH1508" s="169">
        <f>IF(N1508="sníž. přenesená",J1508,0)</f>
        <v>0</v>
      </c>
      <c r="BI1508" s="169">
        <f>IF(N1508="nulová",J1508,0)</f>
        <v>0</v>
      </c>
      <c r="BJ1508" s="18" t="s">
        <v>152</v>
      </c>
      <c r="BK1508" s="169">
        <f>ROUND(I1508*H1508,2)</f>
        <v>0</v>
      </c>
      <c r="BL1508" s="18" t="s">
        <v>247</v>
      </c>
      <c r="BM1508" s="18" t="s">
        <v>2074</v>
      </c>
    </row>
    <row r="1509" spans="2:65" s="11" customFormat="1" x14ac:dyDescent="0.3">
      <c r="B1509" s="170"/>
      <c r="D1509" s="171" t="s">
        <v>154</v>
      </c>
      <c r="E1509" s="172" t="s">
        <v>3</v>
      </c>
      <c r="F1509" s="173" t="s">
        <v>2075</v>
      </c>
      <c r="H1509" s="174" t="s">
        <v>3</v>
      </c>
      <c r="I1509" s="175"/>
      <c r="L1509" s="170"/>
      <c r="M1509" s="176"/>
      <c r="N1509" s="177"/>
      <c r="O1509" s="177"/>
      <c r="P1509" s="177"/>
      <c r="Q1509" s="177"/>
      <c r="R1509" s="177"/>
      <c r="S1509" s="177"/>
      <c r="T1509" s="178"/>
      <c r="AT1509" s="174" t="s">
        <v>154</v>
      </c>
      <c r="AU1509" s="174" t="s">
        <v>152</v>
      </c>
      <c r="AV1509" s="11" t="s">
        <v>23</v>
      </c>
      <c r="AW1509" s="11" t="s">
        <v>36</v>
      </c>
      <c r="AX1509" s="11" t="s">
        <v>72</v>
      </c>
      <c r="AY1509" s="174" t="s">
        <v>143</v>
      </c>
    </row>
    <row r="1510" spans="2:65" s="12" customFormat="1" x14ac:dyDescent="0.3">
      <c r="B1510" s="179"/>
      <c r="D1510" s="171" t="s">
        <v>154</v>
      </c>
      <c r="E1510" s="180" t="s">
        <v>3</v>
      </c>
      <c r="F1510" s="181" t="s">
        <v>2076</v>
      </c>
      <c r="H1510" s="182">
        <v>0.36</v>
      </c>
      <c r="I1510" s="183"/>
      <c r="L1510" s="179"/>
      <c r="M1510" s="184"/>
      <c r="N1510" s="185"/>
      <c r="O1510" s="185"/>
      <c r="P1510" s="185"/>
      <c r="Q1510" s="185"/>
      <c r="R1510" s="185"/>
      <c r="S1510" s="185"/>
      <c r="T1510" s="186"/>
      <c r="AT1510" s="180" t="s">
        <v>154</v>
      </c>
      <c r="AU1510" s="180" t="s">
        <v>152</v>
      </c>
      <c r="AV1510" s="12" t="s">
        <v>152</v>
      </c>
      <c r="AW1510" s="12" t="s">
        <v>36</v>
      </c>
      <c r="AX1510" s="12" t="s">
        <v>72</v>
      </c>
      <c r="AY1510" s="180" t="s">
        <v>143</v>
      </c>
    </row>
    <row r="1511" spans="2:65" s="11" customFormat="1" x14ac:dyDescent="0.3">
      <c r="B1511" s="170"/>
      <c r="D1511" s="171" t="s">
        <v>154</v>
      </c>
      <c r="E1511" s="172" t="s">
        <v>3</v>
      </c>
      <c r="F1511" s="173" t="s">
        <v>2077</v>
      </c>
      <c r="H1511" s="174" t="s">
        <v>3</v>
      </c>
      <c r="I1511" s="175"/>
      <c r="L1511" s="170"/>
      <c r="M1511" s="176"/>
      <c r="N1511" s="177"/>
      <c r="O1511" s="177"/>
      <c r="P1511" s="177"/>
      <c r="Q1511" s="177"/>
      <c r="R1511" s="177"/>
      <c r="S1511" s="177"/>
      <c r="T1511" s="178"/>
      <c r="AT1511" s="174" t="s">
        <v>154</v>
      </c>
      <c r="AU1511" s="174" t="s">
        <v>152</v>
      </c>
      <c r="AV1511" s="11" t="s">
        <v>23</v>
      </c>
      <c r="AW1511" s="11" t="s">
        <v>36</v>
      </c>
      <c r="AX1511" s="11" t="s">
        <v>72</v>
      </c>
      <c r="AY1511" s="174" t="s">
        <v>143</v>
      </c>
    </row>
    <row r="1512" spans="2:65" s="12" customFormat="1" x14ac:dyDescent="0.3">
      <c r="B1512" s="179"/>
      <c r="D1512" s="171" t="s">
        <v>154</v>
      </c>
      <c r="E1512" s="180" t="s">
        <v>3</v>
      </c>
      <c r="F1512" s="181" t="s">
        <v>2078</v>
      </c>
      <c r="H1512" s="182">
        <v>6.774</v>
      </c>
      <c r="I1512" s="183"/>
      <c r="L1512" s="179"/>
      <c r="M1512" s="184"/>
      <c r="N1512" s="185"/>
      <c r="O1512" s="185"/>
      <c r="P1512" s="185"/>
      <c r="Q1512" s="185"/>
      <c r="R1512" s="185"/>
      <c r="S1512" s="185"/>
      <c r="T1512" s="186"/>
      <c r="AT1512" s="180" t="s">
        <v>154</v>
      </c>
      <c r="AU1512" s="180" t="s">
        <v>152</v>
      </c>
      <c r="AV1512" s="12" t="s">
        <v>152</v>
      </c>
      <c r="AW1512" s="12" t="s">
        <v>36</v>
      </c>
      <c r="AX1512" s="12" t="s">
        <v>72</v>
      </c>
      <c r="AY1512" s="180" t="s">
        <v>143</v>
      </c>
    </row>
    <row r="1513" spans="2:65" s="13" customFormat="1" x14ac:dyDescent="0.3">
      <c r="B1513" s="187"/>
      <c r="D1513" s="188" t="s">
        <v>154</v>
      </c>
      <c r="E1513" s="189" t="s">
        <v>3</v>
      </c>
      <c r="F1513" s="190" t="s">
        <v>159</v>
      </c>
      <c r="H1513" s="191">
        <v>7.1340000000000003</v>
      </c>
      <c r="I1513" s="192"/>
      <c r="L1513" s="187"/>
      <c r="M1513" s="193"/>
      <c r="N1513" s="194"/>
      <c r="O1513" s="194"/>
      <c r="P1513" s="194"/>
      <c r="Q1513" s="194"/>
      <c r="R1513" s="194"/>
      <c r="S1513" s="194"/>
      <c r="T1513" s="195"/>
      <c r="AT1513" s="196" t="s">
        <v>154</v>
      </c>
      <c r="AU1513" s="196" t="s">
        <v>152</v>
      </c>
      <c r="AV1513" s="13" t="s">
        <v>151</v>
      </c>
      <c r="AW1513" s="13" t="s">
        <v>36</v>
      </c>
      <c r="AX1513" s="13" t="s">
        <v>23</v>
      </c>
      <c r="AY1513" s="196" t="s">
        <v>143</v>
      </c>
    </row>
    <row r="1514" spans="2:65" s="1" customFormat="1" ht="31.5" customHeight="1" x14ac:dyDescent="0.3">
      <c r="B1514" s="158"/>
      <c r="C1514" s="159" t="s">
        <v>2079</v>
      </c>
      <c r="D1514" s="159" t="s">
        <v>146</v>
      </c>
      <c r="E1514" s="160" t="s">
        <v>2080</v>
      </c>
      <c r="F1514" s="161" t="s">
        <v>2081</v>
      </c>
      <c r="G1514" s="162" t="s">
        <v>212</v>
      </c>
      <c r="H1514" s="163">
        <v>1.5640000000000001</v>
      </c>
      <c r="I1514" s="322">
        <v>0</v>
      </c>
      <c r="J1514" s="164">
        <f>ROUND(I1514*H1514,2)</f>
        <v>0</v>
      </c>
      <c r="K1514" s="161" t="s">
        <v>150</v>
      </c>
      <c r="L1514" s="34"/>
      <c r="M1514" s="165" t="s">
        <v>3</v>
      </c>
      <c r="N1514" s="166" t="s">
        <v>44</v>
      </c>
      <c r="O1514" s="35"/>
      <c r="P1514" s="167">
        <f>O1514*H1514</f>
        <v>0</v>
      </c>
      <c r="Q1514" s="167">
        <v>1.89E-3</v>
      </c>
      <c r="R1514" s="167">
        <f>Q1514*H1514</f>
        <v>2.9559600000000001E-3</v>
      </c>
      <c r="S1514" s="167">
        <v>0</v>
      </c>
      <c r="T1514" s="168">
        <f>S1514*H1514</f>
        <v>0</v>
      </c>
      <c r="AR1514" s="18" t="s">
        <v>247</v>
      </c>
      <c r="AT1514" s="18" t="s">
        <v>146</v>
      </c>
      <c r="AU1514" s="18" t="s">
        <v>152</v>
      </c>
      <c r="AY1514" s="18" t="s">
        <v>143</v>
      </c>
      <c r="BE1514" s="169">
        <f>IF(N1514="základní",J1514,0)</f>
        <v>0</v>
      </c>
      <c r="BF1514" s="169">
        <f>IF(N1514="snížená",J1514,0)</f>
        <v>0</v>
      </c>
      <c r="BG1514" s="169">
        <f>IF(N1514="zákl. přenesená",J1514,0)</f>
        <v>0</v>
      </c>
      <c r="BH1514" s="169">
        <f>IF(N1514="sníž. přenesená",J1514,0)</f>
        <v>0</v>
      </c>
      <c r="BI1514" s="169">
        <f>IF(N1514="nulová",J1514,0)</f>
        <v>0</v>
      </c>
      <c r="BJ1514" s="18" t="s">
        <v>152</v>
      </c>
      <c r="BK1514" s="169">
        <f>ROUND(I1514*H1514,2)</f>
        <v>0</v>
      </c>
      <c r="BL1514" s="18" t="s">
        <v>247</v>
      </c>
      <c r="BM1514" s="18" t="s">
        <v>2082</v>
      </c>
    </row>
    <row r="1515" spans="2:65" s="11" customFormat="1" x14ac:dyDescent="0.3">
      <c r="B1515" s="170"/>
      <c r="D1515" s="171" t="s">
        <v>154</v>
      </c>
      <c r="E1515" s="172" t="s">
        <v>3</v>
      </c>
      <c r="F1515" s="173" t="s">
        <v>2083</v>
      </c>
      <c r="H1515" s="174" t="s">
        <v>3</v>
      </c>
      <c r="I1515" s="175"/>
      <c r="L1515" s="170"/>
      <c r="M1515" s="176"/>
      <c r="N1515" s="177"/>
      <c r="O1515" s="177"/>
      <c r="P1515" s="177"/>
      <c r="Q1515" s="177"/>
      <c r="R1515" s="177"/>
      <c r="S1515" s="177"/>
      <c r="T1515" s="178"/>
      <c r="AT1515" s="174" t="s">
        <v>154</v>
      </c>
      <c r="AU1515" s="174" t="s">
        <v>152</v>
      </c>
      <c r="AV1515" s="11" t="s">
        <v>23</v>
      </c>
      <c r="AW1515" s="11" t="s">
        <v>36</v>
      </c>
      <c r="AX1515" s="11" t="s">
        <v>72</v>
      </c>
      <c r="AY1515" s="174" t="s">
        <v>143</v>
      </c>
    </row>
    <row r="1516" spans="2:65" s="12" customFormat="1" x14ac:dyDescent="0.3">
      <c r="B1516" s="179"/>
      <c r="D1516" s="171" t="s">
        <v>154</v>
      </c>
      <c r="E1516" s="180" t="s">
        <v>3</v>
      </c>
      <c r="F1516" s="181" t="s">
        <v>2084</v>
      </c>
      <c r="H1516" s="182">
        <v>6.4000000000000001E-2</v>
      </c>
      <c r="I1516" s="183"/>
      <c r="L1516" s="179"/>
      <c r="M1516" s="184"/>
      <c r="N1516" s="185"/>
      <c r="O1516" s="185"/>
      <c r="P1516" s="185"/>
      <c r="Q1516" s="185"/>
      <c r="R1516" s="185"/>
      <c r="S1516" s="185"/>
      <c r="T1516" s="186"/>
      <c r="AT1516" s="180" t="s">
        <v>154</v>
      </c>
      <c r="AU1516" s="180" t="s">
        <v>152</v>
      </c>
      <c r="AV1516" s="12" t="s">
        <v>152</v>
      </c>
      <c r="AW1516" s="12" t="s">
        <v>36</v>
      </c>
      <c r="AX1516" s="12" t="s">
        <v>72</v>
      </c>
      <c r="AY1516" s="180" t="s">
        <v>143</v>
      </c>
    </row>
    <row r="1517" spans="2:65" s="11" customFormat="1" x14ac:dyDescent="0.3">
      <c r="B1517" s="170"/>
      <c r="D1517" s="171" t="s">
        <v>154</v>
      </c>
      <c r="E1517" s="172" t="s">
        <v>3</v>
      </c>
      <c r="F1517" s="173" t="s">
        <v>2085</v>
      </c>
      <c r="H1517" s="174" t="s">
        <v>3</v>
      </c>
      <c r="I1517" s="175"/>
      <c r="L1517" s="170"/>
      <c r="M1517" s="176"/>
      <c r="N1517" s="177"/>
      <c r="O1517" s="177"/>
      <c r="P1517" s="177"/>
      <c r="Q1517" s="177"/>
      <c r="R1517" s="177"/>
      <c r="S1517" s="177"/>
      <c r="T1517" s="178"/>
      <c r="AT1517" s="174" t="s">
        <v>154</v>
      </c>
      <c r="AU1517" s="174" t="s">
        <v>152</v>
      </c>
      <c r="AV1517" s="11" t="s">
        <v>23</v>
      </c>
      <c r="AW1517" s="11" t="s">
        <v>36</v>
      </c>
      <c r="AX1517" s="11" t="s">
        <v>72</v>
      </c>
      <c r="AY1517" s="174" t="s">
        <v>143</v>
      </c>
    </row>
    <row r="1518" spans="2:65" s="12" customFormat="1" x14ac:dyDescent="0.3">
      <c r="B1518" s="179"/>
      <c r="D1518" s="171" t="s">
        <v>154</v>
      </c>
      <c r="E1518" s="180" t="s">
        <v>3</v>
      </c>
      <c r="F1518" s="181" t="s">
        <v>2009</v>
      </c>
      <c r="H1518" s="182">
        <v>1.5</v>
      </c>
      <c r="I1518" s="183"/>
      <c r="L1518" s="179"/>
      <c r="M1518" s="184"/>
      <c r="N1518" s="185"/>
      <c r="O1518" s="185"/>
      <c r="P1518" s="185"/>
      <c r="Q1518" s="185"/>
      <c r="R1518" s="185"/>
      <c r="S1518" s="185"/>
      <c r="T1518" s="186"/>
      <c r="AT1518" s="180" t="s">
        <v>154</v>
      </c>
      <c r="AU1518" s="180" t="s">
        <v>152</v>
      </c>
      <c r="AV1518" s="12" t="s">
        <v>152</v>
      </c>
      <c r="AW1518" s="12" t="s">
        <v>36</v>
      </c>
      <c r="AX1518" s="12" t="s">
        <v>72</v>
      </c>
      <c r="AY1518" s="180" t="s">
        <v>143</v>
      </c>
    </row>
    <row r="1519" spans="2:65" s="13" customFormat="1" x14ac:dyDescent="0.3">
      <c r="B1519" s="187"/>
      <c r="D1519" s="188" t="s">
        <v>154</v>
      </c>
      <c r="E1519" s="189" t="s">
        <v>3</v>
      </c>
      <c r="F1519" s="190" t="s">
        <v>159</v>
      </c>
      <c r="H1519" s="191">
        <v>1.5640000000000001</v>
      </c>
      <c r="I1519" s="192"/>
      <c r="L1519" s="187"/>
      <c r="M1519" s="193"/>
      <c r="N1519" s="194"/>
      <c r="O1519" s="194"/>
      <c r="P1519" s="194"/>
      <c r="Q1519" s="194"/>
      <c r="R1519" s="194"/>
      <c r="S1519" s="194"/>
      <c r="T1519" s="195"/>
      <c r="AT1519" s="196" t="s">
        <v>154</v>
      </c>
      <c r="AU1519" s="196" t="s">
        <v>152</v>
      </c>
      <c r="AV1519" s="13" t="s">
        <v>151</v>
      </c>
      <c r="AW1519" s="13" t="s">
        <v>36</v>
      </c>
      <c r="AX1519" s="13" t="s">
        <v>23</v>
      </c>
      <c r="AY1519" s="196" t="s">
        <v>143</v>
      </c>
    </row>
    <row r="1520" spans="2:65" s="1" customFormat="1" ht="22.5" customHeight="1" x14ac:dyDescent="0.3">
      <c r="B1520" s="158"/>
      <c r="C1520" s="159" t="s">
        <v>2086</v>
      </c>
      <c r="D1520" s="159" t="s">
        <v>146</v>
      </c>
      <c r="E1520" s="160" t="s">
        <v>2087</v>
      </c>
      <c r="F1520" s="161" t="s">
        <v>2088</v>
      </c>
      <c r="G1520" s="162" t="s">
        <v>173</v>
      </c>
      <c r="H1520" s="163">
        <v>5.6970000000000001</v>
      </c>
      <c r="I1520" s="322">
        <v>0</v>
      </c>
      <c r="J1520" s="164">
        <f>ROUND(I1520*H1520,2)</f>
        <v>0</v>
      </c>
      <c r="K1520" s="161" t="s">
        <v>150</v>
      </c>
      <c r="L1520" s="34"/>
      <c r="M1520" s="165" t="s">
        <v>3</v>
      </c>
      <c r="N1520" s="166" t="s">
        <v>44</v>
      </c>
      <c r="O1520" s="35"/>
      <c r="P1520" s="167">
        <f>O1520*H1520</f>
        <v>0</v>
      </c>
      <c r="Q1520" s="167">
        <v>0</v>
      </c>
      <c r="R1520" s="167">
        <f>Q1520*H1520</f>
        <v>0</v>
      </c>
      <c r="S1520" s="167">
        <v>0</v>
      </c>
      <c r="T1520" s="168">
        <f>S1520*H1520</f>
        <v>0</v>
      </c>
      <c r="AR1520" s="18" t="s">
        <v>247</v>
      </c>
      <c r="AT1520" s="18" t="s">
        <v>146</v>
      </c>
      <c r="AU1520" s="18" t="s">
        <v>152</v>
      </c>
      <c r="AY1520" s="18" t="s">
        <v>143</v>
      </c>
      <c r="BE1520" s="169">
        <f>IF(N1520="základní",J1520,0)</f>
        <v>0</v>
      </c>
      <c r="BF1520" s="169">
        <f>IF(N1520="snížená",J1520,0)</f>
        <v>0</v>
      </c>
      <c r="BG1520" s="169">
        <f>IF(N1520="zákl. přenesená",J1520,0)</f>
        <v>0</v>
      </c>
      <c r="BH1520" s="169">
        <f>IF(N1520="sníž. přenesená",J1520,0)</f>
        <v>0</v>
      </c>
      <c r="BI1520" s="169">
        <f>IF(N1520="nulová",J1520,0)</f>
        <v>0</v>
      </c>
      <c r="BJ1520" s="18" t="s">
        <v>152</v>
      </c>
      <c r="BK1520" s="169">
        <f>ROUND(I1520*H1520,2)</f>
        <v>0</v>
      </c>
      <c r="BL1520" s="18" t="s">
        <v>247</v>
      </c>
      <c r="BM1520" s="18" t="s">
        <v>2089</v>
      </c>
    </row>
    <row r="1521" spans="2:65" s="10" customFormat="1" ht="29.85" customHeight="1" x14ac:dyDescent="0.3">
      <c r="B1521" s="144"/>
      <c r="D1521" s="155" t="s">
        <v>71</v>
      </c>
      <c r="E1521" s="156" t="s">
        <v>2090</v>
      </c>
      <c r="F1521" s="156" t="s">
        <v>2091</v>
      </c>
      <c r="I1521" s="147"/>
      <c r="J1521" s="157">
        <f>BK1521</f>
        <v>0</v>
      </c>
      <c r="L1521" s="144"/>
      <c r="M1521" s="149"/>
      <c r="N1521" s="150"/>
      <c r="O1521" s="150"/>
      <c r="P1521" s="151">
        <f>SUM(P1522:P1590)</f>
        <v>0</v>
      </c>
      <c r="Q1521" s="150"/>
      <c r="R1521" s="151">
        <f>SUM(R1522:R1590)</f>
        <v>15.518868999999999</v>
      </c>
      <c r="S1521" s="150"/>
      <c r="T1521" s="152">
        <f>SUM(T1522:T1590)</f>
        <v>0</v>
      </c>
      <c r="AR1521" s="145" t="s">
        <v>152</v>
      </c>
      <c r="AT1521" s="153" t="s">
        <v>71</v>
      </c>
      <c r="AU1521" s="153" t="s">
        <v>23</v>
      </c>
      <c r="AY1521" s="145" t="s">
        <v>143</v>
      </c>
      <c r="BK1521" s="154">
        <f>SUM(BK1522:BK1590)</f>
        <v>0</v>
      </c>
    </row>
    <row r="1522" spans="2:65" s="1" customFormat="1" ht="31.5" customHeight="1" x14ac:dyDescent="0.3">
      <c r="B1522" s="158"/>
      <c r="C1522" s="159" t="s">
        <v>2092</v>
      </c>
      <c r="D1522" s="159" t="s">
        <v>146</v>
      </c>
      <c r="E1522" s="160" t="s">
        <v>2093</v>
      </c>
      <c r="F1522" s="161" t="s">
        <v>2094</v>
      </c>
      <c r="G1522" s="162" t="s">
        <v>149</v>
      </c>
      <c r="H1522" s="163">
        <v>419</v>
      </c>
      <c r="I1522" s="322">
        <v>0</v>
      </c>
      <c r="J1522" s="164">
        <f>ROUND(I1522*H1522,2)</f>
        <v>0</v>
      </c>
      <c r="K1522" s="161" t="s">
        <v>150</v>
      </c>
      <c r="L1522" s="34"/>
      <c r="M1522" s="165" t="s">
        <v>3</v>
      </c>
      <c r="N1522" s="166" t="s">
        <v>44</v>
      </c>
      <c r="O1522" s="35"/>
      <c r="P1522" s="167">
        <f>O1522*H1522</f>
        <v>0</v>
      </c>
      <c r="Q1522" s="167">
        <v>1.6389999999999998E-2</v>
      </c>
      <c r="R1522" s="167">
        <f>Q1522*H1522</f>
        <v>6.8674099999999996</v>
      </c>
      <c r="S1522" s="167">
        <v>0</v>
      </c>
      <c r="T1522" s="168">
        <f>S1522*H1522</f>
        <v>0</v>
      </c>
      <c r="AR1522" s="18" t="s">
        <v>247</v>
      </c>
      <c r="AT1522" s="18" t="s">
        <v>146</v>
      </c>
      <c r="AU1522" s="18" t="s">
        <v>152</v>
      </c>
      <c r="AY1522" s="18" t="s">
        <v>143</v>
      </c>
      <c r="BE1522" s="169">
        <f>IF(N1522="základní",J1522,0)</f>
        <v>0</v>
      </c>
      <c r="BF1522" s="169">
        <f>IF(N1522="snížená",J1522,0)</f>
        <v>0</v>
      </c>
      <c r="BG1522" s="169">
        <f>IF(N1522="zákl. přenesená",J1522,0)</f>
        <v>0</v>
      </c>
      <c r="BH1522" s="169">
        <f>IF(N1522="sníž. přenesená",J1522,0)</f>
        <v>0</v>
      </c>
      <c r="BI1522" s="169">
        <f>IF(N1522="nulová",J1522,0)</f>
        <v>0</v>
      </c>
      <c r="BJ1522" s="18" t="s">
        <v>152</v>
      </c>
      <c r="BK1522" s="169">
        <f>ROUND(I1522*H1522,2)</f>
        <v>0</v>
      </c>
      <c r="BL1522" s="18" t="s">
        <v>247</v>
      </c>
      <c r="BM1522" s="18" t="s">
        <v>2095</v>
      </c>
    </row>
    <row r="1523" spans="2:65" s="11" customFormat="1" x14ac:dyDescent="0.3">
      <c r="B1523" s="170"/>
      <c r="D1523" s="171" t="s">
        <v>154</v>
      </c>
      <c r="E1523" s="172" t="s">
        <v>3</v>
      </c>
      <c r="F1523" s="173" t="s">
        <v>2096</v>
      </c>
      <c r="H1523" s="174" t="s">
        <v>3</v>
      </c>
      <c r="I1523" s="175"/>
      <c r="L1523" s="170"/>
      <c r="M1523" s="176"/>
      <c r="N1523" s="177"/>
      <c r="O1523" s="177"/>
      <c r="P1523" s="177"/>
      <c r="Q1523" s="177"/>
      <c r="R1523" s="177"/>
      <c r="S1523" s="177"/>
      <c r="T1523" s="178"/>
      <c r="AT1523" s="174" t="s">
        <v>154</v>
      </c>
      <c r="AU1523" s="174" t="s">
        <v>152</v>
      </c>
      <c r="AV1523" s="11" t="s">
        <v>23</v>
      </c>
      <c r="AW1523" s="11" t="s">
        <v>36</v>
      </c>
      <c r="AX1523" s="11" t="s">
        <v>72</v>
      </c>
      <c r="AY1523" s="174" t="s">
        <v>143</v>
      </c>
    </row>
    <row r="1524" spans="2:65" s="12" customFormat="1" x14ac:dyDescent="0.3">
      <c r="B1524" s="179"/>
      <c r="D1524" s="171" t="s">
        <v>154</v>
      </c>
      <c r="E1524" s="180" t="s">
        <v>3</v>
      </c>
      <c r="F1524" s="181" t="s">
        <v>2097</v>
      </c>
      <c r="H1524" s="182">
        <v>224.54400000000001</v>
      </c>
      <c r="I1524" s="183"/>
      <c r="L1524" s="179"/>
      <c r="M1524" s="184"/>
      <c r="N1524" s="185"/>
      <c r="O1524" s="185"/>
      <c r="P1524" s="185"/>
      <c r="Q1524" s="185"/>
      <c r="R1524" s="185"/>
      <c r="S1524" s="185"/>
      <c r="T1524" s="186"/>
      <c r="AT1524" s="180" t="s">
        <v>154</v>
      </c>
      <c r="AU1524" s="180" t="s">
        <v>152</v>
      </c>
      <c r="AV1524" s="12" t="s">
        <v>152</v>
      </c>
      <c r="AW1524" s="12" t="s">
        <v>36</v>
      </c>
      <c r="AX1524" s="12" t="s">
        <v>72</v>
      </c>
      <c r="AY1524" s="180" t="s">
        <v>143</v>
      </c>
    </row>
    <row r="1525" spans="2:65" s="12" customFormat="1" x14ac:dyDescent="0.3">
      <c r="B1525" s="179"/>
      <c r="D1525" s="171" t="s">
        <v>154</v>
      </c>
      <c r="E1525" s="180" t="s">
        <v>3</v>
      </c>
      <c r="F1525" s="181" t="s">
        <v>2098</v>
      </c>
      <c r="H1525" s="182">
        <v>190.22399999999999</v>
      </c>
      <c r="I1525" s="183"/>
      <c r="L1525" s="179"/>
      <c r="M1525" s="184"/>
      <c r="N1525" s="185"/>
      <c r="O1525" s="185"/>
      <c r="P1525" s="185"/>
      <c r="Q1525" s="185"/>
      <c r="R1525" s="185"/>
      <c r="S1525" s="185"/>
      <c r="T1525" s="186"/>
      <c r="AT1525" s="180" t="s">
        <v>154</v>
      </c>
      <c r="AU1525" s="180" t="s">
        <v>152</v>
      </c>
      <c r="AV1525" s="12" t="s">
        <v>152</v>
      </c>
      <c r="AW1525" s="12" t="s">
        <v>36</v>
      </c>
      <c r="AX1525" s="12" t="s">
        <v>72</v>
      </c>
      <c r="AY1525" s="180" t="s">
        <v>143</v>
      </c>
    </row>
    <row r="1526" spans="2:65" s="12" customFormat="1" x14ac:dyDescent="0.3">
      <c r="B1526" s="179"/>
      <c r="D1526" s="171" t="s">
        <v>154</v>
      </c>
      <c r="E1526" s="180" t="s">
        <v>3</v>
      </c>
      <c r="F1526" s="181" t="s">
        <v>2099</v>
      </c>
      <c r="H1526" s="182">
        <v>4.2320000000000002</v>
      </c>
      <c r="I1526" s="183"/>
      <c r="L1526" s="179"/>
      <c r="M1526" s="184"/>
      <c r="N1526" s="185"/>
      <c r="O1526" s="185"/>
      <c r="P1526" s="185"/>
      <c r="Q1526" s="185"/>
      <c r="R1526" s="185"/>
      <c r="S1526" s="185"/>
      <c r="T1526" s="186"/>
      <c r="AT1526" s="180" t="s">
        <v>154</v>
      </c>
      <c r="AU1526" s="180" t="s">
        <v>152</v>
      </c>
      <c r="AV1526" s="12" t="s">
        <v>152</v>
      </c>
      <c r="AW1526" s="12" t="s">
        <v>36</v>
      </c>
      <c r="AX1526" s="12" t="s">
        <v>72</v>
      </c>
      <c r="AY1526" s="180" t="s">
        <v>143</v>
      </c>
    </row>
    <row r="1527" spans="2:65" s="13" customFormat="1" x14ac:dyDescent="0.3">
      <c r="B1527" s="187"/>
      <c r="D1527" s="188" t="s">
        <v>154</v>
      </c>
      <c r="E1527" s="189" t="s">
        <v>3</v>
      </c>
      <c r="F1527" s="190" t="s">
        <v>159</v>
      </c>
      <c r="H1527" s="191">
        <v>419</v>
      </c>
      <c r="I1527" s="192"/>
      <c r="L1527" s="187"/>
      <c r="M1527" s="193"/>
      <c r="N1527" s="194"/>
      <c r="O1527" s="194"/>
      <c r="P1527" s="194"/>
      <c r="Q1527" s="194"/>
      <c r="R1527" s="194"/>
      <c r="S1527" s="194"/>
      <c r="T1527" s="195"/>
      <c r="AT1527" s="196" t="s">
        <v>154</v>
      </c>
      <c r="AU1527" s="196" t="s">
        <v>152</v>
      </c>
      <c r="AV1527" s="13" t="s">
        <v>151</v>
      </c>
      <c r="AW1527" s="13" t="s">
        <v>36</v>
      </c>
      <c r="AX1527" s="13" t="s">
        <v>23</v>
      </c>
      <c r="AY1527" s="196" t="s">
        <v>143</v>
      </c>
    </row>
    <row r="1528" spans="2:65" s="1" customFormat="1" ht="22.5" customHeight="1" x14ac:dyDescent="0.3">
      <c r="B1528" s="158"/>
      <c r="C1528" s="159" t="s">
        <v>2100</v>
      </c>
      <c r="D1528" s="159" t="s">
        <v>146</v>
      </c>
      <c r="E1528" s="160" t="s">
        <v>2101</v>
      </c>
      <c r="F1528" s="161" t="s">
        <v>2102</v>
      </c>
      <c r="G1528" s="162" t="s">
        <v>149</v>
      </c>
      <c r="H1528" s="163">
        <v>30</v>
      </c>
      <c r="I1528" s="322">
        <v>0</v>
      </c>
      <c r="J1528" s="164">
        <f>ROUND(I1528*H1528,2)</f>
        <v>0</v>
      </c>
      <c r="K1528" s="161" t="s">
        <v>3</v>
      </c>
      <c r="L1528" s="34"/>
      <c r="M1528" s="165" t="s">
        <v>3</v>
      </c>
      <c r="N1528" s="166" t="s">
        <v>44</v>
      </c>
      <c r="O1528" s="35"/>
      <c r="P1528" s="167">
        <f>O1528*H1528</f>
        <v>0</v>
      </c>
      <c r="Q1528" s="167">
        <v>1.5440000000000001E-2</v>
      </c>
      <c r="R1528" s="167">
        <f>Q1528*H1528</f>
        <v>0.4632</v>
      </c>
      <c r="S1528" s="167">
        <v>0</v>
      </c>
      <c r="T1528" s="168">
        <f>S1528*H1528</f>
        <v>0</v>
      </c>
      <c r="AR1528" s="18" t="s">
        <v>247</v>
      </c>
      <c r="AT1528" s="18" t="s">
        <v>146</v>
      </c>
      <c r="AU1528" s="18" t="s">
        <v>152</v>
      </c>
      <c r="AY1528" s="18" t="s">
        <v>143</v>
      </c>
      <c r="BE1528" s="169">
        <f>IF(N1528="základní",J1528,0)</f>
        <v>0</v>
      </c>
      <c r="BF1528" s="169">
        <f>IF(N1528="snížená",J1528,0)</f>
        <v>0</v>
      </c>
      <c r="BG1528" s="169">
        <f>IF(N1528="zákl. přenesená",J1528,0)</f>
        <v>0</v>
      </c>
      <c r="BH1528" s="169">
        <f>IF(N1528="sníž. přenesená",J1528,0)</f>
        <v>0</v>
      </c>
      <c r="BI1528" s="169">
        <f>IF(N1528="nulová",J1528,0)</f>
        <v>0</v>
      </c>
      <c r="BJ1528" s="18" t="s">
        <v>152</v>
      </c>
      <c r="BK1528" s="169">
        <f>ROUND(I1528*H1528,2)</f>
        <v>0</v>
      </c>
      <c r="BL1528" s="18" t="s">
        <v>247</v>
      </c>
      <c r="BM1528" s="18" t="s">
        <v>2103</v>
      </c>
    </row>
    <row r="1529" spans="2:65" s="11" customFormat="1" x14ac:dyDescent="0.3">
      <c r="B1529" s="170"/>
      <c r="D1529" s="171" t="s">
        <v>154</v>
      </c>
      <c r="E1529" s="172" t="s">
        <v>3</v>
      </c>
      <c r="F1529" s="173" t="s">
        <v>2104</v>
      </c>
      <c r="H1529" s="174" t="s">
        <v>3</v>
      </c>
      <c r="I1529" s="175"/>
      <c r="L1529" s="170"/>
      <c r="M1529" s="176"/>
      <c r="N1529" s="177"/>
      <c r="O1529" s="177"/>
      <c r="P1529" s="177"/>
      <c r="Q1529" s="177"/>
      <c r="R1529" s="177"/>
      <c r="S1529" s="177"/>
      <c r="T1529" s="178"/>
      <c r="AT1529" s="174" t="s">
        <v>154</v>
      </c>
      <c r="AU1529" s="174" t="s">
        <v>152</v>
      </c>
      <c r="AV1529" s="11" t="s">
        <v>23</v>
      </c>
      <c r="AW1529" s="11" t="s">
        <v>36</v>
      </c>
      <c r="AX1529" s="11" t="s">
        <v>72</v>
      </c>
      <c r="AY1529" s="174" t="s">
        <v>143</v>
      </c>
    </row>
    <row r="1530" spans="2:65" s="11" customFormat="1" x14ac:dyDescent="0.3">
      <c r="B1530" s="170"/>
      <c r="D1530" s="171" t="s">
        <v>154</v>
      </c>
      <c r="E1530" s="172" t="s">
        <v>3</v>
      </c>
      <c r="F1530" s="173" t="s">
        <v>2105</v>
      </c>
      <c r="H1530" s="174" t="s">
        <v>3</v>
      </c>
      <c r="I1530" s="175"/>
      <c r="L1530" s="170"/>
      <c r="M1530" s="176"/>
      <c r="N1530" s="177"/>
      <c r="O1530" s="177"/>
      <c r="P1530" s="177"/>
      <c r="Q1530" s="177"/>
      <c r="R1530" s="177"/>
      <c r="S1530" s="177"/>
      <c r="T1530" s="178"/>
      <c r="AT1530" s="174" t="s">
        <v>154</v>
      </c>
      <c r="AU1530" s="174" t="s">
        <v>152</v>
      </c>
      <c r="AV1530" s="11" t="s">
        <v>23</v>
      </c>
      <c r="AW1530" s="11" t="s">
        <v>36</v>
      </c>
      <c r="AX1530" s="11" t="s">
        <v>72</v>
      </c>
      <c r="AY1530" s="174" t="s">
        <v>143</v>
      </c>
    </row>
    <row r="1531" spans="2:65" s="12" customFormat="1" x14ac:dyDescent="0.3">
      <c r="B1531" s="179"/>
      <c r="D1531" s="171" t="s">
        <v>154</v>
      </c>
      <c r="E1531" s="180" t="s">
        <v>3</v>
      </c>
      <c r="F1531" s="181" t="s">
        <v>2106</v>
      </c>
      <c r="H1531" s="182">
        <v>29.25</v>
      </c>
      <c r="I1531" s="183"/>
      <c r="L1531" s="179"/>
      <c r="M1531" s="184"/>
      <c r="N1531" s="185"/>
      <c r="O1531" s="185"/>
      <c r="P1531" s="185"/>
      <c r="Q1531" s="185"/>
      <c r="R1531" s="185"/>
      <c r="S1531" s="185"/>
      <c r="T1531" s="186"/>
      <c r="AT1531" s="180" t="s">
        <v>154</v>
      </c>
      <c r="AU1531" s="180" t="s">
        <v>152</v>
      </c>
      <c r="AV1531" s="12" t="s">
        <v>152</v>
      </c>
      <c r="AW1531" s="12" t="s">
        <v>36</v>
      </c>
      <c r="AX1531" s="12" t="s">
        <v>72</v>
      </c>
      <c r="AY1531" s="180" t="s">
        <v>143</v>
      </c>
    </row>
    <row r="1532" spans="2:65" s="12" customFormat="1" x14ac:dyDescent="0.3">
      <c r="B1532" s="179"/>
      <c r="D1532" s="171" t="s">
        <v>154</v>
      </c>
      <c r="E1532" s="180" t="s">
        <v>3</v>
      </c>
      <c r="F1532" s="181" t="s">
        <v>2107</v>
      </c>
      <c r="H1532" s="182">
        <v>0.75</v>
      </c>
      <c r="I1532" s="183"/>
      <c r="L1532" s="179"/>
      <c r="M1532" s="184"/>
      <c r="N1532" s="185"/>
      <c r="O1532" s="185"/>
      <c r="P1532" s="185"/>
      <c r="Q1532" s="185"/>
      <c r="R1532" s="185"/>
      <c r="S1532" s="185"/>
      <c r="T1532" s="186"/>
      <c r="AT1532" s="180" t="s">
        <v>154</v>
      </c>
      <c r="AU1532" s="180" t="s">
        <v>152</v>
      </c>
      <c r="AV1532" s="12" t="s">
        <v>152</v>
      </c>
      <c r="AW1532" s="12" t="s">
        <v>36</v>
      </c>
      <c r="AX1532" s="12" t="s">
        <v>72</v>
      </c>
      <c r="AY1532" s="180" t="s">
        <v>143</v>
      </c>
    </row>
    <row r="1533" spans="2:65" s="13" customFormat="1" x14ac:dyDescent="0.3">
      <c r="B1533" s="187"/>
      <c r="D1533" s="188" t="s">
        <v>154</v>
      </c>
      <c r="E1533" s="189" t="s">
        <v>3</v>
      </c>
      <c r="F1533" s="190" t="s">
        <v>159</v>
      </c>
      <c r="H1533" s="191">
        <v>30</v>
      </c>
      <c r="I1533" s="192"/>
      <c r="L1533" s="187"/>
      <c r="M1533" s="193"/>
      <c r="N1533" s="194"/>
      <c r="O1533" s="194"/>
      <c r="P1533" s="194"/>
      <c r="Q1533" s="194"/>
      <c r="R1533" s="194"/>
      <c r="S1533" s="194"/>
      <c r="T1533" s="195"/>
      <c r="AT1533" s="196" t="s">
        <v>154</v>
      </c>
      <c r="AU1533" s="196" t="s">
        <v>152</v>
      </c>
      <c r="AV1533" s="13" t="s">
        <v>151</v>
      </c>
      <c r="AW1533" s="13" t="s">
        <v>36</v>
      </c>
      <c r="AX1533" s="13" t="s">
        <v>23</v>
      </c>
      <c r="AY1533" s="196" t="s">
        <v>143</v>
      </c>
    </row>
    <row r="1534" spans="2:65" s="1" customFormat="1" ht="22.5" customHeight="1" x14ac:dyDescent="0.3">
      <c r="B1534" s="158"/>
      <c r="C1534" s="159" t="s">
        <v>2108</v>
      </c>
      <c r="D1534" s="159" t="s">
        <v>146</v>
      </c>
      <c r="E1534" s="160" t="s">
        <v>2109</v>
      </c>
      <c r="F1534" s="161" t="s">
        <v>2110</v>
      </c>
      <c r="G1534" s="162" t="s">
        <v>149</v>
      </c>
      <c r="H1534" s="163">
        <v>10</v>
      </c>
      <c r="I1534" s="322">
        <v>0</v>
      </c>
      <c r="J1534" s="164">
        <f>ROUND(I1534*H1534,2)</f>
        <v>0</v>
      </c>
      <c r="K1534" s="161" t="s">
        <v>150</v>
      </c>
      <c r="L1534" s="34"/>
      <c r="M1534" s="165" t="s">
        <v>3</v>
      </c>
      <c r="N1534" s="166" t="s">
        <v>44</v>
      </c>
      <c r="O1534" s="35"/>
      <c r="P1534" s="167">
        <f>O1534*H1534</f>
        <v>0</v>
      </c>
      <c r="Q1534" s="167">
        <v>1.5440000000000001E-2</v>
      </c>
      <c r="R1534" s="167">
        <f>Q1534*H1534</f>
        <v>0.15440000000000001</v>
      </c>
      <c r="S1534" s="167">
        <v>0</v>
      </c>
      <c r="T1534" s="168">
        <f>S1534*H1534</f>
        <v>0</v>
      </c>
      <c r="AR1534" s="18" t="s">
        <v>247</v>
      </c>
      <c r="AT1534" s="18" t="s">
        <v>146</v>
      </c>
      <c r="AU1534" s="18" t="s">
        <v>152</v>
      </c>
      <c r="AY1534" s="18" t="s">
        <v>143</v>
      </c>
      <c r="BE1534" s="169">
        <f>IF(N1534="základní",J1534,0)</f>
        <v>0</v>
      </c>
      <c r="BF1534" s="169">
        <f>IF(N1534="snížená",J1534,0)</f>
        <v>0</v>
      </c>
      <c r="BG1534" s="169">
        <f>IF(N1534="zákl. přenesená",J1534,0)</f>
        <v>0</v>
      </c>
      <c r="BH1534" s="169">
        <f>IF(N1534="sníž. přenesená",J1534,0)</f>
        <v>0</v>
      </c>
      <c r="BI1534" s="169">
        <f>IF(N1534="nulová",J1534,0)</f>
        <v>0</v>
      </c>
      <c r="BJ1534" s="18" t="s">
        <v>152</v>
      </c>
      <c r="BK1534" s="169">
        <f>ROUND(I1534*H1534,2)</f>
        <v>0</v>
      </c>
      <c r="BL1534" s="18" t="s">
        <v>247</v>
      </c>
      <c r="BM1534" s="18" t="s">
        <v>2111</v>
      </c>
    </row>
    <row r="1535" spans="2:65" s="11" customFormat="1" x14ac:dyDescent="0.3">
      <c r="B1535" s="170"/>
      <c r="D1535" s="171" t="s">
        <v>154</v>
      </c>
      <c r="E1535" s="172" t="s">
        <v>3</v>
      </c>
      <c r="F1535" s="173" t="s">
        <v>2112</v>
      </c>
      <c r="H1535" s="174" t="s">
        <v>3</v>
      </c>
      <c r="I1535" s="175"/>
      <c r="L1535" s="170"/>
      <c r="M1535" s="176"/>
      <c r="N1535" s="177"/>
      <c r="O1535" s="177"/>
      <c r="P1535" s="177"/>
      <c r="Q1535" s="177"/>
      <c r="R1535" s="177"/>
      <c r="S1535" s="177"/>
      <c r="T1535" s="178"/>
      <c r="AT1535" s="174" t="s">
        <v>154</v>
      </c>
      <c r="AU1535" s="174" t="s">
        <v>152</v>
      </c>
      <c r="AV1535" s="11" t="s">
        <v>23</v>
      </c>
      <c r="AW1535" s="11" t="s">
        <v>36</v>
      </c>
      <c r="AX1535" s="11" t="s">
        <v>72</v>
      </c>
      <c r="AY1535" s="174" t="s">
        <v>143</v>
      </c>
    </row>
    <row r="1536" spans="2:65" s="12" customFormat="1" x14ac:dyDescent="0.3">
      <c r="B1536" s="179"/>
      <c r="D1536" s="188" t="s">
        <v>154</v>
      </c>
      <c r="E1536" s="197" t="s">
        <v>3</v>
      </c>
      <c r="F1536" s="198" t="s">
        <v>2113</v>
      </c>
      <c r="H1536" s="199">
        <v>10</v>
      </c>
      <c r="I1536" s="183"/>
      <c r="L1536" s="179"/>
      <c r="M1536" s="184"/>
      <c r="N1536" s="185"/>
      <c r="O1536" s="185"/>
      <c r="P1536" s="185"/>
      <c r="Q1536" s="185"/>
      <c r="R1536" s="185"/>
      <c r="S1536" s="185"/>
      <c r="T1536" s="186"/>
      <c r="AT1536" s="180" t="s">
        <v>154</v>
      </c>
      <c r="AU1536" s="180" t="s">
        <v>152</v>
      </c>
      <c r="AV1536" s="12" t="s">
        <v>152</v>
      </c>
      <c r="AW1536" s="12" t="s">
        <v>36</v>
      </c>
      <c r="AX1536" s="12" t="s">
        <v>23</v>
      </c>
      <c r="AY1536" s="180" t="s">
        <v>143</v>
      </c>
    </row>
    <row r="1537" spans="2:65" s="1" customFormat="1" ht="22.5" customHeight="1" x14ac:dyDescent="0.3">
      <c r="B1537" s="158"/>
      <c r="C1537" s="159" t="s">
        <v>2114</v>
      </c>
      <c r="D1537" s="159" t="s">
        <v>146</v>
      </c>
      <c r="E1537" s="160" t="s">
        <v>2115</v>
      </c>
      <c r="F1537" s="161" t="s">
        <v>2116</v>
      </c>
      <c r="G1537" s="162" t="s">
        <v>149</v>
      </c>
      <c r="H1537" s="163">
        <v>7</v>
      </c>
      <c r="I1537" s="322">
        <v>0</v>
      </c>
      <c r="J1537" s="164">
        <f>ROUND(I1537*H1537,2)</f>
        <v>0</v>
      </c>
      <c r="K1537" s="161" t="s">
        <v>150</v>
      </c>
      <c r="L1537" s="34"/>
      <c r="M1537" s="165" t="s">
        <v>3</v>
      </c>
      <c r="N1537" s="166" t="s">
        <v>44</v>
      </c>
      <c r="O1537" s="35"/>
      <c r="P1537" s="167">
        <f>O1537*H1537</f>
        <v>0</v>
      </c>
      <c r="Q1537" s="167">
        <v>1.5730000000000001E-2</v>
      </c>
      <c r="R1537" s="167">
        <f>Q1537*H1537</f>
        <v>0.11011000000000001</v>
      </c>
      <c r="S1537" s="167">
        <v>0</v>
      </c>
      <c r="T1537" s="168">
        <f>S1537*H1537</f>
        <v>0</v>
      </c>
      <c r="AR1537" s="18" t="s">
        <v>247</v>
      </c>
      <c r="AT1537" s="18" t="s">
        <v>146</v>
      </c>
      <c r="AU1537" s="18" t="s">
        <v>152</v>
      </c>
      <c r="AY1537" s="18" t="s">
        <v>143</v>
      </c>
      <c r="BE1537" s="169">
        <f>IF(N1537="základní",J1537,0)</f>
        <v>0</v>
      </c>
      <c r="BF1537" s="169">
        <f>IF(N1537="snížená",J1537,0)</f>
        <v>0</v>
      </c>
      <c r="BG1537" s="169">
        <f>IF(N1537="zákl. přenesená",J1537,0)</f>
        <v>0</v>
      </c>
      <c r="BH1537" s="169">
        <f>IF(N1537="sníž. přenesená",J1537,0)</f>
        <v>0</v>
      </c>
      <c r="BI1537" s="169">
        <f>IF(N1537="nulová",J1537,0)</f>
        <v>0</v>
      </c>
      <c r="BJ1537" s="18" t="s">
        <v>152</v>
      </c>
      <c r="BK1537" s="169">
        <f>ROUND(I1537*H1537,2)</f>
        <v>0</v>
      </c>
      <c r="BL1537" s="18" t="s">
        <v>247</v>
      </c>
      <c r="BM1537" s="18" t="s">
        <v>2117</v>
      </c>
    </row>
    <row r="1538" spans="2:65" s="11" customFormat="1" x14ac:dyDescent="0.3">
      <c r="B1538" s="170"/>
      <c r="D1538" s="171" t="s">
        <v>154</v>
      </c>
      <c r="E1538" s="172" t="s">
        <v>3</v>
      </c>
      <c r="F1538" s="173" t="s">
        <v>2118</v>
      </c>
      <c r="H1538" s="174" t="s">
        <v>3</v>
      </c>
      <c r="I1538" s="175"/>
      <c r="L1538" s="170"/>
      <c r="M1538" s="176"/>
      <c r="N1538" s="177"/>
      <c r="O1538" s="177"/>
      <c r="P1538" s="177"/>
      <c r="Q1538" s="177"/>
      <c r="R1538" s="177"/>
      <c r="S1538" s="177"/>
      <c r="T1538" s="178"/>
      <c r="AT1538" s="174" t="s">
        <v>154</v>
      </c>
      <c r="AU1538" s="174" t="s">
        <v>152</v>
      </c>
      <c r="AV1538" s="11" t="s">
        <v>23</v>
      </c>
      <c r="AW1538" s="11" t="s">
        <v>36</v>
      </c>
      <c r="AX1538" s="11" t="s">
        <v>72</v>
      </c>
      <c r="AY1538" s="174" t="s">
        <v>143</v>
      </c>
    </row>
    <row r="1539" spans="2:65" s="12" customFormat="1" x14ac:dyDescent="0.3">
      <c r="B1539" s="179"/>
      <c r="D1539" s="188" t="s">
        <v>154</v>
      </c>
      <c r="E1539" s="197" t="s">
        <v>3</v>
      </c>
      <c r="F1539" s="198" t="s">
        <v>2119</v>
      </c>
      <c r="H1539" s="199">
        <v>7</v>
      </c>
      <c r="I1539" s="183"/>
      <c r="L1539" s="179"/>
      <c r="M1539" s="184"/>
      <c r="N1539" s="185"/>
      <c r="O1539" s="185"/>
      <c r="P1539" s="185"/>
      <c r="Q1539" s="185"/>
      <c r="R1539" s="185"/>
      <c r="S1539" s="185"/>
      <c r="T1539" s="186"/>
      <c r="AT1539" s="180" t="s">
        <v>154</v>
      </c>
      <c r="AU1539" s="180" t="s">
        <v>152</v>
      </c>
      <c r="AV1539" s="12" t="s">
        <v>152</v>
      </c>
      <c r="AW1539" s="12" t="s">
        <v>36</v>
      </c>
      <c r="AX1539" s="12" t="s">
        <v>23</v>
      </c>
      <c r="AY1539" s="180" t="s">
        <v>143</v>
      </c>
    </row>
    <row r="1540" spans="2:65" s="1" customFormat="1" ht="22.5" customHeight="1" x14ac:dyDescent="0.3">
      <c r="B1540" s="158"/>
      <c r="C1540" s="159" t="s">
        <v>2120</v>
      </c>
      <c r="D1540" s="159" t="s">
        <v>146</v>
      </c>
      <c r="E1540" s="160" t="s">
        <v>2121</v>
      </c>
      <c r="F1540" s="161" t="s">
        <v>2122</v>
      </c>
      <c r="G1540" s="162" t="s">
        <v>149</v>
      </c>
      <c r="H1540" s="163">
        <v>466</v>
      </c>
      <c r="I1540" s="322">
        <v>0</v>
      </c>
      <c r="J1540" s="164">
        <f>ROUND(I1540*H1540,2)</f>
        <v>0</v>
      </c>
      <c r="K1540" s="161" t="s">
        <v>150</v>
      </c>
      <c r="L1540" s="34"/>
      <c r="M1540" s="165" t="s">
        <v>3</v>
      </c>
      <c r="N1540" s="166" t="s">
        <v>44</v>
      </c>
      <c r="O1540" s="35"/>
      <c r="P1540" s="167">
        <f>O1540*H1540</f>
        <v>0</v>
      </c>
      <c r="Q1540" s="167">
        <v>1E-4</v>
      </c>
      <c r="R1540" s="167">
        <f>Q1540*H1540</f>
        <v>4.6600000000000003E-2</v>
      </c>
      <c r="S1540" s="167">
        <v>0</v>
      </c>
      <c r="T1540" s="168">
        <f>S1540*H1540</f>
        <v>0</v>
      </c>
      <c r="AR1540" s="18" t="s">
        <v>247</v>
      </c>
      <c r="AT1540" s="18" t="s">
        <v>146</v>
      </c>
      <c r="AU1540" s="18" t="s">
        <v>152</v>
      </c>
      <c r="AY1540" s="18" t="s">
        <v>143</v>
      </c>
      <c r="BE1540" s="169">
        <f>IF(N1540="základní",J1540,0)</f>
        <v>0</v>
      </c>
      <c r="BF1540" s="169">
        <f>IF(N1540="snížená",J1540,0)</f>
        <v>0</v>
      </c>
      <c r="BG1540" s="169">
        <f>IF(N1540="zákl. přenesená",J1540,0)</f>
        <v>0</v>
      </c>
      <c r="BH1540" s="169">
        <f>IF(N1540="sníž. přenesená",J1540,0)</f>
        <v>0</v>
      </c>
      <c r="BI1540" s="169">
        <f>IF(N1540="nulová",J1540,0)</f>
        <v>0</v>
      </c>
      <c r="BJ1540" s="18" t="s">
        <v>152</v>
      </c>
      <c r="BK1540" s="169">
        <f>ROUND(I1540*H1540,2)</f>
        <v>0</v>
      </c>
      <c r="BL1540" s="18" t="s">
        <v>247</v>
      </c>
      <c r="BM1540" s="18" t="s">
        <v>2123</v>
      </c>
    </row>
    <row r="1541" spans="2:65" s="11" customFormat="1" x14ac:dyDescent="0.3">
      <c r="B1541" s="170"/>
      <c r="D1541" s="171" t="s">
        <v>154</v>
      </c>
      <c r="E1541" s="172" t="s">
        <v>3</v>
      </c>
      <c r="F1541" s="173" t="s">
        <v>2124</v>
      </c>
      <c r="H1541" s="174" t="s">
        <v>3</v>
      </c>
      <c r="I1541" s="175"/>
      <c r="L1541" s="170"/>
      <c r="M1541" s="176"/>
      <c r="N1541" s="177"/>
      <c r="O1541" s="177"/>
      <c r="P1541" s="177"/>
      <c r="Q1541" s="177"/>
      <c r="R1541" s="177"/>
      <c r="S1541" s="177"/>
      <c r="T1541" s="178"/>
      <c r="AT1541" s="174" t="s">
        <v>154</v>
      </c>
      <c r="AU1541" s="174" t="s">
        <v>152</v>
      </c>
      <c r="AV1541" s="11" t="s">
        <v>23</v>
      </c>
      <c r="AW1541" s="11" t="s">
        <v>36</v>
      </c>
      <c r="AX1541" s="11" t="s">
        <v>72</v>
      </c>
      <c r="AY1541" s="174" t="s">
        <v>143</v>
      </c>
    </row>
    <row r="1542" spans="2:65" s="11" customFormat="1" x14ac:dyDescent="0.3">
      <c r="B1542" s="170"/>
      <c r="D1542" s="171" t="s">
        <v>154</v>
      </c>
      <c r="E1542" s="172" t="s">
        <v>3</v>
      </c>
      <c r="F1542" s="173" t="s">
        <v>2125</v>
      </c>
      <c r="H1542" s="174" t="s">
        <v>3</v>
      </c>
      <c r="I1542" s="175"/>
      <c r="L1542" s="170"/>
      <c r="M1542" s="176"/>
      <c r="N1542" s="177"/>
      <c r="O1542" s="177"/>
      <c r="P1542" s="177"/>
      <c r="Q1542" s="177"/>
      <c r="R1542" s="177"/>
      <c r="S1542" s="177"/>
      <c r="T1542" s="178"/>
      <c r="AT1542" s="174" t="s">
        <v>154</v>
      </c>
      <c r="AU1542" s="174" t="s">
        <v>152</v>
      </c>
      <c r="AV1542" s="11" t="s">
        <v>23</v>
      </c>
      <c r="AW1542" s="11" t="s">
        <v>36</v>
      </c>
      <c r="AX1542" s="11" t="s">
        <v>72</v>
      </c>
      <c r="AY1542" s="174" t="s">
        <v>143</v>
      </c>
    </row>
    <row r="1543" spans="2:65" s="12" customFormat="1" x14ac:dyDescent="0.3">
      <c r="B1543" s="179"/>
      <c r="D1543" s="188" t="s">
        <v>154</v>
      </c>
      <c r="E1543" s="197" t="s">
        <v>3</v>
      </c>
      <c r="F1543" s="198" t="s">
        <v>2126</v>
      </c>
      <c r="H1543" s="199">
        <v>466</v>
      </c>
      <c r="I1543" s="183"/>
      <c r="L1543" s="179"/>
      <c r="M1543" s="184"/>
      <c r="N1543" s="185"/>
      <c r="O1543" s="185"/>
      <c r="P1543" s="185"/>
      <c r="Q1543" s="185"/>
      <c r="R1543" s="185"/>
      <c r="S1543" s="185"/>
      <c r="T1543" s="186"/>
      <c r="AT1543" s="180" t="s">
        <v>154</v>
      </c>
      <c r="AU1543" s="180" t="s">
        <v>152</v>
      </c>
      <c r="AV1543" s="12" t="s">
        <v>152</v>
      </c>
      <c r="AW1543" s="12" t="s">
        <v>36</v>
      </c>
      <c r="AX1543" s="12" t="s">
        <v>23</v>
      </c>
      <c r="AY1543" s="180" t="s">
        <v>143</v>
      </c>
    </row>
    <row r="1544" spans="2:65" s="1" customFormat="1" ht="31.5" customHeight="1" x14ac:dyDescent="0.3">
      <c r="B1544" s="158"/>
      <c r="C1544" s="159" t="s">
        <v>2127</v>
      </c>
      <c r="D1544" s="159" t="s">
        <v>146</v>
      </c>
      <c r="E1544" s="160" t="s">
        <v>2128</v>
      </c>
      <c r="F1544" s="161" t="s">
        <v>2129</v>
      </c>
      <c r="G1544" s="162" t="s">
        <v>149</v>
      </c>
      <c r="H1544" s="163">
        <v>12</v>
      </c>
      <c r="I1544" s="322">
        <v>0</v>
      </c>
      <c r="J1544" s="164">
        <f>ROUND(I1544*H1544,2)</f>
        <v>0</v>
      </c>
      <c r="K1544" s="161" t="s">
        <v>150</v>
      </c>
      <c r="L1544" s="34"/>
      <c r="M1544" s="165" t="s">
        <v>3</v>
      </c>
      <c r="N1544" s="166" t="s">
        <v>44</v>
      </c>
      <c r="O1544" s="35"/>
      <c r="P1544" s="167">
        <f>O1544*H1544</f>
        <v>0</v>
      </c>
      <c r="Q1544" s="167">
        <v>4.7800000000000002E-2</v>
      </c>
      <c r="R1544" s="167">
        <f>Q1544*H1544</f>
        <v>0.5736</v>
      </c>
      <c r="S1544" s="167">
        <v>0</v>
      </c>
      <c r="T1544" s="168">
        <f>S1544*H1544</f>
        <v>0</v>
      </c>
      <c r="AR1544" s="18" t="s">
        <v>247</v>
      </c>
      <c r="AT1544" s="18" t="s">
        <v>146</v>
      </c>
      <c r="AU1544" s="18" t="s">
        <v>152</v>
      </c>
      <c r="AY1544" s="18" t="s">
        <v>143</v>
      </c>
      <c r="BE1544" s="169">
        <f>IF(N1544="základní",J1544,0)</f>
        <v>0</v>
      </c>
      <c r="BF1544" s="169">
        <f>IF(N1544="snížená",J1544,0)</f>
        <v>0</v>
      </c>
      <c r="BG1544" s="169">
        <f>IF(N1544="zákl. přenesená",J1544,0)</f>
        <v>0</v>
      </c>
      <c r="BH1544" s="169">
        <f>IF(N1544="sníž. přenesená",J1544,0)</f>
        <v>0</v>
      </c>
      <c r="BI1544" s="169">
        <f>IF(N1544="nulová",J1544,0)</f>
        <v>0</v>
      </c>
      <c r="BJ1544" s="18" t="s">
        <v>152</v>
      </c>
      <c r="BK1544" s="169">
        <f>ROUND(I1544*H1544,2)</f>
        <v>0</v>
      </c>
      <c r="BL1544" s="18" t="s">
        <v>247</v>
      </c>
      <c r="BM1544" s="18" t="s">
        <v>2130</v>
      </c>
    </row>
    <row r="1545" spans="2:65" s="11" customFormat="1" x14ac:dyDescent="0.3">
      <c r="B1545" s="170"/>
      <c r="D1545" s="171" t="s">
        <v>154</v>
      </c>
      <c r="E1545" s="172" t="s">
        <v>3</v>
      </c>
      <c r="F1545" s="173" t="s">
        <v>548</v>
      </c>
      <c r="H1545" s="174" t="s">
        <v>3</v>
      </c>
      <c r="I1545" s="175"/>
      <c r="L1545" s="170"/>
      <c r="M1545" s="176"/>
      <c r="N1545" s="177"/>
      <c r="O1545" s="177"/>
      <c r="P1545" s="177"/>
      <c r="Q1545" s="177"/>
      <c r="R1545" s="177"/>
      <c r="S1545" s="177"/>
      <c r="T1545" s="178"/>
      <c r="AT1545" s="174" t="s">
        <v>154</v>
      </c>
      <c r="AU1545" s="174" t="s">
        <v>152</v>
      </c>
      <c r="AV1545" s="11" t="s">
        <v>23</v>
      </c>
      <c r="AW1545" s="11" t="s">
        <v>36</v>
      </c>
      <c r="AX1545" s="11" t="s">
        <v>72</v>
      </c>
      <c r="AY1545" s="174" t="s">
        <v>143</v>
      </c>
    </row>
    <row r="1546" spans="2:65" s="11" customFormat="1" x14ac:dyDescent="0.3">
      <c r="B1546" s="170"/>
      <c r="D1546" s="171" t="s">
        <v>154</v>
      </c>
      <c r="E1546" s="172" t="s">
        <v>3</v>
      </c>
      <c r="F1546" s="173" t="s">
        <v>2131</v>
      </c>
      <c r="H1546" s="174" t="s">
        <v>3</v>
      </c>
      <c r="I1546" s="175"/>
      <c r="L1546" s="170"/>
      <c r="M1546" s="176"/>
      <c r="N1546" s="177"/>
      <c r="O1546" s="177"/>
      <c r="P1546" s="177"/>
      <c r="Q1546" s="177"/>
      <c r="R1546" s="177"/>
      <c r="S1546" s="177"/>
      <c r="T1546" s="178"/>
      <c r="AT1546" s="174" t="s">
        <v>154</v>
      </c>
      <c r="AU1546" s="174" t="s">
        <v>152</v>
      </c>
      <c r="AV1546" s="11" t="s">
        <v>23</v>
      </c>
      <c r="AW1546" s="11" t="s">
        <v>36</v>
      </c>
      <c r="AX1546" s="11" t="s">
        <v>72</v>
      </c>
      <c r="AY1546" s="174" t="s">
        <v>143</v>
      </c>
    </row>
    <row r="1547" spans="2:65" s="12" customFormat="1" x14ac:dyDescent="0.3">
      <c r="B1547" s="179"/>
      <c r="D1547" s="188" t="s">
        <v>154</v>
      </c>
      <c r="E1547" s="197" t="s">
        <v>3</v>
      </c>
      <c r="F1547" s="198" t="s">
        <v>2132</v>
      </c>
      <c r="H1547" s="199">
        <v>12</v>
      </c>
      <c r="I1547" s="183"/>
      <c r="L1547" s="179"/>
      <c r="M1547" s="184"/>
      <c r="N1547" s="185"/>
      <c r="O1547" s="185"/>
      <c r="P1547" s="185"/>
      <c r="Q1547" s="185"/>
      <c r="R1547" s="185"/>
      <c r="S1547" s="185"/>
      <c r="T1547" s="186"/>
      <c r="AT1547" s="180" t="s">
        <v>154</v>
      </c>
      <c r="AU1547" s="180" t="s">
        <v>152</v>
      </c>
      <c r="AV1547" s="12" t="s">
        <v>152</v>
      </c>
      <c r="AW1547" s="12" t="s">
        <v>36</v>
      </c>
      <c r="AX1547" s="12" t="s">
        <v>23</v>
      </c>
      <c r="AY1547" s="180" t="s">
        <v>143</v>
      </c>
    </row>
    <row r="1548" spans="2:65" s="1" customFormat="1" ht="31.5" customHeight="1" x14ac:dyDescent="0.3">
      <c r="B1548" s="158"/>
      <c r="C1548" s="159" t="s">
        <v>2133</v>
      </c>
      <c r="D1548" s="159" t="s">
        <v>146</v>
      </c>
      <c r="E1548" s="160" t="s">
        <v>2134</v>
      </c>
      <c r="F1548" s="161" t="s">
        <v>2135</v>
      </c>
      <c r="G1548" s="162" t="s">
        <v>149</v>
      </c>
      <c r="H1548" s="163">
        <v>12</v>
      </c>
      <c r="I1548" s="322">
        <v>0</v>
      </c>
      <c r="J1548" s="164">
        <f>ROUND(I1548*H1548,2)</f>
        <v>0</v>
      </c>
      <c r="K1548" s="161" t="s">
        <v>150</v>
      </c>
      <c r="L1548" s="34"/>
      <c r="M1548" s="165" t="s">
        <v>3</v>
      </c>
      <c r="N1548" s="166" t="s">
        <v>44</v>
      </c>
      <c r="O1548" s="35"/>
      <c r="P1548" s="167">
        <f>O1548*H1548</f>
        <v>0</v>
      </c>
      <c r="Q1548" s="167">
        <v>4.7280000000000003E-2</v>
      </c>
      <c r="R1548" s="167">
        <f>Q1548*H1548</f>
        <v>0.56736000000000009</v>
      </c>
      <c r="S1548" s="167">
        <v>0</v>
      </c>
      <c r="T1548" s="168">
        <f>S1548*H1548</f>
        <v>0</v>
      </c>
      <c r="AR1548" s="18" t="s">
        <v>247</v>
      </c>
      <c r="AT1548" s="18" t="s">
        <v>146</v>
      </c>
      <c r="AU1548" s="18" t="s">
        <v>152</v>
      </c>
      <c r="AY1548" s="18" t="s">
        <v>143</v>
      </c>
      <c r="BE1548" s="169">
        <f>IF(N1548="základní",J1548,0)</f>
        <v>0</v>
      </c>
      <c r="BF1548" s="169">
        <f>IF(N1548="snížená",J1548,0)</f>
        <v>0</v>
      </c>
      <c r="BG1548" s="169">
        <f>IF(N1548="zákl. přenesená",J1548,0)</f>
        <v>0</v>
      </c>
      <c r="BH1548" s="169">
        <f>IF(N1548="sníž. přenesená",J1548,0)</f>
        <v>0</v>
      </c>
      <c r="BI1548" s="169">
        <f>IF(N1548="nulová",J1548,0)</f>
        <v>0</v>
      </c>
      <c r="BJ1548" s="18" t="s">
        <v>152</v>
      </c>
      <c r="BK1548" s="169">
        <f>ROUND(I1548*H1548,2)</f>
        <v>0</v>
      </c>
      <c r="BL1548" s="18" t="s">
        <v>247</v>
      </c>
      <c r="BM1548" s="18" t="s">
        <v>2136</v>
      </c>
    </row>
    <row r="1549" spans="2:65" s="11" customFormat="1" x14ac:dyDescent="0.3">
      <c r="B1549" s="170"/>
      <c r="D1549" s="171" t="s">
        <v>154</v>
      </c>
      <c r="E1549" s="172" t="s">
        <v>3</v>
      </c>
      <c r="F1549" s="173" t="s">
        <v>548</v>
      </c>
      <c r="H1549" s="174" t="s">
        <v>3</v>
      </c>
      <c r="I1549" s="175"/>
      <c r="L1549" s="170"/>
      <c r="M1549" s="176"/>
      <c r="N1549" s="177"/>
      <c r="O1549" s="177"/>
      <c r="P1549" s="177"/>
      <c r="Q1549" s="177"/>
      <c r="R1549" s="177"/>
      <c r="S1549" s="177"/>
      <c r="T1549" s="178"/>
      <c r="AT1549" s="174" t="s">
        <v>154</v>
      </c>
      <c r="AU1549" s="174" t="s">
        <v>152</v>
      </c>
      <c r="AV1549" s="11" t="s">
        <v>23</v>
      </c>
      <c r="AW1549" s="11" t="s">
        <v>36</v>
      </c>
      <c r="AX1549" s="11" t="s">
        <v>72</v>
      </c>
      <c r="AY1549" s="174" t="s">
        <v>143</v>
      </c>
    </row>
    <row r="1550" spans="2:65" s="11" customFormat="1" x14ac:dyDescent="0.3">
      <c r="B1550" s="170"/>
      <c r="D1550" s="171" t="s">
        <v>154</v>
      </c>
      <c r="E1550" s="172" t="s">
        <v>3</v>
      </c>
      <c r="F1550" s="173" t="s">
        <v>2131</v>
      </c>
      <c r="H1550" s="174" t="s">
        <v>3</v>
      </c>
      <c r="I1550" s="175"/>
      <c r="L1550" s="170"/>
      <c r="M1550" s="176"/>
      <c r="N1550" s="177"/>
      <c r="O1550" s="177"/>
      <c r="P1550" s="177"/>
      <c r="Q1550" s="177"/>
      <c r="R1550" s="177"/>
      <c r="S1550" s="177"/>
      <c r="T1550" s="178"/>
      <c r="AT1550" s="174" t="s">
        <v>154</v>
      </c>
      <c r="AU1550" s="174" t="s">
        <v>152</v>
      </c>
      <c r="AV1550" s="11" t="s">
        <v>23</v>
      </c>
      <c r="AW1550" s="11" t="s">
        <v>36</v>
      </c>
      <c r="AX1550" s="11" t="s">
        <v>72</v>
      </c>
      <c r="AY1550" s="174" t="s">
        <v>143</v>
      </c>
    </row>
    <row r="1551" spans="2:65" s="12" customFormat="1" x14ac:dyDescent="0.3">
      <c r="B1551" s="179"/>
      <c r="D1551" s="188" t="s">
        <v>154</v>
      </c>
      <c r="E1551" s="197" t="s">
        <v>3</v>
      </c>
      <c r="F1551" s="198" t="s">
        <v>2132</v>
      </c>
      <c r="H1551" s="199">
        <v>12</v>
      </c>
      <c r="I1551" s="183"/>
      <c r="L1551" s="179"/>
      <c r="M1551" s="184"/>
      <c r="N1551" s="185"/>
      <c r="O1551" s="185"/>
      <c r="P1551" s="185"/>
      <c r="Q1551" s="185"/>
      <c r="R1551" s="185"/>
      <c r="S1551" s="185"/>
      <c r="T1551" s="186"/>
      <c r="AT1551" s="180" t="s">
        <v>154</v>
      </c>
      <c r="AU1551" s="180" t="s">
        <v>152</v>
      </c>
      <c r="AV1551" s="12" t="s">
        <v>152</v>
      </c>
      <c r="AW1551" s="12" t="s">
        <v>36</v>
      </c>
      <c r="AX1551" s="12" t="s">
        <v>23</v>
      </c>
      <c r="AY1551" s="180" t="s">
        <v>143</v>
      </c>
    </row>
    <row r="1552" spans="2:65" s="1" customFormat="1" ht="22.5" customHeight="1" x14ac:dyDescent="0.3">
      <c r="B1552" s="158"/>
      <c r="C1552" s="159" t="s">
        <v>2137</v>
      </c>
      <c r="D1552" s="159" t="s">
        <v>146</v>
      </c>
      <c r="E1552" s="160" t="s">
        <v>2138</v>
      </c>
      <c r="F1552" s="161" t="s">
        <v>2139</v>
      </c>
      <c r="G1552" s="162" t="s">
        <v>149</v>
      </c>
      <c r="H1552" s="163">
        <v>24</v>
      </c>
      <c r="I1552" s="322">
        <v>0</v>
      </c>
      <c r="J1552" s="164">
        <f>ROUND(I1552*H1552,2)</f>
        <v>0</v>
      </c>
      <c r="K1552" s="161" t="s">
        <v>150</v>
      </c>
      <c r="L1552" s="34"/>
      <c r="M1552" s="165" t="s">
        <v>3</v>
      </c>
      <c r="N1552" s="166" t="s">
        <v>44</v>
      </c>
      <c r="O1552" s="35"/>
      <c r="P1552" s="167">
        <f>O1552*H1552</f>
        <v>0</v>
      </c>
      <c r="Q1552" s="167">
        <v>2.0000000000000001E-4</v>
      </c>
      <c r="R1552" s="167">
        <f>Q1552*H1552</f>
        <v>4.8000000000000004E-3</v>
      </c>
      <c r="S1552" s="167">
        <v>0</v>
      </c>
      <c r="T1552" s="168">
        <f>S1552*H1552</f>
        <v>0</v>
      </c>
      <c r="AR1552" s="18" t="s">
        <v>247</v>
      </c>
      <c r="AT1552" s="18" t="s">
        <v>146</v>
      </c>
      <c r="AU1552" s="18" t="s">
        <v>152</v>
      </c>
      <c r="AY1552" s="18" t="s">
        <v>143</v>
      </c>
      <c r="BE1552" s="169">
        <f>IF(N1552="základní",J1552,0)</f>
        <v>0</v>
      </c>
      <c r="BF1552" s="169">
        <f>IF(N1552="snížená",J1552,0)</f>
        <v>0</v>
      </c>
      <c r="BG1552" s="169">
        <f>IF(N1552="zákl. přenesená",J1552,0)</f>
        <v>0</v>
      </c>
      <c r="BH1552" s="169">
        <f>IF(N1552="sníž. přenesená",J1552,0)</f>
        <v>0</v>
      </c>
      <c r="BI1552" s="169">
        <f>IF(N1552="nulová",J1552,0)</f>
        <v>0</v>
      </c>
      <c r="BJ1552" s="18" t="s">
        <v>152</v>
      </c>
      <c r="BK1552" s="169">
        <f>ROUND(I1552*H1552,2)</f>
        <v>0</v>
      </c>
      <c r="BL1552" s="18" t="s">
        <v>247</v>
      </c>
      <c r="BM1552" s="18" t="s">
        <v>2140</v>
      </c>
    </row>
    <row r="1553" spans="2:65" s="11" customFormat="1" x14ac:dyDescent="0.3">
      <c r="B1553" s="170"/>
      <c r="D1553" s="171" t="s">
        <v>154</v>
      </c>
      <c r="E1553" s="172" t="s">
        <v>3</v>
      </c>
      <c r="F1553" s="173" t="s">
        <v>2141</v>
      </c>
      <c r="H1553" s="174" t="s">
        <v>3</v>
      </c>
      <c r="I1553" s="175"/>
      <c r="L1553" s="170"/>
      <c r="M1553" s="176"/>
      <c r="N1553" s="177"/>
      <c r="O1553" s="177"/>
      <c r="P1553" s="177"/>
      <c r="Q1553" s="177"/>
      <c r="R1553" s="177"/>
      <c r="S1553" s="177"/>
      <c r="T1553" s="178"/>
      <c r="AT1553" s="174" t="s">
        <v>154</v>
      </c>
      <c r="AU1553" s="174" t="s">
        <v>152</v>
      </c>
      <c r="AV1553" s="11" t="s">
        <v>23</v>
      </c>
      <c r="AW1553" s="11" t="s">
        <v>36</v>
      </c>
      <c r="AX1553" s="11" t="s">
        <v>72</v>
      </c>
      <c r="AY1553" s="174" t="s">
        <v>143</v>
      </c>
    </row>
    <row r="1554" spans="2:65" s="11" customFormat="1" x14ac:dyDescent="0.3">
      <c r="B1554" s="170"/>
      <c r="D1554" s="171" t="s">
        <v>154</v>
      </c>
      <c r="E1554" s="172" t="s">
        <v>3</v>
      </c>
      <c r="F1554" s="173" t="s">
        <v>2142</v>
      </c>
      <c r="H1554" s="174" t="s">
        <v>3</v>
      </c>
      <c r="I1554" s="175"/>
      <c r="L1554" s="170"/>
      <c r="M1554" s="176"/>
      <c r="N1554" s="177"/>
      <c r="O1554" s="177"/>
      <c r="P1554" s="177"/>
      <c r="Q1554" s="177"/>
      <c r="R1554" s="177"/>
      <c r="S1554" s="177"/>
      <c r="T1554" s="178"/>
      <c r="AT1554" s="174" t="s">
        <v>154</v>
      </c>
      <c r="AU1554" s="174" t="s">
        <v>152</v>
      </c>
      <c r="AV1554" s="11" t="s">
        <v>23</v>
      </c>
      <c r="AW1554" s="11" t="s">
        <v>36</v>
      </c>
      <c r="AX1554" s="11" t="s">
        <v>72</v>
      </c>
      <c r="AY1554" s="174" t="s">
        <v>143</v>
      </c>
    </row>
    <row r="1555" spans="2:65" s="12" customFormat="1" x14ac:dyDescent="0.3">
      <c r="B1555" s="179"/>
      <c r="D1555" s="188" t="s">
        <v>154</v>
      </c>
      <c r="E1555" s="197" t="s">
        <v>3</v>
      </c>
      <c r="F1555" s="198" t="s">
        <v>2143</v>
      </c>
      <c r="H1555" s="199">
        <v>24</v>
      </c>
      <c r="I1555" s="183"/>
      <c r="L1555" s="179"/>
      <c r="M1555" s="184"/>
      <c r="N1555" s="185"/>
      <c r="O1555" s="185"/>
      <c r="P1555" s="185"/>
      <c r="Q1555" s="185"/>
      <c r="R1555" s="185"/>
      <c r="S1555" s="185"/>
      <c r="T1555" s="186"/>
      <c r="AT1555" s="180" t="s">
        <v>154</v>
      </c>
      <c r="AU1555" s="180" t="s">
        <v>152</v>
      </c>
      <c r="AV1555" s="12" t="s">
        <v>152</v>
      </c>
      <c r="AW1555" s="12" t="s">
        <v>36</v>
      </c>
      <c r="AX1555" s="12" t="s">
        <v>23</v>
      </c>
      <c r="AY1555" s="180" t="s">
        <v>143</v>
      </c>
    </row>
    <row r="1556" spans="2:65" s="1" customFormat="1" ht="31.5" customHeight="1" x14ac:dyDescent="0.3">
      <c r="B1556" s="158"/>
      <c r="C1556" s="159" t="s">
        <v>2144</v>
      </c>
      <c r="D1556" s="159" t="s">
        <v>146</v>
      </c>
      <c r="E1556" s="160" t="s">
        <v>2145</v>
      </c>
      <c r="F1556" s="161" t="s">
        <v>2146</v>
      </c>
      <c r="G1556" s="162" t="s">
        <v>149</v>
      </c>
      <c r="H1556" s="163">
        <v>60</v>
      </c>
      <c r="I1556" s="322">
        <v>0</v>
      </c>
      <c r="J1556" s="164">
        <f>ROUND(I1556*H1556,2)</f>
        <v>0</v>
      </c>
      <c r="K1556" s="161" t="s">
        <v>150</v>
      </c>
      <c r="L1556" s="34"/>
      <c r="M1556" s="165" t="s">
        <v>3</v>
      </c>
      <c r="N1556" s="166" t="s">
        <v>44</v>
      </c>
      <c r="O1556" s="35"/>
      <c r="P1556" s="167">
        <f>O1556*H1556</f>
        <v>0</v>
      </c>
      <c r="Q1556" s="167">
        <v>1.6100000000000001E-3</v>
      </c>
      <c r="R1556" s="167">
        <f>Q1556*H1556</f>
        <v>9.6600000000000005E-2</v>
      </c>
      <c r="S1556" s="167">
        <v>0</v>
      </c>
      <c r="T1556" s="168">
        <f>S1556*H1556</f>
        <v>0</v>
      </c>
      <c r="AR1556" s="18" t="s">
        <v>247</v>
      </c>
      <c r="AT1556" s="18" t="s">
        <v>146</v>
      </c>
      <c r="AU1556" s="18" t="s">
        <v>152</v>
      </c>
      <c r="AY1556" s="18" t="s">
        <v>143</v>
      </c>
      <c r="BE1556" s="169">
        <f>IF(N1556="základní",J1556,0)</f>
        <v>0</v>
      </c>
      <c r="BF1556" s="169">
        <f>IF(N1556="snížená",J1556,0)</f>
        <v>0</v>
      </c>
      <c r="BG1556" s="169">
        <f>IF(N1556="zákl. přenesená",J1556,0)</f>
        <v>0</v>
      </c>
      <c r="BH1556" s="169">
        <f>IF(N1556="sníž. přenesená",J1556,0)</f>
        <v>0</v>
      </c>
      <c r="BI1556" s="169">
        <f>IF(N1556="nulová",J1556,0)</f>
        <v>0</v>
      </c>
      <c r="BJ1556" s="18" t="s">
        <v>152</v>
      </c>
      <c r="BK1556" s="169">
        <f>ROUND(I1556*H1556,2)</f>
        <v>0</v>
      </c>
      <c r="BL1556" s="18" t="s">
        <v>247</v>
      </c>
      <c r="BM1556" s="18" t="s">
        <v>2147</v>
      </c>
    </row>
    <row r="1557" spans="2:65" s="11" customFormat="1" x14ac:dyDescent="0.3">
      <c r="B1557" s="170"/>
      <c r="D1557" s="171" t="s">
        <v>154</v>
      </c>
      <c r="E1557" s="172" t="s">
        <v>3</v>
      </c>
      <c r="F1557" s="173" t="s">
        <v>2148</v>
      </c>
      <c r="H1557" s="174" t="s">
        <v>3</v>
      </c>
      <c r="I1557" s="175"/>
      <c r="L1557" s="170"/>
      <c r="M1557" s="176"/>
      <c r="N1557" s="177"/>
      <c r="O1557" s="177"/>
      <c r="P1557" s="177"/>
      <c r="Q1557" s="177"/>
      <c r="R1557" s="177"/>
      <c r="S1557" s="177"/>
      <c r="T1557" s="178"/>
      <c r="AT1557" s="174" t="s">
        <v>154</v>
      </c>
      <c r="AU1557" s="174" t="s">
        <v>152</v>
      </c>
      <c r="AV1557" s="11" t="s">
        <v>23</v>
      </c>
      <c r="AW1557" s="11" t="s">
        <v>36</v>
      </c>
      <c r="AX1557" s="11" t="s">
        <v>72</v>
      </c>
      <c r="AY1557" s="174" t="s">
        <v>143</v>
      </c>
    </row>
    <row r="1558" spans="2:65" s="11" customFormat="1" x14ac:dyDescent="0.3">
      <c r="B1558" s="170"/>
      <c r="D1558" s="171" t="s">
        <v>154</v>
      </c>
      <c r="E1558" s="172" t="s">
        <v>3</v>
      </c>
      <c r="F1558" s="173" t="s">
        <v>2149</v>
      </c>
      <c r="H1558" s="174" t="s">
        <v>3</v>
      </c>
      <c r="I1558" s="175"/>
      <c r="L1558" s="170"/>
      <c r="M1558" s="176"/>
      <c r="N1558" s="177"/>
      <c r="O1558" s="177"/>
      <c r="P1558" s="177"/>
      <c r="Q1558" s="177"/>
      <c r="R1558" s="177"/>
      <c r="S1558" s="177"/>
      <c r="T1558" s="178"/>
      <c r="AT1558" s="174" t="s">
        <v>154</v>
      </c>
      <c r="AU1558" s="174" t="s">
        <v>152</v>
      </c>
      <c r="AV1558" s="11" t="s">
        <v>23</v>
      </c>
      <c r="AW1558" s="11" t="s">
        <v>36</v>
      </c>
      <c r="AX1558" s="11" t="s">
        <v>72</v>
      </c>
      <c r="AY1558" s="174" t="s">
        <v>143</v>
      </c>
    </row>
    <row r="1559" spans="2:65" s="12" customFormat="1" x14ac:dyDescent="0.3">
      <c r="B1559" s="179"/>
      <c r="D1559" s="188" t="s">
        <v>154</v>
      </c>
      <c r="E1559" s="197" t="s">
        <v>3</v>
      </c>
      <c r="F1559" s="198" t="s">
        <v>568</v>
      </c>
      <c r="H1559" s="199">
        <v>60</v>
      </c>
      <c r="I1559" s="183"/>
      <c r="L1559" s="179"/>
      <c r="M1559" s="184"/>
      <c r="N1559" s="185"/>
      <c r="O1559" s="185"/>
      <c r="P1559" s="185"/>
      <c r="Q1559" s="185"/>
      <c r="R1559" s="185"/>
      <c r="S1559" s="185"/>
      <c r="T1559" s="186"/>
      <c r="AT1559" s="180" t="s">
        <v>154</v>
      </c>
      <c r="AU1559" s="180" t="s">
        <v>152</v>
      </c>
      <c r="AV1559" s="12" t="s">
        <v>152</v>
      </c>
      <c r="AW1559" s="12" t="s">
        <v>36</v>
      </c>
      <c r="AX1559" s="12" t="s">
        <v>23</v>
      </c>
      <c r="AY1559" s="180" t="s">
        <v>143</v>
      </c>
    </row>
    <row r="1560" spans="2:65" s="1" customFormat="1" ht="22.5" customHeight="1" x14ac:dyDescent="0.3">
      <c r="B1560" s="158"/>
      <c r="C1560" s="159" t="s">
        <v>2150</v>
      </c>
      <c r="D1560" s="159" t="s">
        <v>146</v>
      </c>
      <c r="E1560" s="160" t="s">
        <v>2151</v>
      </c>
      <c r="F1560" s="161" t="s">
        <v>2152</v>
      </c>
      <c r="G1560" s="162" t="s">
        <v>149</v>
      </c>
      <c r="H1560" s="163">
        <v>251</v>
      </c>
      <c r="I1560" s="322">
        <v>0</v>
      </c>
      <c r="J1560" s="164">
        <f>ROUND(I1560*H1560,2)</f>
        <v>0</v>
      </c>
      <c r="K1560" s="161" t="s">
        <v>150</v>
      </c>
      <c r="L1560" s="34"/>
      <c r="M1560" s="165" t="s">
        <v>3</v>
      </c>
      <c r="N1560" s="166" t="s">
        <v>44</v>
      </c>
      <c r="O1560" s="35"/>
      <c r="P1560" s="167">
        <f>O1560*H1560</f>
        <v>0</v>
      </c>
      <c r="Q1560" s="167">
        <v>2.2380000000000001E-2</v>
      </c>
      <c r="R1560" s="167">
        <f>Q1560*H1560</f>
        <v>5.6173799999999998</v>
      </c>
      <c r="S1560" s="167">
        <v>0</v>
      </c>
      <c r="T1560" s="168">
        <f>S1560*H1560</f>
        <v>0</v>
      </c>
      <c r="AR1560" s="18" t="s">
        <v>247</v>
      </c>
      <c r="AT1560" s="18" t="s">
        <v>146</v>
      </c>
      <c r="AU1560" s="18" t="s">
        <v>152</v>
      </c>
      <c r="AY1560" s="18" t="s">
        <v>143</v>
      </c>
      <c r="BE1560" s="169">
        <f>IF(N1560="základní",J1560,0)</f>
        <v>0</v>
      </c>
      <c r="BF1560" s="169">
        <f>IF(N1560="snížená",J1560,0)</f>
        <v>0</v>
      </c>
      <c r="BG1560" s="169">
        <f>IF(N1560="zákl. přenesená",J1560,0)</f>
        <v>0</v>
      </c>
      <c r="BH1560" s="169">
        <f>IF(N1560="sníž. přenesená",J1560,0)</f>
        <v>0</v>
      </c>
      <c r="BI1560" s="169">
        <f>IF(N1560="nulová",J1560,0)</f>
        <v>0</v>
      </c>
      <c r="BJ1560" s="18" t="s">
        <v>152</v>
      </c>
      <c r="BK1560" s="169">
        <f>ROUND(I1560*H1560,2)</f>
        <v>0</v>
      </c>
      <c r="BL1560" s="18" t="s">
        <v>247</v>
      </c>
      <c r="BM1560" s="18" t="s">
        <v>2153</v>
      </c>
    </row>
    <row r="1561" spans="2:65" s="11" customFormat="1" x14ac:dyDescent="0.3">
      <c r="B1561" s="170"/>
      <c r="D1561" s="171" t="s">
        <v>154</v>
      </c>
      <c r="E1561" s="172" t="s">
        <v>3</v>
      </c>
      <c r="F1561" s="173" t="s">
        <v>2154</v>
      </c>
      <c r="H1561" s="174" t="s">
        <v>3</v>
      </c>
      <c r="I1561" s="175"/>
      <c r="L1561" s="170"/>
      <c r="M1561" s="176"/>
      <c r="N1561" s="177"/>
      <c r="O1561" s="177"/>
      <c r="P1561" s="177"/>
      <c r="Q1561" s="177"/>
      <c r="R1561" s="177"/>
      <c r="S1561" s="177"/>
      <c r="T1561" s="178"/>
      <c r="AT1561" s="174" t="s">
        <v>154</v>
      </c>
      <c r="AU1561" s="174" t="s">
        <v>152</v>
      </c>
      <c r="AV1561" s="11" t="s">
        <v>23</v>
      </c>
      <c r="AW1561" s="11" t="s">
        <v>36</v>
      </c>
      <c r="AX1561" s="11" t="s">
        <v>72</v>
      </c>
      <c r="AY1561" s="174" t="s">
        <v>143</v>
      </c>
    </row>
    <row r="1562" spans="2:65" s="12" customFormat="1" x14ac:dyDescent="0.3">
      <c r="B1562" s="179"/>
      <c r="D1562" s="171" t="s">
        <v>154</v>
      </c>
      <c r="E1562" s="180" t="s">
        <v>3</v>
      </c>
      <c r="F1562" s="181" t="s">
        <v>2155</v>
      </c>
      <c r="H1562" s="182">
        <v>182</v>
      </c>
      <c r="I1562" s="183"/>
      <c r="L1562" s="179"/>
      <c r="M1562" s="184"/>
      <c r="N1562" s="185"/>
      <c r="O1562" s="185"/>
      <c r="P1562" s="185"/>
      <c r="Q1562" s="185"/>
      <c r="R1562" s="185"/>
      <c r="S1562" s="185"/>
      <c r="T1562" s="186"/>
      <c r="AT1562" s="180" t="s">
        <v>154</v>
      </c>
      <c r="AU1562" s="180" t="s">
        <v>152</v>
      </c>
      <c r="AV1562" s="12" t="s">
        <v>152</v>
      </c>
      <c r="AW1562" s="12" t="s">
        <v>36</v>
      </c>
      <c r="AX1562" s="12" t="s">
        <v>72</v>
      </c>
      <c r="AY1562" s="180" t="s">
        <v>143</v>
      </c>
    </row>
    <row r="1563" spans="2:65" s="12" customFormat="1" x14ac:dyDescent="0.3">
      <c r="B1563" s="179"/>
      <c r="D1563" s="171" t="s">
        <v>154</v>
      </c>
      <c r="E1563" s="180" t="s">
        <v>3</v>
      </c>
      <c r="F1563" s="181" t="s">
        <v>2156</v>
      </c>
      <c r="H1563" s="182">
        <v>36.700000000000003</v>
      </c>
      <c r="I1563" s="183"/>
      <c r="L1563" s="179"/>
      <c r="M1563" s="184"/>
      <c r="N1563" s="185"/>
      <c r="O1563" s="185"/>
      <c r="P1563" s="185"/>
      <c r="Q1563" s="185"/>
      <c r="R1563" s="185"/>
      <c r="S1563" s="185"/>
      <c r="T1563" s="186"/>
      <c r="AT1563" s="180" t="s">
        <v>154</v>
      </c>
      <c r="AU1563" s="180" t="s">
        <v>152</v>
      </c>
      <c r="AV1563" s="12" t="s">
        <v>152</v>
      </c>
      <c r="AW1563" s="12" t="s">
        <v>36</v>
      </c>
      <c r="AX1563" s="12" t="s">
        <v>72</v>
      </c>
      <c r="AY1563" s="180" t="s">
        <v>143</v>
      </c>
    </row>
    <row r="1564" spans="2:65" s="11" customFormat="1" x14ac:dyDescent="0.3">
      <c r="B1564" s="170"/>
      <c r="D1564" s="171" t="s">
        <v>154</v>
      </c>
      <c r="E1564" s="172" t="s">
        <v>3</v>
      </c>
      <c r="F1564" s="173" t="s">
        <v>2157</v>
      </c>
      <c r="H1564" s="174" t="s">
        <v>3</v>
      </c>
      <c r="I1564" s="175"/>
      <c r="L1564" s="170"/>
      <c r="M1564" s="176"/>
      <c r="N1564" s="177"/>
      <c r="O1564" s="177"/>
      <c r="P1564" s="177"/>
      <c r="Q1564" s="177"/>
      <c r="R1564" s="177"/>
      <c r="S1564" s="177"/>
      <c r="T1564" s="178"/>
      <c r="AT1564" s="174" t="s">
        <v>154</v>
      </c>
      <c r="AU1564" s="174" t="s">
        <v>152</v>
      </c>
      <c r="AV1564" s="11" t="s">
        <v>23</v>
      </c>
      <c r="AW1564" s="11" t="s">
        <v>36</v>
      </c>
      <c r="AX1564" s="11" t="s">
        <v>72</v>
      </c>
      <c r="AY1564" s="174" t="s">
        <v>143</v>
      </c>
    </row>
    <row r="1565" spans="2:65" s="12" customFormat="1" x14ac:dyDescent="0.3">
      <c r="B1565" s="179"/>
      <c r="D1565" s="171" t="s">
        <v>154</v>
      </c>
      <c r="E1565" s="180" t="s">
        <v>3</v>
      </c>
      <c r="F1565" s="181" t="s">
        <v>2158</v>
      </c>
      <c r="H1565" s="182">
        <v>19.559999999999999</v>
      </c>
      <c r="I1565" s="183"/>
      <c r="L1565" s="179"/>
      <c r="M1565" s="184"/>
      <c r="N1565" s="185"/>
      <c r="O1565" s="185"/>
      <c r="P1565" s="185"/>
      <c r="Q1565" s="185"/>
      <c r="R1565" s="185"/>
      <c r="S1565" s="185"/>
      <c r="T1565" s="186"/>
      <c r="AT1565" s="180" t="s">
        <v>154</v>
      </c>
      <c r="AU1565" s="180" t="s">
        <v>152</v>
      </c>
      <c r="AV1565" s="12" t="s">
        <v>152</v>
      </c>
      <c r="AW1565" s="12" t="s">
        <v>36</v>
      </c>
      <c r="AX1565" s="12" t="s">
        <v>72</v>
      </c>
      <c r="AY1565" s="180" t="s">
        <v>143</v>
      </c>
    </row>
    <row r="1566" spans="2:65" s="11" customFormat="1" x14ac:dyDescent="0.3">
      <c r="B1566" s="170"/>
      <c r="D1566" s="171" t="s">
        <v>154</v>
      </c>
      <c r="E1566" s="172" t="s">
        <v>3</v>
      </c>
      <c r="F1566" s="173" t="s">
        <v>2159</v>
      </c>
      <c r="H1566" s="174" t="s">
        <v>3</v>
      </c>
      <c r="I1566" s="175"/>
      <c r="L1566" s="170"/>
      <c r="M1566" s="176"/>
      <c r="N1566" s="177"/>
      <c r="O1566" s="177"/>
      <c r="P1566" s="177"/>
      <c r="Q1566" s="177"/>
      <c r="R1566" s="177"/>
      <c r="S1566" s="177"/>
      <c r="T1566" s="178"/>
      <c r="AT1566" s="174" t="s">
        <v>154</v>
      </c>
      <c r="AU1566" s="174" t="s">
        <v>152</v>
      </c>
      <c r="AV1566" s="11" t="s">
        <v>23</v>
      </c>
      <c r="AW1566" s="11" t="s">
        <v>36</v>
      </c>
      <c r="AX1566" s="11" t="s">
        <v>72</v>
      </c>
      <c r="AY1566" s="174" t="s">
        <v>143</v>
      </c>
    </row>
    <row r="1567" spans="2:65" s="12" customFormat="1" x14ac:dyDescent="0.3">
      <c r="B1567" s="179"/>
      <c r="D1567" s="171" t="s">
        <v>154</v>
      </c>
      <c r="E1567" s="180" t="s">
        <v>3</v>
      </c>
      <c r="F1567" s="181" t="s">
        <v>2160</v>
      </c>
      <c r="H1567" s="182">
        <v>5.0999999999999996</v>
      </c>
      <c r="I1567" s="183"/>
      <c r="L1567" s="179"/>
      <c r="M1567" s="184"/>
      <c r="N1567" s="185"/>
      <c r="O1567" s="185"/>
      <c r="P1567" s="185"/>
      <c r="Q1567" s="185"/>
      <c r="R1567" s="185"/>
      <c r="S1567" s="185"/>
      <c r="T1567" s="186"/>
      <c r="AT1567" s="180" t="s">
        <v>154</v>
      </c>
      <c r="AU1567" s="180" t="s">
        <v>152</v>
      </c>
      <c r="AV1567" s="12" t="s">
        <v>152</v>
      </c>
      <c r="AW1567" s="12" t="s">
        <v>36</v>
      </c>
      <c r="AX1567" s="12" t="s">
        <v>72</v>
      </c>
      <c r="AY1567" s="180" t="s">
        <v>143</v>
      </c>
    </row>
    <row r="1568" spans="2:65" s="12" customFormat="1" x14ac:dyDescent="0.3">
      <c r="B1568" s="179"/>
      <c r="D1568" s="171" t="s">
        <v>154</v>
      </c>
      <c r="E1568" s="180" t="s">
        <v>3</v>
      </c>
      <c r="F1568" s="181" t="s">
        <v>2161</v>
      </c>
      <c r="H1568" s="182">
        <v>7.64</v>
      </c>
      <c r="I1568" s="183"/>
      <c r="L1568" s="179"/>
      <c r="M1568" s="184"/>
      <c r="N1568" s="185"/>
      <c r="O1568" s="185"/>
      <c r="P1568" s="185"/>
      <c r="Q1568" s="185"/>
      <c r="R1568" s="185"/>
      <c r="S1568" s="185"/>
      <c r="T1568" s="186"/>
      <c r="AT1568" s="180" t="s">
        <v>154</v>
      </c>
      <c r="AU1568" s="180" t="s">
        <v>152</v>
      </c>
      <c r="AV1568" s="12" t="s">
        <v>152</v>
      </c>
      <c r="AW1568" s="12" t="s">
        <v>36</v>
      </c>
      <c r="AX1568" s="12" t="s">
        <v>72</v>
      </c>
      <c r="AY1568" s="180" t="s">
        <v>143</v>
      </c>
    </row>
    <row r="1569" spans="2:65" s="13" customFormat="1" x14ac:dyDescent="0.3">
      <c r="B1569" s="187"/>
      <c r="D1569" s="188" t="s">
        <v>154</v>
      </c>
      <c r="E1569" s="189" t="s">
        <v>3</v>
      </c>
      <c r="F1569" s="190" t="s">
        <v>159</v>
      </c>
      <c r="H1569" s="191">
        <v>251</v>
      </c>
      <c r="I1569" s="192"/>
      <c r="L1569" s="187"/>
      <c r="M1569" s="193"/>
      <c r="N1569" s="194"/>
      <c r="O1569" s="194"/>
      <c r="P1569" s="194"/>
      <c r="Q1569" s="194"/>
      <c r="R1569" s="194"/>
      <c r="S1569" s="194"/>
      <c r="T1569" s="195"/>
      <c r="AT1569" s="196" t="s">
        <v>154</v>
      </c>
      <c r="AU1569" s="196" t="s">
        <v>152</v>
      </c>
      <c r="AV1569" s="13" t="s">
        <v>151</v>
      </c>
      <c r="AW1569" s="13" t="s">
        <v>36</v>
      </c>
      <c r="AX1569" s="13" t="s">
        <v>23</v>
      </c>
      <c r="AY1569" s="196" t="s">
        <v>143</v>
      </c>
    </row>
    <row r="1570" spans="2:65" s="1" customFormat="1" ht="22.5" customHeight="1" x14ac:dyDescent="0.3">
      <c r="B1570" s="158"/>
      <c r="C1570" s="159" t="s">
        <v>2162</v>
      </c>
      <c r="D1570" s="159" t="s">
        <v>146</v>
      </c>
      <c r="E1570" s="160" t="s">
        <v>2163</v>
      </c>
      <c r="F1570" s="161" t="s">
        <v>2164</v>
      </c>
      <c r="G1570" s="162" t="s">
        <v>149</v>
      </c>
      <c r="H1570" s="163">
        <v>25</v>
      </c>
      <c r="I1570" s="322">
        <v>0</v>
      </c>
      <c r="J1570" s="164">
        <f>ROUND(I1570*H1570,2)</f>
        <v>0</v>
      </c>
      <c r="K1570" s="161" t="s">
        <v>150</v>
      </c>
      <c r="L1570" s="34"/>
      <c r="M1570" s="165" t="s">
        <v>3</v>
      </c>
      <c r="N1570" s="166" t="s">
        <v>44</v>
      </c>
      <c r="O1570" s="35"/>
      <c r="P1570" s="167">
        <f>O1570*H1570</f>
        <v>0</v>
      </c>
      <c r="Q1570" s="167">
        <v>2.3009999999999999E-2</v>
      </c>
      <c r="R1570" s="167">
        <f>Q1570*H1570</f>
        <v>0.57524999999999993</v>
      </c>
      <c r="S1570" s="167">
        <v>0</v>
      </c>
      <c r="T1570" s="168">
        <f>S1570*H1570</f>
        <v>0</v>
      </c>
      <c r="AR1570" s="18" t="s">
        <v>247</v>
      </c>
      <c r="AT1570" s="18" t="s">
        <v>146</v>
      </c>
      <c r="AU1570" s="18" t="s">
        <v>152</v>
      </c>
      <c r="AY1570" s="18" t="s">
        <v>143</v>
      </c>
      <c r="BE1570" s="169">
        <f>IF(N1570="základní",J1570,0)</f>
        <v>0</v>
      </c>
      <c r="BF1570" s="169">
        <f>IF(N1570="snížená",J1570,0)</f>
        <v>0</v>
      </c>
      <c r="BG1570" s="169">
        <f>IF(N1570="zákl. přenesená",J1570,0)</f>
        <v>0</v>
      </c>
      <c r="BH1570" s="169">
        <f>IF(N1570="sníž. přenesená",J1570,0)</f>
        <v>0</v>
      </c>
      <c r="BI1570" s="169">
        <f>IF(N1570="nulová",J1570,0)</f>
        <v>0</v>
      </c>
      <c r="BJ1570" s="18" t="s">
        <v>152</v>
      </c>
      <c r="BK1570" s="169">
        <f>ROUND(I1570*H1570,2)</f>
        <v>0</v>
      </c>
      <c r="BL1570" s="18" t="s">
        <v>247</v>
      </c>
      <c r="BM1570" s="18" t="s">
        <v>2165</v>
      </c>
    </row>
    <row r="1571" spans="2:65" s="11" customFormat="1" x14ac:dyDescent="0.3">
      <c r="B1571" s="170"/>
      <c r="D1571" s="171" t="s">
        <v>154</v>
      </c>
      <c r="E1571" s="172" t="s">
        <v>3</v>
      </c>
      <c r="F1571" s="173" t="s">
        <v>1706</v>
      </c>
      <c r="H1571" s="174" t="s">
        <v>3</v>
      </c>
      <c r="I1571" s="175"/>
      <c r="L1571" s="170"/>
      <c r="M1571" s="176"/>
      <c r="N1571" s="177"/>
      <c r="O1571" s="177"/>
      <c r="P1571" s="177"/>
      <c r="Q1571" s="177"/>
      <c r="R1571" s="177"/>
      <c r="S1571" s="177"/>
      <c r="T1571" s="178"/>
      <c r="AT1571" s="174" t="s">
        <v>154</v>
      </c>
      <c r="AU1571" s="174" t="s">
        <v>152</v>
      </c>
      <c r="AV1571" s="11" t="s">
        <v>23</v>
      </c>
      <c r="AW1571" s="11" t="s">
        <v>36</v>
      </c>
      <c r="AX1571" s="11" t="s">
        <v>72</v>
      </c>
      <c r="AY1571" s="174" t="s">
        <v>143</v>
      </c>
    </row>
    <row r="1572" spans="2:65" s="12" customFormat="1" x14ac:dyDescent="0.3">
      <c r="B1572" s="179"/>
      <c r="D1572" s="188" t="s">
        <v>154</v>
      </c>
      <c r="E1572" s="197" t="s">
        <v>3</v>
      </c>
      <c r="F1572" s="198" t="s">
        <v>2166</v>
      </c>
      <c r="H1572" s="199">
        <v>25</v>
      </c>
      <c r="I1572" s="183"/>
      <c r="L1572" s="179"/>
      <c r="M1572" s="184"/>
      <c r="N1572" s="185"/>
      <c r="O1572" s="185"/>
      <c r="P1572" s="185"/>
      <c r="Q1572" s="185"/>
      <c r="R1572" s="185"/>
      <c r="S1572" s="185"/>
      <c r="T1572" s="186"/>
      <c r="AT1572" s="180" t="s">
        <v>154</v>
      </c>
      <c r="AU1572" s="180" t="s">
        <v>152</v>
      </c>
      <c r="AV1572" s="12" t="s">
        <v>152</v>
      </c>
      <c r="AW1572" s="12" t="s">
        <v>36</v>
      </c>
      <c r="AX1572" s="12" t="s">
        <v>23</v>
      </c>
      <c r="AY1572" s="180" t="s">
        <v>143</v>
      </c>
    </row>
    <row r="1573" spans="2:65" s="1" customFormat="1" ht="22.5" customHeight="1" x14ac:dyDescent="0.3">
      <c r="B1573" s="158"/>
      <c r="C1573" s="159" t="s">
        <v>2167</v>
      </c>
      <c r="D1573" s="159" t="s">
        <v>146</v>
      </c>
      <c r="E1573" s="160" t="s">
        <v>2168</v>
      </c>
      <c r="F1573" s="161" t="s">
        <v>2169</v>
      </c>
      <c r="G1573" s="162" t="s">
        <v>149</v>
      </c>
      <c r="H1573" s="163">
        <v>276</v>
      </c>
      <c r="I1573" s="322">
        <v>0</v>
      </c>
      <c r="J1573" s="164">
        <f>ROUND(I1573*H1573,2)</f>
        <v>0</v>
      </c>
      <c r="K1573" s="161" t="s">
        <v>150</v>
      </c>
      <c r="L1573" s="34"/>
      <c r="M1573" s="165" t="s">
        <v>3</v>
      </c>
      <c r="N1573" s="166" t="s">
        <v>44</v>
      </c>
      <c r="O1573" s="35"/>
      <c r="P1573" s="167">
        <f>O1573*H1573</f>
        <v>0</v>
      </c>
      <c r="Q1573" s="167">
        <v>1E-4</v>
      </c>
      <c r="R1573" s="167">
        <f>Q1573*H1573</f>
        <v>2.7600000000000003E-2</v>
      </c>
      <c r="S1573" s="167">
        <v>0</v>
      </c>
      <c r="T1573" s="168">
        <f>S1573*H1573</f>
        <v>0</v>
      </c>
      <c r="AR1573" s="18" t="s">
        <v>247</v>
      </c>
      <c r="AT1573" s="18" t="s">
        <v>146</v>
      </c>
      <c r="AU1573" s="18" t="s">
        <v>152</v>
      </c>
      <c r="AY1573" s="18" t="s">
        <v>143</v>
      </c>
      <c r="BE1573" s="169">
        <f>IF(N1573="základní",J1573,0)</f>
        <v>0</v>
      </c>
      <c r="BF1573" s="169">
        <f>IF(N1573="snížená",J1573,0)</f>
        <v>0</v>
      </c>
      <c r="BG1573" s="169">
        <f>IF(N1573="zákl. přenesená",J1573,0)</f>
        <v>0</v>
      </c>
      <c r="BH1573" s="169">
        <f>IF(N1573="sníž. přenesená",J1573,0)</f>
        <v>0</v>
      </c>
      <c r="BI1573" s="169">
        <f>IF(N1573="nulová",J1573,0)</f>
        <v>0</v>
      </c>
      <c r="BJ1573" s="18" t="s">
        <v>152</v>
      </c>
      <c r="BK1573" s="169">
        <f>ROUND(I1573*H1573,2)</f>
        <v>0</v>
      </c>
      <c r="BL1573" s="18" t="s">
        <v>247</v>
      </c>
      <c r="BM1573" s="18" t="s">
        <v>2170</v>
      </c>
    </row>
    <row r="1574" spans="2:65" s="11" customFormat="1" x14ac:dyDescent="0.3">
      <c r="B1574" s="170"/>
      <c r="D1574" s="171" t="s">
        <v>154</v>
      </c>
      <c r="E1574" s="172" t="s">
        <v>3</v>
      </c>
      <c r="F1574" s="173" t="s">
        <v>2171</v>
      </c>
      <c r="H1574" s="174" t="s">
        <v>3</v>
      </c>
      <c r="I1574" s="175"/>
      <c r="L1574" s="170"/>
      <c r="M1574" s="176"/>
      <c r="N1574" s="177"/>
      <c r="O1574" s="177"/>
      <c r="P1574" s="177"/>
      <c r="Q1574" s="177"/>
      <c r="R1574" s="177"/>
      <c r="S1574" s="177"/>
      <c r="T1574" s="178"/>
      <c r="AT1574" s="174" t="s">
        <v>154</v>
      </c>
      <c r="AU1574" s="174" t="s">
        <v>152</v>
      </c>
      <c r="AV1574" s="11" t="s">
        <v>23</v>
      </c>
      <c r="AW1574" s="11" t="s">
        <v>36</v>
      </c>
      <c r="AX1574" s="11" t="s">
        <v>72</v>
      </c>
      <c r="AY1574" s="174" t="s">
        <v>143</v>
      </c>
    </row>
    <row r="1575" spans="2:65" s="12" customFormat="1" x14ac:dyDescent="0.3">
      <c r="B1575" s="179"/>
      <c r="D1575" s="188" t="s">
        <v>154</v>
      </c>
      <c r="E1575" s="197" t="s">
        <v>3</v>
      </c>
      <c r="F1575" s="198" t="s">
        <v>2172</v>
      </c>
      <c r="H1575" s="199">
        <v>276</v>
      </c>
      <c r="I1575" s="183"/>
      <c r="L1575" s="179"/>
      <c r="M1575" s="184"/>
      <c r="N1575" s="185"/>
      <c r="O1575" s="185"/>
      <c r="P1575" s="185"/>
      <c r="Q1575" s="185"/>
      <c r="R1575" s="185"/>
      <c r="S1575" s="185"/>
      <c r="T1575" s="186"/>
      <c r="AT1575" s="180" t="s">
        <v>154</v>
      </c>
      <c r="AU1575" s="180" t="s">
        <v>152</v>
      </c>
      <c r="AV1575" s="12" t="s">
        <v>152</v>
      </c>
      <c r="AW1575" s="12" t="s">
        <v>36</v>
      </c>
      <c r="AX1575" s="12" t="s">
        <v>23</v>
      </c>
      <c r="AY1575" s="180" t="s">
        <v>143</v>
      </c>
    </row>
    <row r="1576" spans="2:65" s="1" customFormat="1" ht="22.5" customHeight="1" x14ac:dyDescent="0.3">
      <c r="B1576" s="158"/>
      <c r="C1576" s="159" t="s">
        <v>2173</v>
      </c>
      <c r="D1576" s="159" t="s">
        <v>146</v>
      </c>
      <c r="E1576" s="160" t="s">
        <v>2174</v>
      </c>
      <c r="F1576" s="161" t="s">
        <v>2175</v>
      </c>
      <c r="G1576" s="162" t="s">
        <v>402</v>
      </c>
      <c r="H1576" s="163">
        <v>49</v>
      </c>
      <c r="I1576" s="322">
        <v>0</v>
      </c>
      <c r="J1576" s="164">
        <f>ROUND(I1576*H1576,2)</f>
        <v>0</v>
      </c>
      <c r="K1576" s="161" t="s">
        <v>150</v>
      </c>
      <c r="L1576" s="34"/>
      <c r="M1576" s="165" t="s">
        <v>3</v>
      </c>
      <c r="N1576" s="166" t="s">
        <v>44</v>
      </c>
      <c r="O1576" s="35"/>
      <c r="P1576" s="167">
        <f>O1576*H1576</f>
        <v>0</v>
      </c>
      <c r="Q1576" s="167">
        <v>4.3800000000000002E-3</v>
      </c>
      <c r="R1576" s="167">
        <f>Q1576*H1576</f>
        <v>0.21462000000000001</v>
      </c>
      <c r="S1576" s="167">
        <v>0</v>
      </c>
      <c r="T1576" s="168">
        <f>S1576*H1576</f>
        <v>0</v>
      </c>
      <c r="AR1576" s="18" t="s">
        <v>247</v>
      </c>
      <c r="AT1576" s="18" t="s">
        <v>146</v>
      </c>
      <c r="AU1576" s="18" t="s">
        <v>152</v>
      </c>
      <c r="AY1576" s="18" t="s">
        <v>143</v>
      </c>
      <c r="BE1576" s="169">
        <f>IF(N1576="základní",J1576,0)</f>
        <v>0</v>
      </c>
      <c r="BF1576" s="169">
        <f>IF(N1576="snížená",J1576,0)</f>
        <v>0</v>
      </c>
      <c r="BG1576" s="169">
        <f>IF(N1576="zákl. přenesená",J1576,0)</f>
        <v>0</v>
      </c>
      <c r="BH1576" s="169">
        <f>IF(N1576="sníž. přenesená",J1576,0)</f>
        <v>0</v>
      </c>
      <c r="BI1576" s="169">
        <f>IF(N1576="nulová",J1576,0)</f>
        <v>0</v>
      </c>
      <c r="BJ1576" s="18" t="s">
        <v>152</v>
      </c>
      <c r="BK1576" s="169">
        <f>ROUND(I1576*H1576,2)</f>
        <v>0</v>
      </c>
      <c r="BL1576" s="18" t="s">
        <v>247</v>
      </c>
      <c r="BM1576" s="18" t="s">
        <v>2176</v>
      </c>
    </row>
    <row r="1577" spans="2:65" s="11" customFormat="1" x14ac:dyDescent="0.3">
      <c r="B1577" s="170"/>
      <c r="D1577" s="171" t="s">
        <v>154</v>
      </c>
      <c r="E1577" s="172" t="s">
        <v>3</v>
      </c>
      <c r="F1577" s="173" t="s">
        <v>2157</v>
      </c>
      <c r="H1577" s="174" t="s">
        <v>3</v>
      </c>
      <c r="I1577" s="175"/>
      <c r="L1577" s="170"/>
      <c r="M1577" s="176"/>
      <c r="N1577" s="177"/>
      <c r="O1577" s="177"/>
      <c r="P1577" s="177"/>
      <c r="Q1577" s="177"/>
      <c r="R1577" s="177"/>
      <c r="S1577" s="177"/>
      <c r="T1577" s="178"/>
      <c r="AT1577" s="174" t="s">
        <v>154</v>
      </c>
      <c r="AU1577" s="174" t="s">
        <v>152</v>
      </c>
      <c r="AV1577" s="11" t="s">
        <v>23</v>
      </c>
      <c r="AW1577" s="11" t="s">
        <v>36</v>
      </c>
      <c r="AX1577" s="11" t="s">
        <v>72</v>
      </c>
      <c r="AY1577" s="174" t="s">
        <v>143</v>
      </c>
    </row>
    <row r="1578" spans="2:65" s="12" customFormat="1" x14ac:dyDescent="0.3">
      <c r="B1578" s="179"/>
      <c r="D1578" s="188" t="s">
        <v>154</v>
      </c>
      <c r="E1578" s="197" t="s">
        <v>3</v>
      </c>
      <c r="F1578" s="198" t="s">
        <v>2177</v>
      </c>
      <c r="H1578" s="199">
        <v>49</v>
      </c>
      <c r="I1578" s="183"/>
      <c r="L1578" s="179"/>
      <c r="M1578" s="184"/>
      <c r="N1578" s="185"/>
      <c r="O1578" s="185"/>
      <c r="P1578" s="185"/>
      <c r="Q1578" s="185"/>
      <c r="R1578" s="185"/>
      <c r="S1578" s="185"/>
      <c r="T1578" s="186"/>
      <c r="AT1578" s="180" t="s">
        <v>154</v>
      </c>
      <c r="AU1578" s="180" t="s">
        <v>152</v>
      </c>
      <c r="AV1578" s="12" t="s">
        <v>152</v>
      </c>
      <c r="AW1578" s="12" t="s">
        <v>36</v>
      </c>
      <c r="AX1578" s="12" t="s">
        <v>23</v>
      </c>
      <c r="AY1578" s="180" t="s">
        <v>143</v>
      </c>
    </row>
    <row r="1579" spans="2:65" s="1" customFormat="1" ht="22.5" customHeight="1" x14ac:dyDescent="0.3">
      <c r="B1579" s="158"/>
      <c r="C1579" s="159" t="s">
        <v>2178</v>
      </c>
      <c r="D1579" s="159" t="s">
        <v>146</v>
      </c>
      <c r="E1579" s="160" t="s">
        <v>2179</v>
      </c>
      <c r="F1579" s="161" t="s">
        <v>2180</v>
      </c>
      <c r="G1579" s="162" t="s">
        <v>149</v>
      </c>
      <c r="H1579" s="163">
        <v>14.4</v>
      </c>
      <c r="I1579" s="322">
        <v>0</v>
      </c>
      <c r="J1579" s="164">
        <f>ROUND(I1579*H1579,2)</f>
        <v>0</v>
      </c>
      <c r="K1579" s="161" t="s">
        <v>150</v>
      </c>
      <c r="L1579" s="34"/>
      <c r="M1579" s="165" t="s">
        <v>3</v>
      </c>
      <c r="N1579" s="166" t="s">
        <v>44</v>
      </c>
      <c r="O1579" s="35"/>
      <c r="P1579" s="167">
        <f>O1579*H1579</f>
        <v>0</v>
      </c>
      <c r="Q1579" s="167">
        <v>0</v>
      </c>
      <c r="R1579" s="167">
        <f>Q1579*H1579</f>
        <v>0</v>
      </c>
      <c r="S1579" s="167">
        <v>0</v>
      </c>
      <c r="T1579" s="168">
        <f>S1579*H1579</f>
        <v>0</v>
      </c>
      <c r="AR1579" s="18" t="s">
        <v>247</v>
      </c>
      <c r="AT1579" s="18" t="s">
        <v>146</v>
      </c>
      <c r="AU1579" s="18" t="s">
        <v>152</v>
      </c>
      <c r="AY1579" s="18" t="s">
        <v>143</v>
      </c>
      <c r="BE1579" s="169">
        <f>IF(N1579="základní",J1579,0)</f>
        <v>0</v>
      </c>
      <c r="BF1579" s="169">
        <f>IF(N1579="snížená",J1579,0)</f>
        <v>0</v>
      </c>
      <c r="BG1579" s="169">
        <f>IF(N1579="zákl. přenesená",J1579,0)</f>
        <v>0</v>
      </c>
      <c r="BH1579" s="169">
        <f>IF(N1579="sníž. přenesená",J1579,0)</f>
        <v>0</v>
      </c>
      <c r="BI1579" s="169">
        <f>IF(N1579="nulová",J1579,0)</f>
        <v>0</v>
      </c>
      <c r="BJ1579" s="18" t="s">
        <v>152</v>
      </c>
      <c r="BK1579" s="169">
        <f>ROUND(I1579*H1579,2)</f>
        <v>0</v>
      </c>
      <c r="BL1579" s="18" t="s">
        <v>247</v>
      </c>
      <c r="BM1579" s="18" t="s">
        <v>2181</v>
      </c>
    </row>
    <row r="1580" spans="2:65" s="12" customFormat="1" x14ac:dyDescent="0.3">
      <c r="B1580" s="179"/>
      <c r="D1580" s="188" t="s">
        <v>154</v>
      </c>
      <c r="E1580" s="197" t="s">
        <v>3</v>
      </c>
      <c r="F1580" s="198" t="s">
        <v>2182</v>
      </c>
      <c r="H1580" s="199">
        <v>14.4</v>
      </c>
      <c r="I1580" s="183"/>
      <c r="L1580" s="179"/>
      <c r="M1580" s="184"/>
      <c r="N1580" s="185"/>
      <c r="O1580" s="185"/>
      <c r="P1580" s="185"/>
      <c r="Q1580" s="185"/>
      <c r="R1580" s="185"/>
      <c r="S1580" s="185"/>
      <c r="T1580" s="186"/>
      <c r="AT1580" s="180" t="s">
        <v>154</v>
      </c>
      <c r="AU1580" s="180" t="s">
        <v>152</v>
      </c>
      <c r="AV1580" s="12" t="s">
        <v>152</v>
      </c>
      <c r="AW1580" s="12" t="s">
        <v>36</v>
      </c>
      <c r="AX1580" s="12" t="s">
        <v>23</v>
      </c>
      <c r="AY1580" s="180" t="s">
        <v>143</v>
      </c>
    </row>
    <row r="1581" spans="2:65" s="1" customFormat="1" ht="31.5" customHeight="1" x14ac:dyDescent="0.3">
      <c r="B1581" s="158"/>
      <c r="C1581" s="159" t="s">
        <v>2183</v>
      </c>
      <c r="D1581" s="159" t="s">
        <v>146</v>
      </c>
      <c r="E1581" s="160" t="s">
        <v>2184</v>
      </c>
      <c r="F1581" s="161" t="s">
        <v>2185</v>
      </c>
      <c r="G1581" s="162" t="s">
        <v>149</v>
      </c>
      <c r="H1581" s="163">
        <v>20.100000000000001</v>
      </c>
      <c r="I1581" s="322">
        <v>0</v>
      </c>
      <c r="J1581" s="164">
        <f>ROUND(I1581*H1581,2)</f>
        <v>0</v>
      </c>
      <c r="K1581" s="161" t="s">
        <v>150</v>
      </c>
      <c r="L1581" s="34"/>
      <c r="M1581" s="165" t="s">
        <v>3</v>
      </c>
      <c r="N1581" s="166" t="s">
        <v>44</v>
      </c>
      <c r="O1581" s="35"/>
      <c r="P1581" s="167">
        <f>O1581*H1581</f>
        <v>0</v>
      </c>
      <c r="Q1581" s="167">
        <v>1.39E-3</v>
      </c>
      <c r="R1581" s="167">
        <f>Q1581*H1581</f>
        <v>2.7939000000000002E-2</v>
      </c>
      <c r="S1581" s="167">
        <v>0</v>
      </c>
      <c r="T1581" s="168">
        <f>S1581*H1581</f>
        <v>0</v>
      </c>
      <c r="AR1581" s="18" t="s">
        <v>151</v>
      </c>
      <c r="AT1581" s="18" t="s">
        <v>146</v>
      </c>
      <c r="AU1581" s="18" t="s">
        <v>152</v>
      </c>
      <c r="AY1581" s="18" t="s">
        <v>143</v>
      </c>
      <c r="BE1581" s="169">
        <f>IF(N1581="základní",J1581,0)</f>
        <v>0</v>
      </c>
      <c r="BF1581" s="169">
        <f>IF(N1581="snížená",J1581,0)</f>
        <v>0</v>
      </c>
      <c r="BG1581" s="169">
        <f>IF(N1581="zákl. přenesená",J1581,0)</f>
        <v>0</v>
      </c>
      <c r="BH1581" s="169">
        <f>IF(N1581="sníž. přenesená",J1581,0)</f>
        <v>0</v>
      </c>
      <c r="BI1581" s="169">
        <f>IF(N1581="nulová",J1581,0)</f>
        <v>0</v>
      </c>
      <c r="BJ1581" s="18" t="s">
        <v>152</v>
      </c>
      <c r="BK1581" s="169">
        <f>ROUND(I1581*H1581,2)</f>
        <v>0</v>
      </c>
      <c r="BL1581" s="18" t="s">
        <v>151</v>
      </c>
      <c r="BM1581" s="18" t="s">
        <v>2186</v>
      </c>
    </row>
    <row r="1582" spans="2:65" s="11" customFormat="1" x14ac:dyDescent="0.3">
      <c r="B1582" s="170"/>
      <c r="D1582" s="171" t="s">
        <v>154</v>
      </c>
      <c r="E1582" s="172" t="s">
        <v>3</v>
      </c>
      <c r="F1582" s="173" t="s">
        <v>2187</v>
      </c>
      <c r="H1582" s="174" t="s">
        <v>3</v>
      </c>
      <c r="I1582" s="175"/>
      <c r="L1582" s="170"/>
      <c r="M1582" s="176"/>
      <c r="N1582" s="177"/>
      <c r="O1582" s="177"/>
      <c r="P1582" s="177"/>
      <c r="Q1582" s="177"/>
      <c r="R1582" s="177"/>
      <c r="S1582" s="177"/>
      <c r="T1582" s="178"/>
      <c r="AT1582" s="174" t="s">
        <v>154</v>
      </c>
      <c r="AU1582" s="174" t="s">
        <v>152</v>
      </c>
      <c r="AV1582" s="11" t="s">
        <v>23</v>
      </c>
      <c r="AW1582" s="11" t="s">
        <v>36</v>
      </c>
      <c r="AX1582" s="11" t="s">
        <v>72</v>
      </c>
      <c r="AY1582" s="174" t="s">
        <v>143</v>
      </c>
    </row>
    <row r="1583" spans="2:65" s="12" customFormat="1" x14ac:dyDescent="0.3">
      <c r="B1583" s="179"/>
      <c r="D1583" s="171" t="s">
        <v>154</v>
      </c>
      <c r="E1583" s="180" t="s">
        <v>3</v>
      </c>
      <c r="F1583" s="181" t="s">
        <v>2188</v>
      </c>
      <c r="H1583" s="182">
        <v>20.100000000000001</v>
      </c>
      <c r="I1583" s="183"/>
      <c r="L1583" s="179"/>
      <c r="M1583" s="184"/>
      <c r="N1583" s="185"/>
      <c r="O1583" s="185"/>
      <c r="P1583" s="185"/>
      <c r="Q1583" s="185"/>
      <c r="R1583" s="185"/>
      <c r="S1583" s="185"/>
      <c r="T1583" s="186"/>
      <c r="AT1583" s="180" t="s">
        <v>154</v>
      </c>
      <c r="AU1583" s="180" t="s">
        <v>152</v>
      </c>
      <c r="AV1583" s="12" t="s">
        <v>152</v>
      </c>
      <c r="AW1583" s="12" t="s">
        <v>36</v>
      </c>
      <c r="AX1583" s="12" t="s">
        <v>23</v>
      </c>
      <c r="AY1583" s="180" t="s">
        <v>143</v>
      </c>
    </row>
    <row r="1584" spans="2:65" s="11" customFormat="1" x14ac:dyDescent="0.3">
      <c r="B1584" s="170"/>
      <c r="D1584" s="188" t="s">
        <v>154</v>
      </c>
      <c r="E1584" s="223" t="s">
        <v>3</v>
      </c>
      <c r="F1584" s="224" t="s">
        <v>2189</v>
      </c>
      <c r="H1584" s="225" t="s">
        <v>3</v>
      </c>
      <c r="I1584" s="175"/>
      <c r="L1584" s="170"/>
      <c r="M1584" s="176"/>
      <c r="N1584" s="177"/>
      <c r="O1584" s="177"/>
      <c r="P1584" s="177"/>
      <c r="Q1584" s="177"/>
      <c r="R1584" s="177"/>
      <c r="S1584" s="177"/>
      <c r="T1584" s="178"/>
      <c r="AT1584" s="174" t="s">
        <v>154</v>
      </c>
      <c r="AU1584" s="174" t="s">
        <v>152</v>
      </c>
      <c r="AV1584" s="11" t="s">
        <v>23</v>
      </c>
      <c r="AW1584" s="11" t="s">
        <v>36</v>
      </c>
      <c r="AX1584" s="11" t="s">
        <v>72</v>
      </c>
      <c r="AY1584" s="174" t="s">
        <v>143</v>
      </c>
    </row>
    <row r="1585" spans="2:65" s="1" customFormat="1" ht="22.5" customHeight="1" x14ac:dyDescent="0.3">
      <c r="B1585" s="158"/>
      <c r="C1585" s="211" t="s">
        <v>2190</v>
      </c>
      <c r="D1585" s="211" t="s">
        <v>295</v>
      </c>
      <c r="E1585" s="212" t="s">
        <v>2191</v>
      </c>
      <c r="F1585" s="213" t="s">
        <v>2192</v>
      </c>
      <c r="G1585" s="214" t="s">
        <v>149</v>
      </c>
      <c r="H1585" s="215">
        <v>21.5</v>
      </c>
      <c r="I1585" s="325">
        <v>0</v>
      </c>
      <c r="J1585" s="216">
        <f>ROUND(I1585*H1585,2)</f>
        <v>0</v>
      </c>
      <c r="K1585" s="213" t="s">
        <v>3</v>
      </c>
      <c r="L1585" s="217"/>
      <c r="M1585" s="218" t="s">
        <v>3</v>
      </c>
      <c r="N1585" s="219" t="s">
        <v>44</v>
      </c>
      <c r="O1585" s="35"/>
      <c r="P1585" s="167">
        <f>O1585*H1585</f>
        <v>0</v>
      </c>
      <c r="Q1585" s="167">
        <v>8.0000000000000002E-3</v>
      </c>
      <c r="R1585" s="167">
        <f>Q1585*H1585</f>
        <v>0.17200000000000001</v>
      </c>
      <c r="S1585" s="167">
        <v>0</v>
      </c>
      <c r="T1585" s="168">
        <f>S1585*H1585</f>
        <v>0</v>
      </c>
      <c r="AR1585" s="18" t="s">
        <v>191</v>
      </c>
      <c r="AT1585" s="18" t="s">
        <v>295</v>
      </c>
      <c r="AU1585" s="18" t="s">
        <v>152</v>
      </c>
      <c r="AY1585" s="18" t="s">
        <v>143</v>
      </c>
      <c r="BE1585" s="169">
        <f>IF(N1585="základní",J1585,0)</f>
        <v>0</v>
      </c>
      <c r="BF1585" s="169">
        <f>IF(N1585="snížená",J1585,0)</f>
        <v>0</v>
      </c>
      <c r="BG1585" s="169">
        <f>IF(N1585="zákl. přenesená",J1585,0)</f>
        <v>0</v>
      </c>
      <c r="BH1585" s="169">
        <f>IF(N1585="sníž. přenesená",J1585,0)</f>
        <v>0</v>
      </c>
      <c r="BI1585" s="169">
        <f>IF(N1585="nulová",J1585,0)</f>
        <v>0</v>
      </c>
      <c r="BJ1585" s="18" t="s">
        <v>152</v>
      </c>
      <c r="BK1585" s="169">
        <f>ROUND(I1585*H1585,2)</f>
        <v>0</v>
      </c>
      <c r="BL1585" s="18" t="s">
        <v>151</v>
      </c>
      <c r="BM1585" s="18" t="s">
        <v>2193</v>
      </c>
    </row>
    <row r="1586" spans="2:65" s="11" customFormat="1" x14ac:dyDescent="0.3">
      <c r="B1586" s="170"/>
      <c r="D1586" s="171" t="s">
        <v>154</v>
      </c>
      <c r="E1586" s="172" t="s">
        <v>3</v>
      </c>
      <c r="F1586" s="173" t="s">
        <v>2194</v>
      </c>
      <c r="H1586" s="174" t="s">
        <v>3</v>
      </c>
      <c r="I1586" s="175"/>
      <c r="L1586" s="170"/>
      <c r="M1586" s="176"/>
      <c r="N1586" s="177"/>
      <c r="O1586" s="177"/>
      <c r="P1586" s="177"/>
      <c r="Q1586" s="177"/>
      <c r="R1586" s="177"/>
      <c r="S1586" s="177"/>
      <c r="T1586" s="178"/>
      <c r="AT1586" s="174" t="s">
        <v>154</v>
      </c>
      <c r="AU1586" s="174" t="s">
        <v>152</v>
      </c>
      <c r="AV1586" s="11" t="s">
        <v>23</v>
      </c>
      <c r="AW1586" s="11" t="s">
        <v>36</v>
      </c>
      <c r="AX1586" s="11" t="s">
        <v>72</v>
      </c>
      <c r="AY1586" s="174" t="s">
        <v>143</v>
      </c>
    </row>
    <row r="1587" spans="2:65" s="11" customFormat="1" x14ac:dyDescent="0.3">
      <c r="B1587" s="170"/>
      <c r="D1587" s="171" t="s">
        <v>154</v>
      </c>
      <c r="E1587" s="172" t="s">
        <v>3</v>
      </c>
      <c r="F1587" s="173" t="s">
        <v>2195</v>
      </c>
      <c r="H1587" s="174" t="s">
        <v>3</v>
      </c>
      <c r="I1587" s="175"/>
      <c r="L1587" s="170"/>
      <c r="M1587" s="176"/>
      <c r="N1587" s="177"/>
      <c r="O1587" s="177"/>
      <c r="P1587" s="177"/>
      <c r="Q1587" s="177"/>
      <c r="R1587" s="177"/>
      <c r="S1587" s="177"/>
      <c r="T1587" s="178"/>
      <c r="AT1587" s="174" t="s">
        <v>154</v>
      </c>
      <c r="AU1587" s="174" t="s">
        <v>152</v>
      </c>
      <c r="AV1587" s="11" t="s">
        <v>23</v>
      </c>
      <c r="AW1587" s="11" t="s">
        <v>36</v>
      </c>
      <c r="AX1587" s="11" t="s">
        <v>72</v>
      </c>
      <c r="AY1587" s="174" t="s">
        <v>143</v>
      </c>
    </row>
    <row r="1588" spans="2:65" s="12" customFormat="1" x14ac:dyDescent="0.3">
      <c r="B1588" s="179"/>
      <c r="D1588" s="188" t="s">
        <v>154</v>
      </c>
      <c r="E1588" s="197" t="s">
        <v>3</v>
      </c>
      <c r="F1588" s="198" t="s">
        <v>2196</v>
      </c>
      <c r="H1588" s="199">
        <v>21.5</v>
      </c>
      <c r="I1588" s="183"/>
      <c r="L1588" s="179"/>
      <c r="M1588" s="184"/>
      <c r="N1588" s="185"/>
      <c r="O1588" s="185"/>
      <c r="P1588" s="185"/>
      <c r="Q1588" s="185"/>
      <c r="R1588" s="185"/>
      <c r="S1588" s="185"/>
      <c r="T1588" s="186"/>
      <c r="AT1588" s="180" t="s">
        <v>154</v>
      </c>
      <c r="AU1588" s="180" t="s">
        <v>152</v>
      </c>
      <c r="AV1588" s="12" t="s">
        <v>152</v>
      </c>
      <c r="AW1588" s="12" t="s">
        <v>36</v>
      </c>
      <c r="AX1588" s="12" t="s">
        <v>23</v>
      </c>
      <c r="AY1588" s="180" t="s">
        <v>143</v>
      </c>
    </row>
    <row r="1589" spans="2:65" s="1" customFormat="1" ht="22.5" customHeight="1" x14ac:dyDescent="0.3">
      <c r="B1589" s="158"/>
      <c r="C1589" s="159" t="s">
        <v>2197</v>
      </c>
      <c r="D1589" s="159" t="s">
        <v>146</v>
      </c>
      <c r="E1589" s="160" t="s">
        <v>2198</v>
      </c>
      <c r="F1589" s="161" t="s">
        <v>2199</v>
      </c>
      <c r="G1589" s="162" t="s">
        <v>173</v>
      </c>
      <c r="H1589" s="163">
        <v>15.319000000000001</v>
      </c>
      <c r="I1589" s="322">
        <v>0</v>
      </c>
      <c r="J1589" s="164">
        <f>ROUND(I1589*H1589,2)</f>
        <v>0</v>
      </c>
      <c r="K1589" s="161" t="s">
        <v>150</v>
      </c>
      <c r="L1589" s="34"/>
      <c r="M1589" s="165" t="s">
        <v>3</v>
      </c>
      <c r="N1589" s="166" t="s">
        <v>44</v>
      </c>
      <c r="O1589" s="35"/>
      <c r="P1589" s="167">
        <f>O1589*H1589</f>
        <v>0</v>
      </c>
      <c r="Q1589" s="167">
        <v>0</v>
      </c>
      <c r="R1589" s="167">
        <f>Q1589*H1589</f>
        <v>0</v>
      </c>
      <c r="S1589" s="167">
        <v>0</v>
      </c>
      <c r="T1589" s="168">
        <f>S1589*H1589</f>
        <v>0</v>
      </c>
      <c r="AR1589" s="18" t="s">
        <v>151</v>
      </c>
      <c r="AT1589" s="18" t="s">
        <v>146</v>
      </c>
      <c r="AU1589" s="18" t="s">
        <v>152</v>
      </c>
      <c r="AY1589" s="18" t="s">
        <v>143</v>
      </c>
      <c r="BE1589" s="169">
        <f>IF(N1589="základní",J1589,0)</f>
        <v>0</v>
      </c>
      <c r="BF1589" s="169">
        <f>IF(N1589="snížená",J1589,0)</f>
        <v>0</v>
      </c>
      <c r="BG1589" s="169">
        <f>IF(N1589="zákl. přenesená",J1589,0)</f>
        <v>0</v>
      </c>
      <c r="BH1589" s="169">
        <f>IF(N1589="sníž. přenesená",J1589,0)</f>
        <v>0</v>
      </c>
      <c r="BI1589" s="169">
        <f>IF(N1589="nulová",J1589,0)</f>
        <v>0</v>
      </c>
      <c r="BJ1589" s="18" t="s">
        <v>152</v>
      </c>
      <c r="BK1589" s="169">
        <f>ROUND(I1589*H1589,2)</f>
        <v>0</v>
      </c>
      <c r="BL1589" s="18" t="s">
        <v>151</v>
      </c>
      <c r="BM1589" s="18" t="s">
        <v>2200</v>
      </c>
    </row>
    <row r="1590" spans="2:65" s="1" customFormat="1" ht="31.5" customHeight="1" x14ac:dyDescent="0.3">
      <c r="B1590" s="158"/>
      <c r="C1590" s="159" t="s">
        <v>2201</v>
      </c>
      <c r="D1590" s="159" t="s">
        <v>146</v>
      </c>
      <c r="E1590" s="160" t="s">
        <v>2202</v>
      </c>
      <c r="F1590" s="161" t="s">
        <v>2203</v>
      </c>
      <c r="G1590" s="162" t="s">
        <v>3</v>
      </c>
      <c r="H1590" s="163">
        <v>1</v>
      </c>
      <c r="I1590" s="322">
        <v>0</v>
      </c>
      <c r="J1590" s="164">
        <f>ROUND(I1590*H1590,2)</f>
        <v>0</v>
      </c>
      <c r="K1590" s="161" t="s">
        <v>3</v>
      </c>
      <c r="L1590" s="34"/>
      <c r="M1590" s="165" t="s">
        <v>3</v>
      </c>
      <c r="N1590" s="166" t="s">
        <v>44</v>
      </c>
      <c r="O1590" s="35"/>
      <c r="P1590" s="167">
        <f>O1590*H1590</f>
        <v>0</v>
      </c>
      <c r="Q1590" s="167">
        <v>0</v>
      </c>
      <c r="R1590" s="167">
        <f>Q1590*H1590</f>
        <v>0</v>
      </c>
      <c r="S1590" s="167">
        <v>0</v>
      </c>
      <c r="T1590" s="168">
        <f>S1590*H1590</f>
        <v>0</v>
      </c>
      <c r="AR1590" s="18" t="s">
        <v>247</v>
      </c>
      <c r="AT1590" s="18" t="s">
        <v>146</v>
      </c>
      <c r="AU1590" s="18" t="s">
        <v>152</v>
      </c>
      <c r="AY1590" s="18" t="s">
        <v>143</v>
      </c>
      <c r="BE1590" s="169">
        <f>IF(N1590="základní",J1590,0)</f>
        <v>0</v>
      </c>
      <c r="BF1590" s="169">
        <f>IF(N1590="snížená",J1590,0)</f>
        <v>0</v>
      </c>
      <c r="BG1590" s="169">
        <f>IF(N1590="zákl. přenesená",J1590,0)</f>
        <v>0</v>
      </c>
      <c r="BH1590" s="169">
        <f>IF(N1590="sníž. přenesená",J1590,0)</f>
        <v>0</v>
      </c>
      <c r="BI1590" s="169">
        <f>IF(N1590="nulová",J1590,0)</f>
        <v>0</v>
      </c>
      <c r="BJ1590" s="18" t="s">
        <v>152</v>
      </c>
      <c r="BK1590" s="169">
        <f>ROUND(I1590*H1590,2)</f>
        <v>0</v>
      </c>
      <c r="BL1590" s="18" t="s">
        <v>247</v>
      </c>
      <c r="BM1590" s="18" t="s">
        <v>2204</v>
      </c>
    </row>
    <row r="1591" spans="2:65" s="10" customFormat="1" ht="29.85" customHeight="1" x14ac:dyDescent="0.3">
      <c r="B1591" s="144"/>
      <c r="D1591" s="155" t="s">
        <v>71</v>
      </c>
      <c r="E1591" s="156" t="s">
        <v>2205</v>
      </c>
      <c r="F1591" s="156" t="s">
        <v>2206</v>
      </c>
      <c r="I1591" s="147"/>
      <c r="J1591" s="157">
        <f>BK1591</f>
        <v>0</v>
      </c>
      <c r="L1591" s="144"/>
      <c r="M1591" s="149"/>
      <c r="N1591" s="150"/>
      <c r="O1591" s="150"/>
      <c r="P1591" s="151">
        <f>SUM(P1592:P1679)</f>
        <v>0</v>
      </c>
      <c r="Q1591" s="150"/>
      <c r="R1591" s="151">
        <f>SUM(R1592:R1679)</f>
        <v>0.52728600000000003</v>
      </c>
      <c r="S1591" s="150"/>
      <c r="T1591" s="152">
        <f>SUM(T1592:T1679)</f>
        <v>0</v>
      </c>
      <c r="AR1591" s="145" t="s">
        <v>152</v>
      </c>
      <c r="AT1591" s="153" t="s">
        <v>71</v>
      </c>
      <c r="AU1591" s="153" t="s">
        <v>23</v>
      </c>
      <c r="AY1591" s="145" t="s">
        <v>143</v>
      </c>
      <c r="BK1591" s="154">
        <f>SUM(BK1592:BK1679)</f>
        <v>0</v>
      </c>
    </row>
    <row r="1592" spans="2:65" s="1" customFormat="1" ht="22.5" customHeight="1" x14ac:dyDescent="0.3">
      <c r="B1592" s="158"/>
      <c r="C1592" s="159" t="s">
        <v>2207</v>
      </c>
      <c r="D1592" s="159" t="s">
        <v>146</v>
      </c>
      <c r="E1592" s="160" t="s">
        <v>2208</v>
      </c>
      <c r="F1592" s="161" t="s">
        <v>2209</v>
      </c>
      <c r="G1592" s="162" t="s">
        <v>402</v>
      </c>
      <c r="H1592" s="163">
        <v>54</v>
      </c>
      <c r="I1592" s="322">
        <v>0</v>
      </c>
      <c r="J1592" s="164">
        <f>ROUND(I1592*H1592,2)</f>
        <v>0</v>
      </c>
      <c r="K1592" s="161" t="s">
        <v>150</v>
      </c>
      <c r="L1592" s="34"/>
      <c r="M1592" s="165" t="s">
        <v>3</v>
      </c>
      <c r="N1592" s="166" t="s">
        <v>44</v>
      </c>
      <c r="O1592" s="35"/>
      <c r="P1592" s="167">
        <f>O1592*H1592</f>
        <v>0</v>
      </c>
      <c r="Q1592" s="167">
        <v>0</v>
      </c>
      <c r="R1592" s="167">
        <f>Q1592*H1592</f>
        <v>0</v>
      </c>
      <c r="S1592" s="167">
        <v>0</v>
      </c>
      <c r="T1592" s="168">
        <f>S1592*H1592</f>
        <v>0</v>
      </c>
      <c r="AR1592" s="18" t="s">
        <v>247</v>
      </c>
      <c r="AT1592" s="18" t="s">
        <v>146</v>
      </c>
      <c r="AU1592" s="18" t="s">
        <v>152</v>
      </c>
      <c r="AY1592" s="18" t="s">
        <v>143</v>
      </c>
      <c r="BE1592" s="169">
        <f>IF(N1592="základní",J1592,0)</f>
        <v>0</v>
      </c>
      <c r="BF1592" s="169">
        <f>IF(N1592="snížená",J1592,0)</f>
        <v>0</v>
      </c>
      <c r="BG1592" s="169">
        <f>IF(N1592="zákl. přenesená",J1592,0)</f>
        <v>0</v>
      </c>
      <c r="BH1592" s="169">
        <f>IF(N1592="sníž. přenesená",J1592,0)</f>
        <v>0</v>
      </c>
      <c r="BI1592" s="169">
        <f>IF(N1592="nulová",J1592,0)</f>
        <v>0</v>
      </c>
      <c r="BJ1592" s="18" t="s">
        <v>152</v>
      </c>
      <c r="BK1592" s="169">
        <f>ROUND(I1592*H1592,2)</f>
        <v>0</v>
      </c>
      <c r="BL1592" s="18" t="s">
        <v>247</v>
      </c>
      <c r="BM1592" s="18" t="s">
        <v>2210</v>
      </c>
    </row>
    <row r="1593" spans="2:65" s="11" customFormat="1" x14ac:dyDescent="0.3">
      <c r="B1593" s="170"/>
      <c r="D1593" s="171" t="s">
        <v>154</v>
      </c>
      <c r="E1593" s="172" t="s">
        <v>3</v>
      </c>
      <c r="F1593" s="173" t="s">
        <v>2211</v>
      </c>
      <c r="H1593" s="174" t="s">
        <v>3</v>
      </c>
      <c r="I1593" s="175"/>
      <c r="L1593" s="170"/>
      <c r="M1593" s="176"/>
      <c r="N1593" s="177"/>
      <c r="O1593" s="177"/>
      <c r="P1593" s="177"/>
      <c r="Q1593" s="177"/>
      <c r="R1593" s="177"/>
      <c r="S1593" s="177"/>
      <c r="T1593" s="178"/>
      <c r="AT1593" s="174" t="s">
        <v>154</v>
      </c>
      <c r="AU1593" s="174" t="s">
        <v>152</v>
      </c>
      <c r="AV1593" s="11" t="s">
        <v>23</v>
      </c>
      <c r="AW1593" s="11" t="s">
        <v>36</v>
      </c>
      <c r="AX1593" s="11" t="s">
        <v>72</v>
      </c>
      <c r="AY1593" s="174" t="s">
        <v>143</v>
      </c>
    </row>
    <row r="1594" spans="2:65" s="11" customFormat="1" x14ac:dyDescent="0.3">
      <c r="B1594" s="170"/>
      <c r="D1594" s="171" t="s">
        <v>154</v>
      </c>
      <c r="E1594" s="172" t="s">
        <v>3</v>
      </c>
      <c r="F1594" s="173" t="s">
        <v>2212</v>
      </c>
      <c r="H1594" s="174" t="s">
        <v>3</v>
      </c>
      <c r="I1594" s="175"/>
      <c r="L1594" s="170"/>
      <c r="M1594" s="176"/>
      <c r="N1594" s="177"/>
      <c r="O1594" s="177"/>
      <c r="P1594" s="177"/>
      <c r="Q1594" s="177"/>
      <c r="R1594" s="177"/>
      <c r="S1594" s="177"/>
      <c r="T1594" s="178"/>
      <c r="AT1594" s="174" t="s">
        <v>154</v>
      </c>
      <c r="AU1594" s="174" t="s">
        <v>152</v>
      </c>
      <c r="AV1594" s="11" t="s">
        <v>23</v>
      </c>
      <c r="AW1594" s="11" t="s">
        <v>36</v>
      </c>
      <c r="AX1594" s="11" t="s">
        <v>72</v>
      </c>
      <c r="AY1594" s="174" t="s">
        <v>143</v>
      </c>
    </row>
    <row r="1595" spans="2:65" s="12" customFormat="1" x14ac:dyDescent="0.3">
      <c r="B1595" s="179"/>
      <c r="D1595" s="188" t="s">
        <v>154</v>
      </c>
      <c r="E1595" s="197" t="s">
        <v>3</v>
      </c>
      <c r="F1595" s="198" t="s">
        <v>2213</v>
      </c>
      <c r="H1595" s="199">
        <v>54</v>
      </c>
      <c r="I1595" s="183"/>
      <c r="L1595" s="179"/>
      <c r="M1595" s="184"/>
      <c r="N1595" s="185"/>
      <c r="O1595" s="185"/>
      <c r="P1595" s="185"/>
      <c r="Q1595" s="185"/>
      <c r="R1595" s="185"/>
      <c r="S1595" s="185"/>
      <c r="T1595" s="186"/>
      <c r="AT1595" s="180" t="s">
        <v>154</v>
      </c>
      <c r="AU1595" s="180" t="s">
        <v>152</v>
      </c>
      <c r="AV1595" s="12" t="s">
        <v>152</v>
      </c>
      <c r="AW1595" s="12" t="s">
        <v>36</v>
      </c>
      <c r="AX1595" s="12" t="s">
        <v>23</v>
      </c>
      <c r="AY1595" s="180" t="s">
        <v>143</v>
      </c>
    </row>
    <row r="1596" spans="2:65" s="1" customFormat="1" ht="22.5" customHeight="1" x14ac:dyDescent="0.3">
      <c r="B1596" s="158"/>
      <c r="C1596" s="159" t="s">
        <v>2214</v>
      </c>
      <c r="D1596" s="159" t="s">
        <v>146</v>
      </c>
      <c r="E1596" s="160" t="s">
        <v>2215</v>
      </c>
      <c r="F1596" s="161" t="s">
        <v>2216</v>
      </c>
      <c r="G1596" s="162" t="s">
        <v>402</v>
      </c>
      <c r="H1596" s="163">
        <v>14</v>
      </c>
      <c r="I1596" s="322">
        <v>0</v>
      </c>
      <c r="J1596" s="164">
        <f>ROUND(I1596*H1596,2)</f>
        <v>0</v>
      </c>
      <c r="K1596" s="161" t="s">
        <v>150</v>
      </c>
      <c r="L1596" s="34"/>
      <c r="M1596" s="165" t="s">
        <v>3</v>
      </c>
      <c r="N1596" s="166" t="s">
        <v>44</v>
      </c>
      <c r="O1596" s="35"/>
      <c r="P1596" s="167">
        <f>O1596*H1596</f>
        <v>0</v>
      </c>
      <c r="Q1596" s="167">
        <v>0</v>
      </c>
      <c r="R1596" s="167">
        <f>Q1596*H1596</f>
        <v>0</v>
      </c>
      <c r="S1596" s="167">
        <v>0</v>
      </c>
      <c r="T1596" s="168">
        <f>S1596*H1596</f>
        <v>0</v>
      </c>
      <c r="AR1596" s="18" t="s">
        <v>247</v>
      </c>
      <c r="AT1596" s="18" t="s">
        <v>146</v>
      </c>
      <c r="AU1596" s="18" t="s">
        <v>152</v>
      </c>
      <c r="AY1596" s="18" t="s">
        <v>143</v>
      </c>
      <c r="BE1596" s="169">
        <f>IF(N1596="základní",J1596,0)</f>
        <v>0</v>
      </c>
      <c r="BF1596" s="169">
        <f>IF(N1596="snížená",J1596,0)</f>
        <v>0</v>
      </c>
      <c r="BG1596" s="169">
        <f>IF(N1596="zákl. přenesená",J1596,0)</f>
        <v>0</v>
      </c>
      <c r="BH1596" s="169">
        <f>IF(N1596="sníž. přenesená",J1596,0)</f>
        <v>0</v>
      </c>
      <c r="BI1596" s="169">
        <f>IF(N1596="nulová",J1596,0)</f>
        <v>0</v>
      </c>
      <c r="BJ1596" s="18" t="s">
        <v>152</v>
      </c>
      <c r="BK1596" s="169">
        <f>ROUND(I1596*H1596,2)</f>
        <v>0</v>
      </c>
      <c r="BL1596" s="18" t="s">
        <v>247</v>
      </c>
      <c r="BM1596" s="18" t="s">
        <v>2217</v>
      </c>
    </row>
    <row r="1597" spans="2:65" s="11" customFormat="1" x14ac:dyDescent="0.3">
      <c r="B1597" s="170"/>
      <c r="D1597" s="171" t="s">
        <v>154</v>
      </c>
      <c r="E1597" s="172" t="s">
        <v>3</v>
      </c>
      <c r="F1597" s="173" t="s">
        <v>2211</v>
      </c>
      <c r="H1597" s="174" t="s">
        <v>3</v>
      </c>
      <c r="I1597" s="175"/>
      <c r="L1597" s="170"/>
      <c r="M1597" s="176"/>
      <c r="N1597" s="177"/>
      <c r="O1597" s="177"/>
      <c r="P1597" s="177"/>
      <c r="Q1597" s="177"/>
      <c r="R1597" s="177"/>
      <c r="S1597" s="177"/>
      <c r="T1597" s="178"/>
      <c r="AT1597" s="174" t="s">
        <v>154</v>
      </c>
      <c r="AU1597" s="174" t="s">
        <v>152</v>
      </c>
      <c r="AV1597" s="11" t="s">
        <v>23</v>
      </c>
      <c r="AW1597" s="11" t="s">
        <v>36</v>
      </c>
      <c r="AX1597" s="11" t="s">
        <v>72</v>
      </c>
      <c r="AY1597" s="174" t="s">
        <v>143</v>
      </c>
    </row>
    <row r="1598" spans="2:65" s="11" customFormat="1" x14ac:dyDescent="0.3">
      <c r="B1598" s="170"/>
      <c r="D1598" s="171" t="s">
        <v>154</v>
      </c>
      <c r="E1598" s="172" t="s">
        <v>3</v>
      </c>
      <c r="F1598" s="173" t="s">
        <v>2218</v>
      </c>
      <c r="H1598" s="174" t="s">
        <v>3</v>
      </c>
      <c r="I1598" s="175"/>
      <c r="L1598" s="170"/>
      <c r="M1598" s="176"/>
      <c r="N1598" s="177"/>
      <c r="O1598" s="177"/>
      <c r="P1598" s="177"/>
      <c r="Q1598" s="177"/>
      <c r="R1598" s="177"/>
      <c r="S1598" s="177"/>
      <c r="T1598" s="178"/>
      <c r="AT1598" s="174" t="s">
        <v>154</v>
      </c>
      <c r="AU1598" s="174" t="s">
        <v>152</v>
      </c>
      <c r="AV1598" s="11" t="s">
        <v>23</v>
      </c>
      <c r="AW1598" s="11" t="s">
        <v>36</v>
      </c>
      <c r="AX1598" s="11" t="s">
        <v>72</v>
      </c>
      <c r="AY1598" s="174" t="s">
        <v>143</v>
      </c>
    </row>
    <row r="1599" spans="2:65" s="12" customFormat="1" x14ac:dyDescent="0.3">
      <c r="B1599" s="179"/>
      <c r="D1599" s="188" t="s">
        <v>154</v>
      </c>
      <c r="E1599" s="197" t="s">
        <v>3</v>
      </c>
      <c r="F1599" s="198" t="s">
        <v>2219</v>
      </c>
      <c r="H1599" s="199">
        <v>14</v>
      </c>
      <c r="I1599" s="183"/>
      <c r="L1599" s="179"/>
      <c r="M1599" s="184"/>
      <c r="N1599" s="185"/>
      <c r="O1599" s="185"/>
      <c r="P1599" s="185"/>
      <c r="Q1599" s="185"/>
      <c r="R1599" s="185"/>
      <c r="S1599" s="185"/>
      <c r="T1599" s="186"/>
      <c r="AT1599" s="180" t="s">
        <v>154</v>
      </c>
      <c r="AU1599" s="180" t="s">
        <v>152</v>
      </c>
      <c r="AV1599" s="12" t="s">
        <v>152</v>
      </c>
      <c r="AW1599" s="12" t="s">
        <v>36</v>
      </c>
      <c r="AX1599" s="12" t="s">
        <v>23</v>
      </c>
      <c r="AY1599" s="180" t="s">
        <v>143</v>
      </c>
    </row>
    <row r="1600" spans="2:65" s="1" customFormat="1" ht="22.5" customHeight="1" x14ac:dyDescent="0.3">
      <c r="B1600" s="158"/>
      <c r="C1600" s="159" t="s">
        <v>2220</v>
      </c>
      <c r="D1600" s="159" t="s">
        <v>146</v>
      </c>
      <c r="E1600" s="160" t="s">
        <v>2221</v>
      </c>
      <c r="F1600" s="161" t="s">
        <v>2222</v>
      </c>
      <c r="G1600" s="162" t="s">
        <v>402</v>
      </c>
      <c r="H1600" s="163">
        <v>29.6</v>
      </c>
      <c r="I1600" s="322">
        <v>0</v>
      </c>
      <c r="J1600" s="164">
        <f>ROUND(I1600*H1600,2)</f>
        <v>0</v>
      </c>
      <c r="K1600" s="161" t="s">
        <v>150</v>
      </c>
      <c r="L1600" s="34"/>
      <c r="M1600" s="165" t="s">
        <v>3</v>
      </c>
      <c r="N1600" s="166" t="s">
        <v>44</v>
      </c>
      <c r="O1600" s="35"/>
      <c r="P1600" s="167">
        <f>O1600*H1600</f>
        <v>0</v>
      </c>
      <c r="Q1600" s="167">
        <v>7.9000000000000001E-4</v>
      </c>
      <c r="R1600" s="167">
        <f>Q1600*H1600</f>
        <v>2.3384000000000002E-2</v>
      </c>
      <c r="S1600" s="167">
        <v>0</v>
      </c>
      <c r="T1600" s="168">
        <f>S1600*H1600</f>
        <v>0</v>
      </c>
      <c r="AR1600" s="18" t="s">
        <v>247</v>
      </c>
      <c r="AT1600" s="18" t="s">
        <v>146</v>
      </c>
      <c r="AU1600" s="18" t="s">
        <v>152</v>
      </c>
      <c r="AY1600" s="18" t="s">
        <v>143</v>
      </c>
      <c r="BE1600" s="169">
        <f>IF(N1600="základní",J1600,0)</f>
        <v>0</v>
      </c>
      <c r="BF1600" s="169">
        <f>IF(N1600="snížená",J1600,0)</f>
        <v>0</v>
      </c>
      <c r="BG1600" s="169">
        <f>IF(N1600="zákl. přenesená",J1600,0)</f>
        <v>0</v>
      </c>
      <c r="BH1600" s="169">
        <f>IF(N1600="sníž. přenesená",J1600,0)</f>
        <v>0</v>
      </c>
      <c r="BI1600" s="169">
        <f>IF(N1600="nulová",J1600,0)</f>
        <v>0</v>
      </c>
      <c r="BJ1600" s="18" t="s">
        <v>152</v>
      </c>
      <c r="BK1600" s="169">
        <f>ROUND(I1600*H1600,2)</f>
        <v>0</v>
      </c>
      <c r="BL1600" s="18" t="s">
        <v>247</v>
      </c>
      <c r="BM1600" s="18" t="s">
        <v>2223</v>
      </c>
    </row>
    <row r="1601" spans="2:65" s="11" customFormat="1" x14ac:dyDescent="0.3">
      <c r="B1601" s="170"/>
      <c r="D1601" s="171" t="s">
        <v>154</v>
      </c>
      <c r="E1601" s="172" t="s">
        <v>3</v>
      </c>
      <c r="F1601" s="173" t="s">
        <v>2224</v>
      </c>
      <c r="H1601" s="174" t="s">
        <v>3</v>
      </c>
      <c r="I1601" s="175"/>
      <c r="L1601" s="170"/>
      <c r="M1601" s="176"/>
      <c r="N1601" s="177"/>
      <c r="O1601" s="177"/>
      <c r="P1601" s="177"/>
      <c r="Q1601" s="177"/>
      <c r="R1601" s="177"/>
      <c r="S1601" s="177"/>
      <c r="T1601" s="178"/>
      <c r="AT1601" s="174" t="s">
        <v>154</v>
      </c>
      <c r="AU1601" s="174" t="s">
        <v>152</v>
      </c>
      <c r="AV1601" s="11" t="s">
        <v>23</v>
      </c>
      <c r="AW1601" s="11" t="s">
        <v>36</v>
      </c>
      <c r="AX1601" s="11" t="s">
        <v>72</v>
      </c>
      <c r="AY1601" s="174" t="s">
        <v>143</v>
      </c>
    </row>
    <row r="1602" spans="2:65" s="11" customFormat="1" x14ac:dyDescent="0.3">
      <c r="B1602" s="170"/>
      <c r="D1602" s="171" t="s">
        <v>154</v>
      </c>
      <c r="E1602" s="172" t="s">
        <v>3</v>
      </c>
      <c r="F1602" s="173" t="s">
        <v>2225</v>
      </c>
      <c r="H1602" s="174" t="s">
        <v>3</v>
      </c>
      <c r="I1602" s="175"/>
      <c r="L1602" s="170"/>
      <c r="M1602" s="176"/>
      <c r="N1602" s="177"/>
      <c r="O1602" s="177"/>
      <c r="P1602" s="177"/>
      <c r="Q1602" s="177"/>
      <c r="R1602" s="177"/>
      <c r="S1602" s="177"/>
      <c r="T1602" s="178"/>
      <c r="AT1602" s="174" t="s">
        <v>154</v>
      </c>
      <c r="AU1602" s="174" t="s">
        <v>152</v>
      </c>
      <c r="AV1602" s="11" t="s">
        <v>23</v>
      </c>
      <c r="AW1602" s="11" t="s">
        <v>36</v>
      </c>
      <c r="AX1602" s="11" t="s">
        <v>72</v>
      </c>
      <c r="AY1602" s="174" t="s">
        <v>143</v>
      </c>
    </row>
    <row r="1603" spans="2:65" s="11" customFormat="1" x14ac:dyDescent="0.3">
      <c r="B1603" s="170"/>
      <c r="D1603" s="171" t="s">
        <v>154</v>
      </c>
      <c r="E1603" s="172" t="s">
        <v>3</v>
      </c>
      <c r="F1603" s="173" t="s">
        <v>2226</v>
      </c>
      <c r="H1603" s="174" t="s">
        <v>3</v>
      </c>
      <c r="I1603" s="175"/>
      <c r="L1603" s="170"/>
      <c r="M1603" s="176"/>
      <c r="N1603" s="177"/>
      <c r="O1603" s="177"/>
      <c r="P1603" s="177"/>
      <c r="Q1603" s="177"/>
      <c r="R1603" s="177"/>
      <c r="S1603" s="177"/>
      <c r="T1603" s="178"/>
      <c r="AT1603" s="174" t="s">
        <v>154</v>
      </c>
      <c r="AU1603" s="174" t="s">
        <v>152</v>
      </c>
      <c r="AV1603" s="11" t="s">
        <v>23</v>
      </c>
      <c r="AW1603" s="11" t="s">
        <v>36</v>
      </c>
      <c r="AX1603" s="11" t="s">
        <v>72</v>
      </c>
      <c r="AY1603" s="174" t="s">
        <v>143</v>
      </c>
    </row>
    <row r="1604" spans="2:65" s="11" customFormat="1" x14ac:dyDescent="0.3">
      <c r="B1604" s="170"/>
      <c r="D1604" s="171" t="s">
        <v>154</v>
      </c>
      <c r="E1604" s="172" t="s">
        <v>3</v>
      </c>
      <c r="F1604" s="173" t="s">
        <v>2227</v>
      </c>
      <c r="H1604" s="174" t="s">
        <v>3</v>
      </c>
      <c r="I1604" s="175"/>
      <c r="L1604" s="170"/>
      <c r="M1604" s="176"/>
      <c r="N1604" s="177"/>
      <c r="O1604" s="177"/>
      <c r="P1604" s="177"/>
      <c r="Q1604" s="177"/>
      <c r="R1604" s="177"/>
      <c r="S1604" s="177"/>
      <c r="T1604" s="178"/>
      <c r="AT1604" s="174" t="s">
        <v>154</v>
      </c>
      <c r="AU1604" s="174" t="s">
        <v>152</v>
      </c>
      <c r="AV1604" s="11" t="s">
        <v>23</v>
      </c>
      <c r="AW1604" s="11" t="s">
        <v>36</v>
      </c>
      <c r="AX1604" s="11" t="s">
        <v>72</v>
      </c>
      <c r="AY1604" s="174" t="s">
        <v>143</v>
      </c>
    </row>
    <row r="1605" spans="2:65" s="11" customFormat="1" x14ac:dyDescent="0.3">
      <c r="B1605" s="170"/>
      <c r="D1605" s="171" t="s">
        <v>154</v>
      </c>
      <c r="E1605" s="172" t="s">
        <v>3</v>
      </c>
      <c r="F1605" s="173" t="s">
        <v>1800</v>
      </c>
      <c r="H1605" s="174" t="s">
        <v>3</v>
      </c>
      <c r="I1605" s="175"/>
      <c r="L1605" s="170"/>
      <c r="M1605" s="176"/>
      <c r="N1605" s="177"/>
      <c r="O1605" s="177"/>
      <c r="P1605" s="177"/>
      <c r="Q1605" s="177"/>
      <c r="R1605" s="177"/>
      <c r="S1605" s="177"/>
      <c r="T1605" s="178"/>
      <c r="AT1605" s="174" t="s">
        <v>154</v>
      </c>
      <c r="AU1605" s="174" t="s">
        <v>152</v>
      </c>
      <c r="AV1605" s="11" t="s">
        <v>23</v>
      </c>
      <c r="AW1605" s="11" t="s">
        <v>36</v>
      </c>
      <c r="AX1605" s="11" t="s">
        <v>72</v>
      </c>
      <c r="AY1605" s="174" t="s">
        <v>143</v>
      </c>
    </row>
    <row r="1606" spans="2:65" s="12" customFormat="1" x14ac:dyDescent="0.3">
      <c r="B1606" s="179"/>
      <c r="D1606" s="188" t="s">
        <v>154</v>
      </c>
      <c r="E1606" s="197" t="s">
        <v>3</v>
      </c>
      <c r="F1606" s="198" t="s">
        <v>2228</v>
      </c>
      <c r="H1606" s="199">
        <v>29.6</v>
      </c>
      <c r="I1606" s="183"/>
      <c r="L1606" s="179"/>
      <c r="M1606" s="184"/>
      <c r="N1606" s="185"/>
      <c r="O1606" s="185"/>
      <c r="P1606" s="185"/>
      <c r="Q1606" s="185"/>
      <c r="R1606" s="185"/>
      <c r="S1606" s="185"/>
      <c r="T1606" s="186"/>
      <c r="AT1606" s="180" t="s">
        <v>154</v>
      </c>
      <c r="AU1606" s="180" t="s">
        <v>152</v>
      </c>
      <c r="AV1606" s="12" t="s">
        <v>152</v>
      </c>
      <c r="AW1606" s="12" t="s">
        <v>36</v>
      </c>
      <c r="AX1606" s="12" t="s">
        <v>23</v>
      </c>
      <c r="AY1606" s="180" t="s">
        <v>143</v>
      </c>
    </row>
    <row r="1607" spans="2:65" s="1" customFormat="1" ht="22.5" customHeight="1" x14ac:dyDescent="0.3">
      <c r="B1607" s="158"/>
      <c r="C1607" s="159" t="s">
        <v>2229</v>
      </c>
      <c r="D1607" s="159" t="s">
        <v>146</v>
      </c>
      <c r="E1607" s="160" t="s">
        <v>2230</v>
      </c>
      <c r="F1607" s="161" t="s">
        <v>2231</v>
      </c>
      <c r="G1607" s="162" t="s">
        <v>402</v>
      </c>
      <c r="H1607" s="163">
        <v>25.6</v>
      </c>
      <c r="I1607" s="322">
        <v>0</v>
      </c>
      <c r="J1607" s="164">
        <f>ROUND(I1607*H1607,2)</f>
        <v>0</v>
      </c>
      <c r="K1607" s="161" t="s">
        <v>150</v>
      </c>
      <c r="L1607" s="34"/>
      <c r="M1607" s="165" t="s">
        <v>3</v>
      </c>
      <c r="N1607" s="166" t="s">
        <v>44</v>
      </c>
      <c r="O1607" s="35"/>
      <c r="P1607" s="167">
        <f>O1607*H1607</f>
        <v>0</v>
      </c>
      <c r="Q1607" s="167">
        <v>1.16E-3</v>
      </c>
      <c r="R1607" s="167">
        <f>Q1607*H1607</f>
        <v>2.9696E-2</v>
      </c>
      <c r="S1607" s="167">
        <v>0</v>
      </c>
      <c r="T1607" s="168">
        <f>S1607*H1607</f>
        <v>0</v>
      </c>
      <c r="AR1607" s="18" t="s">
        <v>247</v>
      </c>
      <c r="AT1607" s="18" t="s">
        <v>146</v>
      </c>
      <c r="AU1607" s="18" t="s">
        <v>152</v>
      </c>
      <c r="AY1607" s="18" t="s">
        <v>143</v>
      </c>
      <c r="BE1607" s="169">
        <f>IF(N1607="základní",J1607,0)</f>
        <v>0</v>
      </c>
      <c r="BF1607" s="169">
        <f>IF(N1607="snížená",J1607,0)</f>
        <v>0</v>
      </c>
      <c r="BG1607" s="169">
        <f>IF(N1607="zákl. přenesená",J1607,0)</f>
        <v>0</v>
      </c>
      <c r="BH1607" s="169">
        <f>IF(N1607="sníž. přenesená",J1607,0)</f>
        <v>0</v>
      </c>
      <c r="BI1607" s="169">
        <f>IF(N1607="nulová",J1607,0)</f>
        <v>0</v>
      </c>
      <c r="BJ1607" s="18" t="s">
        <v>152</v>
      </c>
      <c r="BK1607" s="169">
        <f>ROUND(I1607*H1607,2)</f>
        <v>0</v>
      </c>
      <c r="BL1607" s="18" t="s">
        <v>247</v>
      </c>
      <c r="BM1607" s="18" t="s">
        <v>2232</v>
      </c>
    </row>
    <row r="1608" spans="2:65" s="11" customFormat="1" x14ac:dyDescent="0.3">
      <c r="B1608" s="170"/>
      <c r="D1608" s="171" t="s">
        <v>154</v>
      </c>
      <c r="E1608" s="172" t="s">
        <v>3</v>
      </c>
      <c r="F1608" s="173" t="s">
        <v>2233</v>
      </c>
      <c r="H1608" s="174" t="s">
        <v>3</v>
      </c>
      <c r="I1608" s="175"/>
      <c r="L1608" s="170"/>
      <c r="M1608" s="176"/>
      <c r="N1608" s="177"/>
      <c r="O1608" s="177"/>
      <c r="P1608" s="177"/>
      <c r="Q1608" s="177"/>
      <c r="R1608" s="177"/>
      <c r="S1608" s="177"/>
      <c r="T1608" s="178"/>
      <c r="AT1608" s="174" t="s">
        <v>154</v>
      </c>
      <c r="AU1608" s="174" t="s">
        <v>152</v>
      </c>
      <c r="AV1608" s="11" t="s">
        <v>23</v>
      </c>
      <c r="AW1608" s="11" t="s">
        <v>36</v>
      </c>
      <c r="AX1608" s="11" t="s">
        <v>72</v>
      </c>
      <c r="AY1608" s="174" t="s">
        <v>143</v>
      </c>
    </row>
    <row r="1609" spans="2:65" s="12" customFormat="1" x14ac:dyDescent="0.3">
      <c r="B1609" s="179"/>
      <c r="D1609" s="188" t="s">
        <v>154</v>
      </c>
      <c r="E1609" s="197" t="s">
        <v>3</v>
      </c>
      <c r="F1609" s="198" t="s">
        <v>2234</v>
      </c>
      <c r="H1609" s="199">
        <v>25.6</v>
      </c>
      <c r="I1609" s="183"/>
      <c r="L1609" s="179"/>
      <c r="M1609" s="184"/>
      <c r="N1609" s="185"/>
      <c r="O1609" s="185"/>
      <c r="P1609" s="185"/>
      <c r="Q1609" s="185"/>
      <c r="R1609" s="185"/>
      <c r="S1609" s="185"/>
      <c r="T1609" s="186"/>
      <c r="AT1609" s="180" t="s">
        <v>154</v>
      </c>
      <c r="AU1609" s="180" t="s">
        <v>152</v>
      </c>
      <c r="AV1609" s="12" t="s">
        <v>152</v>
      </c>
      <c r="AW1609" s="12" t="s">
        <v>36</v>
      </c>
      <c r="AX1609" s="12" t="s">
        <v>23</v>
      </c>
      <c r="AY1609" s="180" t="s">
        <v>143</v>
      </c>
    </row>
    <row r="1610" spans="2:65" s="1" customFormat="1" ht="22.5" customHeight="1" x14ac:dyDescent="0.3">
      <c r="B1610" s="158"/>
      <c r="C1610" s="159" t="s">
        <v>2235</v>
      </c>
      <c r="D1610" s="159" t="s">
        <v>146</v>
      </c>
      <c r="E1610" s="160" t="s">
        <v>2236</v>
      </c>
      <c r="F1610" s="161" t="s">
        <v>2237</v>
      </c>
      <c r="G1610" s="162" t="s">
        <v>402</v>
      </c>
      <c r="H1610" s="163">
        <v>25.6</v>
      </c>
      <c r="I1610" s="322">
        <v>0</v>
      </c>
      <c r="J1610" s="164">
        <f>ROUND(I1610*H1610,2)</f>
        <v>0</v>
      </c>
      <c r="K1610" s="161" t="s">
        <v>150</v>
      </c>
      <c r="L1610" s="34"/>
      <c r="M1610" s="165" t="s">
        <v>3</v>
      </c>
      <c r="N1610" s="166" t="s">
        <v>44</v>
      </c>
      <c r="O1610" s="35"/>
      <c r="P1610" s="167">
        <f>O1610*H1610</f>
        <v>0</v>
      </c>
      <c r="Q1610" s="167">
        <v>4.0000000000000002E-4</v>
      </c>
      <c r="R1610" s="167">
        <f>Q1610*H1610</f>
        <v>1.0240000000000001E-2</v>
      </c>
      <c r="S1610" s="167">
        <v>0</v>
      </c>
      <c r="T1610" s="168">
        <f>S1610*H1610</f>
        <v>0</v>
      </c>
      <c r="AR1610" s="18" t="s">
        <v>247</v>
      </c>
      <c r="AT1610" s="18" t="s">
        <v>146</v>
      </c>
      <c r="AU1610" s="18" t="s">
        <v>152</v>
      </c>
      <c r="AY1610" s="18" t="s">
        <v>143</v>
      </c>
      <c r="BE1610" s="169">
        <f>IF(N1610="základní",J1610,0)</f>
        <v>0</v>
      </c>
      <c r="BF1610" s="169">
        <f>IF(N1610="snížená",J1610,0)</f>
        <v>0</v>
      </c>
      <c r="BG1610" s="169">
        <f>IF(N1610="zákl. přenesená",J1610,0)</f>
        <v>0</v>
      </c>
      <c r="BH1610" s="169">
        <f>IF(N1610="sníž. přenesená",J1610,0)</f>
        <v>0</v>
      </c>
      <c r="BI1610" s="169">
        <f>IF(N1610="nulová",J1610,0)</f>
        <v>0</v>
      </c>
      <c r="BJ1610" s="18" t="s">
        <v>152</v>
      </c>
      <c r="BK1610" s="169">
        <f>ROUND(I1610*H1610,2)</f>
        <v>0</v>
      </c>
      <c r="BL1610" s="18" t="s">
        <v>247</v>
      </c>
      <c r="BM1610" s="18" t="s">
        <v>2238</v>
      </c>
    </row>
    <row r="1611" spans="2:65" s="11" customFormat="1" x14ac:dyDescent="0.3">
      <c r="B1611" s="170"/>
      <c r="D1611" s="171" t="s">
        <v>154</v>
      </c>
      <c r="E1611" s="172" t="s">
        <v>3</v>
      </c>
      <c r="F1611" s="173" t="s">
        <v>2233</v>
      </c>
      <c r="H1611" s="174" t="s">
        <v>3</v>
      </c>
      <c r="I1611" s="175"/>
      <c r="L1611" s="170"/>
      <c r="M1611" s="176"/>
      <c r="N1611" s="177"/>
      <c r="O1611" s="177"/>
      <c r="P1611" s="177"/>
      <c r="Q1611" s="177"/>
      <c r="R1611" s="177"/>
      <c r="S1611" s="177"/>
      <c r="T1611" s="178"/>
      <c r="AT1611" s="174" t="s">
        <v>154</v>
      </c>
      <c r="AU1611" s="174" t="s">
        <v>152</v>
      </c>
      <c r="AV1611" s="11" t="s">
        <v>23</v>
      </c>
      <c r="AW1611" s="11" t="s">
        <v>36</v>
      </c>
      <c r="AX1611" s="11" t="s">
        <v>72</v>
      </c>
      <c r="AY1611" s="174" t="s">
        <v>143</v>
      </c>
    </row>
    <row r="1612" spans="2:65" s="12" customFormat="1" x14ac:dyDescent="0.3">
      <c r="B1612" s="179"/>
      <c r="D1612" s="188" t="s">
        <v>154</v>
      </c>
      <c r="E1612" s="197" t="s">
        <v>3</v>
      </c>
      <c r="F1612" s="198" t="s">
        <v>2234</v>
      </c>
      <c r="H1612" s="199">
        <v>25.6</v>
      </c>
      <c r="I1612" s="183"/>
      <c r="L1612" s="179"/>
      <c r="M1612" s="184"/>
      <c r="N1612" s="185"/>
      <c r="O1612" s="185"/>
      <c r="P1612" s="185"/>
      <c r="Q1612" s="185"/>
      <c r="R1612" s="185"/>
      <c r="S1612" s="185"/>
      <c r="T1612" s="186"/>
      <c r="AT1612" s="180" t="s">
        <v>154</v>
      </c>
      <c r="AU1612" s="180" t="s">
        <v>152</v>
      </c>
      <c r="AV1612" s="12" t="s">
        <v>152</v>
      </c>
      <c r="AW1612" s="12" t="s">
        <v>36</v>
      </c>
      <c r="AX1612" s="12" t="s">
        <v>23</v>
      </c>
      <c r="AY1612" s="180" t="s">
        <v>143</v>
      </c>
    </row>
    <row r="1613" spans="2:65" s="1" customFormat="1" ht="22.5" customHeight="1" x14ac:dyDescent="0.3">
      <c r="B1613" s="158"/>
      <c r="C1613" s="159" t="s">
        <v>2239</v>
      </c>
      <c r="D1613" s="159" t="s">
        <v>146</v>
      </c>
      <c r="E1613" s="160" t="s">
        <v>2240</v>
      </c>
      <c r="F1613" s="161" t="s">
        <v>2241</v>
      </c>
      <c r="G1613" s="162" t="s">
        <v>402</v>
      </c>
      <c r="H1613" s="163">
        <v>35</v>
      </c>
      <c r="I1613" s="322">
        <v>0</v>
      </c>
      <c r="J1613" s="164">
        <f>ROUND(I1613*H1613,2)</f>
        <v>0</v>
      </c>
      <c r="K1613" s="161" t="s">
        <v>150</v>
      </c>
      <c r="L1613" s="34"/>
      <c r="M1613" s="165" t="s">
        <v>3</v>
      </c>
      <c r="N1613" s="166" t="s">
        <v>44</v>
      </c>
      <c r="O1613" s="35"/>
      <c r="P1613" s="167">
        <f>O1613*H1613</f>
        <v>0</v>
      </c>
      <c r="Q1613" s="167">
        <v>7.6000000000000004E-4</v>
      </c>
      <c r="R1613" s="167">
        <f>Q1613*H1613</f>
        <v>2.6600000000000002E-2</v>
      </c>
      <c r="S1613" s="167">
        <v>0</v>
      </c>
      <c r="T1613" s="168">
        <f>S1613*H1613</f>
        <v>0</v>
      </c>
      <c r="AR1613" s="18" t="s">
        <v>247</v>
      </c>
      <c r="AT1613" s="18" t="s">
        <v>146</v>
      </c>
      <c r="AU1613" s="18" t="s">
        <v>152</v>
      </c>
      <c r="AY1613" s="18" t="s">
        <v>143</v>
      </c>
      <c r="BE1613" s="169">
        <f>IF(N1613="základní",J1613,0)</f>
        <v>0</v>
      </c>
      <c r="BF1613" s="169">
        <f>IF(N1613="snížená",J1613,0)</f>
        <v>0</v>
      </c>
      <c r="BG1613" s="169">
        <f>IF(N1613="zákl. přenesená",J1613,0)</f>
        <v>0</v>
      </c>
      <c r="BH1613" s="169">
        <f>IF(N1613="sníž. přenesená",J1613,0)</f>
        <v>0</v>
      </c>
      <c r="BI1613" s="169">
        <f>IF(N1613="nulová",J1613,0)</f>
        <v>0</v>
      </c>
      <c r="BJ1613" s="18" t="s">
        <v>152</v>
      </c>
      <c r="BK1613" s="169">
        <f>ROUND(I1613*H1613,2)</f>
        <v>0</v>
      </c>
      <c r="BL1613" s="18" t="s">
        <v>247</v>
      </c>
      <c r="BM1613" s="18" t="s">
        <v>2242</v>
      </c>
    </row>
    <row r="1614" spans="2:65" s="11" customFormat="1" x14ac:dyDescent="0.3">
      <c r="B1614" s="170"/>
      <c r="D1614" s="171" t="s">
        <v>154</v>
      </c>
      <c r="E1614" s="172" t="s">
        <v>3</v>
      </c>
      <c r="F1614" s="173" t="s">
        <v>2243</v>
      </c>
      <c r="H1614" s="174" t="s">
        <v>3</v>
      </c>
      <c r="I1614" s="175"/>
      <c r="L1614" s="170"/>
      <c r="M1614" s="176"/>
      <c r="N1614" s="177"/>
      <c r="O1614" s="177"/>
      <c r="P1614" s="177"/>
      <c r="Q1614" s="177"/>
      <c r="R1614" s="177"/>
      <c r="S1614" s="177"/>
      <c r="T1614" s="178"/>
      <c r="AT1614" s="174" t="s">
        <v>154</v>
      </c>
      <c r="AU1614" s="174" t="s">
        <v>152</v>
      </c>
      <c r="AV1614" s="11" t="s">
        <v>23</v>
      </c>
      <c r="AW1614" s="11" t="s">
        <v>36</v>
      </c>
      <c r="AX1614" s="11" t="s">
        <v>72</v>
      </c>
      <c r="AY1614" s="174" t="s">
        <v>143</v>
      </c>
    </row>
    <row r="1615" spans="2:65" s="12" customFormat="1" x14ac:dyDescent="0.3">
      <c r="B1615" s="179"/>
      <c r="D1615" s="188" t="s">
        <v>154</v>
      </c>
      <c r="E1615" s="197" t="s">
        <v>3</v>
      </c>
      <c r="F1615" s="198" t="s">
        <v>2244</v>
      </c>
      <c r="H1615" s="199">
        <v>35</v>
      </c>
      <c r="I1615" s="183"/>
      <c r="L1615" s="179"/>
      <c r="M1615" s="184"/>
      <c r="N1615" s="185"/>
      <c r="O1615" s="185"/>
      <c r="P1615" s="185"/>
      <c r="Q1615" s="185"/>
      <c r="R1615" s="185"/>
      <c r="S1615" s="185"/>
      <c r="T1615" s="186"/>
      <c r="AT1615" s="180" t="s">
        <v>154</v>
      </c>
      <c r="AU1615" s="180" t="s">
        <v>152</v>
      </c>
      <c r="AV1615" s="12" t="s">
        <v>152</v>
      </c>
      <c r="AW1615" s="12" t="s">
        <v>36</v>
      </c>
      <c r="AX1615" s="12" t="s">
        <v>23</v>
      </c>
      <c r="AY1615" s="180" t="s">
        <v>143</v>
      </c>
    </row>
    <row r="1616" spans="2:65" s="1" customFormat="1" ht="22.5" customHeight="1" x14ac:dyDescent="0.3">
      <c r="B1616" s="158"/>
      <c r="C1616" s="159" t="s">
        <v>2245</v>
      </c>
      <c r="D1616" s="159" t="s">
        <v>146</v>
      </c>
      <c r="E1616" s="160" t="s">
        <v>2246</v>
      </c>
      <c r="F1616" s="161" t="s">
        <v>2247</v>
      </c>
      <c r="G1616" s="162" t="s">
        <v>402</v>
      </c>
      <c r="H1616" s="163">
        <v>35</v>
      </c>
      <c r="I1616" s="322">
        <v>0</v>
      </c>
      <c r="J1616" s="164">
        <f>ROUND(I1616*H1616,2)</f>
        <v>0</v>
      </c>
      <c r="K1616" s="161" t="s">
        <v>3</v>
      </c>
      <c r="L1616" s="34"/>
      <c r="M1616" s="165" t="s">
        <v>3</v>
      </c>
      <c r="N1616" s="166" t="s">
        <v>44</v>
      </c>
      <c r="O1616" s="35"/>
      <c r="P1616" s="167">
        <f>O1616*H1616</f>
        <v>0</v>
      </c>
      <c r="Q1616" s="167">
        <v>4.0000000000000002E-4</v>
      </c>
      <c r="R1616" s="167">
        <f>Q1616*H1616</f>
        <v>1.4E-2</v>
      </c>
      <c r="S1616" s="167">
        <v>0</v>
      </c>
      <c r="T1616" s="168">
        <f>S1616*H1616</f>
        <v>0</v>
      </c>
      <c r="AR1616" s="18" t="s">
        <v>247</v>
      </c>
      <c r="AT1616" s="18" t="s">
        <v>146</v>
      </c>
      <c r="AU1616" s="18" t="s">
        <v>152</v>
      </c>
      <c r="AY1616" s="18" t="s">
        <v>143</v>
      </c>
      <c r="BE1616" s="169">
        <f>IF(N1616="základní",J1616,0)</f>
        <v>0</v>
      </c>
      <c r="BF1616" s="169">
        <f>IF(N1616="snížená",J1616,0)</f>
        <v>0</v>
      </c>
      <c r="BG1616" s="169">
        <f>IF(N1616="zákl. přenesená",J1616,0)</f>
        <v>0</v>
      </c>
      <c r="BH1616" s="169">
        <f>IF(N1616="sníž. přenesená",J1616,0)</f>
        <v>0</v>
      </c>
      <c r="BI1616" s="169">
        <f>IF(N1616="nulová",J1616,0)</f>
        <v>0</v>
      </c>
      <c r="BJ1616" s="18" t="s">
        <v>152</v>
      </c>
      <c r="BK1616" s="169">
        <f>ROUND(I1616*H1616,2)</f>
        <v>0</v>
      </c>
      <c r="BL1616" s="18" t="s">
        <v>247</v>
      </c>
      <c r="BM1616" s="18" t="s">
        <v>2248</v>
      </c>
    </row>
    <row r="1617" spans="2:65" s="11" customFormat="1" x14ac:dyDescent="0.3">
      <c r="B1617" s="170"/>
      <c r="D1617" s="171" t="s">
        <v>154</v>
      </c>
      <c r="E1617" s="172" t="s">
        <v>3</v>
      </c>
      <c r="F1617" s="173" t="s">
        <v>2243</v>
      </c>
      <c r="H1617" s="174" t="s">
        <v>3</v>
      </c>
      <c r="I1617" s="175"/>
      <c r="L1617" s="170"/>
      <c r="M1617" s="176"/>
      <c r="N1617" s="177"/>
      <c r="O1617" s="177"/>
      <c r="P1617" s="177"/>
      <c r="Q1617" s="177"/>
      <c r="R1617" s="177"/>
      <c r="S1617" s="177"/>
      <c r="T1617" s="178"/>
      <c r="AT1617" s="174" t="s">
        <v>154</v>
      </c>
      <c r="AU1617" s="174" t="s">
        <v>152</v>
      </c>
      <c r="AV1617" s="11" t="s">
        <v>23</v>
      </c>
      <c r="AW1617" s="11" t="s">
        <v>36</v>
      </c>
      <c r="AX1617" s="11" t="s">
        <v>72</v>
      </c>
      <c r="AY1617" s="174" t="s">
        <v>143</v>
      </c>
    </row>
    <row r="1618" spans="2:65" s="12" customFormat="1" x14ac:dyDescent="0.3">
      <c r="B1618" s="179"/>
      <c r="D1618" s="188" t="s">
        <v>154</v>
      </c>
      <c r="E1618" s="197" t="s">
        <v>3</v>
      </c>
      <c r="F1618" s="198" t="s">
        <v>2244</v>
      </c>
      <c r="H1618" s="199">
        <v>35</v>
      </c>
      <c r="I1618" s="183"/>
      <c r="L1618" s="179"/>
      <c r="M1618" s="184"/>
      <c r="N1618" s="185"/>
      <c r="O1618" s="185"/>
      <c r="P1618" s="185"/>
      <c r="Q1618" s="185"/>
      <c r="R1618" s="185"/>
      <c r="S1618" s="185"/>
      <c r="T1618" s="186"/>
      <c r="AT1618" s="180" t="s">
        <v>154</v>
      </c>
      <c r="AU1618" s="180" t="s">
        <v>152</v>
      </c>
      <c r="AV1618" s="12" t="s">
        <v>152</v>
      </c>
      <c r="AW1618" s="12" t="s">
        <v>36</v>
      </c>
      <c r="AX1618" s="12" t="s">
        <v>23</v>
      </c>
      <c r="AY1618" s="180" t="s">
        <v>143</v>
      </c>
    </row>
    <row r="1619" spans="2:65" s="1" customFormat="1" ht="22.5" customHeight="1" x14ac:dyDescent="0.3">
      <c r="B1619" s="158"/>
      <c r="C1619" s="159" t="s">
        <v>2249</v>
      </c>
      <c r="D1619" s="159" t="s">
        <v>146</v>
      </c>
      <c r="E1619" s="160" t="s">
        <v>2250</v>
      </c>
      <c r="F1619" s="161" t="s">
        <v>2251</v>
      </c>
      <c r="G1619" s="162" t="s">
        <v>402</v>
      </c>
      <c r="H1619" s="163">
        <v>51.6</v>
      </c>
      <c r="I1619" s="322">
        <v>0</v>
      </c>
      <c r="J1619" s="164">
        <f>ROUND(I1619*H1619,2)</f>
        <v>0</v>
      </c>
      <c r="K1619" s="161" t="s">
        <v>3</v>
      </c>
      <c r="L1619" s="34"/>
      <c r="M1619" s="165" t="s">
        <v>3</v>
      </c>
      <c r="N1619" s="166" t="s">
        <v>44</v>
      </c>
      <c r="O1619" s="35"/>
      <c r="P1619" s="167">
        <f>O1619*H1619</f>
        <v>0</v>
      </c>
      <c r="Q1619" s="167">
        <v>5.9000000000000003E-4</v>
      </c>
      <c r="R1619" s="167">
        <f>Q1619*H1619</f>
        <v>3.0444000000000002E-2</v>
      </c>
      <c r="S1619" s="167">
        <v>0</v>
      </c>
      <c r="T1619" s="168">
        <f>S1619*H1619</f>
        <v>0</v>
      </c>
      <c r="AR1619" s="18" t="s">
        <v>247</v>
      </c>
      <c r="AT1619" s="18" t="s">
        <v>146</v>
      </c>
      <c r="AU1619" s="18" t="s">
        <v>152</v>
      </c>
      <c r="AY1619" s="18" t="s">
        <v>143</v>
      </c>
      <c r="BE1619" s="169">
        <f>IF(N1619="základní",J1619,0)</f>
        <v>0</v>
      </c>
      <c r="BF1619" s="169">
        <f>IF(N1619="snížená",J1619,0)</f>
        <v>0</v>
      </c>
      <c r="BG1619" s="169">
        <f>IF(N1619="zákl. přenesená",J1619,0)</f>
        <v>0</v>
      </c>
      <c r="BH1619" s="169">
        <f>IF(N1619="sníž. přenesená",J1619,0)</f>
        <v>0</v>
      </c>
      <c r="BI1619" s="169">
        <f>IF(N1619="nulová",J1619,0)</f>
        <v>0</v>
      </c>
      <c r="BJ1619" s="18" t="s">
        <v>152</v>
      </c>
      <c r="BK1619" s="169">
        <f>ROUND(I1619*H1619,2)</f>
        <v>0</v>
      </c>
      <c r="BL1619" s="18" t="s">
        <v>247</v>
      </c>
      <c r="BM1619" s="18" t="s">
        <v>2252</v>
      </c>
    </row>
    <row r="1620" spans="2:65" s="11" customFormat="1" x14ac:dyDescent="0.3">
      <c r="B1620" s="170"/>
      <c r="D1620" s="171" t="s">
        <v>154</v>
      </c>
      <c r="E1620" s="172" t="s">
        <v>3</v>
      </c>
      <c r="F1620" s="173" t="s">
        <v>2253</v>
      </c>
      <c r="H1620" s="174" t="s">
        <v>3</v>
      </c>
      <c r="I1620" s="175"/>
      <c r="L1620" s="170"/>
      <c r="M1620" s="176"/>
      <c r="N1620" s="177"/>
      <c r="O1620" s="177"/>
      <c r="P1620" s="177"/>
      <c r="Q1620" s="177"/>
      <c r="R1620" s="177"/>
      <c r="S1620" s="177"/>
      <c r="T1620" s="178"/>
      <c r="AT1620" s="174" t="s">
        <v>154</v>
      </c>
      <c r="AU1620" s="174" t="s">
        <v>152</v>
      </c>
      <c r="AV1620" s="11" t="s">
        <v>23</v>
      </c>
      <c r="AW1620" s="11" t="s">
        <v>36</v>
      </c>
      <c r="AX1620" s="11" t="s">
        <v>72</v>
      </c>
      <c r="AY1620" s="174" t="s">
        <v>143</v>
      </c>
    </row>
    <row r="1621" spans="2:65" s="12" customFormat="1" x14ac:dyDescent="0.3">
      <c r="B1621" s="179"/>
      <c r="D1621" s="188" t="s">
        <v>154</v>
      </c>
      <c r="E1621" s="197" t="s">
        <v>3</v>
      </c>
      <c r="F1621" s="198" t="s">
        <v>2254</v>
      </c>
      <c r="H1621" s="199">
        <v>51.6</v>
      </c>
      <c r="I1621" s="183"/>
      <c r="L1621" s="179"/>
      <c r="M1621" s="184"/>
      <c r="N1621" s="185"/>
      <c r="O1621" s="185"/>
      <c r="P1621" s="185"/>
      <c r="Q1621" s="185"/>
      <c r="R1621" s="185"/>
      <c r="S1621" s="185"/>
      <c r="T1621" s="186"/>
      <c r="AT1621" s="180" t="s">
        <v>154</v>
      </c>
      <c r="AU1621" s="180" t="s">
        <v>152</v>
      </c>
      <c r="AV1621" s="12" t="s">
        <v>152</v>
      </c>
      <c r="AW1621" s="12" t="s">
        <v>36</v>
      </c>
      <c r="AX1621" s="12" t="s">
        <v>23</v>
      </c>
      <c r="AY1621" s="180" t="s">
        <v>143</v>
      </c>
    </row>
    <row r="1622" spans="2:65" s="1" customFormat="1" ht="22.5" customHeight="1" x14ac:dyDescent="0.3">
      <c r="B1622" s="158"/>
      <c r="C1622" s="159" t="s">
        <v>2255</v>
      </c>
      <c r="D1622" s="159" t="s">
        <v>146</v>
      </c>
      <c r="E1622" s="160" t="s">
        <v>2256</v>
      </c>
      <c r="F1622" s="161" t="s">
        <v>2257</v>
      </c>
      <c r="G1622" s="162" t="s">
        <v>402</v>
      </c>
      <c r="H1622" s="163">
        <v>28</v>
      </c>
      <c r="I1622" s="322">
        <v>0</v>
      </c>
      <c r="J1622" s="164">
        <f>ROUND(I1622*H1622,2)</f>
        <v>0</v>
      </c>
      <c r="K1622" s="161" t="s">
        <v>3</v>
      </c>
      <c r="L1622" s="34"/>
      <c r="M1622" s="165" t="s">
        <v>3</v>
      </c>
      <c r="N1622" s="166" t="s">
        <v>44</v>
      </c>
      <c r="O1622" s="35"/>
      <c r="P1622" s="167">
        <f>O1622*H1622</f>
        <v>0</v>
      </c>
      <c r="Q1622" s="167">
        <v>9.2000000000000003E-4</v>
      </c>
      <c r="R1622" s="167">
        <f>Q1622*H1622</f>
        <v>2.5760000000000002E-2</v>
      </c>
      <c r="S1622" s="167">
        <v>0</v>
      </c>
      <c r="T1622" s="168">
        <f>S1622*H1622</f>
        <v>0</v>
      </c>
      <c r="AR1622" s="18" t="s">
        <v>247</v>
      </c>
      <c r="AT1622" s="18" t="s">
        <v>146</v>
      </c>
      <c r="AU1622" s="18" t="s">
        <v>152</v>
      </c>
      <c r="AY1622" s="18" t="s">
        <v>143</v>
      </c>
      <c r="BE1622" s="169">
        <f>IF(N1622="základní",J1622,0)</f>
        <v>0</v>
      </c>
      <c r="BF1622" s="169">
        <f>IF(N1622="snížená",J1622,0)</f>
        <v>0</v>
      </c>
      <c r="BG1622" s="169">
        <f>IF(N1622="zákl. přenesená",J1622,0)</f>
        <v>0</v>
      </c>
      <c r="BH1622" s="169">
        <f>IF(N1622="sníž. přenesená",J1622,0)</f>
        <v>0</v>
      </c>
      <c r="BI1622" s="169">
        <f>IF(N1622="nulová",J1622,0)</f>
        <v>0</v>
      </c>
      <c r="BJ1622" s="18" t="s">
        <v>152</v>
      </c>
      <c r="BK1622" s="169">
        <f>ROUND(I1622*H1622,2)</f>
        <v>0</v>
      </c>
      <c r="BL1622" s="18" t="s">
        <v>247</v>
      </c>
      <c r="BM1622" s="18" t="s">
        <v>2258</v>
      </c>
    </row>
    <row r="1623" spans="2:65" s="11" customFormat="1" x14ac:dyDescent="0.3">
      <c r="B1623" s="170"/>
      <c r="D1623" s="171" t="s">
        <v>154</v>
      </c>
      <c r="E1623" s="172" t="s">
        <v>3</v>
      </c>
      <c r="F1623" s="173" t="s">
        <v>2259</v>
      </c>
      <c r="H1623" s="174" t="s">
        <v>3</v>
      </c>
      <c r="I1623" s="175"/>
      <c r="L1623" s="170"/>
      <c r="M1623" s="176"/>
      <c r="N1623" s="177"/>
      <c r="O1623" s="177"/>
      <c r="P1623" s="177"/>
      <c r="Q1623" s="177"/>
      <c r="R1623" s="177"/>
      <c r="S1623" s="177"/>
      <c r="T1623" s="178"/>
      <c r="AT1623" s="174" t="s">
        <v>154</v>
      </c>
      <c r="AU1623" s="174" t="s">
        <v>152</v>
      </c>
      <c r="AV1623" s="11" t="s">
        <v>23</v>
      </c>
      <c r="AW1623" s="11" t="s">
        <v>36</v>
      </c>
      <c r="AX1623" s="11" t="s">
        <v>72</v>
      </c>
      <c r="AY1623" s="174" t="s">
        <v>143</v>
      </c>
    </row>
    <row r="1624" spans="2:65" s="12" customFormat="1" x14ac:dyDescent="0.3">
      <c r="B1624" s="179"/>
      <c r="D1624" s="188" t="s">
        <v>154</v>
      </c>
      <c r="E1624" s="197" t="s">
        <v>3</v>
      </c>
      <c r="F1624" s="198" t="s">
        <v>2260</v>
      </c>
      <c r="H1624" s="199">
        <v>28</v>
      </c>
      <c r="I1624" s="183"/>
      <c r="L1624" s="179"/>
      <c r="M1624" s="184"/>
      <c r="N1624" s="185"/>
      <c r="O1624" s="185"/>
      <c r="P1624" s="185"/>
      <c r="Q1624" s="185"/>
      <c r="R1624" s="185"/>
      <c r="S1624" s="185"/>
      <c r="T1624" s="186"/>
      <c r="AT1624" s="180" t="s">
        <v>154</v>
      </c>
      <c r="AU1624" s="180" t="s">
        <v>152</v>
      </c>
      <c r="AV1624" s="12" t="s">
        <v>152</v>
      </c>
      <c r="AW1624" s="12" t="s">
        <v>36</v>
      </c>
      <c r="AX1624" s="12" t="s">
        <v>23</v>
      </c>
      <c r="AY1624" s="180" t="s">
        <v>143</v>
      </c>
    </row>
    <row r="1625" spans="2:65" s="1" customFormat="1" ht="22.5" customHeight="1" x14ac:dyDescent="0.3">
      <c r="B1625" s="158"/>
      <c r="C1625" s="159" t="s">
        <v>2261</v>
      </c>
      <c r="D1625" s="159" t="s">
        <v>146</v>
      </c>
      <c r="E1625" s="160" t="s">
        <v>2262</v>
      </c>
      <c r="F1625" s="161" t="s">
        <v>2263</v>
      </c>
      <c r="G1625" s="162" t="s">
        <v>470</v>
      </c>
      <c r="H1625" s="163">
        <v>7</v>
      </c>
      <c r="I1625" s="322">
        <v>0</v>
      </c>
      <c r="J1625" s="164">
        <f>ROUND(I1625*H1625,2)</f>
        <v>0</v>
      </c>
      <c r="K1625" s="161" t="s">
        <v>150</v>
      </c>
      <c r="L1625" s="34"/>
      <c r="M1625" s="165" t="s">
        <v>3</v>
      </c>
      <c r="N1625" s="166" t="s">
        <v>44</v>
      </c>
      <c r="O1625" s="35"/>
      <c r="P1625" s="167">
        <f>O1625*H1625</f>
        <v>0</v>
      </c>
      <c r="Q1625" s="167">
        <v>1.92E-3</v>
      </c>
      <c r="R1625" s="167">
        <f>Q1625*H1625</f>
        <v>1.3440000000000001E-2</v>
      </c>
      <c r="S1625" s="167">
        <v>0</v>
      </c>
      <c r="T1625" s="168">
        <f>S1625*H1625</f>
        <v>0</v>
      </c>
      <c r="AR1625" s="18" t="s">
        <v>247</v>
      </c>
      <c r="AT1625" s="18" t="s">
        <v>146</v>
      </c>
      <c r="AU1625" s="18" t="s">
        <v>152</v>
      </c>
      <c r="AY1625" s="18" t="s">
        <v>143</v>
      </c>
      <c r="BE1625" s="169">
        <f>IF(N1625="základní",J1625,0)</f>
        <v>0</v>
      </c>
      <c r="BF1625" s="169">
        <f>IF(N1625="snížená",J1625,0)</f>
        <v>0</v>
      </c>
      <c r="BG1625" s="169">
        <f>IF(N1625="zákl. přenesená",J1625,0)</f>
        <v>0</v>
      </c>
      <c r="BH1625" s="169">
        <f>IF(N1625="sníž. přenesená",J1625,0)</f>
        <v>0</v>
      </c>
      <c r="BI1625" s="169">
        <f>IF(N1625="nulová",J1625,0)</f>
        <v>0</v>
      </c>
      <c r="BJ1625" s="18" t="s">
        <v>152</v>
      </c>
      <c r="BK1625" s="169">
        <f>ROUND(I1625*H1625,2)</f>
        <v>0</v>
      </c>
      <c r="BL1625" s="18" t="s">
        <v>247</v>
      </c>
      <c r="BM1625" s="18" t="s">
        <v>2264</v>
      </c>
    </row>
    <row r="1626" spans="2:65" s="11" customFormat="1" x14ac:dyDescent="0.3">
      <c r="B1626" s="170"/>
      <c r="D1626" s="171" t="s">
        <v>154</v>
      </c>
      <c r="E1626" s="172" t="s">
        <v>3</v>
      </c>
      <c r="F1626" s="173" t="s">
        <v>2265</v>
      </c>
      <c r="H1626" s="174" t="s">
        <v>3</v>
      </c>
      <c r="I1626" s="175"/>
      <c r="L1626" s="170"/>
      <c r="M1626" s="176"/>
      <c r="N1626" s="177"/>
      <c r="O1626" s="177"/>
      <c r="P1626" s="177"/>
      <c r="Q1626" s="177"/>
      <c r="R1626" s="177"/>
      <c r="S1626" s="177"/>
      <c r="T1626" s="178"/>
      <c r="AT1626" s="174" t="s">
        <v>154</v>
      </c>
      <c r="AU1626" s="174" t="s">
        <v>152</v>
      </c>
      <c r="AV1626" s="11" t="s">
        <v>23</v>
      </c>
      <c r="AW1626" s="11" t="s">
        <v>36</v>
      </c>
      <c r="AX1626" s="11" t="s">
        <v>72</v>
      </c>
      <c r="AY1626" s="174" t="s">
        <v>143</v>
      </c>
    </row>
    <row r="1627" spans="2:65" s="12" customFormat="1" x14ac:dyDescent="0.3">
      <c r="B1627" s="179"/>
      <c r="D1627" s="171" t="s">
        <v>154</v>
      </c>
      <c r="E1627" s="180" t="s">
        <v>3</v>
      </c>
      <c r="F1627" s="181" t="s">
        <v>178</v>
      </c>
      <c r="H1627" s="182">
        <v>6</v>
      </c>
      <c r="I1627" s="183"/>
      <c r="L1627" s="179"/>
      <c r="M1627" s="184"/>
      <c r="N1627" s="185"/>
      <c r="O1627" s="185"/>
      <c r="P1627" s="185"/>
      <c r="Q1627" s="185"/>
      <c r="R1627" s="185"/>
      <c r="S1627" s="185"/>
      <c r="T1627" s="186"/>
      <c r="AT1627" s="180" t="s">
        <v>154</v>
      </c>
      <c r="AU1627" s="180" t="s">
        <v>152</v>
      </c>
      <c r="AV1627" s="12" t="s">
        <v>152</v>
      </c>
      <c r="AW1627" s="12" t="s">
        <v>36</v>
      </c>
      <c r="AX1627" s="12" t="s">
        <v>72</v>
      </c>
      <c r="AY1627" s="180" t="s">
        <v>143</v>
      </c>
    </row>
    <row r="1628" spans="2:65" s="11" customFormat="1" x14ac:dyDescent="0.3">
      <c r="B1628" s="170"/>
      <c r="D1628" s="171" t="s">
        <v>154</v>
      </c>
      <c r="E1628" s="172" t="s">
        <v>3</v>
      </c>
      <c r="F1628" s="173" t="s">
        <v>2266</v>
      </c>
      <c r="H1628" s="174" t="s">
        <v>3</v>
      </c>
      <c r="I1628" s="175"/>
      <c r="L1628" s="170"/>
      <c r="M1628" s="176"/>
      <c r="N1628" s="177"/>
      <c r="O1628" s="177"/>
      <c r="P1628" s="177"/>
      <c r="Q1628" s="177"/>
      <c r="R1628" s="177"/>
      <c r="S1628" s="177"/>
      <c r="T1628" s="178"/>
      <c r="AT1628" s="174" t="s">
        <v>154</v>
      </c>
      <c r="AU1628" s="174" t="s">
        <v>152</v>
      </c>
      <c r="AV1628" s="11" t="s">
        <v>23</v>
      </c>
      <c r="AW1628" s="11" t="s">
        <v>36</v>
      </c>
      <c r="AX1628" s="11" t="s">
        <v>72</v>
      </c>
      <c r="AY1628" s="174" t="s">
        <v>143</v>
      </c>
    </row>
    <row r="1629" spans="2:65" s="12" customFormat="1" x14ac:dyDescent="0.3">
      <c r="B1629" s="179"/>
      <c r="D1629" s="171" t="s">
        <v>154</v>
      </c>
      <c r="E1629" s="180" t="s">
        <v>3</v>
      </c>
      <c r="F1629" s="181" t="s">
        <v>23</v>
      </c>
      <c r="H1629" s="182">
        <v>1</v>
      </c>
      <c r="I1629" s="183"/>
      <c r="L1629" s="179"/>
      <c r="M1629" s="184"/>
      <c r="N1629" s="185"/>
      <c r="O1629" s="185"/>
      <c r="P1629" s="185"/>
      <c r="Q1629" s="185"/>
      <c r="R1629" s="185"/>
      <c r="S1629" s="185"/>
      <c r="T1629" s="186"/>
      <c r="AT1629" s="180" t="s">
        <v>154</v>
      </c>
      <c r="AU1629" s="180" t="s">
        <v>152</v>
      </c>
      <c r="AV1629" s="12" t="s">
        <v>152</v>
      </c>
      <c r="AW1629" s="12" t="s">
        <v>36</v>
      </c>
      <c r="AX1629" s="12" t="s">
        <v>72</v>
      </c>
      <c r="AY1629" s="180" t="s">
        <v>143</v>
      </c>
    </row>
    <row r="1630" spans="2:65" s="13" customFormat="1" x14ac:dyDescent="0.3">
      <c r="B1630" s="187"/>
      <c r="D1630" s="188" t="s">
        <v>154</v>
      </c>
      <c r="E1630" s="189" t="s">
        <v>3</v>
      </c>
      <c r="F1630" s="190" t="s">
        <v>159</v>
      </c>
      <c r="H1630" s="191">
        <v>7</v>
      </c>
      <c r="I1630" s="192"/>
      <c r="L1630" s="187"/>
      <c r="M1630" s="193"/>
      <c r="N1630" s="194"/>
      <c r="O1630" s="194"/>
      <c r="P1630" s="194"/>
      <c r="Q1630" s="194"/>
      <c r="R1630" s="194"/>
      <c r="S1630" s="194"/>
      <c r="T1630" s="195"/>
      <c r="AT1630" s="196" t="s">
        <v>154</v>
      </c>
      <c r="AU1630" s="196" t="s">
        <v>152</v>
      </c>
      <c r="AV1630" s="13" t="s">
        <v>151</v>
      </c>
      <c r="AW1630" s="13" t="s">
        <v>36</v>
      </c>
      <c r="AX1630" s="13" t="s">
        <v>23</v>
      </c>
      <c r="AY1630" s="196" t="s">
        <v>143</v>
      </c>
    </row>
    <row r="1631" spans="2:65" s="1" customFormat="1" ht="22.5" customHeight="1" x14ac:dyDescent="0.3">
      <c r="B1631" s="158"/>
      <c r="C1631" s="159" t="s">
        <v>2267</v>
      </c>
      <c r="D1631" s="159" t="s">
        <v>146</v>
      </c>
      <c r="E1631" s="160" t="s">
        <v>2268</v>
      </c>
      <c r="F1631" s="161" t="s">
        <v>2269</v>
      </c>
      <c r="G1631" s="162" t="s">
        <v>149</v>
      </c>
      <c r="H1631" s="163">
        <v>24.5</v>
      </c>
      <c r="I1631" s="322">
        <v>0</v>
      </c>
      <c r="J1631" s="164">
        <f>ROUND(I1631*H1631,2)</f>
        <v>0</v>
      </c>
      <c r="K1631" s="161" t="s">
        <v>150</v>
      </c>
      <c r="L1631" s="34"/>
      <c r="M1631" s="165" t="s">
        <v>3</v>
      </c>
      <c r="N1631" s="166" t="s">
        <v>44</v>
      </c>
      <c r="O1631" s="35"/>
      <c r="P1631" s="167">
        <f>O1631*H1631</f>
        <v>0</v>
      </c>
      <c r="Q1631" s="167">
        <v>2.33E-3</v>
      </c>
      <c r="R1631" s="167">
        <f>Q1631*H1631</f>
        <v>5.7085000000000004E-2</v>
      </c>
      <c r="S1631" s="167">
        <v>0</v>
      </c>
      <c r="T1631" s="168">
        <f>S1631*H1631</f>
        <v>0</v>
      </c>
      <c r="AR1631" s="18" t="s">
        <v>247</v>
      </c>
      <c r="AT1631" s="18" t="s">
        <v>146</v>
      </c>
      <c r="AU1631" s="18" t="s">
        <v>152</v>
      </c>
      <c r="AY1631" s="18" t="s">
        <v>143</v>
      </c>
      <c r="BE1631" s="169">
        <f>IF(N1631="základní",J1631,0)</f>
        <v>0</v>
      </c>
      <c r="BF1631" s="169">
        <f>IF(N1631="snížená",J1631,0)</f>
        <v>0</v>
      </c>
      <c r="BG1631" s="169">
        <f>IF(N1631="zákl. přenesená",J1631,0)</f>
        <v>0</v>
      </c>
      <c r="BH1631" s="169">
        <f>IF(N1631="sníž. přenesená",J1631,0)</f>
        <v>0</v>
      </c>
      <c r="BI1631" s="169">
        <f>IF(N1631="nulová",J1631,0)</f>
        <v>0</v>
      </c>
      <c r="BJ1631" s="18" t="s">
        <v>152</v>
      </c>
      <c r="BK1631" s="169">
        <f>ROUND(I1631*H1631,2)</f>
        <v>0</v>
      </c>
      <c r="BL1631" s="18" t="s">
        <v>247</v>
      </c>
      <c r="BM1631" s="18" t="s">
        <v>2270</v>
      </c>
    </row>
    <row r="1632" spans="2:65" s="11" customFormat="1" x14ac:dyDescent="0.3">
      <c r="B1632" s="170"/>
      <c r="D1632" s="171" t="s">
        <v>154</v>
      </c>
      <c r="E1632" s="172" t="s">
        <v>3</v>
      </c>
      <c r="F1632" s="173" t="s">
        <v>2271</v>
      </c>
      <c r="H1632" s="174" t="s">
        <v>3</v>
      </c>
      <c r="I1632" s="175"/>
      <c r="L1632" s="170"/>
      <c r="M1632" s="176"/>
      <c r="N1632" s="177"/>
      <c r="O1632" s="177"/>
      <c r="P1632" s="177"/>
      <c r="Q1632" s="177"/>
      <c r="R1632" s="177"/>
      <c r="S1632" s="177"/>
      <c r="T1632" s="178"/>
      <c r="AT1632" s="174" t="s">
        <v>154</v>
      </c>
      <c r="AU1632" s="174" t="s">
        <v>152</v>
      </c>
      <c r="AV1632" s="11" t="s">
        <v>23</v>
      </c>
      <c r="AW1632" s="11" t="s">
        <v>36</v>
      </c>
      <c r="AX1632" s="11" t="s">
        <v>72</v>
      </c>
      <c r="AY1632" s="174" t="s">
        <v>143</v>
      </c>
    </row>
    <row r="1633" spans="2:65" s="12" customFormat="1" x14ac:dyDescent="0.3">
      <c r="B1633" s="179"/>
      <c r="D1633" s="171" t="s">
        <v>154</v>
      </c>
      <c r="E1633" s="180" t="s">
        <v>3</v>
      </c>
      <c r="F1633" s="181" t="s">
        <v>2272</v>
      </c>
      <c r="H1633" s="182">
        <v>5.4</v>
      </c>
      <c r="I1633" s="183"/>
      <c r="L1633" s="179"/>
      <c r="M1633" s="184"/>
      <c r="N1633" s="185"/>
      <c r="O1633" s="185"/>
      <c r="P1633" s="185"/>
      <c r="Q1633" s="185"/>
      <c r="R1633" s="185"/>
      <c r="S1633" s="185"/>
      <c r="T1633" s="186"/>
      <c r="AT1633" s="180" t="s">
        <v>154</v>
      </c>
      <c r="AU1633" s="180" t="s">
        <v>152</v>
      </c>
      <c r="AV1633" s="12" t="s">
        <v>152</v>
      </c>
      <c r="AW1633" s="12" t="s">
        <v>36</v>
      </c>
      <c r="AX1633" s="12" t="s">
        <v>72</v>
      </c>
      <c r="AY1633" s="180" t="s">
        <v>143</v>
      </c>
    </row>
    <row r="1634" spans="2:65" s="11" customFormat="1" x14ac:dyDescent="0.3">
      <c r="B1634" s="170"/>
      <c r="D1634" s="171" t="s">
        <v>154</v>
      </c>
      <c r="E1634" s="172" t="s">
        <v>3</v>
      </c>
      <c r="F1634" s="173" t="s">
        <v>2273</v>
      </c>
      <c r="H1634" s="174" t="s">
        <v>3</v>
      </c>
      <c r="I1634" s="175"/>
      <c r="L1634" s="170"/>
      <c r="M1634" s="176"/>
      <c r="N1634" s="177"/>
      <c r="O1634" s="177"/>
      <c r="P1634" s="177"/>
      <c r="Q1634" s="177"/>
      <c r="R1634" s="177"/>
      <c r="S1634" s="177"/>
      <c r="T1634" s="178"/>
      <c r="AT1634" s="174" t="s">
        <v>154</v>
      </c>
      <c r="AU1634" s="174" t="s">
        <v>152</v>
      </c>
      <c r="AV1634" s="11" t="s">
        <v>23</v>
      </c>
      <c r="AW1634" s="11" t="s">
        <v>36</v>
      </c>
      <c r="AX1634" s="11" t="s">
        <v>72</v>
      </c>
      <c r="AY1634" s="174" t="s">
        <v>143</v>
      </c>
    </row>
    <row r="1635" spans="2:65" s="12" customFormat="1" x14ac:dyDescent="0.3">
      <c r="B1635" s="179"/>
      <c r="D1635" s="171" t="s">
        <v>154</v>
      </c>
      <c r="E1635" s="180" t="s">
        <v>3</v>
      </c>
      <c r="F1635" s="181" t="s">
        <v>2274</v>
      </c>
      <c r="H1635" s="182">
        <v>16.8</v>
      </c>
      <c r="I1635" s="183"/>
      <c r="L1635" s="179"/>
      <c r="M1635" s="184"/>
      <c r="N1635" s="185"/>
      <c r="O1635" s="185"/>
      <c r="P1635" s="185"/>
      <c r="Q1635" s="185"/>
      <c r="R1635" s="185"/>
      <c r="S1635" s="185"/>
      <c r="T1635" s="186"/>
      <c r="AT1635" s="180" t="s">
        <v>154</v>
      </c>
      <c r="AU1635" s="180" t="s">
        <v>152</v>
      </c>
      <c r="AV1635" s="12" t="s">
        <v>152</v>
      </c>
      <c r="AW1635" s="12" t="s">
        <v>36</v>
      </c>
      <c r="AX1635" s="12" t="s">
        <v>72</v>
      </c>
      <c r="AY1635" s="180" t="s">
        <v>143</v>
      </c>
    </row>
    <row r="1636" spans="2:65" s="12" customFormat="1" x14ac:dyDescent="0.3">
      <c r="B1636" s="179"/>
      <c r="D1636" s="171" t="s">
        <v>154</v>
      </c>
      <c r="E1636" s="180" t="s">
        <v>3</v>
      </c>
      <c r="F1636" s="181" t="s">
        <v>2275</v>
      </c>
      <c r="H1636" s="182">
        <v>2.2999999999999998</v>
      </c>
      <c r="I1636" s="183"/>
      <c r="L1636" s="179"/>
      <c r="M1636" s="184"/>
      <c r="N1636" s="185"/>
      <c r="O1636" s="185"/>
      <c r="P1636" s="185"/>
      <c r="Q1636" s="185"/>
      <c r="R1636" s="185"/>
      <c r="S1636" s="185"/>
      <c r="T1636" s="186"/>
      <c r="AT1636" s="180" t="s">
        <v>154</v>
      </c>
      <c r="AU1636" s="180" t="s">
        <v>152</v>
      </c>
      <c r="AV1636" s="12" t="s">
        <v>152</v>
      </c>
      <c r="AW1636" s="12" t="s">
        <v>36</v>
      </c>
      <c r="AX1636" s="12" t="s">
        <v>72</v>
      </c>
      <c r="AY1636" s="180" t="s">
        <v>143</v>
      </c>
    </row>
    <row r="1637" spans="2:65" s="13" customFormat="1" x14ac:dyDescent="0.3">
      <c r="B1637" s="187"/>
      <c r="D1637" s="188" t="s">
        <v>154</v>
      </c>
      <c r="E1637" s="189" t="s">
        <v>3</v>
      </c>
      <c r="F1637" s="190" t="s">
        <v>159</v>
      </c>
      <c r="H1637" s="191">
        <v>24.5</v>
      </c>
      <c r="I1637" s="192"/>
      <c r="L1637" s="187"/>
      <c r="M1637" s="193"/>
      <c r="N1637" s="194"/>
      <c r="O1637" s="194"/>
      <c r="P1637" s="194"/>
      <c r="Q1637" s="194"/>
      <c r="R1637" s="194"/>
      <c r="S1637" s="194"/>
      <c r="T1637" s="195"/>
      <c r="AT1637" s="196" t="s">
        <v>154</v>
      </c>
      <c r="AU1637" s="196" t="s">
        <v>152</v>
      </c>
      <c r="AV1637" s="13" t="s">
        <v>151</v>
      </c>
      <c r="AW1637" s="13" t="s">
        <v>36</v>
      </c>
      <c r="AX1637" s="13" t="s">
        <v>23</v>
      </c>
      <c r="AY1637" s="196" t="s">
        <v>143</v>
      </c>
    </row>
    <row r="1638" spans="2:65" s="1" customFormat="1" ht="31.5" customHeight="1" x14ac:dyDescent="0.3">
      <c r="B1638" s="158"/>
      <c r="C1638" s="159" t="s">
        <v>2276</v>
      </c>
      <c r="D1638" s="159" t="s">
        <v>146</v>
      </c>
      <c r="E1638" s="160" t="s">
        <v>2277</v>
      </c>
      <c r="F1638" s="161" t="s">
        <v>2278</v>
      </c>
      <c r="G1638" s="162" t="s">
        <v>402</v>
      </c>
      <c r="H1638" s="163">
        <v>19</v>
      </c>
      <c r="I1638" s="322">
        <v>0</v>
      </c>
      <c r="J1638" s="164">
        <f>ROUND(I1638*H1638,2)</f>
        <v>0</v>
      </c>
      <c r="K1638" s="161" t="s">
        <v>150</v>
      </c>
      <c r="L1638" s="34"/>
      <c r="M1638" s="165" t="s">
        <v>3</v>
      </c>
      <c r="N1638" s="166" t="s">
        <v>44</v>
      </c>
      <c r="O1638" s="35"/>
      <c r="P1638" s="167">
        <f>O1638*H1638</f>
        <v>0</v>
      </c>
      <c r="Q1638" s="167">
        <v>9.3000000000000005E-4</v>
      </c>
      <c r="R1638" s="167">
        <f>Q1638*H1638</f>
        <v>1.7670000000000002E-2</v>
      </c>
      <c r="S1638" s="167">
        <v>0</v>
      </c>
      <c r="T1638" s="168">
        <f>S1638*H1638</f>
        <v>0</v>
      </c>
      <c r="AR1638" s="18" t="s">
        <v>247</v>
      </c>
      <c r="AT1638" s="18" t="s">
        <v>146</v>
      </c>
      <c r="AU1638" s="18" t="s">
        <v>152</v>
      </c>
      <c r="AY1638" s="18" t="s">
        <v>143</v>
      </c>
      <c r="BE1638" s="169">
        <f>IF(N1638="základní",J1638,0)</f>
        <v>0</v>
      </c>
      <c r="BF1638" s="169">
        <f>IF(N1638="snížená",J1638,0)</f>
        <v>0</v>
      </c>
      <c r="BG1638" s="169">
        <f>IF(N1638="zákl. přenesená",J1638,0)</f>
        <v>0</v>
      </c>
      <c r="BH1638" s="169">
        <f>IF(N1638="sníž. přenesená",J1638,0)</f>
        <v>0</v>
      </c>
      <c r="BI1638" s="169">
        <f>IF(N1638="nulová",J1638,0)</f>
        <v>0</v>
      </c>
      <c r="BJ1638" s="18" t="s">
        <v>152</v>
      </c>
      <c r="BK1638" s="169">
        <f>ROUND(I1638*H1638,2)</f>
        <v>0</v>
      </c>
      <c r="BL1638" s="18" t="s">
        <v>247</v>
      </c>
      <c r="BM1638" s="18" t="s">
        <v>2279</v>
      </c>
    </row>
    <row r="1639" spans="2:65" s="11" customFormat="1" x14ac:dyDescent="0.3">
      <c r="B1639" s="170"/>
      <c r="D1639" s="171" t="s">
        <v>154</v>
      </c>
      <c r="E1639" s="172" t="s">
        <v>3</v>
      </c>
      <c r="F1639" s="173" t="s">
        <v>2280</v>
      </c>
      <c r="H1639" s="174" t="s">
        <v>3</v>
      </c>
      <c r="I1639" s="175"/>
      <c r="L1639" s="170"/>
      <c r="M1639" s="176"/>
      <c r="N1639" s="177"/>
      <c r="O1639" s="177"/>
      <c r="P1639" s="177"/>
      <c r="Q1639" s="177"/>
      <c r="R1639" s="177"/>
      <c r="S1639" s="177"/>
      <c r="T1639" s="178"/>
      <c r="AT1639" s="174" t="s">
        <v>154</v>
      </c>
      <c r="AU1639" s="174" t="s">
        <v>152</v>
      </c>
      <c r="AV1639" s="11" t="s">
        <v>23</v>
      </c>
      <c r="AW1639" s="11" t="s">
        <v>36</v>
      </c>
      <c r="AX1639" s="11" t="s">
        <v>72</v>
      </c>
      <c r="AY1639" s="174" t="s">
        <v>143</v>
      </c>
    </row>
    <row r="1640" spans="2:65" s="12" customFormat="1" x14ac:dyDescent="0.3">
      <c r="B1640" s="179"/>
      <c r="D1640" s="171" t="s">
        <v>154</v>
      </c>
      <c r="E1640" s="180" t="s">
        <v>3</v>
      </c>
      <c r="F1640" s="181" t="s">
        <v>2281</v>
      </c>
      <c r="H1640" s="182">
        <v>15</v>
      </c>
      <c r="I1640" s="183"/>
      <c r="L1640" s="179"/>
      <c r="M1640" s="184"/>
      <c r="N1640" s="185"/>
      <c r="O1640" s="185"/>
      <c r="P1640" s="185"/>
      <c r="Q1640" s="185"/>
      <c r="R1640" s="185"/>
      <c r="S1640" s="185"/>
      <c r="T1640" s="186"/>
      <c r="AT1640" s="180" t="s">
        <v>154</v>
      </c>
      <c r="AU1640" s="180" t="s">
        <v>152</v>
      </c>
      <c r="AV1640" s="12" t="s">
        <v>152</v>
      </c>
      <c r="AW1640" s="12" t="s">
        <v>36</v>
      </c>
      <c r="AX1640" s="12" t="s">
        <v>72</v>
      </c>
      <c r="AY1640" s="180" t="s">
        <v>143</v>
      </c>
    </row>
    <row r="1641" spans="2:65" s="11" customFormat="1" x14ac:dyDescent="0.3">
      <c r="B1641" s="170"/>
      <c r="D1641" s="171" t="s">
        <v>154</v>
      </c>
      <c r="E1641" s="172" t="s">
        <v>3</v>
      </c>
      <c r="F1641" s="173" t="s">
        <v>2282</v>
      </c>
      <c r="H1641" s="174" t="s">
        <v>3</v>
      </c>
      <c r="I1641" s="175"/>
      <c r="L1641" s="170"/>
      <c r="M1641" s="176"/>
      <c r="N1641" s="177"/>
      <c r="O1641" s="177"/>
      <c r="P1641" s="177"/>
      <c r="Q1641" s="177"/>
      <c r="R1641" s="177"/>
      <c r="S1641" s="177"/>
      <c r="T1641" s="178"/>
      <c r="AT1641" s="174" t="s">
        <v>154</v>
      </c>
      <c r="AU1641" s="174" t="s">
        <v>152</v>
      </c>
      <c r="AV1641" s="11" t="s">
        <v>23</v>
      </c>
      <c r="AW1641" s="11" t="s">
        <v>36</v>
      </c>
      <c r="AX1641" s="11" t="s">
        <v>72</v>
      </c>
      <c r="AY1641" s="174" t="s">
        <v>143</v>
      </c>
    </row>
    <row r="1642" spans="2:65" s="12" customFormat="1" x14ac:dyDescent="0.3">
      <c r="B1642" s="179"/>
      <c r="D1642" s="171" t="s">
        <v>154</v>
      </c>
      <c r="E1642" s="180" t="s">
        <v>3</v>
      </c>
      <c r="F1642" s="181" t="s">
        <v>2283</v>
      </c>
      <c r="H1642" s="182">
        <v>4</v>
      </c>
      <c r="I1642" s="183"/>
      <c r="L1642" s="179"/>
      <c r="M1642" s="184"/>
      <c r="N1642" s="185"/>
      <c r="O1642" s="185"/>
      <c r="P1642" s="185"/>
      <c r="Q1642" s="185"/>
      <c r="R1642" s="185"/>
      <c r="S1642" s="185"/>
      <c r="T1642" s="186"/>
      <c r="AT1642" s="180" t="s">
        <v>154</v>
      </c>
      <c r="AU1642" s="180" t="s">
        <v>152</v>
      </c>
      <c r="AV1642" s="12" t="s">
        <v>152</v>
      </c>
      <c r="AW1642" s="12" t="s">
        <v>36</v>
      </c>
      <c r="AX1642" s="12" t="s">
        <v>72</v>
      </c>
      <c r="AY1642" s="180" t="s">
        <v>143</v>
      </c>
    </row>
    <row r="1643" spans="2:65" s="13" customFormat="1" x14ac:dyDescent="0.3">
      <c r="B1643" s="187"/>
      <c r="D1643" s="188" t="s">
        <v>154</v>
      </c>
      <c r="E1643" s="189" t="s">
        <v>3</v>
      </c>
      <c r="F1643" s="190" t="s">
        <v>159</v>
      </c>
      <c r="H1643" s="191">
        <v>19</v>
      </c>
      <c r="I1643" s="192"/>
      <c r="L1643" s="187"/>
      <c r="M1643" s="193"/>
      <c r="N1643" s="194"/>
      <c r="O1643" s="194"/>
      <c r="P1643" s="194"/>
      <c r="Q1643" s="194"/>
      <c r="R1643" s="194"/>
      <c r="S1643" s="194"/>
      <c r="T1643" s="195"/>
      <c r="AT1643" s="196" t="s">
        <v>154</v>
      </c>
      <c r="AU1643" s="196" t="s">
        <v>152</v>
      </c>
      <c r="AV1643" s="13" t="s">
        <v>151</v>
      </c>
      <c r="AW1643" s="13" t="s">
        <v>36</v>
      </c>
      <c r="AX1643" s="13" t="s">
        <v>23</v>
      </c>
      <c r="AY1643" s="196" t="s">
        <v>143</v>
      </c>
    </row>
    <row r="1644" spans="2:65" s="1" customFormat="1" ht="22.5" customHeight="1" x14ac:dyDescent="0.3">
      <c r="B1644" s="158"/>
      <c r="C1644" s="159" t="s">
        <v>2284</v>
      </c>
      <c r="D1644" s="159" t="s">
        <v>146</v>
      </c>
      <c r="E1644" s="160" t="s">
        <v>2285</v>
      </c>
      <c r="F1644" s="161" t="s">
        <v>2286</v>
      </c>
      <c r="G1644" s="162" t="s">
        <v>402</v>
      </c>
      <c r="H1644" s="163">
        <v>103.2</v>
      </c>
      <c r="I1644" s="322">
        <v>0</v>
      </c>
      <c r="J1644" s="164">
        <f>ROUND(I1644*H1644,2)</f>
        <v>0</v>
      </c>
      <c r="K1644" s="161" t="s">
        <v>3</v>
      </c>
      <c r="L1644" s="34"/>
      <c r="M1644" s="165" t="s">
        <v>3</v>
      </c>
      <c r="N1644" s="166" t="s">
        <v>44</v>
      </c>
      <c r="O1644" s="35"/>
      <c r="P1644" s="167">
        <f>O1644*H1644</f>
        <v>0</v>
      </c>
      <c r="Q1644" s="167">
        <v>1.2099999999999999E-3</v>
      </c>
      <c r="R1644" s="167">
        <f>Q1644*H1644</f>
        <v>0.124872</v>
      </c>
      <c r="S1644" s="167">
        <v>0</v>
      </c>
      <c r="T1644" s="168">
        <f>S1644*H1644</f>
        <v>0</v>
      </c>
      <c r="AR1644" s="18" t="s">
        <v>247</v>
      </c>
      <c r="AT1644" s="18" t="s">
        <v>146</v>
      </c>
      <c r="AU1644" s="18" t="s">
        <v>152</v>
      </c>
      <c r="AY1644" s="18" t="s">
        <v>143</v>
      </c>
      <c r="BE1644" s="169">
        <f>IF(N1644="základní",J1644,0)</f>
        <v>0</v>
      </c>
      <c r="BF1644" s="169">
        <f>IF(N1644="snížená",J1644,0)</f>
        <v>0</v>
      </c>
      <c r="BG1644" s="169">
        <f>IF(N1644="zákl. přenesená",J1644,0)</f>
        <v>0</v>
      </c>
      <c r="BH1644" s="169">
        <f>IF(N1644="sníž. přenesená",J1644,0)</f>
        <v>0</v>
      </c>
      <c r="BI1644" s="169">
        <f>IF(N1644="nulová",J1644,0)</f>
        <v>0</v>
      </c>
      <c r="BJ1644" s="18" t="s">
        <v>152</v>
      </c>
      <c r="BK1644" s="169">
        <f>ROUND(I1644*H1644,2)</f>
        <v>0</v>
      </c>
      <c r="BL1644" s="18" t="s">
        <v>247</v>
      </c>
      <c r="BM1644" s="18" t="s">
        <v>2287</v>
      </c>
    </row>
    <row r="1645" spans="2:65" s="11" customFormat="1" x14ac:dyDescent="0.3">
      <c r="B1645" s="170"/>
      <c r="D1645" s="171" t="s">
        <v>154</v>
      </c>
      <c r="E1645" s="172" t="s">
        <v>3</v>
      </c>
      <c r="F1645" s="173" t="s">
        <v>2288</v>
      </c>
      <c r="H1645" s="174" t="s">
        <v>3</v>
      </c>
      <c r="I1645" s="175"/>
      <c r="L1645" s="170"/>
      <c r="M1645" s="176"/>
      <c r="N1645" s="177"/>
      <c r="O1645" s="177"/>
      <c r="P1645" s="177"/>
      <c r="Q1645" s="177"/>
      <c r="R1645" s="177"/>
      <c r="S1645" s="177"/>
      <c r="T1645" s="178"/>
      <c r="AT1645" s="174" t="s">
        <v>154</v>
      </c>
      <c r="AU1645" s="174" t="s">
        <v>152</v>
      </c>
      <c r="AV1645" s="11" t="s">
        <v>23</v>
      </c>
      <c r="AW1645" s="11" t="s">
        <v>36</v>
      </c>
      <c r="AX1645" s="11" t="s">
        <v>72</v>
      </c>
      <c r="AY1645" s="174" t="s">
        <v>143</v>
      </c>
    </row>
    <row r="1646" spans="2:65" s="11" customFormat="1" x14ac:dyDescent="0.3">
      <c r="B1646" s="170"/>
      <c r="D1646" s="171" t="s">
        <v>154</v>
      </c>
      <c r="E1646" s="172" t="s">
        <v>3</v>
      </c>
      <c r="F1646" s="173" t="s">
        <v>2289</v>
      </c>
      <c r="H1646" s="174" t="s">
        <v>3</v>
      </c>
      <c r="I1646" s="175"/>
      <c r="L1646" s="170"/>
      <c r="M1646" s="176"/>
      <c r="N1646" s="177"/>
      <c r="O1646" s="177"/>
      <c r="P1646" s="177"/>
      <c r="Q1646" s="177"/>
      <c r="R1646" s="177"/>
      <c r="S1646" s="177"/>
      <c r="T1646" s="178"/>
      <c r="AT1646" s="174" t="s">
        <v>154</v>
      </c>
      <c r="AU1646" s="174" t="s">
        <v>152</v>
      </c>
      <c r="AV1646" s="11" t="s">
        <v>23</v>
      </c>
      <c r="AW1646" s="11" t="s">
        <v>36</v>
      </c>
      <c r="AX1646" s="11" t="s">
        <v>72</v>
      </c>
      <c r="AY1646" s="174" t="s">
        <v>143</v>
      </c>
    </row>
    <row r="1647" spans="2:65" s="12" customFormat="1" x14ac:dyDescent="0.3">
      <c r="B1647" s="179"/>
      <c r="D1647" s="188" t="s">
        <v>154</v>
      </c>
      <c r="E1647" s="197" t="s">
        <v>3</v>
      </c>
      <c r="F1647" s="198" t="s">
        <v>2290</v>
      </c>
      <c r="H1647" s="199">
        <v>103.2</v>
      </c>
      <c r="I1647" s="183"/>
      <c r="L1647" s="179"/>
      <c r="M1647" s="184"/>
      <c r="N1647" s="185"/>
      <c r="O1647" s="185"/>
      <c r="P1647" s="185"/>
      <c r="Q1647" s="185"/>
      <c r="R1647" s="185"/>
      <c r="S1647" s="185"/>
      <c r="T1647" s="186"/>
      <c r="AT1647" s="180" t="s">
        <v>154</v>
      </c>
      <c r="AU1647" s="180" t="s">
        <v>152</v>
      </c>
      <c r="AV1647" s="12" t="s">
        <v>152</v>
      </c>
      <c r="AW1647" s="12" t="s">
        <v>36</v>
      </c>
      <c r="AX1647" s="12" t="s">
        <v>23</v>
      </c>
      <c r="AY1647" s="180" t="s">
        <v>143</v>
      </c>
    </row>
    <row r="1648" spans="2:65" s="1" customFormat="1" ht="22.5" customHeight="1" x14ac:dyDescent="0.3">
      <c r="B1648" s="158"/>
      <c r="C1648" s="159" t="s">
        <v>2291</v>
      </c>
      <c r="D1648" s="159" t="s">
        <v>146</v>
      </c>
      <c r="E1648" s="160" t="s">
        <v>2292</v>
      </c>
      <c r="F1648" s="161" t="s">
        <v>2293</v>
      </c>
      <c r="G1648" s="162" t="s">
        <v>402</v>
      </c>
      <c r="H1648" s="163">
        <v>23.5</v>
      </c>
      <c r="I1648" s="322">
        <v>0</v>
      </c>
      <c r="J1648" s="164">
        <f>ROUND(I1648*H1648,2)</f>
        <v>0</v>
      </c>
      <c r="K1648" s="161" t="s">
        <v>150</v>
      </c>
      <c r="L1648" s="34"/>
      <c r="M1648" s="165" t="s">
        <v>3</v>
      </c>
      <c r="N1648" s="166" t="s">
        <v>44</v>
      </c>
      <c r="O1648" s="35"/>
      <c r="P1648" s="167">
        <f>O1648*H1648</f>
        <v>0</v>
      </c>
      <c r="Q1648" s="167">
        <v>1.1100000000000001E-3</v>
      </c>
      <c r="R1648" s="167">
        <f>Q1648*H1648</f>
        <v>2.6085000000000001E-2</v>
      </c>
      <c r="S1648" s="167">
        <v>0</v>
      </c>
      <c r="T1648" s="168">
        <f>S1648*H1648</f>
        <v>0</v>
      </c>
      <c r="AR1648" s="18" t="s">
        <v>247</v>
      </c>
      <c r="AT1648" s="18" t="s">
        <v>146</v>
      </c>
      <c r="AU1648" s="18" t="s">
        <v>152</v>
      </c>
      <c r="AY1648" s="18" t="s">
        <v>143</v>
      </c>
      <c r="BE1648" s="169">
        <f>IF(N1648="základní",J1648,0)</f>
        <v>0</v>
      </c>
      <c r="BF1648" s="169">
        <f>IF(N1648="snížená",J1648,0)</f>
        <v>0</v>
      </c>
      <c r="BG1648" s="169">
        <f>IF(N1648="zákl. přenesená",J1648,0)</f>
        <v>0</v>
      </c>
      <c r="BH1648" s="169">
        <f>IF(N1648="sníž. přenesená",J1648,0)</f>
        <v>0</v>
      </c>
      <c r="BI1648" s="169">
        <f>IF(N1648="nulová",J1648,0)</f>
        <v>0</v>
      </c>
      <c r="BJ1648" s="18" t="s">
        <v>152</v>
      </c>
      <c r="BK1648" s="169">
        <f>ROUND(I1648*H1648,2)</f>
        <v>0</v>
      </c>
      <c r="BL1648" s="18" t="s">
        <v>247</v>
      </c>
      <c r="BM1648" s="18" t="s">
        <v>2294</v>
      </c>
    </row>
    <row r="1649" spans="2:65" s="11" customFormat="1" x14ac:dyDescent="0.3">
      <c r="B1649" s="170"/>
      <c r="D1649" s="171" t="s">
        <v>154</v>
      </c>
      <c r="E1649" s="172" t="s">
        <v>3</v>
      </c>
      <c r="F1649" s="173" t="s">
        <v>2295</v>
      </c>
      <c r="H1649" s="174" t="s">
        <v>3</v>
      </c>
      <c r="I1649" s="175"/>
      <c r="L1649" s="170"/>
      <c r="M1649" s="176"/>
      <c r="N1649" s="177"/>
      <c r="O1649" s="177"/>
      <c r="P1649" s="177"/>
      <c r="Q1649" s="177"/>
      <c r="R1649" s="177"/>
      <c r="S1649" s="177"/>
      <c r="T1649" s="178"/>
      <c r="AT1649" s="174" t="s">
        <v>154</v>
      </c>
      <c r="AU1649" s="174" t="s">
        <v>152</v>
      </c>
      <c r="AV1649" s="11" t="s">
        <v>23</v>
      </c>
      <c r="AW1649" s="11" t="s">
        <v>36</v>
      </c>
      <c r="AX1649" s="11" t="s">
        <v>72</v>
      </c>
      <c r="AY1649" s="174" t="s">
        <v>143</v>
      </c>
    </row>
    <row r="1650" spans="2:65" s="12" customFormat="1" x14ac:dyDescent="0.3">
      <c r="B1650" s="179"/>
      <c r="D1650" s="188" t="s">
        <v>154</v>
      </c>
      <c r="E1650" s="197" t="s">
        <v>3</v>
      </c>
      <c r="F1650" s="198" t="s">
        <v>2296</v>
      </c>
      <c r="H1650" s="199">
        <v>23.5</v>
      </c>
      <c r="I1650" s="183"/>
      <c r="L1650" s="179"/>
      <c r="M1650" s="184"/>
      <c r="N1650" s="185"/>
      <c r="O1650" s="185"/>
      <c r="P1650" s="185"/>
      <c r="Q1650" s="185"/>
      <c r="R1650" s="185"/>
      <c r="S1650" s="185"/>
      <c r="T1650" s="186"/>
      <c r="AT1650" s="180" t="s">
        <v>154</v>
      </c>
      <c r="AU1650" s="180" t="s">
        <v>152</v>
      </c>
      <c r="AV1650" s="12" t="s">
        <v>152</v>
      </c>
      <c r="AW1650" s="12" t="s">
        <v>36</v>
      </c>
      <c r="AX1650" s="12" t="s">
        <v>23</v>
      </c>
      <c r="AY1650" s="180" t="s">
        <v>143</v>
      </c>
    </row>
    <row r="1651" spans="2:65" s="1" customFormat="1" ht="22.5" customHeight="1" x14ac:dyDescent="0.3">
      <c r="B1651" s="158"/>
      <c r="C1651" s="159" t="s">
        <v>2297</v>
      </c>
      <c r="D1651" s="159" t="s">
        <v>146</v>
      </c>
      <c r="E1651" s="160" t="s">
        <v>2298</v>
      </c>
      <c r="F1651" s="161" t="s">
        <v>2299</v>
      </c>
      <c r="G1651" s="162" t="s">
        <v>470</v>
      </c>
      <c r="H1651" s="163">
        <v>2</v>
      </c>
      <c r="I1651" s="322">
        <v>0</v>
      </c>
      <c r="J1651" s="164">
        <f>ROUND(I1651*H1651,2)</f>
        <v>0</v>
      </c>
      <c r="K1651" s="161" t="s">
        <v>3</v>
      </c>
      <c r="L1651" s="34"/>
      <c r="M1651" s="165" t="s">
        <v>3</v>
      </c>
      <c r="N1651" s="166" t="s">
        <v>44</v>
      </c>
      <c r="O1651" s="35"/>
      <c r="P1651" s="167">
        <f>O1651*H1651</f>
        <v>0</v>
      </c>
      <c r="Q1651" s="167">
        <v>1.9000000000000001E-4</v>
      </c>
      <c r="R1651" s="167">
        <f>Q1651*H1651</f>
        <v>3.8000000000000002E-4</v>
      </c>
      <c r="S1651" s="167">
        <v>0</v>
      </c>
      <c r="T1651" s="168">
        <f>S1651*H1651</f>
        <v>0</v>
      </c>
      <c r="AR1651" s="18" t="s">
        <v>247</v>
      </c>
      <c r="AT1651" s="18" t="s">
        <v>146</v>
      </c>
      <c r="AU1651" s="18" t="s">
        <v>152</v>
      </c>
      <c r="AY1651" s="18" t="s">
        <v>143</v>
      </c>
      <c r="BE1651" s="169">
        <f>IF(N1651="základní",J1651,0)</f>
        <v>0</v>
      </c>
      <c r="BF1651" s="169">
        <f>IF(N1651="snížená",J1651,0)</f>
        <v>0</v>
      </c>
      <c r="BG1651" s="169">
        <f>IF(N1651="zákl. přenesená",J1651,0)</f>
        <v>0</v>
      </c>
      <c r="BH1651" s="169">
        <f>IF(N1651="sníž. přenesená",J1651,0)</f>
        <v>0</v>
      </c>
      <c r="BI1651" s="169">
        <f>IF(N1651="nulová",J1651,0)</f>
        <v>0</v>
      </c>
      <c r="BJ1651" s="18" t="s">
        <v>152</v>
      </c>
      <c r="BK1651" s="169">
        <f>ROUND(I1651*H1651,2)</f>
        <v>0</v>
      </c>
      <c r="BL1651" s="18" t="s">
        <v>247</v>
      </c>
      <c r="BM1651" s="18" t="s">
        <v>2300</v>
      </c>
    </row>
    <row r="1652" spans="2:65" s="11" customFormat="1" x14ac:dyDescent="0.3">
      <c r="B1652" s="170"/>
      <c r="D1652" s="171" t="s">
        <v>154</v>
      </c>
      <c r="E1652" s="172" t="s">
        <v>3</v>
      </c>
      <c r="F1652" s="173" t="s">
        <v>2301</v>
      </c>
      <c r="H1652" s="174" t="s">
        <v>3</v>
      </c>
      <c r="I1652" s="175"/>
      <c r="L1652" s="170"/>
      <c r="M1652" s="176"/>
      <c r="N1652" s="177"/>
      <c r="O1652" s="177"/>
      <c r="P1652" s="177"/>
      <c r="Q1652" s="177"/>
      <c r="R1652" s="177"/>
      <c r="S1652" s="177"/>
      <c r="T1652" s="178"/>
      <c r="AT1652" s="174" t="s">
        <v>154</v>
      </c>
      <c r="AU1652" s="174" t="s">
        <v>152</v>
      </c>
      <c r="AV1652" s="11" t="s">
        <v>23</v>
      </c>
      <c r="AW1652" s="11" t="s">
        <v>36</v>
      </c>
      <c r="AX1652" s="11" t="s">
        <v>72</v>
      </c>
      <c r="AY1652" s="174" t="s">
        <v>143</v>
      </c>
    </row>
    <row r="1653" spans="2:65" s="12" customFormat="1" x14ac:dyDescent="0.3">
      <c r="B1653" s="179"/>
      <c r="D1653" s="188" t="s">
        <v>154</v>
      </c>
      <c r="E1653" s="197" t="s">
        <v>3</v>
      </c>
      <c r="F1653" s="198" t="s">
        <v>2302</v>
      </c>
      <c r="H1653" s="199">
        <v>2</v>
      </c>
      <c r="I1653" s="183"/>
      <c r="L1653" s="179"/>
      <c r="M1653" s="184"/>
      <c r="N1653" s="185"/>
      <c r="O1653" s="185"/>
      <c r="P1653" s="185"/>
      <c r="Q1653" s="185"/>
      <c r="R1653" s="185"/>
      <c r="S1653" s="185"/>
      <c r="T1653" s="186"/>
      <c r="AT1653" s="180" t="s">
        <v>154</v>
      </c>
      <c r="AU1653" s="180" t="s">
        <v>152</v>
      </c>
      <c r="AV1653" s="12" t="s">
        <v>152</v>
      </c>
      <c r="AW1653" s="12" t="s">
        <v>36</v>
      </c>
      <c r="AX1653" s="12" t="s">
        <v>23</v>
      </c>
      <c r="AY1653" s="180" t="s">
        <v>143</v>
      </c>
    </row>
    <row r="1654" spans="2:65" s="1" customFormat="1" ht="22.5" customHeight="1" x14ac:dyDescent="0.3">
      <c r="B1654" s="158"/>
      <c r="C1654" s="159" t="s">
        <v>2303</v>
      </c>
      <c r="D1654" s="159" t="s">
        <v>146</v>
      </c>
      <c r="E1654" s="160" t="s">
        <v>2304</v>
      </c>
      <c r="F1654" s="161" t="s">
        <v>2305</v>
      </c>
      <c r="G1654" s="162" t="s">
        <v>402</v>
      </c>
      <c r="H1654" s="163">
        <v>6</v>
      </c>
      <c r="I1654" s="322">
        <v>0</v>
      </c>
      <c r="J1654" s="164">
        <f>ROUND(I1654*H1654,2)</f>
        <v>0</v>
      </c>
      <c r="K1654" s="161" t="s">
        <v>150</v>
      </c>
      <c r="L1654" s="34"/>
      <c r="M1654" s="165" t="s">
        <v>3</v>
      </c>
      <c r="N1654" s="166" t="s">
        <v>44</v>
      </c>
      <c r="O1654" s="35"/>
      <c r="P1654" s="167">
        <f>O1654*H1654</f>
        <v>0</v>
      </c>
      <c r="Q1654" s="167">
        <v>1.08E-3</v>
      </c>
      <c r="R1654" s="167">
        <f>Q1654*H1654</f>
        <v>6.4799999999999996E-3</v>
      </c>
      <c r="S1654" s="167">
        <v>0</v>
      </c>
      <c r="T1654" s="168">
        <f>S1654*H1654</f>
        <v>0</v>
      </c>
      <c r="AR1654" s="18" t="s">
        <v>247</v>
      </c>
      <c r="AT1654" s="18" t="s">
        <v>146</v>
      </c>
      <c r="AU1654" s="18" t="s">
        <v>152</v>
      </c>
      <c r="AY1654" s="18" t="s">
        <v>143</v>
      </c>
      <c r="BE1654" s="169">
        <f>IF(N1654="základní",J1654,0)</f>
        <v>0</v>
      </c>
      <c r="BF1654" s="169">
        <f>IF(N1654="snížená",J1654,0)</f>
        <v>0</v>
      </c>
      <c r="BG1654" s="169">
        <f>IF(N1654="zákl. přenesená",J1654,0)</f>
        <v>0</v>
      </c>
      <c r="BH1654" s="169">
        <f>IF(N1654="sníž. přenesená",J1654,0)</f>
        <v>0</v>
      </c>
      <c r="BI1654" s="169">
        <f>IF(N1654="nulová",J1654,0)</f>
        <v>0</v>
      </c>
      <c r="BJ1654" s="18" t="s">
        <v>152</v>
      </c>
      <c r="BK1654" s="169">
        <f>ROUND(I1654*H1654,2)</f>
        <v>0</v>
      </c>
      <c r="BL1654" s="18" t="s">
        <v>247</v>
      </c>
      <c r="BM1654" s="18" t="s">
        <v>2306</v>
      </c>
    </row>
    <row r="1655" spans="2:65" s="11" customFormat="1" x14ac:dyDescent="0.3">
      <c r="B1655" s="170"/>
      <c r="D1655" s="171" t="s">
        <v>154</v>
      </c>
      <c r="E1655" s="172" t="s">
        <v>3</v>
      </c>
      <c r="F1655" s="173" t="s">
        <v>2307</v>
      </c>
      <c r="H1655" s="174" t="s">
        <v>3</v>
      </c>
      <c r="I1655" s="175"/>
      <c r="L1655" s="170"/>
      <c r="M1655" s="176"/>
      <c r="N1655" s="177"/>
      <c r="O1655" s="177"/>
      <c r="P1655" s="177"/>
      <c r="Q1655" s="177"/>
      <c r="R1655" s="177"/>
      <c r="S1655" s="177"/>
      <c r="T1655" s="178"/>
      <c r="AT1655" s="174" t="s">
        <v>154</v>
      </c>
      <c r="AU1655" s="174" t="s">
        <v>152</v>
      </c>
      <c r="AV1655" s="11" t="s">
        <v>23</v>
      </c>
      <c r="AW1655" s="11" t="s">
        <v>36</v>
      </c>
      <c r="AX1655" s="11" t="s">
        <v>72</v>
      </c>
      <c r="AY1655" s="174" t="s">
        <v>143</v>
      </c>
    </row>
    <row r="1656" spans="2:65" s="12" customFormat="1" x14ac:dyDescent="0.3">
      <c r="B1656" s="179"/>
      <c r="D1656" s="188" t="s">
        <v>154</v>
      </c>
      <c r="E1656" s="197" t="s">
        <v>3</v>
      </c>
      <c r="F1656" s="198" t="s">
        <v>702</v>
      </c>
      <c r="H1656" s="199">
        <v>6</v>
      </c>
      <c r="I1656" s="183"/>
      <c r="L1656" s="179"/>
      <c r="M1656" s="184"/>
      <c r="N1656" s="185"/>
      <c r="O1656" s="185"/>
      <c r="P1656" s="185"/>
      <c r="Q1656" s="185"/>
      <c r="R1656" s="185"/>
      <c r="S1656" s="185"/>
      <c r="T1656" s="186"/>
      <c r="AT1656" s="180" t="s">
        <v>154</v>
      </c>
      <c r="AU1656" s="180" t="s">
        <v>152</v>
      </c>
      <c r="AV1656" s="12" t="s">
        <v>152</v>
      </c>
      <c r="AW1656" s="12" t="s">
        <v>36</v>
      </c>
      <c r="AX1656" s="12" t="s">
        <v>23</v>
      </c>
      <c r="AY1656" s="180" t="s">
        <v>143</v>
      </c>
    </row>
    <row r="1657" spans="2:65" s="1" customFormat="1" ht="22.5" customHeight="1" x14ac:dyDescent="0.3">
      <c r="B1657" s="158"/>
      <c r="C1657" s="159" t="s">
        <v>2308</v>
      </c>
      <c r="D1657" s="159" t="s">
        <v>146</v>
      </c>
      <c r="E1657" s="160" t="s">
        <v>2309</v>
      </c>
      <c r="F1657" s="161" t="s">
        <v>2310</v>
      </c>
      <c r="G1657" s="162" t="s">
        <v>470</v>
      </c>
      <c r="H1657" s="163">
        <v>1</v>
      </c>
      <c r="I1657" s="322">
        <v>0</v>
      </c>
      <c r="J1657" s="164">
        <f>ROUND(I1657*H1657,2)</f>
        <v>0</v>
      </c>
      <c r="K1657" s="161" t="s">
        <v>150</v>
      </c>
      <c r="L1657" s="34"/>
      <c r="M1657" s="165" t="s">
        <v>3</v>
      </c>
      <c r="N1657" s="166" t="s">
        <v>44</v>
      </c>
      <c r="O1657" s="35"/>
      <c r="P1657" s="167">
        <f>O1657*H1657</f>
        <v>0</v>
      </c>
      <c r="Q1657" s="167">
        <v>8.7600000000000004E-3</v>
      </c>
      <c r="R1657" s="167">
        <f>Q1657*H1657</f>
        <v>8.7600000000000004E-3</v>
      </c>
      <c r="S1657" s="167">
        <v>0</v>
      </c>
      <c r="T1657" s="168">
        <f>S1657*H1657</f>
        <v>0</v>
      </c>
      <c r="AR1657" s="18" t="s">
        <v>247</v>
      </c>
      <c r="AT1657" s="18" t="s">
        <v>146</v>
      </c>
      <c r="AU1657" s="18" t="s">
        <v>152</v>
      </c>
      <c r="AY1657" s="18" t="s">
        <v>143</v>
      </c>
      <c r="BE1657" s="169">
        <f>IF(N1657="základní",J1657,0)</f>
        <v>0</v>
      </c>
      <c r="BF1657" s="169">
        <f>IF(N1657="snížená",J1657,0)</f>
        <v>0</v>
      </c>
      <c r="BG1657" s="169">
        <f>IF(N1657="zákl. přenesená",J1657,0)</f>
        <v>0</v>
      </c>
      <c r="BH1657" s="169">
        <f>IF(N1657="sníž. přenesená",J1657,0)</f>
        <v>0</v>
      </c>
      <c r="BI1657" s="169">
        <f>IF(N1657="nulová",J1657,0)</f>
        <v>0</v>
      </c>
      <c r="BJ1657" s="18" t="s">
        <v>152</v>
      </c>
      <c r="BK1657" s="169">
        <f>ROUND(I1657*H1657,2)</f>
        <v>0</v>
      </c>
      <c r="BL1657" s="18" t="s">
        <v>247</v>
      </c>
      <c r="BM1657" s="18" t="s">
        <v>2311</v>
      </c>
    </row>
    <row r="1658" spans="2:65" s="1" customFormat="1" ht="22.5" customHeight="1" x14ac:dyDescent="0.3">
      <c r="B1658" s="158"/>
      <c r="C1658" s="159" t="s">
        <v>2312</v>
      </c>
      <c r="D1658" s="159" t="s">
        <v>146</v>
      </c>
      <c r="E1658" s="160" t="s">
        <v>2313</v>
      </c>
      <c r="F1658" s="161" t="s">
        <v>2314</v>
      </c>
      <c r="G1658" s="162" t="s">
        <v>402</v>
      </c>
      <c r="H1658" s="163">
        <v>32.700000000000003</v>
      </c>
      <c r="I1658" s="322">
        <v>0</v>
      </c>
      <c r="J1658" s="164">
        <f>ROUND(I1658*H1658,2)</f>
        <v>0</v>
      </c>
      <c r="K1658" s="161" t="s">
        <v>150</v>
      </c>
      <c r="L1658" s="34"/>
      <c r="M1658" s="165" t="s">
        <v>3</v>
      </c>
      <c r="N1658" s="166" t="s">
        <v>44</v>
      </c>
      <c r="O1658" s="35"/>
      <c r="P1658" s="167">
        <f>O1658*H1658</f>
        <v>0</v>
      </c>
      <c r="Q1658" s="167">
        <v>2.8E-3</v>
      </c>
      <c r="R1658" s="167">
        <f>Q1658*H1658</f>
        <v>9.1560000000000002E-2</v>
      </c>
      <c r="S1658" s="167">
        <v>0</v>
      </c>
      <c r="T1658" s="168">
        <f>S1658*H1658</f>
        <v>0</v>
      </c>
      <c r="AR1658" s="18" t="s">
        <v>247</v>
      </c>
      <c r="AT1658" s="18" t="s">
        <v>146</v>
      </c>
      <c r="AU1658" s="18" t="s">
        <v>152</v>
      </c>
      <c r="AY1658" s="18" t="s">
        <v>143</v>
      </c>
      <c r="BE1658" s="169">
        <f>IF(N1658="základní",J1658,0)</f>
        <v>0</v>
      </c>
      <c r="BF1658" s="169">
        <f>IF(N1658="snížená",J1658,0)</f>
        <v>0</v>
      </c>
      <c r="BG1658" s="169">
        <f>IF(N1658="zákl. přenesená",J1658,0)</f>
        <v>0</v>
      </c>
      <c r="BH1658" s="169">
        <f>IF(N1658="sníž. přenesená",J1658,0)</f>
        <v>0</v>
      </c>
      <c r="BI1658" s="169">
        <f>IF(N1658="nulová",J1658,0)</f>
        <v>0</v>
      </c>
      <c r="BJ1658" s="18" t="s">
        <v>152</v>
      </c>
      <c r="BK1658" s="169">
        <f>ROUND(I1658*H1658,2)</f>
        <v>0</v>
      </c>
      <c r="BL1658" s="18" t="s">
        <v>247</v>
      </c>
      <c r="BM1658" s="18" t="s">
        <v>2315</v>
      </c>
    </row>
    <row r="1659" spans="2:65" s="12" customFormat="1" x14ac:dyDescent="0.3">
      <c r="B1659" s="179"/>
      <c r="D1659" s="171" t="s">
        <v>154</v>
      </c>
      <c r="E1659" s="180" t="s">
        <v>3</v>
      </c>
      <c r="F1659" s="181" t="s">
        <v>2316</v>
      </c>
      <c r="H1659" s="182">
        <v>32.700000000000003</v>
      </c>
      <c r="I1659" s="183"/>
      <c r="L1659" s="179"/>
      <c r="M1659" s="184"/>
      <c r="N1659" s="185"/>
      <c r="O1659" s="185"/>
      <c r="P1659" s="185"/>
      <c r="Q1659" s="185"/>
      <c r="R1659" s="185"/>
      <c r="S1659" s="185"/>
      <c r="T1659" s="186"/>
      <c r="AT1659" s="180" t="s">
        <v>154</v>
      </c>
      <c r="AU1659" s="180" t="s">
        <v>152</v>
      </c>
      <c r="AV1659" s="12" t="s">
        <v>152</v>
      </c>
      <c r="AW1659" s="12" t="s">
        <v>36</v>
      </c>
      <c r="AX1659" s="12" t="s">
        <v>23</v>
      </c>
      <c r="AY1659" s="180" t="s">
        <v>143</v>
      </c>
    </row>
    <row r="1660" spans="2:65" s="11" customFormat="1" x14ac:dyDescent="0.3">
      <c r="B1660" s="170"/>
      <c r="D1660" s="171" t="s">
        <v>154</v>
      </c>
      <c r="E1660" s="172" t="s">
        <v>3</v>
      </c>
      <c r="F1660" s="173" t="s">
        <v>512</v>
      </c>
      <c r="H1660" s="174" t="s">
        <v>3</v>
      </c>
      <c r="I1660" s="175"/>
      <c r="L1660" s="170"/>
      <c r="M1660" s="176"/>
      <c r="N1660" s="177"/>
      <c r="O1660" s="177"/>
      <c r="P1660" s="177"/>
      <c r="Q1660" s="177"/>
      <c r="R1660" s="177"/>
      <c r="S1660" s="177"/>
      <c r="T1660" s="178"/>
      <c r="AT1660" s="174" t="s">
        <v>154</v>
      </c>
      <c r="AU1660" s="174" t="s">
        <v>152</v>
      </c>
      <c r="AV1660" s="11" t="s">
        <v>23</v>
      </c>
      <c r="AW1660" s="11" t="s">
        <v>36</v>
      </c>
      <c r="AX1660" s="11" t="s">
        <v>72</v>
      </c>
      <c r="AY1660" s="174" t="s">
        <v>143</v>
      </c>
    </row>
    <row r="1661" spans="2:65" s="11" customFormat="1" x14ac:dyDescent="0.3">
      <c r="B1661" s="170"/>
      <c r="D1661" s="188" t="s">
        <v>154</v>
      </c>
      <c r="E1661" s="223" t="s">
        <v>3</v>
      </c>
      <c r="F1661" s="224" t="s">
        <v>2317</v>
      </c>
      <c r="H1661" s="225" t="s">
        <v>3</v>
      </c>
      <c r="I1661" s="175"/>
      <c r="L1661" s="170"/>
      <c r="M1661" s="176"/>
      <c r="N1661" s="177"/>
      <c r="O1661" s="177"/>
      <c r="P1661" s="177"/>
      <c r="Q1661" s="177"/>
      <c r="R1661" s="177"/>
      <c r="S1661" s="177"/>
      <c r="T1661" s="178"/>
      <c r="AT1661" s="174" t="s">
        <v>154</v>
      </c>
      <c r="AU1661" s="174" t="s">
        <v>152</v>
      </c>
      <c r="AV1661" s="11" t="s">
        <v>23</v>
      </c>
      <c r="AW1661" s="11" t="s">
        <v>36</v>
      </c>
      <c r="AX1661" s="11" t="s">
        <v>72</v>
      </c>
      <c r="AY1661" s="174" t="s">
        <v>143</v>
      </c>
    </row>
    <row r="1662" spans="2:65" s="1" customFormat="1" ht="22.5" customHeight="1" x14ac:dyDescent="0.3">
      <c r="B1662" s="158"/>
      <c r="C1662" s="159" t="s">
        <v>2318</v>
      </c>
      <c r="D1662" s="159" t="s">
        <v>146</v>
      </c>
      <c r="E1662" s="160" t="s">
        <v>2319</v>
      </c>
      <c r="F1662" s="161" t="s">
        <v>2320</v>
      </c>
      <c r="G1662" s="162" t="s">
        <v>149</v>
      </c>
      <c r="H1662" s="163">
        <v>2.5</v>
      </c>
      <c r="I1662" s="322">
        <v>0</v>
      </c>
      <c r="J1662" s="164">
        <f>ROUND(I1662*H1662,2)</f>
        <v>0</v>
      </c>
      <c r="K1662" s="161" t="s">
        <v>3</v>
      </c>
      <c r="L1662" s="34"/>
      <c r="M1662" s="165" t="s">
        <v>3</v>
      </c>
      <c r="N1662" s="166" t="s">
        <v>44</v>
      </c>
      <c r="O1662" s="35"/>
      <c r="P1662" s="167">
        <f>O1662*H1662</f>
        <v>0</v>
      </c>
      <c r="Q1662" s="167">
        <v>1.9E-3</v>
      </c>
      <c r="R1662" s="167">
        <f>Q1662*H1662</f>
        <v>4.7499999999999999E-3</v>
      </c>
      <c r="S1662" s="167">
        <v>0</v>
      </c>
      <c r="T1662" s="168">
        <f>S1662*H1662</f>
        <v>0</v>
      </c>
      <c r="AR1662" s="18" t="s">
        <v>247</v>
      </c>
      <c r="AT1662" s="18" t="s">
        <v>146</v>
      </c>
      <c r="AU1662" s="18" t="s">
        <v>152</v>
      </c>
      <c r="AY1662" s="18" t="s">
        <v>143</v>
      </c>
      <c r="BE1662" s="169">
        <f>IF(N1662="základní",J1662,0)</f>
        <v>0</v>
      </c>
      <c r="BF1662" s="169">
        <f>IF(N1662="snížená",J1662,0)</f>
        <v>0</v>
      </c>
      <c r="BG1662" s="169">
        <f>IF(N1662="zákl. přenesená",J1662,0)</f>
        <v>0</v>
      </c>
      <c r="BH1662" s="169">
        <f>IF(N1662="sníž. přenesená",J1662,0)</f>
        <v>0</v>
      </c>
      <c r="BI1662" s="169">
        <f>IF(N1662="nulová",J1662,0)</f>
        <v>0</v>
      </c>
      <c r="BJ1662" s="18" t="s">
        <v>152</v>
      </c>
      <c r="BK1662" s="169">
        <f>ROUND(I1662*H1662,2)</f>
        <v>0</v>
      </c>
      <c r="BL1662" s="18" t="s">
        <v>247</v>
      </c>
      <c r="BM1662" s="18" t="s">
        <v>2321</v>
      </c>
    </row>
    <row r="1663" spans="2:65" s="1" customFormat="1" ht="22.5" customHeight="1" x14ac:dyDescent="0.3">
      <c r="B1663" s="158"/>
      <c r="C1663" s="159" t="s">
        <v>2322</v>
      </c>
      <c r="D1663" s="159" t="s">
        <v>146</v>
      </c>
      <c r="E1663" s="160" t="s">
        <v>2323</v>
      </c>
      <c r="F1663" s="161" t="s">
        <v>2324</v>
      </c>
      <c r="G1663" s="162" t="s">
        <v>402</v>
      </c>
      <c r="H1663" s="163">
        <v>35</v>
      </c>
      <c r="I1663" s="322">
        <v>0</v>
      </c>
      <c r="J1663" s="164">
        <f>ROUND(I1663*H1663,2)</f>
        <v>0</v>
      </c>
      <c r="K1663" s="161" t="s">
        <v>3</v>
      </c>
      <c r="L1663" s="34"/>
      <c r="M1663" s="165" t="s">
        <v>3</v>
      </c>
      <c r="N1663" s="166" t="s">
        <v>44</v>
      </c>
      <c r="O1663" s="35"/>
      <c r="P1663" s="167">
        <f>O1663*H1663</f>
        <v>0</v>
      </c>
      <c r="Q1663" s="167">
        <v>0</v>
      </c>
      <c r="R1663" s="167">
        <f>Q1663*H1663</f>
        <v>0</v>
      </c>
      <c r="S1663" s="167">
        <v>0</v>
      </c>
      <c r="T1663" s="168">
        <f>S1663*H1663</f>
        <v>0</v>
      </c>
      <c r="AR1663" s="18" t="s">
        <v>247</v>
      </c>
      <c r="AT1663" s="18" t="s">
        <v>146</v>
      </c>
      <c r="AU1663" s="18" t="s">
        <v>152</v>
      </c>
      <c r="AY1663" s="18" t="s">
        <v>143</v>
      </c>
      <c r="BE1663" s="169">
        <f>IF(N1663="základní",J1663,0)</f>
        <v>0</v>
      </c>
      <c r="BF1663" s="169">
        <f>IF(N1663="snížená",J1663,0)</f>
        <v>0</v>
      </c>
      <c r="BG1663" s="169">
        <f>IF(N1663="zákl. přenesená",J1663,0)</f>
        <v>0</v>
      </c>
      <c r="BH1663" s="169">
        <f>IF(N1663="sníž. přenesená",J1663,0)</f>
        <v>0</v>
      </c>
      <c r="BI1663" s="169">
        <f>IF(N1663="nulová",J1663,0)</f>
        <v>0</v>
      </c>
      <c r="BJ1663" s="18" t="s">
        <v>152</v>
      </c>
      <c r="BK1663" s="169">
        <f>ROUND(I1663*H1663,2)</f>
        <v>0</v>
      </c>
      <c r="BL1663" s="18" t="s">
        <v>247</v>
      </c>
      <c r="BM1663" s="18" t="s">
        <v>2325</v>
      </c>
    </row>
    <row r="1664" spans="2:65" s="11" customFormat="1" x14ac:dyDescent="0.3">
      <c r="B1664" s="170"/>
      <c r="D1664" s="171" t="s">
        <v>154</v>
      </c>
      <c r="E1664" s="172" t="s">
        <v>3</v>
      </c>
      <c r="F1664" s="173" t="s">
        <v>2326</v>
      </c>
      <c r="H1664" s="174" t="s">
        <v>3</v>
      </c>
      <c r="I1664" s="175"/>
      <c r="L1664" s="170"/>
      <c r="M1664" s="176"/>
      <c r="N1664" s="177"/>
      <c r="O1664" s="177"/>
      <c r="P1664" s="177"/>
      <c r="Q1664" s="177"/>
      <c r="R1664" s="177"/>
      <c r="S1664" s="177"/>
      <c r="T1664" s="178"/>
      <c r="AT1664" s="174" t="s">
        <v>154</v>
      </c>
      <c r="AU1664" s="174" t="s">
        <v>152</v>
      </c>
      <c r="AV1664" s="11" t="s">
        <v>23</v>
      </c>
      <c r="AW1664" s="11" t="s">
        <v>36</v>
      </c>
      <c r="AX1664" s="11" t="s">
        <v>72</v>
      </c>
      <c r="AY1664" s="174" t="s">
        <v>143</v>
      </c>
    </row>
    <row r="1665" spans="2:65" s="12" customFormat="1" x14ac:dyDescent="0.3">
      <c r="B1665" s="179"/>
      <c r="D1665" s="188" t="s">
        <v>154</v>
      </c>
      <c r="E1665" s="197" t="s">
        <v>3</v>
      </c>
      <c r="F1665" s="198" t="s">
        <v>2244</v>
      </c>
      <c r="H1665" s="199">
        <v>35</v>
      </c>
      <c r="I1665" s="183"/>
      <c r="L1665" s="179"/>
      <c r="M1665" s="184"/>
      <c r="N1665" s="185"/>
      <c r="O1665" s="185"/>
      <c r="P1665" s="185"/>
      <c r="Q1665" s="185"/>
      <c r="R1665" s="185"/>
      <c r="S1665" s="185"/>
      <c r="T1665" s="186"/>
      <c r="AT1665" s="180" t="s">
        <v>154</v>
      </c>
      <c r="AU1665" s="180" t="s">
        <v>152</v>
      </c>
      <c r="AV1665" s="12" t="s">
        <v>152</v>
      </c>
      <c r="AW1665" s="12" t="s">
        <v>36</v>
      </c>
      <c r="AX1665" s="12" t="s">
        <v>23</v>
      </c>
      <c r="AY1665" s="180" t="s">
        <v>143</v>
      </c>
    </row>
    <row r="1666" spans="2:65" s="1" customFormat="1" ht="22.5" customHeight="1" x14ac:dyDescent="0.3">
      <c r="B1666" s="158"/>
      <c r="C1666" s="211" t="s">
        <v>2327</v>
      </c>
      <c r="D1666" s="211" t="s">
        <v>295</v>
      </c>
      <c r="E1666" s="212" t="s">
        <v>2328</v>
      </c>
      <c r="F1666" s="213" t="s">
        <v>2329</v>
      </c>
      <c r="G1666" s="214" t="s">
        <v>149</v>
      </c>
      <c r="H1666" s="215">
        <v>5</v>
      </c>
      <c r="I1666" s="325">
        <v>0</v>
      </c>
      <c r="J1666" s="216">
        <f>ROUND(I1666*H1666,2)</f>
        <v>0</v>
      </c>
      <c r="K1666" s="213" t="s">
        <v>3</v>
      </c>
      <c r="L1666" s="217"/>
      <c r="M1666" s="218" t="s">
        <v>3</v>
      </c>
      <c r="N1666" s="219" t="s">
        <v>44</v>
      </c>
      <c r="O1666" s="35"/>
      <c r="P1666" s="167">
        <f>O1666*H1666</f>
        <v>0</v>
      </c>
      <c r="Q1666" s="167">
        <v>0</v>
      </c>
      <c r="R1666" s="167">
        <f>Q1666*H1666</f>
        <v>0</v>
      </c>
      <c r="S1666" s="167">
        <v>0</v>
      </c>
      <c r="T1666" s="168">
        <f>S1666*H1666</f>
        <v>0</v>
      </c>
      <c r="AR1666" s="18" t="s">
        <v>375</v>
      </c>
      <c r="AT1666" s="18" t="s">
        <v>295</v>
      </c>
      <c r="AU1666" s="18" t="s">
        <v>152</v>
      </c>
      <c r="AY1666" s="18" t="s">
        <v>143</v>
      </c>
      <c r="BE1666" s="169">
        <f>IF(N1666="základní",J1666,0)</f>
        <v>0</v>
      </c>
      <c r="BF1666" s="169">
        <f>IF(N1666="snížená",J1666,0)</f>
        <v>0</v>
      </c>
      <c r="BG1666" s="169">
        <f>IF(N1666="zákl. přenesená",J1666,0)</f>
        <v>0</v>
      </c>
      <c r="BH1666" s="169">
        <f>IF(N1666="sníž. přenesená",J1666,0)</f>
        <v>0</v>
      </c>
      <c r="BI1666" s="169">
        <f>IF(N1666="nulová",J1666,0)</f>
        <v>0</v>
      </c>
      <c r="BJ1666" s="18" t="s">
        <v>152</v>
      </c>
      <c r="BK1666" s="169">
        <f>ROUND(I1666*H1666,2)</f>
        <v>0</v>
      </c>
      <c r="BL1666" s="18" t="s">
        <v>247</v>
      </c>
      <c r="BM1666" s="18" t="s">
        <v>2330</v>
      </c>
    </row>
    <row r="1667" spans="2:65" s="11" customFormat="1" x14ac:dyDescent="0.3">
      <c r="B1667" s="170"/>
      <c r="D1667" s="171" t="s">
        <v>154</v>
      </c>
      <c r="E1667" s="172" t="s">
        <v>3</v>
      </c>
      <c r="F1667" s="173" t="s">
        <v>2331</v>
      </c>
      <c r="H1667" s="174" t="s">
        <v>3</v>
      </c>
      <c r="I1667" s="175"/>
      <c r="L1667" s="170"/>
      <c r="M1667" s="176"/>
      <c r="N1667" s="177"/>
      <c r="O1667" s="177"/>
      <c r="P1667" s="177"/>
      <c r="Q1667" s="177"/>
      <c r="R1667" s="177"/>
      <c r="S1667" s="177"/>
      <c r="T1667" s="178"/>
      <c r="AT1667" s="174" t="s">
        <v>154</v>
      </c>
      <c r="AU1667" s="174" t="s">
        <v>152</v>
      </c>
      <c r="AV1667" s="11" t="s">
        <v>23</v>
      </c>
      <c r="AW1667" s="11" t="s">
        <v>36</v>
      </c>
      <c r="AX1667" s="11" t="s">
        <v>72</v>
      </c>
      <c r="AY1667" s="174" t="s">
        <v>143</v>
      </c>
    </row>
    <row r="1668" spans="2:65" s="11" customFormat="1" x14ac:dyDescent="0.3">
      <c r="B1668" s="170"/>
      <c r="D1668" s="171" t="s">
        <v>154</v>
      </c>
      <c r="E1668" s="172" t="s">
        <v>3</v>
      </c>
      <c r="F1668" s="173" t="s">
        <v>2332</v>
      </c>
      <c r="H1668" s="174" t="s">
        <v>3</v>
      </c>
      <c r="I1668" s="175"/>
      <c r="L1668" s="170"/>
      <c r="M1668" s="176"/>
      <c r="N1668" s="177"/>
      <c r="O1668" s="177"/>
      <c r="P1668" s="177"/>
      <c r="Q1668" s="177"/>
      <c r="R1668" s="177"/>
      <c r="S1668" s="177"/>
      <c r="T1668" s="178"/>
      <c r="AT1668" s="174" t="s">
        <v>154</v>
      </c>
      <c r="AU1668" s="174" t="s">
        <v>152</v>
      </c>
      <c r="AV1668" s="11" t="s">
        <v>23</v>
      </c>
      <c r="AW1668" s="11" t="s">
        <v>36</v>
      </c>
      <c r="AX1668" s="11" t="s">
        <v>72</v>
      </c>
      <c r="AY1668" s="174" t="s">
        <v>143</v>
      </c>
    </row>
    <row r="1669" spans="2:65" s="12" customFormat="1" x14ac:dyDescent="0.3">
      <c r="B1669" s="179"/>
      <c r="D1669" s="188" t="s">
        <v>154</v>
      </c>
      <c r="E1669" s="197" t="s">
        <v>3</v>
      </c>
      <c r="F1669" s="198" t="s">
        <v>2333</v>
      </c>
      <c r="H1669" s="199">
        <v>5</v>
      </c>
      <c r="I1669" s="183"/>
      <c r="L1669" s="179"/>
      <c r="M1669" s="184"/>
      <c r="N1669" s="185"/>
      <c r="O1669" s="185"/>
      <c r="P1669" s="185"/>
      <c r="Q1669" s="185"/>
      <c r="R1669" s="185"/>
      <c r="S1669" s="185"/>
      <c r="T1669" s="186"/>
      <c r="AT1669" s="180" t="s">
        <v>154</v>
      </c>
      <c r="AU1669" s="180" t="s">
        <v>152</v>
      </c>
      <c r="AV1669" s="12" t="s">
        <v>152</v>
      </c>
      <c r="AW1669" s="12" t="s">
        <v>36</v>
      </c>
      <c r="AX1669" s="12" t="s">
        <v>23</v>
      </c>
      <c r="AY1669" s="180" t="s">
        <v>143</v>
      </c>
    </row>
    <row r="1670" spans="2:65" s="1" customFormat="1" ht="31.5" customHeight="1" x14ac:dyDescent="0.3">
      <c r="B1670" s="158"/>
      <c r="C1670" s="159" t="s">
        <v>2334</v>
      </c>
      <c r="D1670" s="159" t="s">
        <v>146</v>
      </c>
      <c r="E1670" s="160" t="s">
        <v>2335</v>
      </c>
      <c r="F1670" s="161" t="s">
        <v>2336</v>
      </c>
      <c r="G1670" s="162" t="s">
        <v>470</v>
      </c>
      <c r="H1670" s="163">
        <v>2</v>
      </c>
      <c r="I1670" s="322">
        <v>0</v>
      </c>
      <c r="J1670" s="164">
        <f>ROUND(I1670*H1670,2)</f>
        <v>0</v>
      </c>
      <c r="K1670" s="161" t="s">
        <v>3</v>
      </c>
      <c r="L1670" s="34"/>
      <c r="M1670" s="165" t="s">
        <v>3</v>
      </c>
      <c r="N1670" s="166" t="s">
        <v>44</v>
      </c>
      <c r="O1670" s="35"/>
      <c r="P1670" s="167">
        <f>O1670*H1670</f>
        <v>0</v>
      </c>
      <c r="Q1670" s="167">
        <v>4.4999999999999997E-3</v>
      </c>
      <c r="R1670" s="167">
        <f>Q1670*H1670</f>
        <v>8.9999999999999993E-3</v>
      </c>
      <c r="S1670" s="167">
        <v>0</v>
      </c>
      <c r="T1670" s="168">
        <f>S1670*H1670</f>
        <v>0</v>
      </c>
      <c r="AR1670" s="18" t="s">
        <v>247</v>
      </c>
      <c r="AT1670" s="18" t="s">
        <v>146</v>
      </c>
      <c r="AU1670" s="18" t="s">
        <v>152</v>
      </c>
      <c r="AY1670" s="18" t="s">
        <v>143</v>
      </c>
      <c r="BE1670" s="169">
        <f>IF(N1670="základní",J1670,0)</f>
        <v>0</v>
      </c>
      <c r="BF1670" s="169">
        <f>IF(N1670="snížená",J1670,0)</f>
        <v>0</v>
      </c>
      <c r="BG1670" s="169">
        <f>IF(N1670="zákl. přenesená",J1670,0)</f>
        <v>0</v>
      </c>
      <c r="BH1670" s="169">
        <f>IF(N1670="sníž. přenesená",J1670,0)</f>
        <v>0</v>
      </c>
      <c r="BI1670" s="169">
        <f>IF(N1670="nulová",J1670,0)</f>
        <v>0</v>
      </c>
      <c r="BJ1670" s="18" t="s">
        <v>152</v>
      </c>
      <c r="BK1670" s="169">
        <f>ROUND(I1670*H1670,2)</f>
        <v>0</v>
      </c>
      <c r="BL1670" s="18" t="s">
        <v>247</v>
      </c>
      <c r="BM1670" s="18" t="s">
        <v>2337</v>
      </c>
    </row>
    <row r="1671" spans="2:65" s="1" customFormat="1" ht="22.5" customHeight="1" x14ac:dyDescent="0.3">
      <c r="B1671" s="158"/>
      <c r="C1671" s="159" t="s">
        <v>2338</v>
      </c>
      <c r="D1671" s="159" t="s">
        <v>146</v>
      </c>
      <c r="E1671" s="160" t="s">
        <v>2339</v>
      </c>
      <c r="F1671" s="161" t="s">
        <v>2340</v>
      </c>
      <c r="G1671" s="162" t="s">
        <v>470</v>
      </c>
      <c r="H1671" s="163">
        <v>2</v>
      </c>
      <c r="I1671" s="322">
        <v>0</v>
      </c>
      <c r="J1671" s="164">
        <f>ROUND(I1671*H1671,2)</f>
        <v>0</v>
      </c>
      <c r="K1671" s="161" t="s">
        <v>150</v>
      </c>
      <c r="L1671" s="34"/>
      <c r="M1671" s="165" t="s">
        <v>3</v>
      </c>
      <c r="N1671" s="166" t="s">
        <v>44</v>
      </c>
      <c r="O1671" s="35"/>
      <c r="P1671" s="167">
        <f>O1671*H1671</f>
        <v>0</v>
      </c>
      <c r="Q1671" s="167">
        <v>0</v>
      </c>
      <c r="R1671" s="167">
        <f>Q1671*H1671</f>
        <v>0</v>
      </c>
      <c r="S1671" s="167">
        <v>0</v>
      </c>
      <c r="T1671" s="168">
        <f>S1671*H1671</f>
        <v>0</v>
      </c>
      <c r="AR1671" s="18" t="s">
        <v>247</v>
      </c>
      <c r="AT1671" s="18" t="s">
        <v>146</v>
      </c>
      <c r="AU1671" s="18" t="s">
        <v>152</v>
      </c>
      <c r="AY1671" s="18" t="s">
        <v>143</v>
      </c>
      <c r="BE1671" s="169">
        <f>IF(N1671="základní",J1671,0)</f>
        <v>0</v>
      </c>
      <c r="BF1671" s="169">
        <f>IF(N1671="snížená",J1671,0)</f>
        <v>0</v>
      </c>
      <c r="BG1671" s="169">
        <f>IF(N1671="zákl. přenesená",J1671,0)</f>
        <v>0</v>
      </c>
      <c r="BH1671" s="169">
        <f>IF(N1671="sníž. přenesená",J1671,0)</f>
        <v>0</v>
      </c>
      <c r="BI1671" s="169">
        <f>IF(N1671="nulová",J1671,0)</f>
        <v>0</v>
      </c>
      <c r="BJ1671" s="18" t="s">
        <v>152</v>
      </c>
      <c r="BK1671" s="169">
        <f>ROUND(I1671*H1671,2)</f>
        <v>0</v>
      </c>
      <c r="BL1671" s="18" t="s">
        <v>247</v>
      </c>
      <c r="BM1671" s="18" t="s">
        <v>2341</v>
      </c>
    </row>
    <row r="1672" spans="2:65" s="11" customFormat="1" x14ac:dyDescent="0.3">
      <c r="B1672" s="170"/>
      <c r="D1672" s="171" t="s">
        <v>154</v>
      </c>
      <c r="E1672" s="172" t="s">
        <v>3</v>
      </c>
      <c r="F1672" s="173" t="s">
        <v>2342</v>
      </c>
      <c r="H1672" s="174" t="s">
        <v>3</v>
      </c>
      <c r="I1672" s="175"/>
      <c r="L1672" s="170"/>
      <c r="M1672" s="176"/>
      <c r="N1672" s="177"/>
      <c r="O1672" s="177"/>
      <c r="P1672" s="177"/>
      <c r="Q1672" s="177"/>
      <c r="R1672" s="177"/>
      <c r="S1672" s="177"/>
      <c r="T1672" s="178"/>
      <c r="AT1672" s="174" t="s">
        <v>154</v>
      </c>
      <c r="AU1672" s="174" t="s">
        <v>152</v>
      </c>
      <c r="AV1672" s="11" t="s">
        <v>23</v>
      </c>
      <c r="AW1672" s="11" t="s">
        <v>36</v>
      </c>
      <c r="AX1672" s="11" t="s">
        <v>72</v>
      </c>
      <c r="AY1672" s="174" t="s">
        <v>143</v>
      </c>
    </row>
    <row r="1673" spans="2:65" s="12" customFormat="1" x14ac:dyDescent="0.3">
      <c r="B1673" s="179"/>
      <c r="D1673" s="188" t="s">
        <v>154</v>
      </c>
      <c r="E1673" s="197" t="s">
        <v>3</v>
      </c>
      <c r="F1673" s="198" t="s">
        <v>152</v>
      </c>
      <c r="H1673" s="199">
        <v>2</v>
      </c>
      <c r="I1673" s="183"/>
      <c r="L1673" s="179"/>
      <c r="M1673" s="184"/>
      <c r="N1673" s="185"/>
      <c r="O1673" s="185"/>
      <c r="P1673" s="185"/>
      <c r="Q1673" s="185"/>
      <c r="R1673" s="185"/>
      <c r="S1673" s="185"/>
      <c r="T1673" s="186"/>
      <c r="AT1673" s="180" t="s">
        <v>154</v>
      </c>
      <c r="AU1673" s="180" t="s">
        <v>152</v>
      </c>
      <c r="AV1673" s="12" t="s">
        <v>152</v>
      </c>
      <c r="AW1673" s="12" t="s">
        <v>36</v>
      </c>
      <c r="AX1673" s="12" t="s">
        <v>23</v>
      </c>
      <c r="AY1673" s="180" t="s">
        <v>143</v>
      </c>
    </row>
    <row r="1674" spans="2:65" s="1" customFormat="1" ht="31.5" customHeight="1" x14ac:dyDescent="0.3">
      <c r="B1674" s="158"/>
      <c r="C1674" s="159" t="s">
        <v>2343</v>
      </c>
      <c r="D1674" s="159" t="s">
        <v>146</v>
      </c>
      <c r="E1674" s="160" t="s">
        <v>2344</v>
      </c>
      <c r="F1674" s="161" t="s">
        <v>2345</v>
      </c>
      <c r="G1674" s="162" t="s">
        <v>402</v>
      </c>
      <c r="H1674" s="163">
        <v>3</v>
      </c>
      <c r="I1674" s="322">
        <v>0</v>
      </c>
      <c r="J1674" s="164">
        <f>ROUND(I1674*H1674,2)</f>
        <v>0</v>
      </c>
      <c r="K1674" s="161" t="s">
        <v>150</v>
      </c>
      <c r="L1674" s="34"/>
      <c r="M1674" s="165" t="s">
        <v>3</v>
      </c>
      <c r="N1674" s="166" t="s">
        <v>44</v>
      </c>
      <c r="O1674" s="35"/>
      <c r="P1674" s="167">
        <f>O1674*H1674</f>
        <v>0</v>
      </c>
      <c r="Q1674" s="167">
        <v>2.3600000000000001E-3</v>
      </c>
      <c r="R1674" s="167">
        <f>Q1674*H1674</f>
        <v>7.0800000000000004E-3</v>
      </c>
      <c r="S1674" s="167">
        <v>0</v>
      </c>
      <c r="T1674" s="168">
        <f>S1674*H1674</f>
        <v>0</v>
      </c>
      <c r="AR1674" s="18" t="s">
        <v>247</v>
      </c>
      <c r="AT1674" s="18" t="s">
        <v>146</v>
      </c>
      <c r="AU1674" s="18" t="s">
        <v>152</v>
      </c>
      <c r="AY1674" s="18" t="s">
        <v>143</v>
      </c>
      <c r="BE1674" s="169">
        <f>IF(N1674="základní",J1674,0)</f>
        <v>0</v>
      </c>
      <c r="BF1674" s="169">
        <f>IF(N1674="snížená",J1674,0)</f>
        <v>0</v>
      </c>
      <c r="BG1674" s="169">
        <f>IF(N1674="zákl. přenesená",J1674,0)</f>
        <v>0</v>
      </c>
      <c r="BH1674" s="169">
        <f>IF(N1674="sníž. přenesená",J1674,0)</f>
        <v>0</v>
      </c>
      <c r="BI1674" s="169">
        <f>IF(N1674="nulová",J1674,0)</f>
        <v>0</v>
      </c>
      <c r="BJ1674" s="18" t="s">
        <v>152</v>
      </c>
      <c r="BK1674" s="169">
        <f>ROUND(I1674*H1674,2)</f>
        <v>0</v>
      </c>
      <c r="BL1674" s="18" t="s">
        <v>247</v>
      </c>
      <c r="BM1674" s="18" t="s">
        <v>2346</v>
      </c>
    </row>
    <row r="1675" spans="2:65" s="11" customFormat="1" x14ac:dyDescent="0.3">
      <c r="B1675" s="170"/>
      <c r="D1675" s="171" t="s">
        <v>154</v>
      </c>
      <c r="E1675" s="172" t="s">
        <v>3</v>
      </c>
      <c r="F1675" s="173" t="s">
        <v>2342</v>
      </c>
      <c r="H1675" s="174" t="s">
        <v>3</v>
      </c>
      <c r="I1675" s="175"/>
      <c r="L1675" s="170"/>
      <c r="M1675" s="176"/>
      <c r="N1675" s="177"/>
      <c r="O1675" s="177"/>
      <c r="P1675" s="177"/>
      <c r="Q1675" s="177"/>
      <c r="R1675" s="177"/>
      <c r="S1675" s="177"/>
      <c r="T1675" s="178"/>
      <c r="AT1675" s="174" t="s">
        <v>154</v>
      </c>
      <c r="AU1675" s="174" t="s">
        <v>152</v>
      </c>
      <c r="AV1675" s="11" t="s">
        <v>23</v>
      </c>
      <c r="AW1675" s="11" t="s">
        <v>36</v>
      </c>
      <c r="AX1675" s="11" t="s">
        <v>72</v>
      </c>
      <c r="AY1675" s="174" t="s">
        <v>143</v>
      </c>
    </row>
    <row r="1676" spans="2:65" s="12" customFormat="1" x14ac:dyDescent="0.3">
      <c r="B1676" s="179"/>
      <c r="D1676" s="188" t="s">
        <v>154</v>
      </c>
      <c r="E1676" s="197" t="s">
        <v>3</v>
      </c>
      <c r="F1676" s="198" t="s">
        <v>2347</v>
      </c>
      <c r="H1676" s="199">
        <v>3</v>
      </c>
      <c r="I1676" s="183"/>
      <c r="L1676" s="179"/>
      <c r="M1676" s="184"/>
      <c r="N1676" s="185"/>
      <c r="O1676" s="185"/>
      <c r="P1676" s="185"/>
      <c r="Q1676" s="185"/>
      <c r="R1676" s="185"/>
      <c r="S1676" s="185"/>
      <c r="T1676" s="186"/>
      <c r="AT1676" s="180" t="s">
        <v>154</v>
      </c>
      <c r="AU1676" s="180" t="s">
        <v>152</v>
      </c>
      <c r="AV1676" s="12" t="s">
        <v>152</v>
      </c>
      <c r="AW1676" s="12" t="s">
        <v>36</v>
      </c>
      <c r="AX1676" s="12" t="s">
        <v>23</v>
      </c>
      <c r="AY1676" s="180" t="s">
        <v>143</v>
      </c>
    </row>
    <row r="1677" spans="2:65" s="1" customFormat="1" ht="31.5" customHeight="1" x14ac:dyDescent="0.3">
      <c r="B1677" s="158"/>
      <c r="C1677" s="159" t="s">
        <v>2348</v>
      </c>
      <c r="D1677" s="159" t="s">
        <v>146</v>
      </c>
      <c r="E1677" s="160" t="s">
        <v>2349</v>
      </c>
      <c r="F1677" s="161" t="s">
        <v>2350</v>
      </c>
      <c r="G1677" s="162" t="s">
        <v>470</v>
      </c>
      <c r="H1677" s="163">
        <v>8</v>
      </c>
      <c r="I1677" s="322">
        <v>0</v>
      </c>
      <c r="J1677" s="164">
        <f>ROUND(I1677*H1677,2)</f>
        <v>0</v>
      </c>
      <c r="K1677" s="161" t="s">
        <v>3</v>
      </c>
      <c r="L1677" s="34"/>
      <c r="M1677" s="165" t="s">
        <v>3</v>
      </c>
      <c r="N1677" s="166" t="s">
        <v>44</v>
      </c>
      <c r="O1677" s="35"/>
      <c r="P1677" s="167">
        <f>O1677*H1677</f>
        <v>0</v>
      </c>
      <c r="Q1677" s="167">
        <v>0</v>
      </c>
      <c r="R1677" s="167">
        <f>Q1677*H1677</f>
        <v>0</v>
      </c>
      <c r="S1677" s="167">
        <v>0</v>
      </c>
      <c r="T1677" s="168">
        <f>S1677*H1677</f>
        <v>0</v>
      </c>
      <c r="AR1677" s="18" t="s">
        <v>247</v>
      </c>
      <c r="AT1677" s="18" t="s">
        <v>146</v>
      </c>
      <c r="AU1677" s="18" t="s">
        <v>152</v>
      </c>
      <c r="AY1677" s="18" t="s">
        <v>143</v>
      </c>
      <c r="BE1677" s="169">
        <f>IF(N1677="základní",J1677,0)</f>
        <v>0</v>
      </c>
      <c r="BF1677" s="169">
        <f>IF(N1677="snížená",J1677,0)</f>
        <v>0</v>
      </c>
      <c r="BG1677" s="169">
        <f>IF(N1677="zákl. přenesená",J1677,0)</f>
        <v>0</v>
      </c>
      <c r="BH1677" s="169">
        <f>IF(N1677="sníž. přenesená",J1677,0)</f>
        <v>0</v>
      </c>
      <c r="BI1677" s="169">
        <f>IF(N1677="nulová",J1677,0)</f>
        <v>0</v>
      </c>
      <c r="BJ1677" s="18" t="s">
        <v>152</v>
      </c>
      <c r="BK1677" s="169">
        <f>ROUND(I1677*H1677,2)</f>
        <v>0</v>
      </c>
      <c r="BL1677" s="18" t="s">
        <v>247</v>
      </c>
      <c r="BM1677" s="18" t="s">
        <v>2351</v>
      </c>
    </row>
    <row r="1678" spans="2:65" s="1" customFormat="1" ht="22.5" customHeight="1" x14ac:dyDescent="0.3">
      <c r="B1678" s="158"/>
      <c r="C1678" s="159" t="s">
        <v>2352</v>
      </c>
      <c r="D1678" s="159" t="s">
        <v>146</v>
      </c>
      <c r="E1678" s="160" t="s">
        <v>2353</v>
      </c>
      <c r="F1678" s="161" t="s">
        <v>2354</v>
      </c>
      <c r="G1678" s="162" t="s">
        <v>173</v>
      </c>
      <c r="H1678" s="163">
        <v>0.52700000000000002</v>
      </c>
      <c r="I1678" s="322">
        <v>0</v>
      </c>
      <c r="J1678" s="164">
        <f>ROUND(I1678*H1678,2)</f>
        <v>0</v>
      </c>
      <c r="K1678" s="161" t="s">
        <v>150</v>
      </c>
      <c r="L1678" s="34"/>
      <c r="M1678" s="165" t="s">
        <v>3</v>
      </c>
      <c r="N1678" s="166" t="s">
        <v>44</v>
      </c>
      <c r="O1678" s="35"/>
      <c r="P1678" s="167">
        <f>O1678*H1678</f>
        <v>0</v>
      </c>
      <c r="Q1678" s="167">
        <v>0</v>
      </c>
      <c r="R1678" s="167">
        <f>Q1678*H1678</f>
        <v>0</v>
      </c>
      <c r="S1678" s="167">
        <v>0</v>
      </c>
      <c r="T1678" s="168">
        <f>S1678*H1678</f>
        <v>0</v>
      </c>
      <c r="AR1678" s="18" t="s">
        <v>247</v>
      </c>
      <c r="AT1678" s="18" t="s">
        <v>146</v>
      </c>
      <c r="AU1678" s="18" t="s">
        <v>152</v>
      </c>
      <c r="AY1678" s="18" t="s">
        <v>143</v>
      </c>
      <c r="BE1678" s="169">
        <f>IF(N1678="základní",J1678,0)</f>
        <v>0</v>
      </c>
      <c r="BF1678" s="169">
        <f>IF(N1678="snížená",J1678,0)</f>
        <v>0</v>
      </c>
      <c r="BG1678" s="169">
        <f>IF(N1678="zákl. přenesená",J1678,0)</f>
        <v>0</v>
      </c>
      <c r="BH1678" s="169">
        <f>IF(N1678="sníž. přenesená",J1678,0)</f>
        <v>0</v>
      </c>
      <c r="BI1678" s="169">
        <f>IF(N1678="nulová",J1678,0)</f>
        <v>0</v>
      </c>
      <c r="BJ1678" s="18" t="s">
        <v>152</v>
      </c>
      <c r="BK1678" s="169">
        <f>ROUND(I1678*H1678,2)</f>
        <v>0</v>
      </c>
      <c r="BL1678" s="18" t="s">
        <v>247</v>
      </c>
      <c r="BM1678" s="18" t="s">
        <v>2355</v>
      </c>
    </row>
    <row r="1679" spans="2:65" s="1" customFormat="1" ht="44.25" customHeight="1" x14ac:dyDescent="0.3">
      <c r="B1679" s="158"/>
      <c r="C1679" s="159" t="s">
        <v>2356</v>
      </c>
      <c r="D1679" s="159" t="s">
        <v>146</v>
      </c>
      <c r="E1679" s="160" t="s">
        <v>2357</v>
      </c>
      <c r="F1679" s="161" t="s">
        <v>2358</v>
      </c>
      <c r="G1679" s="162" t="s">
        <v>3</v>
      </c>
      <c r="H1679" s="163">
        <v>1</v>
      </c>
      <c r="I1679" s="322">
        <v>0</v>
      </c>
      <c r="J1679" s="164">
        <f>ROUND(I1679*H1679,2)</f>
        <v>0</v>
      </c>
      <c r="K1679" s="161" t="s">
        <v>3</v>
      </c>
      <c r="L1679" s="34"/>
      <c r="M1679" s="165" t="s">
        <v>3</v>
      </c>
      <c r="N1679" s="166" t="s">
        <v>44</v>
      </c>
      <c r="O1679" s="35"/>
      <c r="P1679" s="167">
        <f>O1679*H1679</f>
        <v>0</v>
      </c>
      <c r="Q1679" s="167">
        <v>0</v>
      </c>
      <c r="R1679" s="167">
        <f>Q1679*H1679</f>
        <v>0</v>
      </c>
      <c r="S1679" s="167">
        <v>0</v>
      </c>
      <c r="T1679" s="168">
        <f>S1679*H1679</f>
        <v>0</v>
      </c>
      <c r="AR1679" s="18" t="s">
        <v>247</v>
      </c>
      <c r="AT1679" s="18" t="s">
        <v>146</v>
      </c>
      <c r="AU1679" s="18" t="s">
        <v>152</v>
      </c>
      <c r="AY1679" s="18" t="s">
        <v>143</v>
      </c>
      <c r="BE1679" s="169">
        <f>IF(N1679="základní",J1679,0)</f>
        <v>0</v>
      </c>
      <c r="BF1679" s="169">
        <f>IF(N1679="snížená",J1679,0)</f>
        <v>0</v>
      </c>
      <c r="BG1679" s="169">
        <f>IF(N1679="zákl. přenesená",J1679,0)</f>
        <v>0</v>
      </c>
      <c r="BH1679" s="169">
        <f>IF(N1679="sníž. přenesená",J1679,0)</f>
        <v>0</v>
      </c>
      <c r="BI1679" s="169">
        <f>IF(N1679="nulová",J1679,0)</f>
        <v>0</v>
      </c>
      <c r="BJ1679" s="18" t="s">
        <v>152</v>
      </c>
      <c r="BK1679" s="169">
        <f>ROUND(I1679*H1679,2)</f>
        <v>0</v>
      </c>
      <c r="BL1679" s="18" t="s">
        <v>247</v>
      </c>
      <c r="BM1679" s="18" t="s">
        <v>2359</v>
      </c>
    </row>
    <row r="1680" spans="2:65" s="10" customFormat="1" ht="29.85" customHeight="1" x14ac:dyDescent="0.3">
      <c r="B1680" s="144"/>
      <c r="D1680" s="155" t="s">
        <v>71</v>
      </c>
      <c r="E1680" s="156" t="s">
        <v>2360</v>
      </c>
      <c r="F1680" s="156" t="s">
        <v>2361</v>
      </c>
      <c r="I1680" s="147"/>
      <c r="J1680" s="157">
        <f>BK1680</f>
        <v>0</v>
      </c>
      <c r="L1680" s="144"/>
      <c r="M1680" s="149"/>
      <c r="N1680" s="150"/>
      <c r="O1680" s="150"/>
      <c r="P1680" s="151">
        <f>SUM(P1681:P1716)</f>
        <v>0</v>
      </c>
      <c r="Q1680" s="150"/>
      <c r="R1680" s="151">
        <f>SUM(R1681:R1716)</f>
        <v>5.0829000000000004</v>
      </c>
      <c r="S1680" s="150"/>
      <c r="T1680" s="152">
        <f>SUM(T1681:T1716)</f>
        <v>0</v>
      </c>
      <c r="AR1680" s="145" t="s">
        <v>152</v>
      </c>
      <c r="AT1680" s="153" t="s">
        <v>71</v>
      </c>
      <c r="AU1680" s="153" t="s">
        <v>23</v>
      </c>
      <c r="AY1680" s="145" t="s">
        <v>143</v>
      </c>
      <c r="BK1680" s="154">
        <f>SUM(BK1681:BK1716)</f>
        <v>0</v>
      </c>
    </row>
    <row r="1681" spans="2:65" s="1" customFormat="1" ht="22.5" customHeight="1" x14ac:dyDescent="0.3">
      <c r="B1681" s="158"/>
      <c r="C1681" s="159" t="s">
        <v>2362</v>
      </c>
      <c r="D1681" s="159" t="s">
        <v>146</v>
      </c>
      <c r="E1681" s="160" t="s">
        <v>2363</v>
      </c>
      <c r="F1681" s="161" t="s">
        <v>2364</v>
      </c>
      <c r="G1681" s="162" t="s">
        <v>149</v>
      </c>
      <c r="H1681" s="163">
        <v>476</v>
      </c>
      <c r="I1681" s="322">
        <v>0</v>
      </c>
      <c r="J1681" s="164">
        <f>ROUND(I1681*H1681,2)</f>
        <v>0</v>
      </c>
      <c r="K1681" s="161" t="s">
        <v>150</v>
      </c>
      <c r="L1681" s="34"/>
      <c r="M1681" s="165" t="s">
        <v>3</v>
      </c>
      <c r="N1681" s="166" t="s">
        <v>44</v>
      </c>
      <c r="O1681" s="35"/>
      <c r="P1681" s="167">
        <f>O1681*H1681</f>
        <v>0</v>
      </c>
      <c r="Q1681" s="167">
        <v>0</v>
      </c>
      <c r="R1681" s="167">
        <f>Q1681*H1681</f>
        <v>0</v>
      </c>
      <c r="S1681" s="167">
        <v>0</v>
      </c>
      <c r="T1681" s="168">
        <f>S1681*H1681</f>
        <v>0</v>
      </c>
      <c r="AR1681" s="18" t="s">
        <v>247</v>
      </c>
      <c r="AT1681" s="18" t="s">
        <v>146</v>
      </c>
      <c r="AU1681" s="18" t="s">
        <v>152</v>
      </c>
      <c r="AY1681" s="18" t="s">
        <v>143</v>
      </c>
      <c r="BE1681" s="169">
        <f>IF(N1681="základní",J1681,0)</f>
        <v>0</v>
      </c>
      <c r="BF1681" s="169">
        <f>IF(N1681="snížená",J1681,0)</f>
        <v>0</v>
      </c>
      <c r="BG1681" s="169">
        <f>IF(N1681="zákl. přenesená",J1681,0)</f>
        <v>0</v>
      </c>
      <c r="BH1681" s="169">
        <f>IF(N1681="sníž. přenesená",J1681,0)</f>
        <v>0</v>
      </c>
      <c r="BI1681" s="169">
        <f>IF(N1681="nulová",J1681,0)</f>
        <v>0</v>
      </c>
      <c r="BJ1681" s="18" t="s">
        <v>152</v>
      </c>
      <c r="BK1681" s="169">
        <f>ROUND(I1681*H1681,2)</f>
        <v>0</v>
      </c>
      <c r="BL1681" s="18" t="s">
        <v>247</v>
      </c>
      <c r="BM1681" s="18" t="s">
        <v>2365</v>
      </c>
    </row>
    <row r="1682" spans="2:65" s="11" customFormat="1" x14ac:dyDescent="0.3">
      <c r="B1682" s="170"/>
      <c r="D1682" s="171" t="s">
        <v>154</v>
      </c>
      <c r="E1682" s="172" t="s">
        <v>3</v>
      </c>
      <c r="F1682" s="173" t="s">
        <v>2366</v>
      </c>
      <c r="H1682" s="174" t="s">
        <v>3</v>
      </c>
      <c r="I1682" s="175"/>
      <c r="L1682" s="170"/>
      <c r="M1682" s="176"/>
      <c r="N1682" s="177"/>
      <c r="O1682" s="177"/>
      <c r="P1682" s="177"/>
      <c r="Q1682" s="177"/>
      <c r="R1682" s="177"/>
      <c r="S1682" s="177"/>
      <c r="T1682" s="178"/>
      <c r="AT1682" s="174" t="s">
        <v>154</v>
      </c>
      <c r="AU1682" s="174" t="s">
        <v>152</v>
      </c>
      <c r="AV1682" s="11" t="s">
        <v>23</v>
      </c>
      <c r="AW1682" s="11" t="s">
        <v>36</v>
      </c>
      <c r="AX1682" s="11" t="s">
        <v>72</v>
      </c>
      <c r="AY1682" s="174" t="s">
        <v>143</v>
      </c>
    </row>
    <row r="1683" spans="2:65" s="12" customFormat="1" x14ac:dyDescent="0.3">
      <c r="B1683" s="179"/>
      <c r="D1683" s="171" t="s">
        <v>154</v>
      </c>
      <c r="E1683" s="180" t="s">
        <v>3</v>
      </c>
      <c r="F1683" s="181" t="s">
        <v>2367</v>
      </c>
      <c r="H1683" s="182">
        <v>91.2</v>
      </c>
      <c r="I1683" s="183"/>
      <c r="L1683" s="179"/>
      <c r="M1683" s="184"/>
      <c r="N1683" s="185"/>
      <c r="O1683" s="185"/>
      <c r="P1683" s="185"/>
      <c r="Q1683" s="185"/>
      <c r="R1683" s="185"/>
      <c r="S1683" s="185"/>
      <c r="T1683" s="186"/>
      <c r="AT1683" s="180" t="s">
        <v>154</v>
      </c>
      <c r="AU1683" s="180" t="s">
        <v>152</v>
      </c>
      <c r="AV1683" s="12" t="s">
        <v>152</v>
      </c>
      <c r="AW1683" s="12" t="s">
        <v>36</v>
      </c>
      <c r="AX1683" s="12" t="s">
        <v>72</v>
      </c>
      <c r="AY1683" s="180" t="s">
        <v>143</v>
      </c>
    </row>
    <row r="1684" spans="2:65" s="12" customFormat="1" x14ac:dyDescent="0.3">
      <c r="B1684" s="179"/>
      <c r="D1684" s="171" t="s">
        <v>154</v>
      </c>
      <c r="E1684" s="180" t="s">
        <v>3</v>
      </c>
      <c r="F1684" s="181" t="s">
        <v>2368</v>
      </c>
      <c r="H1684" s="182">
        <v>1.8</v>
      </c>
      <c r="I1684" s="183"/>
      <c r="L1684" s="179"/>
      <c r="M1684" s="184"/>
      <c r="N1684" s="185"/>
      <c r="O1684" s="185"/>
      <c r="P1684" s="185"/>
      <c r="Q1684" s="185"/>
      <c r="R1684" s="185"/>
      <c r="S1684" s="185"/>
      <c r="T1684" s="186"/>
      <c r="AT1684" s="180" t="s">
        <v>154</v>
      </c>
      <c r="AU1684" s="180" t="s">
        <v>152</v>
      </c>
      <c r="AV1684" s="12" t="s">
        <v>152</v>
      </c>
      <c r="AW1684" s="12" t="s">
        <v>36</v>
      </c>
      <c r="AX1684" s="12" t="s">
        <v>72</v>
      </c>
      <c r="AY1684" s="180" t="s">
        <v>143</v>
      </c>
    </row>
    <row r="1685" spans="2:65" s="14" customFormat="1" x14ac:dyDescent="0.3">
      <c r="B1685" s="200"/>
      <c r="D1685" s="171" t="s">
        <v>154</v>
      </c>
      <c r="E1685" s="201" t="s">
        <v>3</v>
      </c>
      <c r="F1685" s="202" t="s">
        <v>256</v>
      </c>
      <c r="H1685" s="203">
        <v>93</v>
      </c>
      <c r="I1685" s="204"/>
      <c r="L1685" s="200"/>
      <c r="M1685" s="205"/>
      <c r="N1685" s="206"/>
      <c r="O1685" s="206"/>
      <c r="P1685" s="206"/>
      <c r="Q1685" s="206"/>
      <c r="R1685" s="206"/>
      <c r="S1685" s="206"/>
      <c r="T1685" s="207"/>
      <c r="AT1685" s="201" t="s">
        <v>154</v>
      </c>
      <c r="AU1685" s="201" t="s">
        <v>152</v>
      </c>
      <c r="AV1685" s="14" t="s">
        <v>163</v>
      </c>
      <c r="AW1685" s="14" t="s">
        <v>36</v>
      </c>
      <c r="AX1685" s="14" t="s">
        <v>72</v>
      </c>
      <c r="AY1685" s="201" t="s">
        <v>143</v>
      </c>
    </row>
    <row r="1686" spans="2:65" s="11" customFormat="1" x14ac:dyDescent="0.3">
      <c r="B1686" s="170"/>
      <c r="D1686" s="171" t="s">
        <v>154</v>
      </c>
      <c r="E1686" s="172" t="s">
        <v>3</v>
      </c>
      <c r="F1686" s="173" t="s">
        <v>2369</v>
      </c>
      <c r="H1686" s="174" t="s">
        <v>3</v>
      </c>
      <c r="I1686" s="175"/>
      <c r="L1686" s="170"/>
      <c r="M1686" s="176"/>
      <c r="N1686" s="177"/>
      <c r="O1686" s="177"/>
      <c r="P1686" s="177"/>
      <c r="Q1686" s="177"/>
      <c r="R1686" s="177"/>
      <c r="S1686" s="177"/>
      <c r="T1686" s="178"/>
      <c r="AT1686" s="174" t="s">
        <v>154</v>
      </c>
      <c r="AU1686" s="174" t="s">
        <v>152</v>
      </c>
      <c r="AV1686" s="11" t="s">
        <v>23</v>
      </c>
      <c r="AW1686" s="11" t="s">
        <v>36</v>
      </c>
      <c r="AX1686" s="11" t="s">
        <v>72</v>
      </c>
      <c r="AY1686" s="174" t="s">
        <v>143</v>
      </c>
    </row>
    <row r="1687" spans="2:65" s="12" customFormat="1" x14ac:dyDescent="0.3">
      <c r="B1687" s="179"/>
      <c r="D1687" s="171" t="s">
        <v>154</v>
      </c>
      <c r="E1687" s="180" t="s">
        <v>3</v>
      </c>
      <c r="F1687" s="181" t="s">
        <v>2370</v>
      </c>
      <c r="H1687" s="182">
        <v>210.70400000000001</v>
      </c>
      <c r="I1687" s="183"/>
      <c r="L1687" s="179"/>
      <c r="M1687" s="184"/>
      <c r="N1687" s="185"/>
      <c r="O1687" s="185"/>
      <c r="P1687" s="185"/>
      <c r="Q1687" s="185"/>
      <c r="R1687" s="185"/>
      <c r="S1687" s="185"/>
      <c r="T1687" s="186"/>
      <c r="AT1687" s="180" t="s">
        <v>154</v>
      </c>
      <c r="AU1687" s="180" t="s">
        <v>152</v>
      </c>
      <c r="AV1687" s="12" t="s">
        <v>152</v>
      </c>
      <c r="AW1687" s="12" t="s">
        <v>36</v>
      </c>
      <c r="AX1687" s="12" t="s">
        <v>72</v>
      </c>
      <c r="AY1687" s="180" t="s">
        <v>143</v>
      </c>
    </row>
    <row r="1688" spans="2:65" s="12" customFormat="1" x14ac:dyDescent="0.3">
      <c r="B1688" s="179"/>
      <c r="D1688" s="171" t="s">
        <v>154</v>
      </c>
      <c r="E1688" s="180" t="s">
        <v>3</v>
      </c>
      <c r="F1688" s="181" t="s">
        <v>2371</v>
      </c>
      <c r="H1688" s="182">
        <v>36.777999999999999</v>
      </c>
      <c r="I1688" s="183"/>
      <c r="L1688" s="179"/>
      <c r="M1688" s="184"/>
      <c r="N1688" s="185"/>
      <c r="O1688" s="185"/>
      <c r="P1688" s="185"/>
      <c r="Q1688" s="185"/>
      <c r="R1688" s="185"/>
      <c r="S1688" s="185"/>
      <c r="T1688" s="186"/>
      <c r="AT1688" s="180" t="s">
        <v>154</v>
      </c>
      <c r="AU1688" s="180" t="s">
        <v>152</v>
      </c>
      <c r="AV1688" s="12" t="s">
        <v>152</v>
      </c>
      <c r="AW1688" s="12" t="s">
        <v>36</v>
      </c>
      <c r="AX1688" s="12" t="s">
        <v>72</v>
      </c>
      <c r="AY1688" s="180" t="s">
        <v>143</v>
      </c>
    </row>
    <row r="1689" spans="2:65" s="12" customFormat="1" x14ac:dyDescent="0.3">
      <c r="B1689" s="179"/>
      <c r="D1689" s="171" t="s">
        <v>154</v>
      </c>
      <c r="E1689" s="180" t="s">
        <v>3</v>
      </c>
      <c r="F1689" s="181" t="s">
        <v>2372</v>
      </c>
      <c r="H1689" s="182">
        <v>131.39699999999999</v>
      </c>
      <c r="I1689" s="183"/>
      <c r="L1689" s="179"/>
      <c r="M1689" s="184"/>
      <c r="N1689" s="185"/>
      <c r="O1689" s="185"/>
      <c r="P1689" s="185"/>
      <c r="Q1689" s="185"/>
      <c r="R1689" s="185"/>
      <c r="S1689" s="185"/>
      <c r="T1689" s="186"/>
      <c r="AT1689" s="180" t="s">
        <v>154</v>
      </c>
      <c r="AU1689" s="180" t="s">
        <v>152</v>
      </c>
      <c r="AV1689" s="12" t="s">
        <v>152</v>
      </c>
      <c r="AW1689" s="12" t="s">
        <v>36</v>
      </c>
      <c r="AX1689" s="12" t="s">
        <v>72</v>
      </c>
      <c r="AY1689" s="180" t="s">
        <v>143</v>
      </c>
    </row>
    <row r="1690" spans="2:65" s="12" customFormat="1" x14ac:dyDescent="0.3">
      <c r="B1690" s="179"/>
      <c r="D1690" s="171" t="s">
        <v>154</v>
      </c>
      <c r="E1690" s="180" t="s">
        <v>3</v>
      </c>
      <c r="F1690" s="181" t="s">
        <v>2373</v>
      </c>
      <c r="H1690" s="182">
        <v>4.1210000000000004</v>
      </c>
      <c r="I1690" s="183"/>
      <c r="L1690" s="179"/>
      <c r="M1690" s="184"/>
      <c r="N1690" s="185"/>
      <c r="O1690" s="185"/>
      <c r="P1690" s="185"/>
      <c r="Q1690" s="185"/>
      <c r="R1690" s="185"/>
      <c r="S1690" s="185"/>
      <c r="T1690" s="186"/>
      <c r="AT1690" s="180" t="s">
        <v>154</v>
      </c>
      <c r="AU1690" s="180" t="s">
        <v>152</v>
      </c>
      <c r="AV1690" s="12" t="s">
        <v>152</v>
      </c>
      <c r="AW1690" s="12" t="s">
        <v>36</v>
      </c>
      <c r="AX1690" s="12" t="s">
        <v>72</v>
      </c>
      <c r="AY1690" s="180" t="s">
        <v>143</v>
      </c>
    </row>
    <row r="1691" spans="2:65" s="14" customFormat="1" x14ac:dyDescent="0.3">
      <c r="B1691" s="200"/>
      <c r="D1691" s="171" t="s">
        <v>154</v>
      </c>
      <c r="E1691" s="201" t="s">
        <v>3</v>
      </c>
      <c r="F1691" s="202" t="s">
        <v>262</v>
      </c>
      <c r="H1691" s="203">
        <v>383</v>
      </c>
      <c r="I1691" s="204"/>
      <c r="L1691" s="200"/>
      <c r="M1691" s="205"/>
      <c r="N1691" s="206"/>
      <c r="O1691" s="206"/>
      <c r="P1691" s="206"/>
      <c r="Q1691" s="206"/>
      <c r="R1691" s="206"/>
      <c r="S1691" s="206"/>
      <c r="T1691" s="207"/>
      <c r="AT1691" s="201" t="s">
        <v>154</v>
      </c>
      <c r="AU1691" s="201" t="s">
        <v>152</v>
      </c>
      <c r="AV1691" s="14" t="s">
        <v>163</v>
      </c>
      <c r="AW1691" s="14" t="s">
        <v>36</v>
      </c>
      <c r="AX1691" s="14" t="s">
        <v>72</v>
      </c>
      <c r="AY1691" s="201" t="s">
        <v>143</v>
      </c>
    </row>
    <row r="1692" spans="2:65" s="13" customFormat="1" x14ac:dyDescent="0.3">
      <c r="B1692" s="187"/>
      <c r="D1692" s="188" t="s">
        <v>154</v>
      </c>
      <c r="E1692" s="189" t="s">
        <v>3</v>
      </c>
      <c r="F1692" s="190" t="s">
        <v>159</v>
      </c>
      <c r="H1692" s="191">
        <v>476</v>
      </c>
      <c r="I1692" s="192"/>
      <c r="L1692" s="187"/>
      <c r="M1692" s="193"/>
      <c r="N1692" s="194"/>
      <c r="O1692" s="194"/>
      <c r="P1692" s="194"/>
      <c r="Q1692" s="194"/>
      <c r="R1692" s="194"/>
      <c r="S1692" s="194"/>
      <c r="T1692" s="195"/>
      <c r="AT1692" s="196" t="s">
        <v>154</v>
      </c>
      <c r="AU1692" s="196" t="s">
        <v>152</v>
      </c>
      <c r="AV1692" s="13" t="s">
        <v>151</v>
      </c>
      <c r="AW1692" s="13" t="s">
        <v>36</v>
      </c>
      <c r="AX1692" s="13" t="s">
        <v>23</v>
      </c>
      <c r="AY1692" s="196" t="s">
        <v>143</v>
      </c>
    </row>
    <row r="1693" spans="2:65" s="1" customFormat="1" ht="22.5" customHeight="1" x14ac:dyDescent="0.3">
      <c r="B1693" s="158"/>
      <c r="C1693" s="159" t="s">
        <v>2374</v>
      </c>
      <c r="D1693" s="159" t="s">
        <v>146</v>
      </c>
      <c r="E1693" s="160" t="s">
        <v>2375</v>
      </c>
      <c r="F1693" s="161" t="s">
        <v>2376</v>
      </c>
      <c r="G1693" s="162" t="s">
        <v>149</v>
      </c>
      <c r="H1693" s="163">
        <v>21</v>
      </c>
      <c r="I1693" s="322">
        <v>0</v>
      </c>
      <c r="J1693" s="164">
        <f>ROUND(I1693*H1693,2)</f>
        <v>0</v>
      </c>
      <c r="K1693" s="161" t="s">
        <v>150</v>
      </c>
      <c r="L1693" s="34"/>
      <c r="M1693" s="165" t="s">
        <v>3</v>
      </c>
      <c r="N1693" s="166" t="s">
        <v>44</v>
      </c>
      <c r="O1693" s="35"/>
      <c r="P1693" s="167">
        <f>O1693*H1693</f>
        <v>0</v>
      </c>
      <c r="Q1693" s="167">
        <v>0</v>
      </c>
      <c r="R1693" s="167">
        <f>Q1693*H1693</f>
        <v>0</v>
      </c>
      <c r="S1693" s="167">
        <v>0</v>
      </c>
      <c r="T1693" s="168">
        <f>S1693*H1693</f>
        <v>0</v>
      </c>
      <c r="AR1693" s="18" t="s">
        <v>247</v>
      </c>
      <c r="AT1693" s="18" t="s">
        <v>146</v>
      </c>
      <c r="AU1693" s="18" t="s">
        <v>152</v>
      </c>
      <c r="AY1693" s="18" t="s">
        <v>143</v>
      </c>
      <c r="BE1693" s="169">
        <f>IF(N1693="základní",J1693,0)</f>
        <v>0</v>
      </c>
      <c r="BF1693" s="169">
        <f>IF(N1693="snížená",J1693,0)</f>
        <v>0</v>
      </c>
      <c r="BG1693" s="169">
        <f>IF(N1693="zákl. přenesená",J1693,0)</f>
        <v>0</v>
      </c>
      <c r="BH1693" s="169">
        <f>IF(N1693="sníž. přenesená",J1693,0)</f>
        <v>0</v>
      </c>
      <c r="BI1693" s="169">
        <f>IF(N1693="nulová",J1693,0)</f>
        <v>0</v>
      </c>
      <c r="BJ1693" s="18" t="s">
        <v>152</v>
      </c>
      <c r="BK1693" s="169">
        <f>ROUND(I1693*H1693,2)</f>
        <v>0</v>
      </c>
      <c r="BL1693" s="18" t="s">
        <v>247</v>
      </c>
      <c r="BM1693" s="18" t="s">
        <v>2377</v>
      </c>
    </row>
    <row r="1694" spans="2:65" s="11" customFormat="1" x14ac:dyDescent="0.3">
      <c r="B1694" s="170"/>
      <c r="D1694" s="171" t="s">
        <v>154</v>
      </c>
      <c r="E1694" s="172" t="s">
        <v>3</v>
      </c>
      <c r="F1694" s="173" t="s">
        <v>2378</v>
      </c>
      <c r="H1694" s="174" t="s">
        <v>3</v>
      </c>
      <c r="I1694" s="175"/>
      <c r="L1694" s="170"/>
      <c r="M1694" s="176"/>
      <c r="N1694" s="177"/>
      <c r="O1694" s="177"/>
      <c r="P1694" s="177"/>
      <c r="Q1694" s="177"/>
      <c r="R1694" s="177"/>
      <c r="S1694" s="177"/>
      <c r="T1694" s="178"/>
      <c r="AT1694" s="174" t="s">
        <v>154</v>
      </c>
      <c r="AU1694" s="174" t="s">
        <v>152</v>
      </c>
      <c r="AV1694" s="11" t="s">
        <v>23</v>
      </c>
      <c r="AW1694" s="11" t="s">
        <v>36</v>
      </c>
      <c r="AX1694" s="11" t="s">
        <v>72</v>
      </c>
      <c r="AY1694" s="174" t="s">
        <v>143</v>
      </c>
    </row>
    <row r="1695" spans="2:65" s="12" customFormat="1" x14ac:dyDescent="0.3">
      <c r="B1695" s="179"/>
      <c r="D1695" s="188" t="s">
        <v>154</v>
      </c>
      <c r="E1695" s="197" t="s">
        <v>3</v>
      </c>
      <c r="F1695" s="198" t="s">
        <v>2379</v>
      </c>
      <c r="H1695" s="199">
        <v>21</v>
      </c>
      <c r="I1695" s="183"/>
      <c r="L1695" s="179"/>
      <c r="M1695" s="184"/>
      <c r="N1695" s="185"/>
      <c r="O1695" s="185"/>
      <c r="P1695" s="185"/>
      <c r="Q1695" s="185"/>
      <c r="R1695" s="185"/>
      <c r="S1695" s="185"/>
      <c r="T1695" s="186"/>
      <c r="AT1695" s="180" t="s">
        <v>154</v>
      </c>
      <c r="AU1695" s="180" t="s">
        <v>152</v>
      </c>
      <c r="AV1695" s="12" t="s">
        <v>152</v>
      </c>
      <c r="AW1695" s="12" t="s">
        <v>36</v>
      </c>
      <c r="AX1695" s="12" t="s">
        <v>23</v>
      </c>
      <c r="AY1695" s="180" t="s">
        <v>143</v>
      </c>
    </row>
    <row r="1696" spans="2:65" s="1" customFormat="1" ht="22.5" customHeight="1" x14ac:dyDescent="0.3">
      <c r="B1696" s="158"/>
      <c r="C1696" s="159" t="s">
        <v>2380</v>
      </c>
      <c r="D1696" s="159" t="s">
        <v>146</v>
      </c>
      <c r="E1696" s="160" t="s">
        <v>2381</v>
      </c>
      <c r="F1696" s="161" t="s">
        <v>2382</v>
      </c>
      <c r="G1696" s="162" t="s">
        <v>402</v>
      </c>
      <c r="H1696" s="163">
        <v>34.6</v>
      </c>
      <c r="I1696" s="322">
        <v>0</v>
      </c>
      <c r="J1696" s="164">
        <f>ROUND(I1696*H1696,2)</f>
        <v>0</v>
      </c>
      <c r="K1696" s="161" t="s">
        <v>150</v>
      </c>
      <c r="L1696" s="34"/>
      <c r="M1696" s="165" t="s">
        <v>3</v>
      </c>
      <c r="N1696" s="166" t="s">
        <v>44</v>
      </c>
      <c r="O1696" s="35"/>
      <c r="P1696" s="167">
        <f>O1696*H1696</f>
        <v>0</v>
      </c>
      <c r="Q1696" s="167">
        <v>0</v>
      </c>
      <c r="R1696" s="167">
        <f>Q1696*H1696</f>
        <v>0</v>
      </c>
      <c r="S1696" s="167">
        <v>0</v>
      </c>
      <c r="T1696" s="168">
        <f>S1696*H1696</f>
        <v>0</v>
      </c>
      <c r="AR1696" s="18" t="s">
        <v>247</v>
      </c>
      <c r="AT1696" s="18" t="s">
        <v>146</v>
      </c>
      <c r="AU1696" s="18" t="s">
        <v>152</v>
      </c>
      <c r="AY1696" s="18" t="s">
        <v>143</v>
      </c>
      <c r="BE1696" s="169">
        <f>IF(N1696="základní",J1696,0)</f>
        <v>0</v>
      </c>
      <c r="BF1696" s="169">
        <f>IF(N1696="snížená",J1696,0)</f>
        <v>0</v>
      </c>
      <c r="BG1696" s="169">
        <f>IF(N1696="zákl. přenesená",J1696,0)</f>
        <v>0</v>
      </c>
      <c r="BH1696" s="169">
        <f>IF(N1696="sníž. přenesená",J1696,0)</f>
        <v>0</v>
      </c>
      <c r="BI1696" s="169">
        <f>IF(N1696="nulová",J1696,0)</f>
        <v>0</v>
      </c>
      <c r="BJ1696" s="18" t="s">
        <v>152</v>
      </c>
      <c r="BK1696" s="169">
        <f>ROUND(I1696*H1696,2)</f>
        <v>0</v>
      </c>
      <c r="BL1696" s="18" t="s">
        <v>247</v>
      </c>
      <c r="BM1696" s="18" t="s">
        <v>2383</v>
      </c>
    </row>
    <row r="1697" spans="2:65" s="1" customFormat="1" ht="22.5" customHeight="1" x14ac:dyDescent="0.3">
      <c r="B1697" s="158"/>
      <c r="C1697" s="159" t="s">
        <v>2384</v>
      </c>
      <c r="D1697" s="159" t="s">
        <v>146</v>
      </c>
      <c r="E1697" s="160" t="s">
        <v>2385</v>
      </c>
      <c r="F1697" s="161" t="s">
        <v>2386</v>
      </c>
      <c r="G1697" s="162" t="s">
        <v>402</v>
      </c>
      <c r="H1697" s="163">
        <v>42.3</v>
      </c>
      <c r="I1697" s="322">
        <v>0</v>
      </c>
      <c r="J1697" s="164">
        <f>ROUND(I1697*H1697,2)</f>
        <v>0</v>
      </c>
      <c r="K1697" s="161" t="s">
        <v>150</v>
      </c>
      <c r="L1697" s="34"/>
      <c r="M1697" s="165" t="s">
        <v>3</v>
      </c>
      <c r="N1697" s="166" t="s">
        <v>44</v>
      </c>
      <c r="O1697" s="35"/>
      <c r="P1697" s="167">
        <f>O1697*H1697</f>
        <v>0</v>
      </c>
      <c r="Q1697" s="167">
        <v>0</v>
      </c>
      <c r="R1697" s="167">
        <f>Q1697*H1697</f>
        <v>0</v>
      </c>
      <c r="S1697" s="167">
        <v>0</v>
      </c>
      <c r="T1697" s="168">
        <f>S1697*H1697</f>
        <v>0</v>
      </c>
      <c r="AR1697" s="18" t="s">
        <v>247</v>
      </c>
      <c r="AT1697" s="18" t="s">
        <v>146</v>
      </c>
      <c r="AU1697" s="18" t="s">
        <v>152</v>
      </c>
      <c r="AY1697" s="18" t="s">
        <v>143</v>
      </c>
      <c r="BE1697" s="169">
        <f>IF(N1697="základní",J1697,0)</f>
        <v>0</v>
      </c>
      <c r="BF1697" s="169">
        <f>IF(N1697="snížená",J1697,0)</f>
        <v>0</v>
      </c>
      <c r="BG1697" s="169">
        <f>IF(N1697="zákl. přenesená",J1697,0)</f>
        <v>0</v>
      </c>
      <c r="BH1697" s="169">
        <f>IF(N1697="sníž. přenesená",J1697,0)</f>
        <v>0</v>
      </c>
      <c r="BI1697" s="169">
        <f>IF(N1697="nulová",J1697,0)</f>
        <v>0</v>
      </c>
      <c r="BJ1697" s="18" t="s">
        <v>152</v>
      </c>
      <c r="BK1697" s="169">
        <f>ROUND(I1697*H1697,2)</f>
        <v>0</v>
      </c>
      <c r="BL1697" s="18" t="s">
        <v>247</v>
      </c>
      <c r="BM1697" s="18" t="s">
        <v>2387</v>
      </c>
    </row>
    <row r="1698" spans="2:65" s="1" customFormat="1" ht="22.5" customHeight="1" x14ac:dyDescent="0.3">
      <c r="B1698" s="158"/>
      <c r="C1698" s="211" t="s">
        <v>2388</v>
      </c>
      <c r="D1698" s="211" t="s">
        <v>295</v>
      </c>
      <c r="E1698" s="212" t="s">
        <v>2389</v>
      </c>
      <c r="F1698" s="213" t="s">
        <v>2390</v>
      </c>
      <c r="G1698" s="214" t="s">
        <v>149</v>
      </c>
      <c r="H1698" s="215">
        <v>573</v>
      </c>
      <c r="I1698" s="325">
        <v>0</v>
      </c>
      <c r="J1698" s="216">
        <f>ROUND(I1698*H1698,2)</f>
        <v>0</v>
      </c>
      <c r="K1698" s="213" t="s">
        <v>3</v>
      </c>
      <c r="L1698" s="217"/>
      <c r="M1698" s="218" t="s">
        <v>3</v>
      </c>
      <c r="N1698" s="219" t="s">
        <v>44</v>
      </c>
      <c r="O1698" s="35"/>
      <c r="P1698" s="167">
        <f>O1698*H1698</f>
        <v>0</v>
      </c>
      <c r="Q1698" s="167">
        <v>8.5000000000000006E-3</v>
      </c>
      <c r="R1698" s="167">
        <f>Q1698*H1698</f>
        <v>4.8705000000000007</v>
      </c>
      <c r="S1698" s="167">
        <v>0</v>
      </c>
      <c r="T1698" s="168">
        <f>S1698*H1698</f>
        <v>0</v>
      </c>
      <c r="AR1698" s="18" t="s">
        <v>375</v>
      </c>
      <c r="AT1698" s="18" t="s">
        <v>295</v>
      </c>
      <c r="AU1698" s="18" t="s">
        <v>152</v>
      </c>
      <c r="AY1698" s="18" t="s">
        <v>143</v>
      </c>
      <c r="BE1698" s="169">
        <f>IF(N1698="základní",J1698,0)</f>
        <v>0</v>
      </c>
      <c r="BF1698" s="169">
        <f>IF(N1698="snížená",J1698,0)</f>
        <v>0</v>
      </c>
      <c r="BG1698" s="169">
        <f>IF(N1698="zákl. přenesená",J1698,0)</f>
        <v>0</v>
      </c>
      <c r="BH1698" s="169">
        <f>IF(N1698="sníž. přenesená",J1698,0)</f>
        <v>0</v>
      </c>
      <c r="BI1698" s="169">
        <f>IF(N1698="nulová",J1698,0)</f>
        <v>0</v>
      </c>
      <c r="BJ1698" s="18" t="s">
        <v>152</v>
      </c>
      <c r="BK1698" s="169">
        <f>ROUND(I1698*H1698,2)</f>
        <v>0</v>
      </c>
      <c r="BL1698" s="18" t="s">
        <v>247</v>
      </c>
      <c r="BM1698" s="18" t="s">
        <v>2391</v>
      </c>
    </row>
    <row r="1699" spans="2:65" s="11" customFormat="1" x14ac:dyDescent="0.3">
      <c r="B1699" s="170"/>
      <c r="D1699" s="171" t="s">
        <v>154</v>
      </c>
      <c r="E1699" s="172" t="s">
        <v>3</v>
      </c>
      <c r="F1699" s="173" t="s">
        <v>707</v>
      </c>
      <c r="H1699" s="174" t="s">
        <v>3</v>
      </c>
      <c r="I1699" s="175"/>
      <c r="L1699" s="170"/>
      <c r="M1699" s="176"/>
      <c r="N1699" s="177"/>
      <c r="O1699" s="177"/>
      <c r="P1699" s="177"/>
      <c r="Q1699" s="177"/>
      <c r="R1699" s="177"/>
      <c r="S1699" s="177"/>
      <c r="T1699" s="178"/>
      <c r="AT1699" s="174" t="s">
        <v>154</v>
      </c>
      <c r="AU1699" s="174" t="s">
        <v>152</v>
      </c>
      <c r="AV1699" s="11" t="s">
        <v>23</v>
      </c>
      <c r="AW1699" s="11" t="s">
        <v>36</v>
      </c>
      <c r="AX1699" s="11" t="s">
        <v>72</v>
      </c>
      <c r="AY1699" s="174" t="s">
        <v>143</v>
      </c>
    </row>
    <row r="1700" spans="2:65" s="11" customFormat="1" x14ac:dyDescent="0.3">
      <c r="B1700" s="170"/>
      <c r="D1700" s="171" t="s">
        <v>154</v>
      </c>
      <c r="E1700" s="172" t="s">
        <v>3</v>
      </c>
      <c r="F1700" s="173" t="s">
        <v>2392</v>
      </c>
      <c r="H1700" s="174" t="s">
        <v>3</v>
      </c>
      <c r="I1700" s="175"/>
      <c r="L1700" s="170"/>
      <c r="M1700" s="176"/>
      <c r="N1700" s="177"/>
      <c r="O1700" s="177"/>
      <c r="P1700" s="177"/>
      <c r="Q1700" s="177"/>
      <c r="R1700" s="177"/>
      <c r="S1700" s="177"/>
      <c r="T1700" s="178"/>
      <c r="AT1700" s="174" t="s">
        <v>154</v>
      </c>
      <c r="AU1700" s="174" t="s">
        <v>152</v>
      </c>
      <c r="AV1700" s="11" t="s">
        <v>23</v>
      </c>
      <c r="AW1700" s="11" t="s">
        <v>36</v>
      </c>
      <c r="AX1700" s="11" t="s">
        <v>72</v>
      </c>
      <c r="AY1700" s="174" t="s">
        <v>143</v>
      </c>
    </row>
    <row r="1701" spans="2:65" s="12" customFormat="1" x14ac:dyDescent="0.3">
      <c r="B1701" s="179"/>
      <c r="D1701" s="171" t="s">
        <v>154</v>
      </c>
      <c r="E1701" s="180" t="s">
        <v>3</v>
      </c>
      <c r="F1701" s="181" t="s">
        <v>2393</v>
      </c>
      <c r="H1701" s="182">
        <v>546.70000000000005</v>
      </c>
      <c r="I1701" s="183"/>
      <c r="L1701" s="179"/>
      <c r="M1701" s="184"/>
      <c r="N1701" s="185"/>
      <c r="O1701" s="185"/>
      <c r="P1701" s="185"/>
      <c r="Q1701" s="185"/>
      <c r="R1701" s="185"/>
      <c r="S1701" s="185"/>
      <c r="T1701" s="186"/>
      <c r="AT1701" s="180" t="s">
        <v>154</v>
      </c>
      <c r="AU1701" s="180" t="s">
        <v>152</v>
      </c>
      <c r="AV1701" s="12" t="s">
        <v>152</v>
      </c>
      <c r="AW1701" s="12" t="s">
        <v>36</v>
      </c>
      <c r="AX1701" s="12" t="s">
        <v>72</v>
      </c>
      <c r="AY1701" s="180" t="s">
        <v>143</v>
      </c>
    </row>
    <row r="1702" spans="2:65" s="11" customFormat="1" x14ac:dyDescent="0.3">
      <c r="B1702" s="170"/>
      <c r="D1702" s="171" t="s">
        <v>154</v>
      </c>
      <c r="E1702" s="172" t="s">
        <v>3</v>
      </c>
      <c r="F1702" s="173" t="s">
        <v>2394</v>
      </c>
      <c r="H1702" s="174" t="s">
        <v>3</v>
      </c>
      <c r="I1702" s="175"/>
      <c r="L1702" s="170"/>
      <c r="M1702" s="176"/>
      <c r="N1702" s="177"/>
      <c r="O1702" s="177"/>
      <c r="P1702" s="177"/>
      <c r="Q1702" s="177"/>
      <c r="R1702" s="177"/>
      <c r="S1702" s="177"/>
      <c r="T1702" s="178"/>
      <c r="AT1702" s="174" t="s">
        <v>154</v>
      </c>
      <c r="AU1702" s="174" t="s">
        <v>152</v>
      </c>
      <c r="AV1702" s="11" t="s">
        <v>23</v>
      </c>
      <c r="AW1702" s="11" t="s">
        <v>36</v>
      </c>
      <c r="AX1702" s="11" t="s">
        <v>72</v>
      </c>
      <c r="AY1702" s="174" t="s">
        <v>143</v>
      </c>
    </row>
    <row r="1703" spans="2:65" s="12" customFormat="1" x14ac:dyDescent="0.3">
      <c r="B1703" s="179"/>
      <c r="D1703" s="171" t="s">
        <v>154</v>
      </c>
      <c r="E1703" s="180" t="s">
        <v>3</v>
      </c>
      <c r="F1703" s="181" t="s">
        <v>2395</v>
      </c>
      <c r="H1703" s="182">
        <v>26.3</v>
      </c>
      <c r="I1703" s="183"/>
      <c r="L1703" s="179"/>
      <c r="M1703" s="184"/>
      <c r="N1703" s="185"/>
      <c r="O1703" s="185"/>
      <c r="P1703" s="185"/>
      <c r="Q1703" s="185"/>
      <c r="R1703" s="185"/>
      <c r="S1703" s="185"/>
      <c r="T1703" s="186"/>
      <c r="AT1703" s="180" t="s">
        <v>154</v>
      </c>
      <c r="AU1703" s="180" t="s">
        <v>152</v>
      </c>
      <c r="AV1703" s="12" t="s">
        <v>152</v>
      </c>
      <c r="AW1703" s="12" t="s">
        <v>36</v>
      </c>
      <c r="AX1703" s="12" t="s">
        <v>72</v>
      </c>
      <c r="AY1703" s="180" t="s">
        <v>143</v>
      </c>
    </row>
    <row r="1704" spans="2:65" s="13" customFormat="1" x14ac:dyDescent="0.3">
      <c r="B1704" s="187"/>
      <c r="D1704" s="188" t="s">
        <v>154</v>
      </c>
      <c r="E1704" s="189" t="s">
        <v>3</v>
      </c>
      <c r="F1704" s="190" t="s">
        <v>159</v>
      </c>
      <c r="H1704" s="191">
        <v>573</v>
      </c>
      <c r="I1704" s="192"/>
      <c r="L1704" s="187"/>
      <c r="M1704" s="193"/>
      <c r="N1704" s="194"/>
      <c r="O1704" s="194"/>
      <c r="P1704" s="194"/>
      <c r="Q1704" s="194"/>
      <c r="R1704" s="194"/>
      <c r="S1704" s="194"/>
      <c r="T1704" s="195"/>
      <c r="AT1704" s="196" t="s">
        <v>154</v>
      </c>
      <c r="AU1704" s="196" t="s">
        <v>152</v>
      </c>
      <c r="AV1704" s="13" t="s">
        <v>151</v>
      </c>
      <c r="AW1704" s="13" t="s">
        <v>36</v>
      </c>
      <c r="AX1704" s="13" t="s">
        <v>23</v>
      </c>
      <c r="AY1704" s="196" t="s">
        <v>143</v>
      </c>
    </row>
    <row r="1705" spans="2:65" s="1" customFormat="1" ht="22.5" customHeight="1" x14ac:dyDescent="0.3">
      <c r="B1705" s="158"/>
      <c r="C1705" s="159" t="s">
        <v>2396</v>
      </c>
      <c r="D1705" s="159" t="s">
        <v>146</v>
      </c>
      <c r="E1705" s="160" t="s">
        <v>2397</v>
      </c>
      <c r="F1705" s="161" t="s">
        <v>2398</v>
      </c>
      <c r="G1705" s="162" t="s">
        <v>149</v>
      </c>
      <c r="H1705" s="163">
        <v>107</v>
      </c>
      <c r="I1705" s="322">
        <v>0</v>
      </c>
      <c r="J1705" s="164">
        <f>ROUND(I1705*H1705,2)</f>
        <v>0</v>
      </c>
      <c r="K1705" s="161" t="s">
        <v>150</v>
      </c>
      <c r="L1705" s="34"/>
      <c r="M1705" s="165" t="s">
        <v>3</v>
      </c>
      <c r="N1705" s="166" t="s">
        <v>44</v>
      </c>
      <c r="O1705" s="35"/>
      <c r="P1705" s="167">
        <f>O1705*H1705</f>
        <v>0</v>
      </c>
      <c r="Q1705" s="167">
        <v>0</v>
      </c>
      <c r="R1705" s="167">
        <f>Q1705*H1705</f>
        <v>0</v>
      </c>
      <c r="S1705" s="167">
        <v>0</v>
      </c>
      <c r="T1705" s="168">
        <f>S1705*H1705</f>
        <v>0</v>
      </c>
      <c r="AR1705" s="18" t="s">
        <v>247</v>
      </c>
      <c r="AT1705" s="18" t="s">
        <v>146</v>
      </c>
      <c r="AU1705" s="18" t="s">
        <v>152</v>
      </c>
      <c r="AY1705" s="18" t="s">
        <v>143</v>
      </c>
      <c r="BE1705" s="169">
        <f>IF(N1705="základní",J1705,0)</f>
        <v>0</v>
      </c>
      <c r="BF1705" s="169">
        <f>IF(N1705="snížená",J1705,0)</f>
        <v>0</v>
      </c>
      <c r="BG1705" s="169">
        <f>IF(N1705="zákl. přenesená",J1705,0)</f>
        <v>0</v>
      </c>
      <c r="BH1705" s="169">
        <f>IF(N1705="sníž. přenesená",J1705,0)</f>
        <v>0</v>
      </c>
      <c r="BI1705" s="169">
        <f>IF(N1705="nulová",J1705,0)</f>
        <v>0</v>
      </c>
      <c r="BJ1705" s="18" t="s">
        <v>152</v>
      </c>
      <c r="BK1705" s="169">
        <f>ROUND(I1705*H1705,2)</f>
        <v>0</v>
      </c>
      <c r="BL1705" s="18" t="s">
        <v>247</v>
      </c>
      <c r="BM1705" s="18" t="s">
        <v>2399</v>
      </c>
    </row>
    <row r="1706" spans="2:65" s="11" customFormat="1" x14ac:dyDescent="0.3">
      <c r="B1706" s="170"/>
      <c r="D1706" s="171" t="s">
        <v>154</v>
      </c>
      <c r="E1706" s="172" t="s">
        <v>3</v>
      </c>
      <c r="F1706" s="173" t="s">
        <v>2400</v>
      </c>
      <c r="H1706" s="174" t="s">
        <v>3</v>
      </c>
      <c r="I1706" s="175"/>
      <c r="L1706" s="170"/>
      <c r="M1706" s="176"/>
      <c r="N1706" s="177"/>
      <c r="O1706" s="177"/>
      <c r="P1706" s="177"/>
      <c r="Q1706" s="177"/>
      <c r="R1706" s="177"/>
      <c r="S1706" s="177"/>
      <c r="T1706" s="178"/>
      <c r="AT1706" s="174" t="s">
        <v>154</v>
      </c>
      <c r="AU1706" s="174" t="s">
        <v>152</v>
      </c>
      <c r="AV1706" s="11" t="s">
        <v>23</v>
      </c>
      <c r="AW1706" s="11" t="s">
        <v>36</v>
      </c>
      <c r="AX1706" s="11" t="s">
        <v>72</v>
      </c>
      <c r="AY1706" s="174" t="s">
        <v>143</v>
      </c>
    </row>
    <row r="1707" spans="2:65" s="11" customFormat="1" x14ac:dyDescent="0.3">
      <c r="B1707" s="170"/>
      <c r="D1707" s="171" t="s">
        <v>154</v>
      </c>
      <c r="E1707" s="172" t="s">
        <v>3</v>
      </c>
      <c r="F1707" s="173" t="s">
        <v>2401</v>
      </c>
      <c r="H1707" s="174" t="s">
        <v>3</v>
      </c>
      <c r="I1707" s="175"/>
      <c r="L1707" s="170"/>
      <c r="M1707" s="176"/>
      <c r="N1707" s="177"/>
      <c r="O1707" s="177"/>
      <c r="P1707" s="177"/>
      <c r="Q1707" s="177"/>
      <c r="R1707" s="177"/>
      <c r="S1707" s="177"/>
      <c r="T1707" s="178"/>
      <c r="AT1707" s="174" t="s">
        <v>154</v>
      </c>
      <c r="AU1707" s="174" t="s">
        <v>152</v>
      </c>
      <c r="AV1707" s="11" t="s">
        <v>23</v>
      </c>
      <c r="AW1707" s="11" t="s">
        <v>36</v>
      </c>
      <c r="AX1707" s="11" t="s">
        <v>72</v>
      </c>
      <c r="AY1707" s="174" t="s">
        <v>143</v>
      </c>
    </row>
    <row r="1708" spans="2:65" s="12" customFormat="1" x14ac:dyDescent="0.3">
      <c r="B1708" s="179"/>
      <c r="D1708" s="171" t="s">
        <v>154</v>
      </c>
      <c r="E1708" s="180" t="s">
        <v>3</v>
      </c>
      <c r="F1708" s="181" t="s">
        <v>2402</v>
      </c>
      <c r="H1708" s="182">
        <v>93</v>
      </c>
      <c r="I1708" s="183"/>
      <c r="L1708" s="179"/>
      <c r="M1708" s="184"/>
      <c r="N1708" s="185"/>
      <c r="O1708" s="185"/>
      <c r="P1708" s="185"/>
      <c r="Q1708" s="185"/>
      <c r="R1708" s="185"/>
      <c r="S1708" s="185"/>
      <c r="T1708" s="186"/>
      <c r="AT1708" s="180" t="s">
        <v>154</v>
      </c>
      <c r="AU1708" s="180" t="s">
        <v>152</v>
      </c>
      <c r="AV1708" s="12" t="s">
        <v>152</v>
      </c>
      <c r="AW1708" s="12" t="s">
        <v>36</v>
      </c>
      <c r="AX1708" s="12" t="s">
        <v>72</v>
      </c>
      <c r="AY1708" s="180" t="s">
        <v>143</v>
      </c>
    </row>
    <row r="1709" spans="2:65" s="11" customFormat="1" x14ac:dyDescent="0.3">
      <c r="B1709" s="170"/>
      <c r="D1709" s="171" t="s">
        <v>154</v>
      </c>
      <c r="E1709" s="172" t="s">
        <v>3</v>
      </c>
      <c r="F1709" s="173" t="s">
        <v>2403</v>
      </c>
      <c r="H1709" s="174" t="s">
        <v>3</v>
      </c>
      <c r="I1709" s="175"/>
      <c r="L1709" s="170"/>
      <c r="M1709" s="176"/>
      <c r="N1709" s="177"/>
      <c r="O1709" s="177"/>
      <c r="P1709" s="177"/>
      <c r="Q1709" s="177"/>
      <c r="R1709" s="177"/>
      <c r="S1709" s="177"/>
      <c r="T1709" s="178"/>
      <c r="AT1709" s="174" t="s">
        <v>154</v>
      </c>
      <c r="AU1709" s="174" t="s">
        <v>152</v>
      </c>
      <c r="AV1709" s="11" t="s">
        <v>23</v>
      </c>
      <c r="AW1709" s="11" t="s">
        <v>36</v>
      </c>
      <c r="AX1709" s="11" t="s">
        <v>72</v>
      </c>
      <c r="AY1709" s="174" t="s">
        <v>143</v>
      </c>
    </row>
    <row r="1710" spans="2:65" s="12" customFormat="1" x14ac:dyDescent="0.3">
      <c r="B1710" s="179"/>
      <c r="D1710" s="171" t="s">
        <v>154</v>
      </c>
      <c r="E1710" s="180" t="s">
        <v>3</v>
      </c>
      <c r="F1710" s="181" t="s">
        <v>2404</v>
      </c>
      <c r="H1710" s="182">
        <v>14</v>
      </c>
      <c r="I1710" s="183"/>
      <c r="L1710" s="179"/>
      <c r="M1710" s="184"/>
      <c r="N1710" s="185"/>
      <c r="O1710" s="185"/>
      <c r="P1710" s="185"/>
      <c r="Q1710" s="185"/>
      <c r="R1710" s="185"/>
      <c r="S1710" s="185"/>
      <c r="T1710" s="186"/>
      <c r="AT1710" s="180" t="s">
        <v>154</v>
      </c>
      <c r="AU1710" s="180" t="s">
        <v>152</v>
      </c>
      <c r="AV1710" s="12" t="s">
        <v>152</v>
      </c>
      <c r="AW1710" s="12" t="s">
        <v>36</v>
      </c>
      <c r="AX1710" s="12" t="s">
        <v>72</v>
      </c>
      <c r="AY1710" s="180" t="s">
        <v>143</v>
      </c>
    </row>
    <row r="1711" spans="2:65" s="13" customFormat="1" x14ac:dyDescent="0.3">
      <c r="B1711" s="187"/>
      <c r="D1711" s="188" t="s">
        <v>154</v>
      </c>
      <c r="E1711" s="189" t="s">
        <v>3</v>
      </c>
      <c r="F1711" s="190" t="s">
        <v>159</v>
      </c>
      <c r="H1711" s="191">
        <v>107</v>
      </c>
      <c r="I1711" s="192"/>
      <c r="L1711" s="187"/>
      <c r="M1711" s="193"/>
      <c r="N1711" s="194"/>
      <c r="O1711" s="194"/>
      <c r="P1711" s="194"/>
      <c r="Q1711" s="194"/>
      <c r="R1711" s="194"/>
      <c r="S1711" s="194"/>
      <c r="T1711" s="195"/>
      <c r="AT1711" s="196" t="s">
        <v>154</v>
      </c>
      <c r="AU1711" s="196" t="s">
        <v>152</v>
      </c>
      <c r="AV1711" s="13" t="s">
        <v>151</v>
      </c>
      <c r="AW1711" s="13" t="s">
        <v>36</v>
      </c>
      <c r="AX1711" s="13" t="s">
        <v>23</v>
      </c>
      <c r="AY1711" s="196" t="s">
        <v>143</v>
      </c>
    </row>
    <row r="1712" spans="2:65" s="1" customFormat="1" ht="22.5" customHeight="1" x14ac:dyDescent="0.3">
      <c r="B1712" s="158"/>
      <c r="C1712" s="211" t="s">
        <v>2405</v>
      </c>
      <c r="D1712" s="211" t="s">
        <v>295</v>
      </c>
      <c r="E1712" s="212" t="s">
        <v>2406</v>
      </c>
      <c r="F1712" s="213" t="s">
        <v>2407</v>
      </c>
      <c r="G1712" s="214" t="s">
        <v>149</v>
      </c>
      <c r="H1712" s="215">
        <v>118</v>
      </c>
      <c r="I1712" s="325">
        <v>0</v>
      </c>
      <c r="J1712" s="216">
        <f>ROUND(I1712*H1712,2)</f>
        <v>0</v>
      </c>
      <c r="K1712" s="213" t="s">
        <v>150</v>
      </c>
      <c r="L1712" s="217"/>
      <c r="M1712" s="218" t="s">
        <v>3</v>
      </c>
      <c r="N1712" s="219" t="s">
        <v>44</v>
      </c>
      <c r="O1712" s="35"/>
      <c r="P1712" s="167">
        <f>O1712*H1712</f>
        <v>0</v>
      </c>
      <c r="Q1712" s="167">
        <v>1.8E-3</v>
      </c>
      <c r="R1712" s="167">
        <f>Q1712*H1712</f>
        <v>0.21240000000000001</v>
      </c>
      <c r="S1712" s="167">
        <v>0</v>
      </c>
      <c r="T1712" s="168">
        <f>S1712*H1712</f>
        <v>0</v>
      </c>
      <c r="AR1712" s="18" t="s">
        <v>375</v>
      </c>
      <c r="AT1712" s="18" t="s">
        <v>295</v>
      </c>
      <c r="AU1712" s="18" t="s">
        <v>152</v>
      </c>
      <c r="AY1712" s="18" t="s">
        <v>143</v>
      </c>
      <c r="BE1712" s="169">
        <f>IF(N1712="základní",J1712,0)</f>
        <v>0</v>
      </c>
      <c r="BF1712" s="169">
        <f>IF(N1712="snížená",J1712,0)</f>
        <v>0</v>
      </c>
      <c r="BG1712" s="169">
        <f>IF(N1712="zákl. přenesená",J1712,0)</f>
        <v>0</v>
      </c>
      <c r="BH1712" s="169">
        <f>IF(N1712="sníž. přenesená",J1712,0)</f>
        <v>0</v>
      </c>
      <c r="BI1712" s="169">
        <f>IF(N1712="nulová",J1712,0)</f>
        <v>0</v>
      </c>
      <c r="BJ1712" s="18" t="s">
        <v>152</v>
      </c>
      <c r="BK1712" s="169">
        <f>ROUND(I1712*H1712,2)</f>
        <v>0</v>
      </c>
      <c r="BL1712" s="18" t="s">
        <v>247</v>
      </c>
      <c r="BM1712" s="18" t="s">
        <v>2408</v>
      </c>
    </row>
    <row r="1713" spans="2:65" s="11" customFormat="1" x14ac:dyDescent="0.3">
      <c r="B1713" s="170"/>
      <c r="D1713" s="171" t="s">
        <v>154</v>
      </c>
      <c r="E1713" s="172" t="s">
        <v>3</v>
      </c>
      <c r="F1713" s="173" t="s">
        <v>707</v>
      </c>
      <c r="H1713" s="174" t="s">
        <v>3</v>
      </c>
      <c r="I1713" s="175"/>
      <c r="L1713" s="170"/>
      <c r="M1713" s="176"/>
      <c r="N1713" s="177"/>
      <c r="O1713" s="177"/>
      <c r="P1713" s="177"/>
      <c r="Q1713" s="177"/>
      <c r="R1713" s="177"/>
      <c r="S1713" s="177"/>
      <c r="T1713" s="178"/>
      <c r="AT1713" s="174" t="s">
        <v>154</v>
      </c>
      <c r="AU1713" s="174" t="s">
        <v>152</v>
      </c>
      <c r="AV1713" s="11" t="s">
        <v>23</v>
      </c>
      <c r="AW1713" s="11" t="s">
        <v>36</v>
      </c>
      <c r="AX1713" s="11" t="s">
        <v>72</v>
      </c>
      <c r="AY1713" s="174" t="s">
        <v>143</v>
      </c>
    </row>
    <row r="1714" spans="2:65" s="11" customFormat="1" x14ac:dyDescent="0.3">
      <c r="B1714" s="170"/>
      <c r="D1714" s="171" t="s">
        <v>154</v>
      </c>
      <c r="E1714" s="172" t="s">
        <v>3</v>
      </c>
      <c r="F1714" s="173" t="s">
        <v>2409</v>
      </c>
      <c r="H1714" s="174" t="s">
        <v>3</v>
      </c>
      <c r="I1714" s="175"/>
      <c r="L1714" s="170"/>
      <c r="M1714" s="176"/>
      <c r="N1714" s="177"/>
      <c r="O1714" s="177"/>
      <c r="P1714" s="177"/>
      <c r="Q1714" s="177"/>
      <c r="R1714" s="177"/>
      <c r="S1714" s="177"/>
      <c r="T1714" s="178"/>
      <c r="AT1714" s="174" t="s">
        <v>154</v>
      </c>
      <c r="AU1714" s="174" t="s">
        <v>152</v>
      </c>
      <c r="AV1714" s="11" t="s">
        <v>23</v>
      </c>
      <c r="AW1714" s="11" t="s">
        <v>36</v>
      </c>
      <c r="AX1714" s="11" t="s">
        <v>72</v>
      </c>
      <c r="AY1714" s="174" t="s">
        <v>143</v>
      </c>
    </row>
    <row r="1715" spans="2:65" s="12" customFormat="1" x14ac:dyDescent="0.3">
      <c r="B1715" s="179"/>
      <c r="D1715" s="188" t="s">
        <v>154</v>
      </c>
      <c r="E1715" s="197" t="s">
        <v>3</v>
      </c>
      <c r="F1715" s="198" t="s">
        <v>2410</v>
      </c>
      <c r="H1715" s="199">
        <v>118</v>
      </c>
      <c r="I1715" s="183"/>
      <c r="L1715" s="179"/>
      <c r="M1715" s="184"/>
      <c r="N1715" s="185"/>
      <c r="O1715" s="185"/>
      <c r="P1715" s="185"/>
      <c r="Q1715" s="185"/>
      <c r="R1715" s="185"/>
      <c r="S1715" s="185"/>
      <c r="T1715" s="186"/>
      <c r="AT1715" s="180" t="s">
        <v>154</v>
      </c>
      <c r="AU1715" s="180" t="s">
        <v>152</v>
      </c>
      <c r="AV1715" s="12" t="s">
        <v>152</v>
      </c>
      <c r="AW1715" s="12" t="s">
        <v>36</v>
      </c>
      <c r="AX1715" s="12" t="s">
        <v>23</v>
      </c>
      <c r="AY1715" s="180" t="s">
        <v>143</v>
      </c>
    </row>
    <row r="1716" spans="2:65" s="1" customFormat="1" ht="22.5" customHeight="1" x14ac:dyDescent="0.3">
      <c r="B1716" s="158"/>
      <c r="C1716" s="159" t="s">
        <v>2411</v>
      </c>
      <c r="D1716" s="159" t="s">
        <v>146</v>
      </c>
      <c r="E1716" s="160" t="s">
        <v>2412</v>
      </c>
      <c r="F1716" s="161" t="s">
        <v>2413</v>
      </c>
      <c r="G1716" s="162" t="s">
        <v>173</v>
      </c>
      <c r="H1716" s="163">
        <v>5.0830000000000002</v>
      </c>
      <c r="I1716" s="322">
        <v>0</v>
      </c>
      <c r="J1716" s="164">
        <f>ROUND(I1716*H1716,2)</f>
        <v>0</v>
      </c>
      <c r="K1716" s="161" t="s">
        <v>150</v>
      </c>
      <c r="L1716" s="34"/>
      <c r="M1716" s="165" t="s">
        <v>3</v>
      </c>
      <c r="N1716" s="166" t="s">
        <v>44</v>
      </c>
      <c r="O1716" s="35"/>
      <c r="P1716" s="167">
        <f>O1716*H1716</f>
        <v>0</v>
      </c>
      <c r="Q1716" s="167">
        <v>0</v>
      </c>
      <c r="R1716" s="167">
        <f>Q1716*H1716</f>
        <v>0</v>
      </c>
      <c r="S1716" s="167">
        <v>0</v>
      </c>
      <c r="T1716" s="168">
        <f>S1716*H1716</f>
        <v>0</v>
      </c>
      <c r="AR1716" s="18" t="s">
        <v>247</v>
      </c>
      <c r="AT1716" s="18" t="s">
        <v>146</v>
      </c>
      <c r="AU1716" s="18" t="s">
        <v>152</v>
      </c>
      <c r="AY1716" s="18" t="s">
        <v>143</v>
      </c>
      <c r="BE1716" s="169">
        <f>IF(N1716="základní",J1716,0)</f>
        <v>0</v>
      </c>
      <c r="BF1716" s="169">
        <f>IF(N1716="snížená",J1716,0)</f>
        <v>0</v>
      </c>
      <c r="BG1716" s="169">
        <f>IF(N1716="zákl. přenesená",J1716,0)</f>
        <v>0</v>
      </c>
      <c r="BH1716" s="169">
        <f>IF(N1716="sníž. přenesená",J1716,0)</f>
        <v>0</v>
      </c>
      <c r="BI1716" s="169">
        <f>IF(N1716="nulová",J1716,0)</f>
        <v>0</v>
      </c>
      <c r="BJ1716" s="18" t="s">
        <v>152</v>
      </c>
      <c r="BK1716" s="169">
        <f>ROUND(I1716*H1716,2)</f>
        <v>0</v>
      </c>
      <c r="BL1716" s="18" t="s">
        <v>247</v>
      </c>
      <c r="BM1716" s="18" t="s">
        <v>2414</v>
      </c>
    </row>
    <row r="1717" spans="2:65" s="10" customFormat="1" ht="29.85" customHeight="1" x14ac:dyDescent="0.3">
      <c r="B1717" s="144"/>
      <c r="D1717" s="155" t="s">
        <v>71</v>
      </c>
      <c r="E1717" s="156" t="s">
        <v>2415</v>
      </c>
      <c r="F1717" s="156" t="s">
        <v>2416</v>
      </c>
      <c r="I1717" s="147"/>
      <c r="J1717" s="157">
        <f>BK1717</f>
        <v>0</v>
      </c>
      <c r="L1717" s="144"/>
      <c r="M1717" s="149"/>
      <c r="N1717" s="150"/>
      <c r="O1717" s="150"/>
      <c r="P1717" s="151">
        <f>SUM(P1718:P1789)</f>
        <v>0</v>
      </c>
      <c r="Q1717" s="150"/>
      <c r="R1717" s="151">
        <f>SUM(R1718:R1789)</f>
        <v>9.3341500000000011</v>
      </c>
      <c r="S1717" s="150"/>
      <c r="T1717" s="152">
        <f>SUM(T1718:T1789)</f>
        <v>0</v>
      </c>
      <c r="AR1717" s="145" t="s">
        <v>152</v>
      </c>
      <c r="AT1717" s="153" t="s">
        <v>71</v>
      </c>
      <c r="AU1717" s="153" t="s">
        <v>23</v>
      </c>
      <c r="AY1717" s="145" t="s">
        <v>143</v>
      </c>
      <c r="BK1717" s="154">
        <f>SUM(BK1718:BK1789)</f>
        <v>0</v>
      </c>
    </row>
    <row r="1718" spans="2:65" s="1" customFormat="1" ht="31.5" customHeight="1" x14ac:dyDescent="0.3">
      <c r="B1718" s="158"/>
      <c r="C1718" s="159" t="s">
        <v>2417</v>
      </c>
      <c r="D1718" s="159" t="s">
        <v>146</v>
      </c>
      <c r="E1718" s="160" t="s">
        <v>2418</v>
      </c>
      <c r="F1718" s="161" t="s">
        <v>2419</v>
      </c>
      <c r="G1718" s="162" t="s">
        <v>149</v>
      </c>
      <c r="H1718" s="163">
        <v>219</v>
      </c>
      <c r="I1718" s="322">
        <v>0</v>
      </c>
      <c r="J1718" s="164">
        <f>ROUND(I1718*H1718,2)</f>
        <v>0</v>
      </c>
      <c r="K1718" s="161" t="s">
        <v>150</v>
      </c>
      <c r="L1718" s="34"/>
      <c r="M1718" s="165" t="s">
        <v>3</v>
      </c>
      <c r="N1718" s="166" t="s">
        <v>44</v>
      </c>
      <c r="O1718" s="35"/>
      <c r="P1718" s="167">
        <f>O1718*H1718</f>
        <v>0</v>
      </c>
      <c r="Q1718" s="167">
        <v>5.0000000000000002E-5</v>
      </c>
      <c r="R1718" s="167">
        <f>Q1718*H1718</f>
        <v>1.095E-2</v>
      </c>
      <c r="S1718" s="167">
        <v>0</v>
      </c>
      <c r="T1718" s="168">
        <f>S1718*H1718</f>
        <v>0</v>
      </c>
      <c r="AR1718" s="18" t="s">
        <v>247</v>
      </c>
      <c r="AT1718" s="18" t="s">
        <v>146</v>
      </c>
      <c r="AU1718" s="18" t="s">
        <v>152</v>
      </c>
      <c r="AY1718" s="18" t="s">
        <v>143</v>
      </c>
      <c r="BE1718" s="169">
        <f>IF(N1718="základní",J1718,0)</f>
        <v>0</v>
      </c>
      <c r="BF1718" s="169">
        <f>IF(N1718="snížená",J1718,0)</f>
        <v>0</v>
      </c>
      <c r="BG1718" s="169">
        <f>IF(N1718="zákl. přenesená",J1718,0)</f>
        <v>0</v>
      </c>
      <c r="BH1718" s="169">
        <f>IF(N1718="sníž. přenesená",J1718,0)</f>
        <v>0</v>
      </c>
      <c r="BI1718" s="169">
        <f>IF(N1718="nulová",J1718,0)</f>
        <v>0</v>
      </c>
      <c r="BJ1718" s="18" t="s">
        <v>152</v>
      </c>
      <c r="BK1718" s="169">
        <f>ROUND(I1718*H1718,2)</f>
        <v>0</v>
      </c>
      <c r="BL1718" s="18" t="s">
        <v>247</v>
      </c>
      <c r="BM1718" s="18" t="s">
        <v>2420</v>
      </c>
    </row>
    <row r="1719" spans="2:65" s="11" customFormat="1" x14ac:dyDescent="0.3">
      <c r="B1719" s="170"/>
      <c r="D1719" s="171" t="s">
        <v>154</v>
      </c>
      <c r="E1719" s="172" t="s">
        <v>3</v>
      </c>
      <c r="F1719" s="173" t="s">
        <v>2421</v>
      </c>
      <c r="H1719" s="174" t="s">
        <v>3</v>
      </c>
      <c r="I1719" s="175"/>
      <c r="L1719" s="170"/>
      <c r="M1719" s="176"/>
      <c r="N1719" s="177"/>
      <c r="O1719" s="177"/>
      <c r="P1719" s="177"/>
      <c r="Q1719" s="177"/>
      <c r="R1719" s="177"/>
      <c r="S1719" s="177"/>
      <c r="T1719" s="178"/>
      <c r="AT1719" s="174" t="s">
        <v>154</v>
      </c>
      <c r="AU1719" s="174" t="s">
        <v>152</v>
      </c>
      <c r="AV1719" s="11" t="s">
        <v>23</v>
      </c>
      <c r="AW1719" s="11" t="s">
        <v>36</v>
      </c>
      <c r="AX1719" s="11" t="s">
        <v>72</v>
      </c>
      <c r="AY1719" s="174" t="s">
        <v>143</v>
      </c>
    </row>
    <row r="1720" spans="2:65" s="12" customFormat="1" x14ac:dyDescent="0.3">
      <c r="B1720" s="179"/>
      <c r="D1720" s="188" t="s">
        <v>154</v>
      </c>
      <c r="E1720" s="197" t="s">
        <v>3</v>
      </c>
      <c r="F1720" s="198" t="s">
        <v>967</v>
      </c>
      <c r="H1720" s="199">
        <v>219</v>
      </c>
      <c r="I1720" s="183"/>
      <c r="L1720" s="179"/>
      <c r="M1720" s="184"/>
      <c r="N1720" s="185"/>
      <c r="O1720" s="185"/>
      <c r="P1720" s="185"/>
      <c r="Q1720" s="185"/>
      <c r="R1720" s="185"/>
      <c r="S1720" s="185"/>
      <c r="T1720" s="186"/>
      <c r="AT1720" s="180" t="s">
        <v>154</v>
      </c>
      <c r="AU1720" s="180" t="s">
        <v>152</v>
      </c>
      <c r="AV1720" s="12" t="s">
        <v>152</v>
      </c>
      <c r="AW1720" s="12" t="s">
        <v>36</v>
      </c>
      <c r="AX1720" s="12" t="s">
        <v>23</v>
      </c>
      <c r="AY1720" s="180" t="s">
        <v>143</v>
      </c>
    </row>
    <row r="1721" spans="2:65" s="1" customFormat="1" ht="22.5" customHeight="1" x14ac:dyDescent="0.3">
      <c r="B1721" s="158"/>
      <c r="C1721" s="211" t="s">
        <v>2422</v>
      </c>
      <c r="D1721" s="211" t="s">
        <v>295</v>
      </c>
      <c r="E1721" s="212" t="s">
        <v>2423</v>
      </c>
      <c r="F1721" s="213" t="s">
        <v>2424</v>
      </c>
      <c r="G1721" s="214" t="s">
        <v>149</v>
      </c>
      <c r="H1721" s="215">
        <v>237</v>
      </c>
      <c r="I1721" s="325">
        <v>0</v>
      </c>
      <c r="J1721" s="216">
        <f>ROUND(I1721*H1721,2)</f>
        <v>0</v>
      </c>
      <c r="K1721" s="213" t="s">
        <v>150</v>
      </c>
      <c r="L1721" s="217"/>
      <c r="M1721" s="218" t="s">
        <v>3</v>
      </c>
      <c r="N1721" s="219" t="s">
        <v>44</v>
      </c>
      <c r="O1721" s="35"/>
      <c r="P1721" s="167">
        <f>O1721*H1721</f>
        <v>0</v>
      </c>
      <c r="Q1721" s="167">
        <v>3.6999999999999998E-2</v>
      </c>
      <c r="R1721" s="167">
        <f>Q1721*H1721</f>
        <v>8.7690000000000001</v>
      </c>
      <c r="S1721" s="167">
        <v>0</v>
      </c>
      <c r="T1721" s="168">
        <f>S1721*H1721</f>
        <v>0</v>
      </c>
      <c r="AR1721" s="18" t="s">
        <v>375</v>
      </c>
      <c r="AT1721" s="18" t="s">
        <v>295</v>
      </c>
      <c r="AU1721" s="18" t="s">
        <v>152</v>
      </c>
      <c r="AY1721" s="18" t="s">
        <v>143</v>
      </c>
      <c r="BE1721" s="169">
        <f>IF(N1721="základní",J1721,0)</f>
        <v>0</v>
      </c>
      <c r="BF1721" s="169">
        <f>IF(N1721="snížená",J1721,0)</f>
        <v>0</v>
      </c>
      <c r="BG1721" s="169">
        <f>IF(N1721="zákl. přenesená",J1721,0)</f>
        <v>0</v>
      </c>
      <c r="BH1721" s="169">
        <f>IF(N1721="sníž. přenesená",J1721,0)</f>
        <v>0</v>
      </c>
      <c r="BI1721" s="169">
        <f>IF(N1721="nulová",J1721,0)</f>
        <v>0</v>
      </c>
      <c r="BJ1721" s="18" t="s">
        <v>152</v>
      </c>
      <c r="BK1721" s="169">
        <f>ROUND(I1721*H1721,2)</f>
        <v>0</v>
      </c>
      <c r="BL1721" s="18" t="s">
        <v>247</v>
      </c>
      <c r="BM1721" s="18" t="s">
        <v>2425</v>
      </c>
    </row>
    <row r="1722" spans="2:65" s="11" customFormat="1" x14ac:dyDescent="0.3">
      <c r="B1722" s="170"/>
      <c r="D1722" s="171" t="s">
        <v>154</v>
      </c>
      <c r="E1722" s="172" t="s">
        <v>3</v>
      </c>
      <c r="F1722" s="173" t="s">
        <v>2426</v>
      </c>
      <c r="H1722" s="174" t="s">
        <v>3</v>
      </c>
      <c r="I1722" s="175"/>
      <c r="L1722" s="170"/>
      <c r="M1722" s="176"/>
      <c r="N1722" s="177"/>
      <c r="O1722" s="177"/>
      <c r="P1722" s="177"/>
      <c r="Q1722" s="177"/>
      <c r="R1722" s="177"/>
      <c r="S1722" s="177"/>
      <c r="T1722" s="178"/>
      <c r="AT1722" s="174" t="s">
        <v>154</v>
      </c>
      <c r="AU1722" s="174" t="s">
        <v>152</v>
      </c>
      <c r="AV1722" s="11" t="s">
        <v>23</v>
      </c>
      <c r="AW1722" s="11" t="s">
        <v>36</v>
      </c>
      <c r="AX1722" s="11" t="s">
        <v>72</v>
      </c>
      <c r="AY1722" s="174" t="s">
        <v>143</v>
      </c>
    </row>
    <row r="1723" spans="2:65" s="11" customFormat="1" x14ac:dyDescent="0.3">
      <c r="B1723" s="170"/>
      <c r="D1723" s="171" t="s">
        <v>154</v>
      </c>
      <c r="E1723" s="172" t="s">
        <v>3</v>
      </c>
      <c r="F1723" s="173" t="s">
        <v>2427</v>
      </c>
      <c r="H1723" s="174" t="s">
        <v>3</v>
      </c>
      <c r="I1723" s="175"/>
      <c r="L1723" s="170"/>
      <c r="M1723" s="176"/>
      <c r="N1723" s="177"/>
      <c r="O1723" s="177"/>
      <c r="P1723" s="177"/>
      <c r="Q1723" s="177"/>
      <c r="R1723" s="177"/>
      <c r="S1723" s="177"/>
      <c r="T1723" s="178"/>
      <c r="AT1723" s="174" t="s">
        <v>154</v>
      </c>
      <c r="AU1723" s="174" t="s">
        <v>152</v>
      </c>
      <c r="AV1723" s="11" t="s">
        <v>23</v>
      </c>
      <c r="AW1723" s="11" t="s">
        <v>36</v>
      </c>
      <c r="AX1723" s="11" t="s">
        <v>72</v>
      </c>
      <c r="AY1723" s="174" t="s">
        <v>143</v>
      </c>
    </row>
    <row r="1724" spans="2:65" s="12" customFormat="1" x14ac:dyDescent="0.3">
      <c r="B1724" s="179"/>
      <c r="D1724" s="188" t="s">
        <v>154</v>
      </c>
      <c r="E1724" s="197" t="s">
        <v>3</v>
      </c>
      <c r="F1724" s="198" t="s">
        <v>2428</v>
      </c>
      <c r="H1724" s="199">
        <v>237</v>
      </c>
      <c r="I1724" s="183"/>
      <c r="L1724" s="179"/>
      <c r="M1724" s="184"/>
      <c r="N1724" s="185"/>
      <c r="O1724" s="185"/>
      <c r="P1724" s="185"/>
      <c r="Q1724" s="185"/>
      <c r="R1724" s="185"/>
      <c r="S1724" s="185"/>
      <c r="T1724" s="186"/>
      <c r="AT1724" s="180" t="s">
        <v>154</v>
      </c>
      <c r="AU1724" s="180" t="s">
        <v>152</v>
      </c>
      <c r="AV1724" s="12" t="s">
        <v>152</v>
      </c>
      <c r="AW1724" s="12" t="s">
        <v>36</v>
      </c>
      <c r="AX1724" s="12" t="s">
        <v>23</v>
      </c>
      <c r="AY1724" s="180" t="s">
        <v>143</v>
      </c>
    </row>
    <row r="1725" spans="2:65" s="1" customFormat="1" ht="22.5" customHeight="1" x14ac:dyDescent="0.3">
      <c r="B1725" s="158"/>
      <c r="C1725" s="159" t="s">
        <v>2429</v>
      </c>
      <c r="D1725" s="159" t="s">
        <v>146</v>
      </c>
      <c r="E1725" s="160" t="s">
        <v>2430</v>
      </c>
      <c r="F1725" s="161" t="s">
        <v>2431</v>
      </c>
      <c r="G1725" s="162" t="s">
        <v>470</v>
      </c>
      <c r="H1725" s="163">
        <v>27</v>
      </c>
      <c r="I1725" s="322">
        <v>0</v>
      </c>
      <c r="J1725" s="164">
        <f>ROUND(I1725*H1725,2)</f>
        <v>0</v>
      </c>
      <c r="K1725" s="161" t="s">
        <v>150</v>
      </c>
      <c r="L1725" s="34"/>
      <c r="M1725" s="165" t="s">
        <v>3</v>
      </c>
      <c r="N1725" s="166" t="s">
        <v>44</v>
      </c>
      <c r="O1725" s="35"/>
      <c r="P1725" s="167">
        <f>O1725*H1725</f>
        <v>0</v>
      </c>
      <c r="Q1725" s="167">
        <v>0</v>
      </c>
      <c r="R1725" s="167">
        <f>Q1725*H1725</f>
        <v>0</v>
      </c>
      <c r="S1725" s="167">
        <v>0</v>
      </c>
      <c r="T1725" s="168">
        <f>S1725*H1725</f>
        <v>0</v>
      </c>
      <c r="AR1725" s="18" t="s">
        <v>247</v>
      </c>
      <c r="AT1725" s="18" t="s">
        <v>146</v>
      </c>
      <c r="AU1725" s="18" t="s">
        <v>152</v>
      </c>
      <c r="AY1725" s="18" t="s">
        <v>143</v>
      </c>
      <c r="BE1725" s="169">
        <f>IF(N1725="základní",J1725,0)</f>
        <v>0</v>
      </c>
      <c r="BF1725" s="169">
        <f>IF(N1725="snížená",J1725,0)</f>
        <v>0</v>
      </c>
      <c r="BG1725" s="169">
        <f>IF(N1725="zákl. přenesená",J1725,0)</f>
        <v>0</v>
      </c>
      <c r="BH1725" s="169">
        <f>IF(N1725="sníž. přenesená",J1725,0)</f>
        <v>0</v>
      </c>
      <c r="BI1725" s="169">
        <f>IF(N1725="nulová",J1725,0)</f>
        <v>0</v>
      </c>
      <c r="BJ1725" s="18" t="s">
        <v>152</v>
      </c>
      <c r="BK1725" s="169">
        <f>ROUND(I1725*H1725,2)</f>
        <v>0</v>
      </c>
      <c r="BL1725" s="18" t="s">
        <v>247</v>
      </c>
      <c r="BM1725" s="18" t="s">
        <v>2432</v>
      </c>
    </row>
    <row r="1726" spans="2:65" s="11" customFormat="1" x14ac:dyDescent="0.3">
      <c r="B1726" s="170"/>
      <c r="D1726" s="171" t="s">
        <v>154</v>
      </c>
      <c r="E1726" s="172" t="s">
        <v>3</v>
      </c>
      <c r="F1726" s="173" t="s">
        <v>2433</v>
      </c>
      <c r="H1726" s="174" t="s">
        <v>3</v>
      </c>
      <c r="I1726" s="175"/>
      <c r="L1726" s="170"/>
      <c r="M1726" s="176"/>
      <c r="N1726" s="177"/>
      <c r="O1726" s="177"/>
      <c r="P1726" s="177"/>
      <c r="Q1726" s="177"/>
      <c r="R1726" s="177"/>
      <c r="S1726" s="177"/>
      <c r="T1726" s="178"/>
      <c r="AT1726" s="174" t="s">
        <v>154</v>
      </c>
      <c r="AU1726" s="174" t="s">
        <v>152</v>
      </c>
      <c r="AV1726" s="11" t="s">
        <v>23</v>
      </c>
      <c r="AW1726" s="11" t="s">
        <v>36</v>
      </c>
      <c r="AX1726" s="11" t="s">
        <v>72</v>
      </c>
      <c r="AY1726" s="174" t="s">
        <v>143</v>
      </c>
    </row>
    <row r="1727" spans="2:65" s="12" customFormat="1" x14ac:dyDescent="0.3">
      <c r="B1727" s="179"/>
      <c r="D1727" s="188" t="s">
        <v>154</v>
      </c>
      <c r="E1727" s="197" t="s">
        <v>3</v>
      </c>
      <c r="F1727" s="198" t="s">
        <v>1057</v>
      </c>
      <c r="H1727" s="199">
        <v>27</v>
      </c>
      <c r="I1727" s="183"/>
      <c r="L1727" s="179"/>
      <c r="M1727" s="184"/>
      <c r="N1727" s="185"/>
      <c r="O1727" s="185"/>
      <c r="P1727" s="185"/>
      <c r="Q1727" s="185"/>
      <c r="R1727" s="185"/>
      <c r="S1727" s="185"/>
      <c r="T1727" s="186"/>
      <c r="AT1727" s="180" t="s">
        <v>154</v>
      </c>
      <c r="AU1727" s="180" t="s">
        <v>152</v>
      </c>
      <c r="AV1727" s="12" t="s">
        <v>152</v>
      </c>
      <c r="AW1727" s="12" t="s">
        <v>36</v>
      </c>
      <c r="AX1727" s="12" t="s">
        <v>23</v>
      </c>
      <c r="AY1727" s="180" t="s">
        <v>143</v>
      </c>
    </row>
    <row r="1728" spans="2:65" s="1" customFormat="1" ht="31.5" customHeight="1" x14ac:dyDescent="0.3">
      <c r="B1728" s="158"/>
      <c r="C1728" s="211" t="s">
        <v>2434</v>
      </c>
      <c r="D1728" s="211" t="s">
        <v>295</v>
      </c>
      <c r="E1728" s="212" t="s">
        <v>2435</v>
      </c>
      <c r="F1728" s="213" t="s">
        <v>2436</v>
      </c>
      <c r="G1728" s="214" t="s">
        <v>470</v>
      </c>
      <c r="H1728" s="215">
        <v>7</v>
      </c>
      <c r="I1728" s="325">
        <v>0</v>
      </c>
      <c r="J1728" s="216">
        <f>ROUND(I1728*H1728,2)</f>
        <v>0</v>
      </c>
      <c r="K1728" s="213" t="s">
        <v>3</v>
      </c>
      <c r="L1728" s="217"/>
      <c r="M1728" s="218" t="s">
        <v>3</v>
      </c>
      <c r="N1728" s="219" t="s">
        <v>44</v>
      </c>
      <c r="O1728" s="35"/>
      <c r="P1728" s="167">
        <f>O1728*H1728</f>
        <v>0</v>
      </c>
      <c r="Q1728" s="167">
        <v>1.6500000000000001E-2</v>
      </c>
      <c r="R1728" s="167">
        <f>Q1728*H1728</f>
        <v>0.11550000000000001</v>
      </c>
      <c r="S1728" s="167">
        <v>0</v>
      </c>
      <c r="T1728" s="168">
        <f>S1728*H1728</f>
        <v>0</v>
      </c>
      <c r="AR1728" s="18" t="s">
        <v>375</v>
      </c>
      <c r="AT1728" s="18" t="s">
        <v>295</v>
      </c>
      <c r="AU1728" s="18" t="s">
        <v>152</v>
      </c>
      <c r="AY1728" s="18" t="s">
        <v>143</v>
      </c>
      <c r="BE1728" s="169">
        <f>IF(N1728="základní",J1728,0)</f>
        <v>0</v>
      </c>
      <c r="BF1728" s="169">
        <f>IF(N1728="snížená",J1728,0)</f>
        <v>0</v>
      </c>
      <c r="BG1728" s="169">
        <f>IF(N1728="zákl. přenesená",J1728,0)</f>
        <v>0</v>
      </c>
      <c r="BH1728" s="169">
        <f>IF(N1728="sníž. přenesená",J1728,0)</f>
        <v>0</v>
      </c>
      <c r="BI1728" s="169">
        <f>IF(N1728="nulová",J1728,0)</f>
        <v>0</v>
      </c>
      <c r="BJ1728" s="18" t="s">
        <v>152</v>
      </c>
      <c r="BK1728" s="169">
        <f>ROUND(I1728*H1728,2)</f>
        <v>0</v>
      </c>
      <c r="BL1728" s="18" t="s">
        <v>247</v>
      </c>
      <c r="BM1728" s="18" t="s">
        <v>2437</v>
      </c>
    </row>
    <row r="1729" spans="2:65" s="11" customFormat="1" x14ac:dyDescent="0.3">
      <c r="B1729" s="170"/>
      <c r="D1729" s="171" t="s">
        <v>154</v>
      </c>
      <c r="E1729" s="172" t="s">
        <v>3</v>
      </c>
      <c r="F1729" s="173" t="s">
        <v>2438</v>
      </c>
      <c r="H1729" s="174" t="s">
        <v>3</v>
      </c>
      <c r="I1729" s="175"/>
      <c r="L1729" s="170"/>
      <c r="M1729" s="176"/>
      <c r="N1729" s="177"/>
      <c r="O1729" s="177"/>
      <c r="P1729" s="177"/>
      <c r="Q1729" s="177"/>
      <c r="R1729" s="177"/>
      <c r="S1729" s="177"/>
      <c r="T1729" s="178"/>
      <c r="AT1729" s="174" t="s">
        <v>154</v>
      </c>
      <c r="AU1729" s="174" t="s">
        <v>152</v>
      </c>
      <c r="AV1729" s="11" t="s">
        <v>23</v>
      </c>
      <c r="AW1729" s="11" t="s">
        <v>36</v>
      </c>
      <c r="AX1729" s="11" t="s">
        <v>72</v>
      </c>
      <c r="AY1729" s="174" t="s">
        <v>143</v>
      </c>
    </row>
    <row r="1730" spans="2:65" s="11" customFormat="1" x14ac:dyDescent="0.3">
      <c r="B1730" s="170"/>
      <c r="D1730" s="171" t="s">
        <v>154</v>
      </c>
      <c r="E1730" s="172" t="s">
        <v>3</v>
      </c>
      <c r="F1730" s="173" t="s">
        <v>1065</v>
      </c>
      <c r="H1730" s="174" t="s">
        <v>3</v>
      </c>
      <c r="I1730" s="175"/>
      <c r="L1730" s="170"/>
      <c r="M1730" s="176"/>
      <c r="N1730" s="177"/>
      <c r="O1730" s="177"/>
      <c r="P1730" s="177"/>
      <c r="Q1730" s="177"/>
      <c r="R1730" s="177"/>
      <c r="S1730" s="177"/>
      <c r="T1730" s="178"/>
      <c r="AT1730" s="174" t="s">
        <v>154</v>
      </c>
      <c r="AU1730" s="174" t="s">
        <v>152</v>
      </c>
      <c r="AV1730" s="11" t="s">
        <v>23</v>
      </c>
      <c r="AW1730" s="11" t="s">
        <v>36</v>
      </c>
      <c r="AX1730" s="11" t="s">
        <v>72</v>
      </c>
      <c r="AY1730" s="174" t="s">
        <v>143</v>
      </c>
    </row>
    <row r="1731" spans="2:65" s="12" customFormat="1" x14ac:dyDescent="0.3">
      <c r="B1731" s="179"/>
      <c r="D1731" s="171" t="s">
        <v>154</v>
      </c>
      <c r="E1731" s="180" t="s">
        <v>3</v>
      </c>
      <c r="F1731" s="181" t="s">
        <v>151</v>
      </c>
      <c r="H1731" s="182">
        <v>4</v>
      </c>
      <c r="I1731" s="183"/>
      <c r="L1731" s="179"/>
      <c r="M1731" s="184"/>
      <c r="N1731" s="185"/>
      <c r="O1731" s="185"/>
      <c r="P1731" s="185"/>
      <c r="Q1731" s="185"/>
      <c r="R1731" s="185"/>
      <c r="S1731" s="185"/>
      <c r="T1731" s="186"/>
      <c r="AT1731" s="180" t="s">
        <v>154</v>
      </c>
      <c r="AU1731" s="180" t="s">
        <v>152</v>
      </c>
      <c r="AV1731" s="12" t="s">
        <v>152</v>
      </c>
      <c r="AW1731" s="12" t="s">
        <v>36</v>
      </c>
      <c r="AX1731" s="12" t="s">
        <v>72</v>
      </c>
      <c r="AY1731" s="180" t="s">
        <v>143</v>
      </c>
    </row>
    <row r="1732" spans="2:65" s="11" customFormat="1" x14ac:dyDescent="0.3">
      <c r="B1732" s="170"/>
      <c r="D1732" s="171" t="s">
        <v>154</v>
      </c>
      <c r="E1732" s="172" t="s">
        <v>3</v>
      </c>
      <c r="F1732" s="173" t="s">
        <v>1063</v>
      </c>
      <c r="H1732" s="174" t="s">
        <v>3</v>
      </c>
      <c r="I1732" s="175"/>
      <c r="L1732" s="170"/>
      <c r="M1732" s="176"/>
      <c r="N1732" s="177"/>
      <c r="O1732" s="177"/>
      <c r="P1732" s="177"/>
      <c r="Q1732" s="177"/>
      <c r="R1732" s="177"/>
      <c r="S1732" s="177"/>
      <c r="T1732" s="178"/>
      <c r="AT1732" s="174" t="s">
        <v>154</v>
      </c>
      <c r="AU1732" s="174" t="s">
        <v>152</v>
      </c>
      <c r="AV1732" s="11" t="s">
        <v>23</v>
      </c>
      <c r="AW1732" s="11" t="s">
        <v>36</v>
      </c>
      <c r="AX1732" s="11" t="s">
        <v>72</v>
      </c>
      <c r="AY1732" s="174" t="s">
        <v>143</v>
      </c>
    </row>
    <row r="1733" spans="2:65" s="12" customFormat="1" x14ac:dyDescent="0.3">
      <c r="B1733" s="179"/>
      <c r="D1733" s="171" t="s">
        <v>154</v>
      </c>
      <c r="E1733" s="180" t="s">
        <v>3</v>
      </c>
      <c r="F1733" s="181" t="s">
        <v>163</v>
      </c>
      <c r="H1733" s="182">
        <v>3</v>
      </c>
      <c r="I1733" s="183"/>
      <c r="L1733" s="179"/>
      <c r="M1733" s="184"/>
      <c r="N1733" s="185"/>
      <c r="O1733" s="185"/>
      <c r="P1733" s="185"/>
      <c r="Q1733" s="185"/>
      <c r="R1733" s="185"/>
      <c r="S1733" s="185"/>
      <c r="T1733" s="186"/>
      <c r="AT1733" s="180" t="s">
        <v>154</v>
      </c>
      <c r="AU1733" s="180" t="s">
        <v>152</v>
      </c>
      <c r="AV1733" s="12" t="s">
        <v>152</v>
      </c>
      <c r="AW1733" s="12" t="s">
        <v>36</v>
      </c>
      <c r="AX1733" s="12" t="s">
        <v>72</v>
      </c>
      <c r="AY1733" s="180" t="s">
        <v>143</v>
      </c>
    </row>
    <row r="1734" spans="2:65" s="13" customFormat="1" x14ac:dyDescent="0.3">
      <c r="B1734" s="187"/>
      <c r="D1734" s="188" t="s">
        <v>154</v>
      </c>
      <c r="E1734" s="189" t="s">
        <v>3</v>
      </c>
      <c r="F1734" s="190" t="s">
        <v>159</v>
      </c>
      <c r="H1734" s="191">
        <v>7</v>
      </c>
      <c r="I1734" s="192"/>
      <c r="L1734" s="187"/>
      <c r="M1734" s="193"/>
      <c r="N1734" s="194"/>
      <c r="O1734" s="194"/>
      <c r="P1734" s="194"/>
      <c r="Q1734" s="194"/>
      <c r="R1734" s="194"/>
      <c r="S1734" s="194"/>
      <c r="T1734" s="195"/>
      <c r="AT1734" s="196" t="s">
        <v>154</v>
      </c>
      <c r="AU1734" s="196" t="s">
        <v>152</v>
      </c>
      <c r="AV1734" s="13" t="s">
        <v>151</v>
      </c>
      <c r="AW1734" s="13" t="s">
        <v>36</v>
      </c>
      <c r="AX1734" s="13" t="s">
        <v>23</v>
      </c>
      <c r="AY1734" s="196" t="s">
        <v>143</v>
      </c>
    </row>
    <row r="1735" spans="2:65" s="1" customFormat="1" ht="31.5" customHeight="1" x14ac:dyDescent="0.3">
      <c r="B1735" s="158"/>
      <c r="C1735" s="211" t="s">
        <v>2439</v>
      </c>
      <c r="D1735" s="211" t="s">
        <v>295</v>
      </c>
      <c r="E1735" s="212" t="s">
        <v>2440</v>
      </c>
      <c r="F1735" s="213" t="s">
        <v>2441</v>
      </c>
      <c r="G1735" s="214" t="s">
        <v>470</v>
      </c>
      <c r="H1735" s="215">
        <v>20</v>
      </c>
      <c r="I1735" s="325">
        <v>0</v>
      </c>
      <c r="J1735" s="216">
        <f>ROUND(I1735*H1735,2)</f>
        <v>0</v>
      </c>
      <c r="K1735" s="213" t="s">
        <v>3</v>
      </c>
      <c r="L1735" s="217"/>
      <c r="M1735" s="218" t="s">
        <v>3</v>
      </c>
      <c r="N1735" s="219" t="s">
        <v>44</v>
      </c>
      <c r="O1735" s="35"/>
      <c r="P1735" s="167">
        <f>O1735*H1735</f>
        <v>0</v>
      </c>
      <c r="Q1735" s="167">
        <v>1.6500000000000001E-2</v>
      </c>
      <c r="R1735" s="167">
        <f>Q1735*H1735</f>
        <v>0.33</v>
      </c>
      <c r="S1735" s="167">
        <v>0</v>
      </c>
      <c r="T1735" s="168">
        <f>S1735*H1735</f>
        <v>0</v>
      </c>
      <c r="AR1735" s="18" t="s">
        <v>375</v>
      </c>
      <c r="AT1735" s="18" t="s">
        <v>295</v>
      </c>
      <c r="AU1735" s="18" t="s">
        <v>152</v>
      </c>
      <c r="AY1735" s="18" t="s">
        <v>143</v>
      </c>
      <c r="BE1735" s="169">
        <f>IF(N1735="základní",J1735,0)</f>
        <v>0</v>
      </c>
      <c r="BF1735" s="169">
        <f>IF(N1735="snížená",J1735,0)</f>
        <v>0</v>
      </c>
      <c r="BG1735" s="169">
        <f>IF(N1735="zákl. přenesená",J1735,0)</f>
        <v>0</v>
      </c>
      <c r="BH1735" s="169">
        <f>IF(N1735="sníž. přenesená",J1735,0)</f>
        <v>0</v>
      </c>
      <c r="BI1735" s="169">
        <f>IF(N1735="nulová",J1735,0)</f>
        <v>0</v>
      </c>
      <c r="BJ1735" s="18" t="s">
        <v>152</v>
      </c>
      <c r="BK1735" s="169">
        <f>ROUND(I1735*H1735,2)</f>
        <v>0</v>
      </c>
      <c r="BL1735" s="18" t="s">
        <v>247</v>
      </c>
      <c r="BM1735" s="18" t="s">
        <v>2442</v>
      </c>
    </row>
    <row r="1736" spans="2:65" s="11" customFormat="1" x14ac:dyDescent="0.3">
      <c r="B1736" s="170"/>
      <c r="D1736" s="171" t="s">
        <v>154</v>
      </c>
      <c r="E1736" s="172" t="s">
        <v>3</v>
      </c>
      <c r="F1736" s="173" t="s">
        <v>2443</v>
      </c>
      <c r="H1736" s="174" t="s">
        <v>3</v>
      </c>
      <c r="I1736" s="175"/>
      <c r="L1736" s="170"/>
      <c r="M1736" s="176"/>
      <c r="N1736" s="177"/>
      <c r="O1736" s="177"/>
      <c r="P1736" s="177"/>
      <c r="Q1736" s="177"/>
      <c r="R1736" s="177"/>
      <c r="S1736" s="177"/>
      <c r="T1736" s="178"/>
      <c r="AT1736" s="174" t="s">
        <v>154</v>
      </c>
      <c r="AU1736" s="174" t="s">
        <v>152</v>
      </c>
      <c r="AV1736" s="11" t="s">
        <v>23</v>
      </c>
      <c r="AW1736" s="11" t="s">
        <v>36</v>
      </c>
      <c r="AX1736" s="11" t="s">
        <v>72</v>
      </c>
      <c r="AY1736" s="174" t="s">
        <v>143</v>
      </c>
    </row>
    <row r="1737" spans="2:65" s="11" customFormat="1" x14ac:dyDescent="0.3">
      <c r="B1737" s="170"/>
      <c r="D1737" s="171" t="s">
        <v>154</v>
      </c>
      <c r="E1737" s="172" t="s">
        <v>3</v>
      </c>
      <c r="F1737" s="173" t="s">
        <v>1065</v>
      </c>
      <c r="H1737" s="174" t="s">
        <v>3</v>
      </c>
      <c r="I1737" s="175"/>
      <c r="L1737" s="170"/>
      <c r="M1737" s="176"/>
      <c r="N1737" s="177"/>
      <c r="O1737" s="177"/>
      <c r="P1737" s="177"/>
      <c r="Q1737" s="177"/>
      <c r="R1737" s="177"/>
      <c r="S1737" s="177"/>
      <c r="T1737" s="178"/>
      <c r="AT1737" s="174" t="s">
        <v>154</v>
      </c>
      <c r="AU1737" s="174" t="s">
        <v>152</v>
      </c>
      <c r="AV1737" s="11" t="s">
        <v>23</v>
      </c>
      <c r="AW1737" s="11" t="s">
        <v>36</v>
      </c>
      <c r="AX1737" s="11" t="s">
        <v>72</v>
      </c>
      <c r="AY1737" s="174" t="s">
        <v>143</v>
      </c>
    </row>
    <row r="1738" spans="2:65" s="12" customFormat="1" x14ac:dyDescent="0.3">
      <c r="B1738" s="179"/>
      <c r="D1738" s="171" t="s">
        <v>154</v>
      </c>
      <c r="E1738" s="180" t="s">
        <v>3</v>
      </c>
      <c r="F1738" s="181" t="s">
        <v>178</v>
      </c>
      <c r="H1738" s="182">
        <v>6</v>
      </c>
      <c r="I1738" s="183"/>
      <c r="L1738" s="179"/>
      <c r="M1738" s="184"/>
      <c r="N1738" s="185"/>
      <c r="O1738" s="185"/>
      <c r="P1738" s="185"/>
      <c r="Q1738" s="185"/>
      <c r="R1738" s="185"/>
      <c r="S1738" s="185"/>
      <c r="T1738" s="186"/>
      <c r="AT1738" s="180" t="s">
        <v>154</v>
      </c>
      <c r="AU1738" s="180" t="s">
        <v>152</v>
      </c>
      <c r="AV1738" s="12" t="s">
        <v>152</v>
      </c>
      <c r="AW1738" s="12" t="s">
        <v>36</v>
      </c>
      <c r="AX1738" s="12" t="s">
        <v>72</v>
      </c>
      <c r="AY1738" s="180" t="s">
        <v>143</v>
      </c>
    </row>
    <row r="1739" spans="2:65" s="11" customFormat="1" x14ac:dyDescent="0.3">
      <c r="B1739" s="170"/>
      <c r="D1739" s="171" t="s">
        <v>154</v>
      </c>
      <c r="E1739" s="172" t="s">
        <v>3</v>
      </c>
      <c r="F1739" s="173" t="s">
        <v>1063</v>
      </c>
      <c r="H1739" s="174" t="s">
        <v>3</v>
      </c>
      <c r="I1739" s="175"/>
      <c r="L1739" s="170"/>
      <c r="M1739" s="176"/>
      <c r="N1739" s="177"/>
      <c r="O1739" s="177"/>
      <c r="P1739" s="177"/>
      <c r="Q1739" s="177"/>
      <c r="R1739" s="177"/>
      <c r="S1739" s="177"/>
      <c r="T1739" s="178"/>
      <c r="AT1739" s="174" t="s">
        <v>154</v>
      </c>
      <c r="AU1739" s="174" t="s">
        <v>152</v>
      </c>
      <c r="AV1739" s="11" t="s">
        <v>23</v>
      </c>
      <c r="AW1739" s="11" t="s">
        <v>36</v>
      </c>
      <c r="AX1739" s="11" t="s">
        <v>72</v>
      </c>
      <c r="AY1739" s="174" t="s">
        <v>143</v>
      </c>
    </row>
    <row r="1740" spans="2:65" s="12" customFormat="1" x14ac:dyDescent="0.3">
      <c r="B1740" s="179"/>
      <c r="D1740" s="171" t="s">
        <v>154</v>
      </c>
      <c r="E1740" s="180" t="s">
        <v>3</v>
      </c>
      <c r="F1740" s="181" t="s">
        <v>178</v>
      </c>
      <c r="H1740" s="182">
        <v>6</v>
      </c>
      <c r="I1740" s="183"/>
      <c r="L1740" s="179"/>
      <c r="M1740" s="184"/>
      <c r="N1740" s="185"/>
      <c r="O1740" s="185"/>
      <c r="P1740" s="185"/>
      <c r="Q1740" s="185"/>
      <c r="R1740" s="185"/>
      <c r="S1740" s="185"/>
      <c r="T1740" s="186"/>
      <c r="AT1740" s="180" t="s">
        <v>154</v>
      </c>
      <c r="AU1740" s="180" t="s">
        <v>152</v>
      </c>
      <c r="AV1740" s="12" t="s">
        <v>152</v>
      </c>
      <c r="AW1740" s="12" t="s">
        <v>36</v>
      </c>
      <c r="AX1740" s="12" t="s">
        <v>72</v>
      </c>
      <c r="AY1740" s="180" t="s">
        <v>143</v>
      </c>
    </row>
    <row r="1741" spans="2:65" s="11" customFormat="1" x14ac:dyDescent="0.3">
      <c r="B1741" s="170"/>
      <c r="D1741" s="171" t="s">
        <v>154</v>
      </c>
      <c r="E1741" s="172" t="s">
        <v>3</v>
      </c>
      <c r="F1741" s="173" t="s">
        <v>2444</v>
      </c>
      <c r="H1741" s="174" t="s">
        <v>3</v>
      </c>
      <c r="I1741" s="175"/>
      <c r="L1741" s="170"/>
      <c r="M1741" s="176"/>
      <c r="N1741" s="177"/>
      <c r="O1741" s="177"/>
      <c r="P1741" s="177"/>
      <c r="Q1741" s="177"/>
      <c r="R1741" s="177"/>
      <c r="S1741" s="177"/>
      <c r="T1741" s="178"/>
      <c r="AT1741" s="174" t="s">
        <v>154</v>
      </c>
      <c r="AU1741" s="174" t="s">
        <v>152</v>
      </c>
      <c r="AV1741" s="11" t="s">
        <v>23</v>
      </c>
      <c r="AW1741" s="11" t="s">
        <v>36</v>
      </c>
      <c r="AX1741" s="11" t="s">
        <v>72</v>
      </c>
      <c r="AY1741" s="174" t="s">
        <v>143</v>
      </c>
    </row>
    <row r="1742" spans="2:65" s="11" customFormat="1" x14ac:dyDescent="0.3">
      <c r="B1742" s="170"/>
      <c r="D1742" s="171" t="s">
        <v>154</v>
      </c>
      <c r="E1742" s="172" t="s">
        <v>3</v>
      </c>
      <c r="F1742" s="173" t="s">
        <v>1065</v>
      </c>
      <c r="H1742" s="174" t="s">
        <v>3</v>
      </c>
      <c r="I1742" s="175"/>
      <c r="L1742" s="170"/>
      <c r="M1742" s="176"/>
      <c r="N1742" s="177"/>
      <c r="O1742" s="177"/>
      <c r="P1742" s="177"/>
      <c r="Q1742" s="177"/>
      <c r="R1742" s="177"/>
      <c r="S1742" s="177"/>
      <c r="T1742" s="178"/>
      <c r="AT1742" s="174" t="s">
        <v>154</v>
      </c>
      <c r="AU1742" s="174" t="s">
        <v>152</v>
      </c>
      <c r="AV1742" s="11" t="s">
        <v>23</v>
      </c>
      <c r="AW1742" s="11" t="s">
        <v>36</v>
      </c>
      <c r="AX1742" s="11" t="s">
        <v>72</v>
      </c>
      <c r="AY1742" s="174" t="s">
        <v>143</v>
      </c>
    </row>
    <row r="1743" spans="2:65" s="12" customFormat="1" x14ac:dyDescent="0.3">
      <c r="B1743" s="179"/>
      <c r="D1743" s="171" t="s">
        <v>154</v>
      </c>
      <c r="E1743" s="180" t="s">
        <v>3</v>
      </c>
      <c r="F1743" s="181" t="s">
        <v>163</v>
      </c>
      <c r="H1743" s="182">
        <v>3</v>
      </c>
      <c r="I1743" s="183"/>
      <c r="L1743" s="179"/>
      <c r="M1743" s="184"/>
      <c r="N1743" s="185"/>
      <c r="O1743" s="185"/>
      <c r="P1743" s="185"/>
      <c r="Q1743" s="185"/>
      <c r="R1743" s="185"/>
      <c r="S1743" s="185"/>
      <c r="T1743" s="186"/>
      <c r="AT1743" s="180" t="s">
        <v>154</v>
      </c>
      <c r="AU1743" s="180" t="s">
        <v>152</v>
      </c>
      <c r="AV1743" s="12" t="s">
        <v>152</v>
      </c>
      <c r="AW1743" s="12" t="s">
        <v>36</v>
      </c>
      <c r="AX1743" s="12" t="s">
        <v>72</v>
      </c>
      <c r="AY1743" s="180" t="s">
        <v>143</v>
      </c>
    </row>
    <row r="1744" spans="2:65" s="11" customFormat="1" x14ac:dyDescent="0.3">
      <c r="B1744" s="170"/>
      <c r="D1744" s="171" t="s">
        <v>154</v>
      </c>
      <c r="E1744" s="172" t="s">
        <v>3</v>
      </c>
      <c r="F1744" s="173" t="s">
        <v>1063</v>
      </c>
      <c r="H1744" s="174" t="s">
        <v>3</v>
      </c>
      <c r="I1744" s="175"/>
      <c r="L1744" s="170"/>
      <c r="M1744" s="176"/>
      <c r="N1744" s="177"/>
      <c r="O1744" s="177"/>
      <c r="P1744" s="177"/>
      <c r="Q1744" s="177"/>
      <c r="R1744" s="177"/>
      <c r="S1744" s="177"/>
      <c r="T1744" s="178"/>
      <c r="AT1744" s="174" t="s">
        <v>154</v>
      </c>
      <c r="AU1744" s="174" t="s">
        <v>152</v>
      </c>
      <c r="AV1744" s="11" t="s">
        <v>23</v>
      </c>
      <c r="AW1744" s="11" t="s">
        <v>36</v>
      </c>
      <c r="AX1744" s="11" t="s">
        <v>72</v>
      </c>
      <c r="AY1744" s="174" t="s">
        <v>143</v>
      </c>
    </row>
    <row r="1745" spans="2:65" s="12" customFormat="1" x14ac:dyDescent="0.3">
      <c r="B1745" s="179"/>
      <c r="D1745" s="171" t="s">
        <v>154</v>
      </c>
      <c r="E1745" s="180" t="s">
        <v>3</v>
      </c>
      <c r="F1745" s="181" t="s">
        <v>163</v>
      </c>
      <c r="H1745" s="182">
        <v>3</v>
      </c>
      <c r="I1745" s="183"/>
      <c r="L1745" s="179"/>
      <c r="M1745" s="184"/>
      <c r="N1745" s="185"/>
      <c r="O1745" s="185"/>
      <c r="P1745" s="185"/>
      <c r="Q1745" s="185"/>
      <c r="R1745" s="185"/>
      <c r="S1745" s="185"/>
      <c r="T1745" s="186"/>
      <c r="AT1745" s="180" t="s">
        <v>154</v>
      </c>
      <c r="AU1745" s="180" t="s">
        <v>152</v>
      </c>
      <c r="AV1745" s="12" t="s">
        <v>152</v>
      </c>
      <c r="AW1745" s="12" t="s">
        <v>36</v>
      </c>
      <c r="AX1745" s="12" t="s">
        <v>72</v>
      </c>
      <c r="AY1745" s="180" t="s">
        <v>143</v>
      </c>
    </row>
    <row r="1746" spans="2:65" s="11" customFormat="1" x14ac:dyDescent="0.3">
      <c r="B1746" s="170"/>
      <c r="D1746" s="171" t="s">
        <v>154</v>
      </c>
      <c r="E1746" s="172" t="s">
        <v>3</v>
      </c>
      <c r="F1746" s="173" t="s">
        <v>2445</v>
      </c>
      <c r="H1746" s="174" t="s">
        <v>3</v>
      </c>
      <c r="I1746" s="175"/>
      <c r="L1746" s="170"/>
      <c r="M1746" s="176"/>
      <c r="N1746" s="177"/>
      <c r="O1746" s="177"/>
      <c r="P1746" s="177"/>
      <c r="Q1746" s="177"/>
      <c r="R1746" s="177"/>
      <c r="S1746" s="177"/>
      <c r="T1746" s="178"/>
      <c r="AT1746" s="174" t="s">
        <v>154</v>
      </c>
      <c r="AU1746" s="174" t="s">
        <v>152</v>
      </c>
      <c r="AV1746" s="11" t="s">
        <v>23</v>
      </c>
      <c r="AW1746" s="11" t="s">
        <v>36</v>
      </c>
      <c r="AX1746" s="11" t="s">
        <v>72</v>
      </c>
      <c r="AY1746" s="174" t="s">
        <v>143</v>
      </c>
    </row>
    <row r="1747" spans="2:65" s="11" customFormat="1" x14ac:dyDescent="0.3">
      <c r="B1747" s="170"/>
      <c r="D1747" s="171" t="s">
        <v>154</v>
      </c>
      <c r="E1747" s="172" t="s">
        <v>3</v>
      </c>
      <c r="F1747" s="173" t="s">
        <v>1063</v>
      </c>
      <c r="H1747" s="174" t="s">
        <v>3</v>
      </c>
      <c r="I1747" s="175"/>
      <c r="L1747" s="170"/>
      <c r="M1747" s="176"/>
      <c r="N1747" s="177"/>
      <c r="O1747" s="177"/>
      <c r="P1747" s="177"/>
      <c r="Q1747" s="177"/>
      <c r="R1747" s="177"/>
      <c r="S1747" s="177"/>
      <c r="T1747" s="178"/>
      <c r="AT1747" s="174" t="s">
        <v>154</v>
      </c>
      <c r="AU1747" s="174" t="s">
        <v>152</v>
      </c>
      <c r="AV1747" s="11" t="s">
        <v>23</v>
      </c>
      <c r="AW1747" s="11" t="s">
        <v>36</v>
      </c>
      <c r="AX1747" s="11" t="s">
        <v>72</v>
      </c>
      <c r="AY1747" s="174" t="s">
        <v>143</v>
      </c>
    </row>
    <row r="1748" spans="2:65" s="12" customFormat="1" x14ac:dyDescent="0.3">
      <c r="B1748" s="179"/>
      <c r="D1748" s="171" t="s">
        <v>154</v>
      </c>
      <c r="E1748" s="180" t="s">
        <v>3</v>
      </c>
      <c r="F1748" s="181" t="s">
        <v>23</v>
      </c>
      <c r="H1748" s="182">
        <v>1</v>
      </c>
      <c r="I1748" s="183"/>
      <c r="L1748" s="179"/>
      <c r="M1748" s="184"/>
      <c r="N1748" s="185"/>
      <c r="O1748" s="185"/>
      <c r="P1748" s="185"/>
      <c r="Q1748" s="185"/>
      <c r="R1748" s="185"/>
      <c r="S1748" s="185"/>
      <c r="T1748" s="186"/>
      <c r="AT1748" s="180" t="s">
        <v>154</v>
      </c>
      <c r="AU1748" s="180" t="s">
        <v>152</v>
      </c>
      <c r="AV1748" s="12" t="s">
        <v>152</v>
      </c>
      <c r="AW1748" s="12" t="s">
        <v>36</v>
      </c>
      <c r="AX1748" s="12" t="s">
        <v>72</v>
      </c>
      <c r="AY1748" s="180" t="s">
        <v>143</v>
      </c>
    </row>
    <row r="1749" spans="2:65" s="11" customFormat="1" x14ac:dyDescent="0.3">
      <c r="B1749" s="170"/>
      <c r="D1749" s="171" t="s">
        <v>154</v>
      </c>
      <c r="E1749" s="172" t="s">
        <v>3</v>
      </c>
      <c r="F1749" s="173" t="s">
        <v>1065</v>
      </c>
      <c r="H1749" s="174" t="s">
        <v>3</v>
      </c>
      <c r="I1749" s="175"/>
      <c r="L1749" s="170"/>
      <c r="M1749" s="176"/>
      <c r="N1749" s="177"/>
      <c r="O1749" s="177"/>
      <c r="P1749" s="177"/>
      <c r="Q1749" s="177"/>
      <c r="R1749" s="177"/>
      <c r="S1749" s="177"/>
      <c r="T1749" s="178"/>
      <c r="AT1749" s="174" t="s">
        <v>154</v>
      </c>
      <c r="AU1749" s="174" t="s">
        <v>152</v>
      </c>
      <c r="AV1749" s="11" t="s">
        <v>23</v>
      </c>
      <c r="AW1749" s="11" t="s">
        <v>36</v>
      </c>
      <c r="AX1749" s="11" t="s">
        <v>72</v>
      </c>
      <c r="AY1749" s="174" t="s">
        <v>143</v>
      </c>
    </row>
    <row r="1750" spans="2:65" s="12" customFormat="1" x14ac:dyDescent="0.3">
      <c r="B1750" s="179"/>
      <c r="D1750" s="171" t="s">
        <v>154</v>
      </c>
      <c r="E1750" s="180" t="s">
        <v>3</v>
      </c>
      <c r="F1750" s="181" t="s">
        <v>23</v>
      </c>
      <c r="H1750" s="182">
        <v>1</v>
      </c>
      <c r="I1750" s="183"/>
      <c r="L1750" s="179"/>
      <c r="M1750" s="184"/>
      <c r="N1750" s="185"/>
      <c r="O1750" s="185"/>
      <c r="P1750" s="185"/>
      <c r="Q1750" s="185"/>
      <c r="R1750" s="185"/>
      <c r="S1750" s="185"/>
      <c r="T1750" s="186"/>
      <c r="AT1750" s="180" t="s">
        <v>154</v>
      </c>
      <c r="AU1750" s="180" t="s">
        <v>152</v>
      </c>
      <c r="AV1750" s="12" t="s">
        <v>152</v>
      </c>
      <c r="AW1750" s="12" t="s">
        <v>36</v>
      </c>
      <c r="AX1750" s="12" t="s">
        <v>72</v>
      </c>
      <c r="AY1750" s="180" t="s">
        <v>143</v>
      </c>
    </row>
    <row r="1751" spans="2:65" s="13" customFormat="1" x14ac:dyDescent="0.3">
      <c r="B1751" s="187"/>
      <c r="D1751" s="188" t="s">
        <v>154</v>
      </c>
      <c r="E1751" s="189" t="s">
        <v>3</v>
      </c>
      <c r="F1751" s="190" t="s">
        <v>159</v>
      </c>
      <c r="H1751" s="191">
        <v>20</v>
      </c>
      <c r="I1751" s="192"/>
      <c r="L1751" s="187"/>
      <c r="M1751" s="193"/>
      <c r="N1751" s="194"/>
      <c r="O1751" s="194"/>
      <c r="P1751" s="194"/>
      <c r="Q1751" s="194"/>
      <c r="R1751" s="194"/>
      <c r="S1751" s="194"/>
      <c r="T1751" s="195"/>
      <c r="AT1751" s="196" t="s">
        <v>154</v>
      </c>
      <c r="AU1751" s="196" t="s">
        <v>152</v>
      </c>
      <c r="AV1751" s="13" t="s">
        <v>151</v>
      </c>
      <c r="AW1751" s="13" t="s">
        <v>36</v>
      </c>
      <c r="AX1751" s="13" t="s">
        <v>23</v>
      </c>
      <c r="AY1751" s="196" t="s">
        <v>143</v>
      </c>
    </row>
    <row r="1752" spans="2:65" s="1" customFormat="1" ht="22.5" customHeight="1" x14ac:dyDescent="0.3">
      <c r="B1752" s="158"/>
      <c r="C1752" s="159" t="s">
        <v>2446</v>
      </c>
      <c r="D1752" s="159" t="s">
        <v>146</v>
      </c>
      <c r="E1752" s="160" t="s">
        <v>2447</v>
      </c>
      <c r="F1752" s="161" t="s">
        <v>2448</v>
      </c>
      <c r="G1752" s="162" t="s">
        <v>470</v>
      </c>
      <c r="H1752" s="163">
        <v>27</v>
      </c>
      <c r="I1752" s="322">
        <v>0</v>
      </c>
      <c r="J1752" s="164">
        <f>ROUND(I1752*H1752,2)</f>
        <v>0</v>
      </c>
      <c r="K1752" s="161" t="s">
        <v>150</v>
      </c>
      <c r="L1752" s="34"/>
      <c r="M1752" s="165" t="s">
        <v>3</v>
      </c>
      <c r="N1752" s="166" t="s">
        <v>44</v>
      </c>
      <c r="O1752" s="35"/>
      <c r="P1752" s="167">
        <f>O1752*H1752</f>
        <v>0</v>
      </c>
      <c r="Q1752" s="167">
        <v>0</v>
      </c>
      <c r="R1752" s="167">
        <f>Q1752*H1752</f>
        <v>0</v>
      </c>
      <c r="S1752" s="167">
        <v>0</v>
      </c>
      <c r="T1752" s="168">
        <f>S1752*H1752</f>
        <v>0</v>
      </c>
      <c r="AR1752" s="18" t="s">
        <v>247</v>
      </c>
      <c r="AT1752" s="18" t="s">
        <v>146</v>
      </c>
      <c r="AU1752" s="18" t="s">
        <v>152</v>
      </c>
      <c r="AY1752" s="18" t="s">
        <v>143</v>
      </c>
      <c r="BE1752" s="169">
        <f>IF(N1752="základní",J1752,0)</f>
        <v>0</v>
      </c>
      <c r="BF1752" s="169">
        <f>IF(N1752="snížená",J1752,0)</f>
        <v>0</v>
      </c>
      <c r="BG1752" s="169">
        <f>IF(N1752="zákl. přenesená",J1752,0)</f>
        <v>0</v>
      </c>
      <c r="BH1752" s="169">
        <f>IF(N1752="sníž. přenesená",J1752,0)</f>
        <v>0</v>
      </c>
      <c r="BI1752" s="169">
        <f>IF(N1752="nulová",J1752,0)</f>
        <v>0</v>
      </c>
      <c r="BJ1752" s="18" t="s">
        <v>152</v>
      </c>
      <c r="BK1752" s="169">
        <f>ROUND(I1752*H1752,2)</f>
        <v>0</v>
      </c>
      <c r="BL1752" s="18" t="s">
        <v>247</v>
      </c>
      <c r="BM1752" s="18" t="s">
        <v>2449</v>
      </c>
    </row>
    <row r="1753" spans="2:65" s="11" customFormat="1" x14ac:dyDescent="0.3">
      <c r="B1753" s="170"/>
      <c r="D1753" s="171" t="s">
        <v>154</v>
      </c>
      <c r="E1753" s="172" t="s">
        <v>3</v>
      </c>
      <c r="F1753" s="173" t="s">
        <v>2433</v>
      </c>
      <c r="H1753" s="174" t="s">
        <v>3</v>
      </c>
      <c r="I1753" s="175"/>
      <c r="L1753" s="170"/>
      <c r="M1753" s="176"/>
      <c r="N1753" s="177"/>
      <c r="O1753" s="177"/>
      <c r="P1753" s="177"/>
      <c r="Q1753" s="177"/>
      <c r="R1753" s="177"/>
      <c r="S1753" s="177"/>
      <c r="T1753" s="178"/>
      <c r="AT1753" s="174" t="s">
        <v>154</v>
      </c>
      <c r="AU1753" s="174" t="s">
        <v>152</v>
      </c>
      <c r="AV1753" s="11" t="s">
        <v>23</v>
      </c>
      <c r="AW1753" s="11" t="s">
        <v>36</v>
      </c>
      <c r="AX1753" s="11" t="s">
        <v>72</v>
      </c>
      <c r="AY1753" s="174" t="s">
        <v>143</v>
      </c>
    </row>
    <row r="1754" spans="2:65" s="12" customFormat="1" x14ac:dyDescent="0.3">
      <c r="B1754" s="179"/>
      <c r="D1754" s="188" t="s">
        <v>154</v>
      </c>
      <c r="E1754" s="197" t="s">
        <v>3</v>
      </c>
      <c r="F1754" s="198" t="s">
        <v>1057</v>
      </c>
      <c r="H1754" s="199">
        <v>27</v>
      </c>
      <c r="I1754" s="183"/>
      <c r="L1754" s="179"/>
      <c r="M1754" s="184"/>
      <c r="N1754" s="185"/>
      <c r="O1754" s="185"/>
      <c r="P1754" s="185"/>
      <c r="Q1754" s="185"/>
      <c r="R1754" s="185"/>
      <c r="S1754" s="185"/>
      <c r="T1754" s="186"/>
      <c r="AT1754" s="180" t="s">
        <v>154</v>
      </c>
      <c r="AU1754" s="180" t="s">
        <v>152</v>
      </c>
      <c r="AV1754" s="12" t="s">
        <v>152</v>
      </c>
      <c r="AW1754" s="12" t="s">
        <v>36</v>
      </c>
      <c r="AX1754" s="12" t="s">
        <v>23</v>
      </c>
      <c r="AY1754" s="180" t="s">
        <v>143</v>
      </c>
    </row>
    <row r="1755" spans="2:65" s="1" customFormat="1" ht="22.5" customHeight="1" x14ac:dyDescent="0.3">
      <c r="B1755" s="158"/>
      <c r="C1755" s="159" t="s">
        <v>2450</v>
      </c>
      <c r="D1755" s="159" t="s">
        <v>146</v>
      </c>
      <c r="E1755" s="160" t="s">
        <v>2451</v>
      </c>
      <c r="F1755" s="161" t="s">
        <v>2452</v>
      </c>
      <c r="G1755" s="162" t="s">
        <v>470</v>
      </c>
      <c r="H1755" s="163">
        <v>27</v>
      </c>
      <c r="I1755" s="322">
        <v>0</v>
      </c>
      <c r="J1755" s="164">
        <f>ROUND(I1755*H1755,2)</f>
        <v>0</v>
      </c>
      <c r="K1755" s="161" t="s">
        <v>150</v>
      </c>
      <c r="L1755" s="34"/>
      <c r="M1755" s="165" t="s">
        <v>3</v>
      </c>
      <c r="N1755" s="166" t="s">
        <v>44</v>
      </c>
      <c r="O1755" s="35"/>
      <c r="P1755" s="167">
        <f>O1755*H1755</f>
        <v>0</v>
      </c>
      <c r="Q1755" s="167">
        <v>0</v>
      </c>
      <c r="R1755" s="167">
        <f>Q1755*H1755</f>
        <v>0</v>
      </c>
      <c r="S1755" s="167">
        <v>0</v>
      </c>
      <c r="T1755" s="168">
        <f>S1755*H1755</f>
        <v>0</v>
      </c>
      <c r="AR1755" s="18" t="s">
        <v>247</v>
      </c>
      <c r="AT1755" s="18" t="s">
        <v>146</v>
      </c>
      <c r="AU1755" s="18" t="s">
        <v>152</v>
      </c>
      <c r="AY1755" s="18" t="s">
        <v>143</v>
      </c>
      <c r="BE1755" s="169">
        <f>IF(N1755="základní",J1755,0)</f>
        <v>0</v>
      </c>
      <c r="BF1755" s="169">
        <f>IF(N1755="snížená",J1755,0)</f>
        <v>0</v>
      </c>
      <c r="BG1755" s="169">
        <f>IF(N1755="zákl. přenesená",J1755,0)</f>
        <v>0</v>
      </c>
      <c r="BH1755" s="169">
        <f>IF(N1755="sníž. přenesená",J1755,0)</f>
        <v>0</v>
      </c>
      <c r="BI1755" s="169">
        <f>IF(N1755="nulová",J1755,0)</f>
        <v>0</v>
      </c>
      <c r="BJ1755" s="18" t="s">
        <v>152</v>
      </c>
      <c r="BK1755" s="169">
        <f>ROUND(I1755*H1755,2)</f>
        <v>0</v>
      </c>
      <c r="BL1755" s="18" t="s">
        <v>247</v>
      </c>
      <c r="BM1755" s="18" t="s">
        <v>2453</v>
      </c>
    </row>
    <row r="1756" spans="2:65" s="11" customFormat="1" x14ac:dyDescent="0.3">
      <c r="B1756" s="170"/>
      <c r="D1756" s="171" t="s">
        <v>154</v>
      </c>
      <c r="E1756" s="172" t="s">
        <v>3</v>
      </c>
      <c r="F1756" s="173" t="s">
        <v>2433</v>
      </c>
      <c r="H1756" s="174" t="s">
        <v>3</v>
      </c>
      <c r="I1756" s="175"/>
      <c r="L1756" s="170"/>
      <c r="M1756" s="176"/>
      <c r="N1756" s="177"/>
      <c r="O1756" s="177"/>
      <c r="P1756" s="177"/>
      <c r="Q1756" s="177"/>
      <c r="R1756" s="177"/>
      <c r="S1756" s="177"/>
      <c r="T1756" s="178"/>
      <c r="AT1756" s="174" t="s">
        <v>154</v>
      </c>
      <c r="AU1756" s="174" t="s">
        <v>152</v>
      </c>
      <c r="AV1756" s="11" t="s">
        <v>23</v>
      </c>
      <c r="AW1756" s="11" t="s">
        <v>36</v>
      </c>
      <c r="AX1756" s="11" t="s">
        <v>72</v>
      </c>
      <c r="AY1756" s="174" t="s">
        <v>143</v>
      </c>
    </row>
    <row r="1757" spans="2:65" s="12" customFormat="1" x14ac:dyDescent="0.3">
      <c r="B1757" s="179"/>
      <c r="D1757" s="188" t="s">
        <v>154</v>
      </c>
      <c r="E1757" s="197" t="s">
        <v>3</v>
      </c>
      <c r="F1757" s="198" t="s">
        <v>1057</v>
      </c>
      <c r="H1757" s="199">
        <v>27</v>
      </c>
      <c r="I1757" s="183"/>
      <c r="L1757" s="179"/>
      <c r="M1757" s="184"/>
      <c r="N1757" s="185"/>
      <c r="O1757" s="185"/>
      <c r="P1757" s="185"/>
      <c r="Q1757" s="185"/>
      <c r="R1757" s="185"/>
      <c r="S1757" s="185"/>
      <c r="T1757" s="186"/>
      <c r="AT1757" s="180" t="s">
        <v>154</v>
      </c>
      <c r="AU1757" s="180" t="s">
        <v>152</v>
      </c>
      <c r="AV1757" s="12" t="s">
        <v>152</v>
      </c>
      <c r="AW1757" s="12" t="s">
        <v>36</v>
      </c>
      <c r="AX1757" s="12" t="s">
        <v>23</v>
      </c>
      <c r="AY1757" s="180" t="s">
        <v>143</v>
      </c>
    </row>
    <row r="1758" spans="2:65" s="1" customFormat="1" ht="22.5" customHeight="1" x14ac:dyDescent="0.3">
      <c r="B1758" s="158"/>
      <c r="C1758" s="211" t="s">
        <v>2454</v>
      </c>
      <c r="D1758" s="211" t="s">
        <v>295</v>
      </c>
      <c r="E1758" s="212" t="s">
        <v>2455</v>
      </c>
      <c r="F1758" s="213" t="s">
        <v>2456</v>
      </c>
      <c r="G1758" s="214" t="s">
        <v>470</v>
      </c>
      <c r="H1758" s="215">
        <v>12</v>
      </c>
      <c r="I1758" s="325">
        <v>0</v>
      </c>
      <c r="J1758" s="216">
        <f>ROUND(I1758*H1758,2)</f>
        <v>0</v>
      </c>
      <c r="K1758" s="213" t="s">
        <v>3</v>
      </c>
      <c r="L1758" s="217"/>
      <c r="M1758" s="218" t="s">
        <v>3</v>
      </c>
      <c r="N1758" s="219" t="s">
        <v>44</v>
      </c>
      <c r="O1758" s="35"/>
      <c r="P1758" s="167">
        <f>O1758*H1758</f>
        <v>0</v>
      </c>
      <c r="Q1758" s="167">
        <v>0</v>
      </c>
      <c r="R1758" s="167">
        <f>Q1758*H1758</f>
        <v>0</v>
      </c>
      <c r="S1758" s="167">
        <v>0</v>
      </c>
      <c r="T1758" s="168">
        <f>S1758*H1758</f>
        <v>0</v>
      </c>
      <c r="AR1758" s="18" t="s">
        <v>375</v>
      </c>
      <c r="AT1758" s="18" t="s">
        <v>295</v>
      </c>
      <c r="AU1758" s="18" t="s">
        <v>152</v>
      </c>
      <c r="AY1758" s="18" t="s">
        <v>143</v>
      </c>
      <c r="BE1758" s="169">
        <f>IF(N1758="základní",J1758,0)</f>
        <v>0</v>
      </c>
      <c r="BF1758" s="169">
        <f>IF(N1758="snížená",J1758,0)</f>
        <v>0</v>
      </c>
      <c r="BG1758" s="169">
        <f>IF(N1758="zákl. přenesená",J1758,0)</f>
        <v>0</v>
      </c>
      <c r="BH1758" s="169">
        <f>IF(N1758="sníž. přenesená",J1758,0)</f>
        <v>0</v>
      </c>
      <c r="BI1758" s="169">
        <f>IF(N1758="nulová",J1758,0)</f>
        <v>0</v>
      </c>
      <c r="BJ1758" s="18" t="s">
        <v>152</v>
      </c>
      <c r="BK1758" s="169">
        <f>ROUND(I1758*H1758,2)</f>
        <v>0</v>
      </c>
      <c r="BL1758" s="18" t="s">
        <v>247</v>
      </c>
      <c r="BM1758" s="18" t="s">
        <v>2457</v>
      </c>
    </row>
    <row r="1759" spans="2:65" s="11" customFormat="1" x14ac:dyDescent="0.3">
      <c r="B1759" s="170"/>
      <c r="D1759" s="171" t="s">
        <v>154</v>
      </c>
      <c r="E1759" s="172" t="s">
        <v>3</v>
      </c>
      <c r="F1759" s="173" t="s">
        <v>2458</v>
      </c>
      <c r="H1759" s="174" t="s">
        <v>3</v>
      </c>
      <c r="I1759" s="175"/>
      <c r="L1759" s="170"/>
      <c r="M1759" s="176"/>
      <c r="N1759" s="177"/>
      <c r="O1759" s="177"/>
      <c r="P1759" s="177"/>
      <c r="Q1759" s="177"/>
      <c r="R1759" s="177"/>
      <c r="S1759" s="177"/>
      <c r="T1759" s="178"/>
      <c r="AT1759" s="174" t="s">
        <v>154</v>
      </c>
      <c r="AU1759" s="174" t="s">
        <v>152</v>
      </c>
      <c r="AV1759" s="11" t="s">
        <v>23</v>
      </c>
      <c r="AW1759" s="11" t="s">
        <v>36</v>
      </c>
      <c r="AX1759" s="11" t="s">
        <v>72</v>
      </c>
      <c r="AY1759" s="174" t="s">
        <v>143</v>
      </c>
    </row>
    <row r="1760" spans="2:65" s="12" customFormat="1" x14ac:dyDescent="0.3">
      <c r="B1760" s="179"/>
      <c r="D1760" s="188" t="s">
        <v>154</v>
      </c>
      <c r="E1760" s="197" t="s">
        <v>3</v>
      </c>
      <c r="F1760" s="198" t="s">
        <v>216</v>
      </c>
      <c r="H1760" s="199">
        <v>12</v>
      </c>
      <c r="I1760" s="183"/>
      <c r="L1760" s="179"/>
      <c r="M1760" s="184"/>
      <c r="N1760" s="185"/>
      <c r="O1760" s="185"/>
      <c r="P1760" s="185"/>
      <c r="Q1760" s="185"/>
      <c r="R1760" s="185"/>
      <c r="S1760" s="185"/>
      <c r="T1760" s="186"/>
      <c r="AT1760" s="180" t="s">
        <v>154</v>
      </c>
      <c r="AU1760" s="180" t="s">
        <v>152</v>
      </c>
      <c r="AV1760" s="12" t="s">
        <v>152</v>
      </c>
      <c r="AW1760" s="12" t="s">
        <v>36</v>
      </c>
      <c r="AX1760" s="12" t="s">
        <v>23</v>
      </c>
      <c r="AY1760" s="180" t="s">
        <v>143</v>
      </c>
    </row>
    <row r="1761" spans="2:65" s="1" customFormat="1" ht="22.5" customHeight="1" x14ac:dyDescent="0.3">
      <c r="B1761" s="158"/>
      <c r="C1761" s="211" t="s">
        <v>2459</v>
      </c>
      <c r="D1761" s="211" t="s">
        <v>295</v>
      </c>
      <c r="E1761" s="212" t="s">
        <v>2460</v>
      </c>
      <c r="F1761" s="213" t="s">
        <v>2461</v>
      </c>
      <c r="G1761" s="214" t="s">
        <v>470</v>
      </c>
      <c r="H1761" s="215">
        <v>9</v>
      </c>
      <c r="I1761" s="325">
        <v>0</v>
      </c>
      <c r="J1761" s="216">
        <f>ROUND(I1761*H1761,2)</f>
        <v>0</v>
      </c>
      <c r="K1761" s="213" t="s">
        <v>3</v>
      </c>
      <c r="L1761" s="217"/>
      <c r="M1761" s="218" t="s">
        <v>3</v>
      </c>
      <c r="N1761" s="219" t="s">
        <v>44</v>
      </c>
      <c r="O1761" s="35"/>
      <c r="P1761" s="167">
        <f>O1761*H1761</f>
        <v>0</v>
      </c>
      <c r="Q1761" s="167">
        <v>0</v>
      </c>
      <c r="R1761" s="167">
        <f>Q1761*H1761</f>
        <v>0</v>
      </c>
      <c r="S1761" s="167">
        <v>0</v>
      </c>
      <c r="T1761" s="168">
        <f>S1761*H1761</f>
        <v>0</v>
      </c>
      <c r="AR1761" s="18" t="s">
        <v>375</v>
      </c>
      <c r="AT1761" s="18" t="s">
        <v>295</v>
      </c>
      <c r="AU1761" s="18" t="s">
        <v>152</v>
      </c>
      <c r="AY1761" s="18" t="s">
        <v>143</v>
      </c>
      <c r="BE1761" s="169">
        <f>IF(N1761="základní",J1761,0)</f>
        <v>0</v>
      </c>
      <c r="BF1761" s="169">
        <f>IF(N1761="snížená",J1761,0)</f>
        <v>0</v>
      </c>
      <c r="BG1761" s="169">
        <f>IF(N1761="zákl. přenesená",J1761,0)</f>
        <v>0</v>
      </c>
      <c r="BH1761" s="169">
        <f>IF(N1761="sníž. přenesená",J1761,0)</f>
        <v>0</v>
      </c>
      <c r="BI1761" s="169">
        <f>IF(N1761="nulová",J1761,0)</f>
        <v>0</v>
      </c>
      <c r="BJ1761" s="18" t="s">
        <v>152</v>
      </c>
      <c r="BK1761" s="169">
        <f>ROUND(I1761*H1761,2)</f>
        <v>0</v>
      </c>
      <c r="BL1761" s="18" t="s">
        <v>247</v>
      </c>
      <c r="BM1761" s="18" t="s">
        <v>2462</v>
      </c>
    </row>
    <row r="1762" spans="2:65" s="11" customFormat="1" x14ac:dyDescent="0.3">
      <c r="B1762" s="170"/>
      <c r="D1762" s="171" t="s">
        <v>154</v>
      </c>
      <c r="E1762" s="172" t="s">
        <v>3</v>
      </c>
      <c r="F1762" s="173" t="s">
        <v>2463</v>
      </c>
      <c r="H1762" s="174" t="s">
        <v>3</v>
      </c>
      <c r="I1762" s="175"/>
      <c r="L1762" s="170"/>
      <c r="M1762" s="176"/>
      <c r="N1762" s="177"/>
      <c r="O1762" s="177"/>
      <c r="P1762" s="177"/>
      <c r="Q1762" s="177"/>
      <c r="R1762" s="177"/>
      <c r="S1762" s="177"/>
      <c r="T1762" s="178"/>
      <c r="AT1762" s="174" t="s">
        <v>154</v>
      </c>
      <c r="AU1762" s="174" t="s">
        <v>152</v>
      </c>
      <c r="AV1762" s="11" t="s">
        <v>23</v>
      </c>
      <c r="AW1762" s="11" t="s">
        <v>36</v>
      </c>
      <c r="AX1762" s="11" t="s">
        <v>72</v>
      </c>
      <c r="AY1762" s="174" t="s">
        <v>143</v>
      </c>
    </row>
    <row r="1763" spans="2:65" s="12" customFormat="1" x14ac:dyDescent="0.3">
      <c r="B1763" s="179"/>
      <c r="D1763" s="188" t="s">
        <v>154</v>
      </c>
      <c r="E1763" s="197" t="s">
        <v>3</v>
      </c>
      <c r="F1763" s="198" t="s">
        <v>2464</v>
      </c>
      <c r="H1763" s="199">
        <v>9</v>
      </c>
      <c r="I1763" s="183"/>
      <c r="L1763" s="179"/>
      <c r="M1763" s="184"/>
      <c r="N1763" s="185"/>
      <c r="O1763" s="185"/>
      <c r="P1763" s="185"/>
      <c r="Q1763" s="185"/>
      <c r="R1763" s="185"/>
      <c r="S1763" s="185"/>
      <c r="T1763" s="186"/>
      <c r="AT1763" s="180" t="s">
        <v>154</v>
      </c>
      <c r="AU1763" s="180" t="s">
        <v>152</v>
      </c>
      <c r="AV1763" s="12" t="s">
        <v>152</v>
      </c>
      <c r="AW1763" s="12" t="s">
        <v>36</v>
      </c>
      <c r="AX1763" s="12" t="s">
        <v>23</v>
      </c>
      <c r="AY1763" s="180" t="s">
        <v>143</v>
      </c>
    </row>
    <row r="1764" spans="2:65" s="1" customFormat="1" ht="31.5" customHeight="1" x14ac:dyDescent="0.3">
      <c r="B1764" s="158"/>
      <c r="C1764" s="211" t="s">
        <v>2465</v>
      </c>
      <c r="D1764" s="211" t="s">
        <v>295</v>
      </c>
      <c r="E1764" s="212" t="s">
        <v>2466</v>
      </c>
      <c r="F1764" s="213" t="s">
        <v>2467</v>
      </c>
      <c r="G1764" s="214" t="s">
        <v>470</v>
      </c>
      <c r="H1764" s="215">
        <v>6</v>
      </c>
      <c r="I1764" s="325">
        <v>0</v>
      </c>
      <c r="J1764" s="216">
        <f>ROUND(I1764*H1764,2)</f>
        <v>0</v>
      </c>
      <c r="K1764" s="213" t="s">
        <v>3</v>
      </c>
      <c r="L1764" s="217"/>
      <c r="M1764" s="218" t="s">
        <v>3</v>
      </c>
      <c r="N1764" s="219" t="s">
        <v>44</v>
      </c>
      <c r="O1764" s="35"/>
      <c r="P1764" s="167">
        <f>O1764*H1764</f>
        <v>0</v>
      </c>
      <c r="Q1764" s="167">
        <v>0</v>
      </c>
      <c r="R1764" s="167">
        <f>Q1764*H1764</f>
        <v>0</v>
      </c>
      <c r="S1764" s="167">
        <v>0</v>
      </c>
      <c r="T1764" s="168">
        <f>S1764*H1764</f>
        <v>0</v>
      </c>
      <c r="AR1764" s="18" t="s">
        <v>375</v>
      </c>
      <c r="AT1764" s="18" t="s">
        <v>295</v>
      </c>
      <c r="AU1764" s="18" t="s">
        <v>152</v>
      </c>
      <c r="AY1764" s="18" t="s">
        <v>143</v>
      </c>
      <c r="BE1764" s="169">
        <f>IF(N1764="základní",J1764,0)</f>
        <v>0</v>
      </c>
      <c r="BF1764" s="169">
        <f>IF(N1764="snížená",J1764,0)</f>
        <v>0</v>
      </c>
      <c r="BG1764" s="169">
        <f>IF(N1764="zákl. přenesená",J1764,0)</f>
        <v>0</v>
      </c>
      <c r="BH1764" s="169">
        <f>IF(N1764="sníž. přenesená",J1764,0)</f>
        <v>0</v>
      </c>
      <c r="BI1764" s="169">
        <f>IF(N1764="nulová",J1764,0)</f>
        <v>0</v>
      </c>
      <c r="BJ1764" s="18" t="s">
        <v>152</v>
      </c>
      <c r="BK1764" s="169">
        <f>ROUND(I1764*H1764,2)</f>
        <v>0</v>
      </c>
      <c r="BL1764" s="18" t="s">
        <v>247</v>
      </c>
      <c r="BM1764" s="18" t="s">
        <v>2468</v>
      </c>
    </row>
    <row r="1765" spans="2:65" s="11" customFormat="1" x14ac:dyDescent="0.3">
      <c r="B1765" s="170"/>
      <c r="D1765" s="171" t="s">
        <v>154</v>
      </c>
      <c r="E1765" s="172" t="s">
        <v>3</v>
      </c>
      <c r="F1765" s="173" t="s">
        <v>1070</v>
      </c>
      <c r="H1765" s="174" t="s">
        <v>3</v>
      </c>
      <c r="I1765" s="175"/>
      <c r="L1765" s="170"/>
      <c r="M1765" s="176"/>
      <c r="N1765" s="177"/>
      <c r="O1765" s="177"/>
      <c r="P1765" s="177"/>
      <c r="Q1765" s="177"/>
      <c r="R1765" s="177"/>
      <c r="S1765" s="177"/>
      <c r="T1765" s="178"/>
      <c r="AT1765" s="174" t="s">
        <v>154</v>
      </c>
      <c r="AU1765" s="174" t="s">
        <v>152</v>
      </c>
      <c r="AV1765" s="11" t="s">
        <v>23</v>
      </c>
      <c r="AW1765" s="11" t="s">
        <v>36</v>
      </c>
      <c r="AX1765" s="11" t="s">
        <v>72</v>
      </c>
      <c r="AY1765" s="174" t="s">
        <v>143</v>
      </c>
    </row>
    <row r="1766" spans="2:65" s="12" customFormat="1" x14ac:dyDescent="0.3">
      <c r="B1766" s="179"/>
      <c r="D1766" s="188" t="s">
        <v>154</v>
      </c>
      <c r="E1766" s="197" t="s">
        <v>3</v>
      </c>
      <c r="F1766" s="198" t="s">
        <v>178</v>
      </c>
      <c r="H1766" s="199">
        <v>6</v>
      </c>
      <c r="I1766" s="183"/>
      <c r="L1766" s="179"/>
      <c r="M1766" s="184"/>
      <c r="N1766" s="185"/>
      <c r="O1766" s="185"/>
      <c r="P1766" s="185"/>
      <c r="Q1766" s="185"/>
      <c r="R1766" s="185"/>
      <c r="S1766" s="185"/>
      <c r="T1766" s="186"/>
      <c r="AT1766" s="180" t="s">
        <v>154</v>
      </c>
      <c r="AU1766" s="180" t="s">
        <v>152</v>
      </c>
      <c r="AV1766" s="12" t="s">
        <v>152</v>
      </c>
      <c r="AW1766" s="12" t="s">
        <v>36</v>
      </c>
      <c r="AX1766" s="12" t="s">
        <v>23</v>
      </c>
      <c r="AY1766" s="180" t="s">
        <v>143</v>
      </c>
    </row>
    <row r="1767" spans="2:65" s="1" customFormat="1" ht="22.5" customHeight="1" x14ac:dyDescent="0.3">
      <c r="B1767" s="158"/>
      <c r="C1767" s="159" t="s">
        <v>2469</v>
      </c>
      <c r="D1767" s="159" t="s">
        <v>146</v>
      </c>
      <c r="E1767" s="160" t="s">
        <v>2470</v>
      </c>
      <c r="F1767" s="161" t="s">
        <v>2471</v>
      </c>
      <c r="G1767" s="162" t="s">
        <v>470</v>
      </c>
      <c r="H1767" s="163">
        <v>9</v>
      </c>
      <c r="I1767" s="322">
        <v>0</v>
      </c>
      <c r="J1767" s="164">
        <f>ROUND(I1767*H1767,2)</f>
        <v>0</v>
      </c>
      <c r="K1767" s="161" t="s">
        <v>150</v>
      </c>
      <c r="L1767" s="34"/>
      <c r="M1767" s="165" t="s">
        <v>3</v>
      </c>
      <c r="N1767" s="166" t="s">
        <v>44</v>
      </c>
      <c r="O1767" s="35"/>
      <c r="P1767" s="167">
        <f>O1767*H1767</f>
        <v>0</v>
      </c>
      <c r="Q1767" s="167">
        <v>0</v>
      </c>
      <c r="R1767" s="167">
        <f>Q1767*H1767</f>
        <v>0</v>
      </c>
      <c r="S1767" s="167">
        <v>0</v>
      </c>
      <c r="T1767" s="168">
        <f>S1767*H1767</f>
        <v>0</v>
      </c>
      <c r="AR1767" s="18" t="s">
        <v>247</v>
      </c>
      <c r="AT1767" s="18" t="s">
        <v>146</v>
      </c>
      <c r="AU1767" s="18" t="s">
        <v>152</v>
      </c>
      <c r="AY1767" s="18" t="s">
        <v>143</v>
      </c>
      <c r="BE1767" s="169">
        <f>IF(N1767="základní",J1767,0)</f>
        <v>0</v>
      </c>
      <c r="BF1767" s="169">
        <f>IF(N1767="snížená",J1767,0)</f>
        <v>0</v>
      </c>
      <c r="BG1767" s="169">
        <f>IF(N1767="zákl. přenesená",J1767,0)</f>
        <v>0</v>
      </c>
      <c r="BH1767" s="169">
        <f>IF(N1767="sníž. přenesená",J1767,0)</f>
        <v>0</v>
      </c>
      <c r="BI1767" s="169">
        <f>IF(N1767="nulová",J1767,0)</f>
        <v>0</v>
      </c>
      <c r="BJ1767" s="18" t="s">
        <v>152</v>
      </c>
      <c r="BK1767" s="169">
        <f>ROUND(I1767*H1767,2)</f>
        <v>0</v>
      </c>
      <c r="BL1767" s="18" t="s">
        <v>247</v>
      </c>
      <c r="BM1767" s="18" t="s">
        <v>2472</v>
      </c>
    </row>
    <row r="1768" spans="2:65" s="11" customFormat="1" x14ac:dyDescent="0.3">
      <c r="B1768" s="170"/>
      <c r="D1768" s="171" t="s">
        <v>154</v>
      </c>
      <c r="E1768" s="172" t="s">
        <v>3</v>
      </c>
      <c r="F1768" s="173" t="s">
        <v>2473</v>
      </c>
      <c r="H1768" s="174" t="s">
        <v>3</v>
      </c>
      <c r="I1768" s="175"/>
      <c r="L1768" s="170"/>
      <c r="M1768" s="176"/>
      <c r="N1768" s="177"/>
      <c r="O1768" s="177"/>
      <c r="P1768" s="177"/>
      <c r="Q1768" s="177"/>
      <c r="R1768" s="177"/>
      <c r="S1768" s="177"/>
      <c r="T1768" s="178"/>
      <c r="AT1768" s="174" t="s">
        <v>154</v>
      </c>
      <c r="AU1768" s="174" t="s">
        <v>152</v>
      </c>
      <c r="AV1768" s="11" t="s">
        <v>23</v>
      </c>
      <c r="AW1768" s="11" t="s">
        <v>36</v>
      </c>
      <c r="AX1768" s="11" t="s">
        <v>72</v>
      </c>
      <c r="AY1768" s="174" t="s">
        <v>143</v>
      </c>
    </row>
    <row r="1769" spans="2:65" s="12" customFormat="1" x14ac:dyDescent="0.3">
      <c r="B1769" s="179"/>
      <c r="D1769" s="188" t="s">
        <v>154</v>
      </c>
      <c r="E1769" s="197" t="s">
        <v>3</v>
      </c>
      <c r="F1769" s="198" t="s">
        <v>2464</v>
      </c>
      <c r="H1769" s="199">
        <v>9</v>
      </c>
      <c r="I1769" s="183"/>
      <c r="L1769" s="179"/>
      <c r="M1769" s="184"/>
      <c r="N1769" s="185"/>
      <c r="O1769" s="185"/>
      <c r="P1769" s="185"/>
      <c r="Q1769" s="185"/>
      <c r="R1769" s="185"/>
      <c r="S1769" s="185"/>
      <c r="T1769" s="186"/>
      <c r="AT1769" s="180" t="s">
        <v>154</v>
      </c>
      <c r="AU1769" s="180" t="s">
        <v>152</v>
      </c>
      <c r="AV1769" s="12" t="s">
        <v>152</v>
      </c>
      <c r="AW1769" s="12" t="s">
        <v>36</v>
      </c>
      <c r="AX1769" s="12" t="s">
        <v>23</v>
      </c>
      <c r="AY1769" s="180" t="s">
        <v>143</v>
      </c>
    </row>
    <row r="1770" spans="2:65" s="1" customFormat="1" ht="22.5" customHeight="1" x14ac:dyDescent="0.3">
      <c r="B1770" s="158"/>
      <c r="C1770" s="211" t="s">
        <v>2474</v>
      </c>
      <c r="D1770" s="211" t="s">
        <v>295</v>
      </c>
      <c r="E1770" s="212" t="s">
        <v>2475</v>
      </c>
      <c r="F1770" s="213" t="s">
        <v>2476</v>
      </c>
      <c r="G1770" s="214" t="s">
        <v>470</v>
      </c>
      <c r="H1770" s="215">
        <v>7</v>
      </c>
      <c r="I1770" s="325">
        <v>0</v>
      </c>
      <c r="J1770" s="216">
        <f>ROUND(I1770*H1770,2)</f>
        <v>0</v>
      </c>
      <c r="K1770" s="213" t="s">
        <v>3</v>
      </c>
      <c r="L1770" s="217"/>
      <c r="M1770" s="218" t="s">
        <v>3</v>
      </c>
      <c r="N1770" s="219" t="s">
        <v>44</v>
      </c>
      <c r="O1770" s="35"/>
      <c r="P1770" s="167">
        <f>O1770*H1770</f>
        <v>0</v>
      </c>
      <c r="Q1770" s="167">
        <v>5.0000000000000001E-4</v>
      </c>
      <c r="R1770" s="167">
        <f>Q1770*H1770</f>
        <v>3.5000000000000001E-3</v>
      </c>
      <c r="S1770" s="167">
        <v>0</v>
      </c>
      <c r="T1770" s="168">
        <f>S1770*H1770</f>
        <v>0</v>
      </c>
      <c r="AR1770" s="18" t="s">
        <v>375</v>
      </c>
      <c r="AT1770" s="18" t="s">
        <v>295</v>
      </c>
      <c r="AU1770" s="18" t="s">
        <v>152</v>
      </c>
      <c r="AY1770" s="18" t="s">
        <v>143</v>
      </c>
      <c r="BE1770" s="169">
        <f>IF(N1770="základní",J1770,0)</f>
        <v>0</v>
      </c>
      <c r="BF1770" s="169">
        <f>IF(N1770="snížená",J1770,0)</f>
        <v>0</v>
      </c>
      <c r="BG1770" s="169">
        <f>IF(N1770="zákl. přenesená",J1770,0)</f>
        <v>0</v>
      </c>
      <c r="BH1770" s="169">
        <f>IF(N1770="sníž. přenesená",J1770,0)</f>
        <v>0</v>
      </c>
      <c r="BI1770" s="169">
        <f>IF(N1770="nulová",J1770,0)</f>
        <v>0</v>
      </c>
      <c r="BJ1770" s="18" t="s">
        <v>152</v>
      </c>
      <c r="BK1770" s="169">
        <f>ROUND(I1770*H1770,2)</f>
        <v>0</v>
      </c>
      <c r="BL1770" s="18" t="s">
        <v>247</v>
      </c>
      <c r="BM1770" s="18" t="s">
        <v>2477</v>
      </c>
    </row>
    <row r="1771" spans="2:65" s="11" customFormat="1" x14ac:dyDescent="0.3">
      <c r="B1771" s="170"/>
      <c r="D1771" s="171" t="s">
        <v>154</v>
      </c>
      <c r="E1771" s="172" t="s">
        <v>3</v>
      </c>
      <c r="F1771" s="173" t="s">
        <v>2438</v>
      </c>
      <c r="H1771" s="174" t="s">
        <v>3</v>
      </c>
      <c r="I1771" s="175"/>
      <c r="L1771" s="170"/>
      <c r="M1771" s="176"/>
      <c r="N1771" s="177"/>
      <c r="O1771" s="177"/>
      <c r="P1771" s="177"/>
      <c r="Q1771" s="177"/>
      <c r="R1771" s="177"/>
      <c r="S1771" s="177"/>
      <c r="T1771" s="178"/>
      <c r="AT1771" s="174" t="s">
        <v>154</v>
      </c>
      <c r="AU1771" s="174" t="s">
        <v>152</v>
      </c>
      <c r="AV1771" s="11" t="s">
        <v>23</v>
      </c>
      <c r="AW1771" s="11" t="s">
        <v>36</v>
      </c>
      <c r="AX1771" s="11" t="s">
        <v>72</v>
      </c>
      <c r="AY1771" s="174" t="s">
        <v>143</v>
      </c>
    </row>
    <row r="1772" spans="2:65" s="12" customFormat="1" x14ac:dyDescent="0.3">
      <c r="B1772" s="179"/>
      <c r="D1772" s="188" t="s">
        <v>154</v>
      </c>
      <c r="E1772" s="197" t="s">
        <v>3</v>
      </c>
      <c r="F1772" s="198" t="s">
        <v>184</v>
      </c>
      <c r="H1772" s="199">
        <v>7</v>
      </c>
      <c r="I1772" s="183"/>
      <c r="L1772" s="179"/>
      <c r="M1772" s="184"/>
      <c r="N1772" s="185"/>
      <c r="O1772" s="185"/>
      <c r="P1772" s="185"/>
      <c r="Q1772" s="185"/>
      <c r="R1772" s="185"/>
      <c r="S1772" s="185"/>
      <c r="T1772" s="186"/>
      <c r="AT1772" s="180" t="s">
        <v>154</v>
      </c>
      <c r="AU1772" s="180" t="s">
        <v>152</v>
      </c>
      <c r="AV1772" s="12" t="s">
        <v>152</v>
      </c>
      <c r="AW1772" s="12" t="s">
        <v>36</v>
      </c>
      <c r="AX1772" s="12" t="s">
        <v>23</v>
      </c>
      <c r="AY1772" s="180" t="s">
        <v>143</v>
      </c>
    </row>
    <row r="1773" spans="2:65" s="1" customFormat="1" ht="22.5" customHeight="1" x14ac:dyDescent="0.3">
      <c r="B1773" s="158"/>
      <c r="C1773" s="211" t="s">
        <v>2478</v>
      </c>
      <c r="D1773" s="211" t="s">
        <v>295</v>
      </c>
      <c r="E1773" s="212" t="s">
        <v>2479</v>
      </c>
      <c r="F1773" s="213" t="s">
        <v>2480</v>
      </c>
      <c r="G1773" s="214" t="s">
        <v>470</v>
      </c>
      <c r="H1773" s="215">
        <v>2</v>
      </c>
      <c r="I1773" s="325">
        <v>0</v>
      </c>
      <c r="J1773" s="216">
        <f>ROUND(I1773*H1773,2)</f>
        <v>0</v>
      </c>
      <c r="K1773" s="213" t="s">
        <v>3</v>
      </c>
      <c r="L1773" s="217"/>
      <c r="M1773" s="218" t="s">
        <v>3</v>
      </c>
      <c r="N1773" s="219" t="s">
        <v>44</v>
      </c>
      <c r="O1773" s="35"/>
      <c r="P1773" s="167">
        <f>O1773*H1773</f>
        <v>0</v>
      </c>
      <c r="Q1773" s="167">
        <v>5.0000000000000001E-4</v>
      </c>
      <c r="R1773" s="167">
        <f>Q1773*H1773</f>
        <v>1E-3</v>
      </c>
      <c r="S1773" s="167">
        <v>0</v>
      </c>
      <c r="T1773" s="168">
        <f>S1773*H1773</f>
        <v>0</v>
      </c>
      <c r="AR1773" s="18" t="s">
        <v>375</v>
      </c>
      <c r="AT1773" s="18" t="s">
        <v>295</v>
      </c>
      <c r="AU1773" s="18" t="s">
        <v>152</v>
      </c>
      <c r="AY1773" s="18" t="s">
        <v>143</v>
      </c>
      <c r="BE1773" s="169">
        <f>IF(N1773="základní",J1773,0)</f>
        <v>0</v>
      </c>
      <c r="BF1773" s="169">
        <f>IF(N1773="snížená",J1773,0)</f>
        <v>0</v>
      </c>
      <c r="BG1773" s="169">
        <f>IF(N1773="zákl. přenesená",J1773,0)</f>
        <v>0</v>
      </c>
      <c r="BH1773" s="169">
        <f>IF(N1773="sníž. přenesená",J1773,0)</f>
        <v>0</v>
      </c>
      <c r="BI1773" s="169">
        <f>IF(N1773="nulová",J1773,0)</f>
        <v>0</v>
      </c>
      <c r="BJ1773" s="18" t="s">
        <v>152</v>
      </c>
      <c r="BK1773" s="169">
        <f>ROUND(I1773*H1773,2)</f>
        <v>0</v>
      </c>
      <c r="BL1773" s="18" t="s">
        <v>247</v>
      </c>
      <c r="BM1773" s="18" t="s">
        <v>2481</v>
      </c>
    </row>
    <row r="1774" spans="2:65" s="11" customFormat="1" x14ac:dyDescent="0.3">
      <c r="B1774" s="170"/>
      <c r="D1774" s="171" t="s">
        <v>154</v>
      </c>
      <c r="E1774" s="172" t="s">
        <v>3</v>
      </c>
      <c r="F1774" s="173" t="s">
        <v>2445</v>
      </c>
      <c r="H1774" s="174" t="s">
        <v>3</v>
      </c>
      <c r="I1774" s="175"/>
      <c r="L1774" s="170"/>
      <c r="M1774" s="176"/>
      <c r="N1774" s="177"/>
      <c r="O1774" s="177"/>
      <c r="P1774" s="177"/>
      <c r="Q1774" s="177"/>
      <c r="R1774" s="177"/>
      <c r="S1774" s="177"/>
      <c r="T1774" s="178"/>
      <c r="AT1774" s="174" t="s">
        <v>154</v>
      </c>
      <c r="AU1774" s="174" t="s">
        <v>152</v>
      </c>
      <c r="AV1774" s="11" t="s">
        <v>23</v>
      </c>
      <c r="AW1774" s="11" t="s">
        <v>36</v>
      </c>
      <c r="AX1774" s="11" t="s">
        <v>72</v>
      </c>
      <c r="AY1774" s="174" t="s">
        <v>143</v>
      </c>
    </row>
    <row r="1775" spans="2:65" s="12" customFormat="1" x14ac:dyDescent="0.3">
      <c r="B1775" s="179"/>
      <c r="D1775" s="188" t="s">
        <v>154</v>
      </c>
      <c r="E1775" s="197" t="s">
        <v>3</v>
      </c>
      <c r="F1775" s="198" t="s">
        <v>152</v>
      </c>
      <c r="H1775" s="199">
        <v>2</v>
      </c>
      <c r="I1775" s="183"/>
      <c r="L1775" s="179"/>
      <c r="M1775" s="184"/>
      <c r="N1775" s="185"/>
      <c r="O1775" s="185"/>
      <c r="P1775" s="185"/>
      <c r="Q1775" s="185"/>
      <c r="R1775" s="185"/>
      <c r="S1775" s="185"/>
      <c r="T1775" s="186"/>
      <c r="AT1775" s="180" t="s">
        <v>154</v>
      </c>
      <c r="AU1775" s="180" t="s">
        <v>152</v>
      </c>
      <c r="AV1775" s="12" t="s">
        <v>152</v>
      </c>
      <c r="AW1775" s="12" t="s">
        <v>36</v>
      </c>
      <c r="AX1775" s="12" t="s">
        <v>23</v>
      </c>
      <c r="AY1775" s="180" t="s">
        <v>143</v>
      </c>
    </row>
    <row r="1776" spans="2:65" s="1" customFormat="1" ht="22.5" customHeight="1" x14ac:dyDescent="0.3">
      <c r="B1776" s="158"/>
      <c r="C1776" s="159" t="s">
        <v>2482</v>
      </c>
      <c r="D1776" s="159" t="s">
        <v>146</v>
      </c>
      <c r="E1776" s="160" t="s">
        <v>2483</v>
      </c>
      <c r="F1776" s="161" t="s">
        <v>2484</v>
      </c>
      <c r="G1776" s="162" t="s">
        <v>470</v>
      </c>
      <c r="H1776" s="163">
        <v>12</v>
      </c>
      <c r="I1776" s="322">
        <v>0</v>
      </c>
      <c r="J1776" s="164">
        <f>ROUND(I1776*H1776,2)</f>
        <v>0</v>
      </c>
      <c r="K1776" s="161" t="s">
        <v>150</v>
      </c>
      <c r="L1776" s="34"/>
      <c r="M1776" s="165" t="s">
        <v>3</v>
      </c>
      <c r="N1776" s="166" t="s">
        <v>44</v>
      </c>
      <c r="O1776" s="35"/>
      <c r="P1776" s="167">
        <f>O1776*H1776</f>
        <v>0</v>
      </c>
      <c r="Q1776" s="167">
        <v>0</v>
      </c>
      <c r="R1776" s="167">
        <f>Q1776*H1776</f>
        <v>0</v>
      </c>
      <c r="S1776" s="167">
        <v>0</v>
      </c>
      <c r="T1776" s="168">
        <f>S1776*H1776</f>
        <v>0</v>
      </c>
      <c r="AR1776" s="18" t="s">
        <v>247</v>
      </c>
      <c r="AT1776" s="18" t="s">
        <v>146</v>
      </c>
      <c r="AU1776" s="18" t="s">
        <v>152</v>
      </c>
      <c r="AY1776" s="18" t="s">
        <v>143</v>
      </c>
      <c r="BE1776" s="169">
        <f>IF(N1776="základní",J1776,0)</f>
        <v>0</v>
      </c>
      <c r="BF1776" s="169">
        <f>IF(N1776="snížená",J1776,0)</f>
        <v>0</v>
      </c>
      <c r="BG1776" s="169">
        <f>IF(N1776="zákl. přenesená",J1776,0)</f>
        <v>0</v>
      </c>
      <c r="BH1776" s="169">
        <f>IF(N1776="sníž. přenesená",J1776,0)</f>
        <v>0</v>
      </c>
      <c r="BI1776" s="169">
        <f>IF(N1776="nulová",J1776,0)</f>
        <v>0</v>
      </c>
      <c r="BJ1776" s="18" t="s">
        <v>152</v>
      </c>
      <c r="BK1776" s="169">
        <f>ROUND(I1776*H1776,2)</f>
        <v>0</v>
      </c>
      <c r="BL1776" s="18" t="s">
        <v>247</v>
      </c>
      <c r="BM1776" s="18" t="s">
        <v>2485</v>
      </c>
    </row>
    <row r="1777" spans="2:65" s="11" customFormat="1" x14ac:dyDescent="0.3">
      <c r="B1777" s="170"/>
      <c r="D1777" s="171" t="s">
        <v>154</v>
      </c>
      <c r="E1777" s="172" t="s">
        <v>3</v>
      </c>
      <c r="F1777" s="173" t="s">
        <v>2486</v>
      </c>
      <c r="H1777" s="174" t="s">
        <v>3</v>
      </c>
      <c r="I1777" s="175"/>
      <c r="L1777" s="170"/>
      <c r="M1777" s="176"/>
      <c r="N1777" s="177"/>
      <c r="O1777" s="177"/>
      <c r="P1777" s="177"/>
      <c r="Q1777" s="177"/>
      <c r="R1777" s="177"/>
      <c r="S1777" s="177"/>
      <c r="T1777" s="178"/>
      <c r="AT1777" s="174" t="s">
        <v>154</v>
      </c>
      <c r="AU1777" s="174" t="s">
        <v>152</v>
      </c>
      <c r="AV1777" s="11" t="s">
        <v>23</v>
      </c>
      <c r="AW1777" s="11" t="s">
        <v>36</v>
      </c>
      <c r="AX1777" s="11" t="s">
        <v>72</v>
      </c>
      <c r="AY1777" s="174" t="s">
        <v>143</v>
      </c>
    </row>
    <row r="1778" spans="2:65" s="12" customFormat="1" x14ac:dyDescent="0.3">
      <c r="B1778" s="179"/>
      <c r="D1778" s="188" t="s">
        <v>154</v>
      </c>
      <c r="E1778" s="197" t="s">
        <v>3</v>
      </c>
      <c r="F1778" s="198" t="s">
        <v>2487</v>
      </c>
      <c r="H1778" s="199">
        <v>12</v>
      </c>
      <c r="I1778" s="183"/>
      <c r="L1778" s="179"/>
      <c r="M1778" s="184"/>
      <c r="N1778" s="185"/>
      <c r="O1778" s="185"/>
      <c r="P1778" s="185"/>
      <c r="Q1778" s="185"/>
      <c r="R1778" s="185"/>
      <c r="S1778" s="185"/>
      <c r="T1778" s="186"/>
      <c r="AT1778" s="180" t="s">
        <v>154</v>
      </c>
      <c r="AU1778" s="180" t="s">
        <v>152</v>
      </c>
      <c r="AV1778" s="12" t="s">
        <v>152</v>
      </c>
      <c r="AW1778" s="12" t="s">
        <v>36</v>
      </c>
      <c r="AX1778" s="12" t="s">
        <v>23</v>
      </c>
      <c r="AY1778" s="180" t="s">
        <v>143</v>
      </c>
    </row>
    <row r="1779" spans="2:65" s="1" customFormat="1" ht="22.5" customHeight="1" x14ac:dyDescent="0.3">
      <c r="B1779" s="158"/>
      <c r="C1779" s="211" t="s">
        <v>2488</v>
      </c>
      <c r="D1779" s="211" t="s">
        <v>295</v>
      </c>
      <c r="E1779" s="212" t="s">
        <v>2489</v>
      </c>
      <c r="F1779" s="213" t="s">
        <v>2490</v>
      </c>
      <c r="G1779" s="214" t="s">
        <v>470</v>
      </c>
      <c r="H1779" s="215">
        <v>6</v>
      </c>
      <c r="I1779" s="325">
        <v>0</v>
      </c>
      <c r="J1779" s="216">
        <f>ROUND(I1779*H1779,2)</f>
        <v>0</v>
      </c>
      <c r="K1779" s="213" t="s">
        <v>3</v>
      </c>
      <c r="L1779" s="217"/>
      <c r="M1779" s="218" t="s">
        <v>3</v>
      </c>
      <c r="N1779" s="219" t="s">
        <v>44</v>
      </c>
      <c r="O1779" s="35"/>
      <c r="P1779" s="167">
        <f>O1779*H1779</f>
        <v>0</v>
      </c>
      <c r="Q1779" s="167">
        <v>2.0000000000000001E-4</v>
      </c>
      <c r="R1779" s="167">
        <f>Q1779*H1779</f>
        <v>1.2000000000000001E-3</v>
      </c>
      <c r="S1779" s="167">
        <v>0</v>
      </c>
      <c r="T1779" s="168">
        <f>S1779*H1779</f>
        <v>0</v>
      </c>
      <c r="AR1779" s="18" t="s">
        <v>375</v>
      </c>
      <c r="AT1779" s="18" t="s">
        <v>295</v>
      </c>
      <c r="AU1779" s="18" t="s">
        <v>152</v>
      </c>
      <c r="AY1779" s="18" t="s">
        <v>143</v>
      </c>
      <c r="BE1779" s="169">
        <f>IF(N1779="základní",J1779,0)</f>
        <v>0</v>
      </c>
      <c r="BF1779" s="169">
        <f>IF(N1779="snížená",J1779,0)</f>
        <v>0</v>
      </c>
      <c r="BG1779" s="169">
        <f>IF(N1779="zákl. přenesená",J1779,0)</f>
        <v>0</v>
      </c>
      <c r="BH1779" s="169">
        <f>IF(N1779="sníž. přenesená",J1779,0)</f>
        <v>0</v>
      </c>
      <c r="BI1779" s="169">
        <f>IF(N1779="nulová",J1779,0)</f>
        <v>0</v>
      </c>
      <c r="BJ1779" s="18" t="s">
        <v>152</v>
      </c>
      <c r="BK1779" s="169">
        <f>ROUND(I1779*H1779,2)</f>
        <v>0</v>
      </c>
      <c r="BL1779" s="18" t="s">
        <v>247</v>
      </c>
      <c r="BM1779" s="18" t="s">
        <v>2491</v>
      </c>
    </row>
    <row r="1780" spans="2:65" s="1" customFormat="1" ht="31.5" customHeight="1" x14ac:dyDescent="0.3">
      <c r="B1780" s="158"/>
      <c r="C1780" s="159" t="s">
        <v>2492</v>
      </c>
      <c r="D1780" s="159" t="s">
        <v>146</v>
      </c>
      <c r="E1780" s="160" t="s">
        <v>2493</v>
      </c>
      <c r="F1780" s="161" t="s">
        <v>2494</v>
      </c>
      <c r="G1780" s="162" t="s">
        <v>470</v>
      </c>
      <c r="H1780" s="163">
        <v>3</v>
      </c>
      <c r="I1780" s="322">
        <v>0</v>
      </c>
      <c r="J1780" s="164">
        <f>ROUND(I1780*H1780,2)</f>
        <v>0</v>
      </c>
      <c r="K1780" s="161" t="s">
        <v>3</v>
      </c>
      <c r="L1780" s="34"/>
      <c r="M1780" s="165" t="s">
        <v>3</v>
      </c>
      <c r="N1780" s="166" t="s">
        <v>44</v>
      </c>
      <c r="O1780" s="35"/>
      <c r="P1780" s="167">
        <f>O1780*H1780</f>
        <v>0</v>
      </c>
      <c r="Q1780" s="167">
        <v>0</v>
      </c>
      <c r="R1780" s="167">
        <f>Q1780*H1780</f>
        <v>0</v>
      </c>
      <c r="S1780" s="167">
        <v>0</v>
      </c>
      <c r="T1780" s="168">
        <f>S1780*H1780</f>
        <v>0</v>
      </c>
      <c r="AR1780" s="18" t="s">
        <v>247</v>
      </c>
      <c r="AT1780" s="18" t="s">
        <v>146</v>
      </c>
      <c r="AU1780" s="18" t="s">
        <v>152</v>
      </c>
      <c r="AY1780" s="18" t="s">
        <v>143</v>
      </c>
      <c r="BE1780" s="169">
        <f>IF(N1780="základní",J1780,0)</f>
        <v>0</v>
      </c>
      <c r="BF1780" s="169">
        <f>IF(N1780="snížená",J1780,0)</f>
        <v>0</v>
      </c>
      <c r="BG1780" s="169">
        <f>IF(N1780="zákl. přenesená",J1780,0)</f>
        <v>0</v>
      </c>
      <c r="BH1780" s="169">
        <f>IF(N1780="sníž. přenesená",J1780,0)</f>
        <v>0</v>
      </c>
      <c r="BI1780" s="169">
        <f>IF(N1780="nulová",J1780,0)</f>
        <v>0</v>
      </c>
      <c r="BJ1780" s="18" t="s">
        <v>152</v>
      </c>
      <c r="BK1780" s="169">
        <f>ROUND(I1780*H1780,2)</f>
        <v>0</v>
      </c>
      <c r="BL1780" s="18" t="s">
        <v>247</v>
      </c>
      <c r="BM1780" s="18" t="s">
        <v>2495</v>
      </c>
    </row>
    <row r="1781" spans="2:65" s="11" customFormat="1" x14ac:dyDescent="0.3">
      <c r="B1781" s="170"/>
      <c r="D1781" s="171" t="s">
        <v>154</v>
      </c>
      <c r="E1781" s="172" t="s">
        <v>3</v>
      </c>
      <c r="F1781" s="173" t="s">
        <v>2496</v>
      </c>
      <c r="H1781" s="174" t="s">
        <v>3</v>
      </c>
      <c r="I1781" s="175"/>
      <c r="L1781" s="170"/>
      <c r="M1781" s="176"/>
      <c r="N1781" s="177"/>
      <c r="O1781" s="177"/>
      <c r="P1781" s="177"/>
      <c r="Q1781" s="177"/>
      <c r="R1781" s="177"/>
      <c r="S1781" s="177"/>
      <c r="T1781" s="178"/>
      <c r="AT1781" s="174" t="s">
        <v>154</v>
      </c>
      <c r="AU1781" s="174" t="s">
        <v>152</v>
      </c>
      <c r="AV1781" s="11" t="s">
        <v>23</v>
      </c>
      <c r="AW1781" s="11" t="s">
        <v>36</v>
      </c>
      <c r="AX1781" s="11" t="s">
        <v>72</v>
      </c>
      <c r="AY1781" s="174" t="s">
        <v>143</v>
      </c>
    </row>
    <row r="1782" spans="2:65" s="11" customFormat="1" x14ac:dyDescent="0.3">
      <c r="B1782" s="170"/>
      <c r="D1782" s="171" t="s">
        <v>154</v>
      </c>
      <c r="E1782" s="172" t="s">
        <v>3</v>
      </c>
      <c r="F1782" s="173" t="s">
        <v>2497</v>
      </c>
      <c r="H1782" s="174" t="s">
        <v>3</v>
      </c>
      <c r="I1782" s="175"/>
      <c r="L1782" s="170"/>
      <c r="M1782" s="176"/>
      <c r="N1782" s="177"/>
      <c r="O1782" s="177"/>
      <c r="P1782" s="177"/>
      <c r="Q1782" s="177"/>
      <c r="R1782" s="177"/>
      <c r="S1782" s="177"/>
      <c r="T1782" s="178"/>
      <c r="AT1782" s="174" t="s">
        <v>154</v>
      </c>
      <c r="AU1782" s="174" t="s">
        <v>152</v>
      </c>
      <c r="AV1782" s="11" t="s">
        <v>23</v>
      </c>
      <c r="AW1782" s="11" t="s">
        <v>36</v>
      </c>
      <c r="AX1782" s="11" t="s">
        <v>72</v>
      </c>
      <c r="AY1782" s="174" t="s">
        <v>143</v>
      </c>
    </row>
    <row r="1783" spans="2:65" s="12" customFormat="1" x14ac:dyDescent="0.3">
      <c r="B1783" s="179"/>
      <c r="D1783" s="188" t="s">
        <v>154</v>
      </c>
      <c r="E1783" s="197" t="s">
        <v>3</v>
      </c>
      <c r="F1783" s="198" t="s">
        <v>2347</v>
      </c>
      <c r="H1783" s="199">
        <v>3</v>
      </c>
      <c r="I1783" s="183"/>
      <c r="L1783" s="179"/>
      <c r="M1783" s="184"/>
      <c r="N1783" s="185"/>
      <c r="O1783" s="185"/>
      <c r="P1783" s="185"/>
      <c r="Q1783" s="185"/>
      <c r="R1783" s="185"/>
      <c r="S1783" s="185"/>
      <c r="T1783" s="186"/>
      <c r="AT1783" s="180" t="s">
        <v>154</v>
      </c>
      <c r="AU1783" s="180" t="s">
        <v>152</v>
      </c>
      <c r="AV1783" s="12" t="s">
        <v>152</v>
      </c>
      <c r="AW1783" s="12" t="s">
        <v>36</v>
      </c>
      <c r="AX1783" s="12" t="s">
        <v>23</v>
      </c>
      <c r="AY1783" s="180" t="s">
        <v>143</v>
      </c>
    </row>
    <row r="1784" spans="2:65" s="1" customFormat="1" ht="22.5" customHeight="1" x14ac:dyDescent="0.3">
      <c r="B1784" s="158"/>
      <c r="C1784" s="211" t="s">
        <v>2498</v>
      </c>
      <c r="D1784" s="211" t="s">
        <v>295</v>
      </c>
      <c r="E1784" s="212" t="s">
        <v>2499</v>
      </c>
      <c r="F1784" s="213" t="s">
        <v>2500</v>
      </c>
      <c r="G1784" s="214" t="s">
        <v>212</v>
      </c>
      <c r="H1784" s="215">
        <v>0.20599999999999999</v>
      </c>
      <c r="I1784" s="325">
        <v>0</v>
      </c>
      <c r="J1784" s="216">
        <f>ROUND(I1784*H1784,2)</f>
        <v>0</v>
      </c>
      <c r="K1784" s="213" t="s">
        <v>150</v>
      </c>
      <c r="L1784" s="217"/>
      <c r="M1784" s="218" t="s">
        <v>3</v>
      </c>
      <c r="N1784" s="219" t="s">
        <v>44</v>
      </c>
      <c r="O1784" s="35"/>
      <c r="P1784" s="167">
        <f>O1784*H1784</f>
        <v>0</v>
      </c>
      <c r="Q1784" s="167">
        <v>0.5</v>
      </c>
      <c r="R1784" s="167">
        <f>Q1784*H1784</f>
        <v>0.10299999999999999</v>
      </c>
      <c r="S1784" s="167">
        <v>0</v>
      </c>
      <c r="T1784" s="168">
        <f>S1784*H1784</f>
        <v>0</v>
      </c>
      <c r="AR1784" s="18" t="s">
        <v>375</v>
      </c>
      <c r="AT1784" s="18" t="s">
        <v>295</v>
      </c>
      <c r="AU1784" s="18" t="s">
        <v>152</v>
      </c>
      <c r="AY1784" s="18" t="s">
        <v>143</v>
      </c>
      <c r="BE1784" s="169">
        <f>IF(N1784="základní",J1784,0)</f>
        <v>0</v>
      </c>
      <c r="BF1784" s="169">
        <f>IF(N1784="snížená",J1784,0)</f>
        <v>0</v>
      </c>
      <c r="BG1784" s="169">
        <f>IF(N1784="zákl. přenesená",J1784,0)</f>
        <v>0</v>
      </c>
      <c r="BH1784" s="169">
        <f>IF(N1784="sníž. přenesená",J1784,0)</f>
        <v>0</v>
      </c>
      <c r="BI1784" s="169">
        <f>IF(N1784="nulová",J1784,0)</f>
        <v>0</v>
      </c>
      <c r="BJ1784" s="18" t="s">
        <v>152</v>
      </c>
      <c r="BK1784" s="169">
        <f>ROUND(I1784*H1784,2)</f>
        <v>0</v>
      </c>
      <c r="BL1784" s="18" t="s">
        <v>247</v>
      </c>
      <c r="BM1784" s="18" t="s">
        <v>2501</v>
      </c>
    </row>
    <row r="1785" spans="2:65" s="11" customFormat="1" x14ac:dyDescent="0.3">
      <c r="B1785" s="170"/>
      <c r="D1785" s="171" t="s">
        <v>154</v>
      </c>
      <c r="E1785" s="172" t="s">
        <v>3</v>
      </c>
      <c r="F1785" s="173" t="s">
        <v>2496</v>
      </c>
      <c r="H1785" s="174" t="s">
        <v>3</v>
      </c>
      <c r="I1785" s="175"/>
      <c r="L1785" s="170"/>
      <c r="M1785" s="176"/>
      <c r="N1785" s="177"/>
      <c r="O1785" s="177"/>
      <c r="P1785" s="177"/>
      <c r="Q1785" s="177"/>
      <c r="R1785" s="177"/>
      <c r="S1785" s="177"/>
      <c r="T1785" s="178"/>
      <c r="AT1785" s="174" t="s">
        <v>154</v>
      </c>
      <c r="AU1785" s="174" t="s">
        <v>152</v>
      </c>
      <c r="AV1785" s="11" t="s">
        <v>23</v>
      </c>
      <c r="AW1785" s="11" t="s">
        <v>36</v>
      </c>
      <c r="AX1785" s="11" t="s">
        <v>72</v>
      </c>
      <c r="AY1785" s="174" t="s">
        <v>143</v>
      </c>
    </row>
    <row r="1786" spans="2:65" s="11" customFormat="1" x14ac:dyDescent="0.3">
      <c r="B1786" s="170"/>
      <c r="D1786" s="171" t="s">
        <v>154</v>
      </c>
      <c r="E1786" s="172" t="s">
        <v>3</v>
      </c>
      <c r="F1786" s="173" t="s">
        <v>2497</v>
      </c>
      <c r="H1786" s="174" t="s">
        <v>3</v>
      </c>
      <c r="I1786" s="175"/>
      <c r="L1786" s="170"/>
      <c r="M1786" s="176"/>
      <c r="N1786" s="177"/>
      <c r="O1786" s="177"/>
      <c r="P1786" s="177"/>
      <c r="Q1786" s="177"/>
      <c r="R1786" s="177"/>
      <c r="S1786" s="177"/>
      <c r="T1786" s="178"/>
      <c r="AT1786" s="174" t="s">
        <v>154</v>
      </c>
      <c r="AU1786" s="174" t="s">
        <v>152</v>
      </c>
      <c r="AV1786" s="11" t="s">
        <v>23</v>
      </c>
      <c r="AW1786" s="11" t="s">
        <v>36</v>
      </c>
      <c r="AX1786" s="11" t="s">
        <v>72</v>
      </c>
      <c r="AY1786" s="174" t="s">
        <v>143</v>
      </c>
    </row>
    <row r="1787" spans="2:65" s="12" customFormat="1" x14ac:dyDescent="0.3">
      <c r="B1787" s="179"/>
      <c r="D1787" s="171" t="s">
        <v>154</v>
      </c>
      <c r="E1787" s="180" t="s">
        <v>3</v>
      </c>
      <c r="F1787" s="181" t="s">
        <v>2502</v>
      </c>
      <c r="H1787" s="182">
        <v>0.19800000000000001</v>
      </c>
      <c r="I1787" s="183"/>
      <c r="L1787" s="179"/>
      <c r="M1787" s="184"/>
      <c r="N1787" s="185"/>
      <c r="O1787" s="185"/>
      <c r="P1787" s="185"/>
      <c r="Q1787" s="185"/>
      <c r="R1787" s="185"/>
      <c r="S1787" s="185"/>
      <c r="T1787" s="186"/>
      <c r="AT1787" s="180" t="s">
        <v>154</v>
      </c>
      <c r="AU1787" s="180" t="s">
        <v>152</v>
      </c>
      <c r="AV1787" s="12" t="s">
        <v>152</v>
      </c>
      <c r="AW1787" s="12" t="s">
        <v>36</v>
      </c>
      <c r="AX1787" s="12" t="s">
        <v>23</v>
      </c>
      <c r="AY1787" s="180" t="s">
        <v>143</v>
      </c>
    </row>
    <row r="1788" spans="2:65" s="12" customFormat="1" x14ac:dyDescent="0.3">
      <c r="B1788" s="179"/>
      <c r="D1788" s="188" t="s">
        <v>154</v>
      </c>
      <c r="F1788" s="198" t="s">
        <v>2503</v>
      </c>
      <c r="H1788" s="199">
        <v>0.20599999999999999</v>
      </c>
      <c r="I1788" s="183"/>
      <c r="L1788" s="179"/>
      <c r="M1788" s="184"/>
      <c r="N1788" s="185"/>
      <c r="O1788" s="185"/>
      <c r="P1788" s="185"/>
      <c r="Q1788" s="185"/>
      <c r="R1788" s="185"/>
      <c r="S1788" s="185"/>
      <c r="T1788" s="186"/>
      <c r="AT1788" s="180" t="s">
        <v>154</v>
      </c>
      <c r="AU1788" s="180" t="s">
        <v>152</v>
      </c>
      <c r="AV1788" s="12" t="s">
        <v>152</v>
      </c>
      <c r="AW1788" s="12" t="s">
        <v>4</v>
      </c>
      <c r="AX1788" s="12" t="s">
        <v>23</v>
      </c>
      <c r="AY1788" s="180" t="s">
        <v>143</v>
      </c>
    </row>
    <row r="1789" spans="2:65" s="1" customFormat="1" ht="22.5" customHeight="1" x14ac:dyDescent="0.3">
      <c r="B1789" s="158"/>
      <c r="C1789" s="159" t="s">
        <v>2504</v>
      </c>
      <c r="D1789" s="159" t="s">
        <v>146</v>
      </c>
      <c r="E1789" s="160" t="s">
        <v>2505</v>
      </c>
      <c r="F1789" s="161" t="s">
        <v>2506</v>
      </c>
      <c r="G1789" s="162" t="s">
        <v>173</v>
      </c>
      <c r="H1789" s="163">
        <v>9.3339999999999996</v>
      </c>
      <c r="I1789" s="322">
        <v>0</v>
      </c>
      <c r="J1789" s="164">
        <f>ROUND(I1789*H1789,2)</f>
        <v>0</v>
      </c>
      <c r="K1789" s="161" t="s">
        <v>150</v>
      </c>
      <c r="L1789" s="34"/>
      <c r="M1789" s="165" t="s">
        <v>3</v>
      </c>
      <c r="N1789" s="166" t="s">
        <v>44</v>
      </c>
      <c r="O1789" s="35"/>
      <c r="P1789" s="167">
        <f>O1789*H1789</f>
        <v>0</v>
      </c>
      <c r="Q1789" s="167">
        <v>0</v>
      </c>
      <c r="R1789" s="167">
        <f>Q1789*H1789</f>
        <v>0</v>
      </c>
      <c r="S1789" s="167">
        <v>0</v>
      </c>
      <c r="T1789" s="168">
        <f>S1789*H1789</f>
        <v>0</v>
      </c>
      <c r="AR1789" s="18" t="s">
        <v>247</v>
      </c>
      <c r="AT1789" s="18" t="s">
        <v>146</v>
      </c>
      <c r="AU1789" s="18" t="s">
        <v>152</v>
      </c>
      <c r="AY1789" s="18" t="s">
        <v>143</v>
      </c>
      <c r="BE1789" s="169">
        <f>IF(N1789="základní",J1789,0)</f>
        <v>0</v>
      </c>
      <c r="BF1789" s="169">
        <f>IF(N1789="snížená",J1789,0)</f>
        <v>0</v>
      </c>
      <c r="BG1789" s="169">
        <f>IF(N1789="zákl. přenesená",J1789,0)</f>
        <v>0</v>
      </c>
      <c r="BH1789" s="169">
        <f>IF(N1789="sníž. přenesená",J1789,0)</f>
        <v>0</v>
      </c>
      <c r="BI1789" s="169">
        <f>IF(N1789="nulová",J1789,0)</f>
        <v>0</v>
      </c>
      <c r="BJ1789" s="18" t="s">
        <v>152</v>
      </c>
      <c r="BK1789" s="169">
        <f>ROUND(I1789*H1789,2)</f>
        <v>0</v>
      </c>
      <c r="BL1789" s="18" t="s">
        <v>247</v>
      </c>
      <c r="BM1789" s="18" t="s">
        <v>2507</v>
      </c>
    </row>
    <row r="1790" spans="2:65" s="10" customFormat="1" ht="29.85" customHeight="1" x14ac:dyDescent="0.3">
      <c r="B1790" s="144"/>
      <c r="D1790" s="155" t="s">
        <v>71</v>
      </c>
      <c r="E1790" s="156" t="s">
        <v>2508</v>
      </c>
      <c r="F1790" s="156" t="s">
        <v>2509</v>
      </c>
      <c r="I1790" s="147"/>
      <c r="J1790" s="157">
        <f>BK1790</f>
        <v>0</v>
      </c>
      <c r="L1790" s="144"/>
      <c r="M1790" s="149"/>
      <c r="N1790" s="150"/>
      <c r="O1790" s="150"/>
      <c r="P1790" s="151">
        <f>SUM(P1791:P1851)</f>
        <v>0</v>
      </c>
      <c r="Q1790" s="150"/>
      <c r="R1790" s="151">
        <f>SUM(R1791:R1851)</f>
        <v>9.8060000000000008E-2</v>
      </c>
      <c r="S1790" s="150"/>
      <c r="T1790" s="152">
        <f>SUM(T1791:T1851)</f>
        <v>0</v>
      </c>
      <c r="AR1790" s="145" t="s">
        <v>152</v>
      </c>
      <c r="AT1790" s="153" t="s">
        <v>71</v>
      </c>
      <c r="AU1790" s="153" t="s">
        <v>23</v>
      </c>
      <c r="AY1790" s="145" t="s">
        <v>143</v>
      </c>
      <c r="BK1790" s="154">
        <f>SUM(BK1791:BK1851)</f>
        <v>0</v>
      </c>
    </row>
    <row r="1791" spans="2:65" s="1" customFormat="1" ht="22.5" customHeight="1" x14ac:dyDescent="0.3">
      <c r="B1791" s="158"/>
      <c r="C1791" s="159" t="s">
        <v>2510</v>
      </c>
      <c r="D1791" s="159" t="s">
        <v>146</v>
      </c>
      <c r="E1791" s="160" t="s">
        <v>2511</v>
      </c>
      <c r="F1791" s="161" t="s">
        <v>2512</v>
      </c>
      <c r="G1791" s="162" t="s">
        <v>149</v>
      </c>
      <c r="H1791" s="163">
        <v>2.52</v>
      </c>
      <c r="I1791" s="322">
        <v>0</v>
      </c>
      <c r="J1791" s="164">
        <f>ROUND(I1791*H1791,2)</f>
        <v>0</v>
      </c>
      <c r="K1791" s="161" t="s">
        <v>150</v>
      </c>
      <c r="L1791" s="34"/>
      <c r="M1791" s="165" t="s">
        <v>3</v>
      </c>
      <c r="N1791" s="166" t="s">
        <v>44</v>
      </c>
      <c r="O1791" s="35"/>
      <c r="P1791" s="167">
        <f>O1791*H1791</f>
        <v>0</v>
      </c>
      <c r="Q1791" s="167">
        <v>2.5000000000000001E-4</v>
      </c>
      <c r="R1791" s="167">
        <f>Q1791*H1791</f>
        <v>6.3000000000000003E-4</v>
      </c>
      <c r="S1791" s="167">
        <v>0</v>
      </c>
      <c r="T1791" s="168">
        <f>S1791*H1791</f>
        <v>0</v>
      </c>
      <c r="AR1791" s="18" t="s">
        <v>2513</v>
      </c>
      <c r="AT1791" s="18" t="s">
        <v>146</v>
      </c>
      <c r="AU1791" s="18" t="s">
        <v>152</v>
      </c>
      <c r="AY1791" s="18" t="s">
        <v>143</v>
      </c>
      <c r="BE1791" s="169">
        <f>IF(N1791="základní",J1791,0)</f>
        <v>0</v>
      </c>
      <c r="BF1791" s="169">
        <f>IF(N1791="snížená",J1791,0)</f>
        <v>0</v>
      </c>
      <c r="BG1791" s="169">
        <f>IF(N1791="zákl. přenesená",J1791,0)</f>
        <v>0</v>
      </c>
      <c r="BH1791" s="169">
        <f>IF(N1791="sníž. přenesená",J1791,0)</f>
        <v>0</v>
      </c>
      <c r="BI1791" s="169">
        <f>IF(N1791="nulová",J1791,0)</f>
        <v>0</v>
      </c>
      <c r="BJ1791" s="18" t="s">
        <v>152</v>
      </c>
      <c r="BK1791" s="169">
        <f>ROUND(I1791*H1791,2)</f>
        <v>0</v>
      </c>
      <c r="BL1791" s="18" t="s">
        <v>2513</v>
      </c>
      <c r="BM1791" s="18" t="s">
        <v>2514</v>
      </c>
    </row>
    <row r="1792" spans="2:65" s="11" customFormat="1" x14ac:dyDescent="0.3">
      <c r="B1792" s="170"/>
      <c r="D1792" s="171" t="s">
        <v>154</v>
      </c>
      <c r="E1792" s="172" t="s">
        <v>3</v>
      </c>
      <c r="F1792" s="173" t="s">
        <v>2515</v>
      </c>
      <c r="H1792" s="174" t="s">
        <v>3</v>
      </c>
      <c r="I1792" s="175"/>
      <c r="L1792" s="170"/>
      <c r="M1792" s="176"/>
      <c r="N1792" s="177"/>
      <c r="O1792" s="177"/>
      <c r="P1792" s="177"/>
      <c r="Q1792" s="177"/>
      <c r="R1792" s="177"/>
      <c r="S1792" s="177"/>
      <c r="T1792" s="178"/>
      <c r="AT1792" s="174" t="s">
        <v>154</v>
      </c>
      <c r="AU1792" s="174" t="s">
        <v>152</v>
      </c>
      <c r="AV1792" s="11" t="s">
        <v>23</v>
      </c>
      <c r="AW1792" s="11" t="s">
        <v>36</v>
      </c>
      <c r="AX1792" s="11" t="s">
        <v>72</v>
      </c>
      <c r="AY1792" s="174" t="s">
        <v>143</v>
      </c>
    </row>
    <row r="1793" spans="2:65" s="12" customFormat="1" x14ac:dyDescent="0.3">
      <c r="B1793" s="179"/>
      <c r="D1793" s="188" t="s">
        <v>154</v>
      </c>
      <c r="E1793" s="197" t="s">
        <v>3</v>
      </c>
      <c r="F1793" s="198" t="s">
        <v>2516</v>
      </c>
      <c r="H1793" s="199">
        <v>2.52</v>
      </c>
      <c r="I1793" s="183"/>
      <c r="L1793" s="179"/>
      <c r="M1793" s="184"/>
      <c r="N1793" s="185"/>
      <c r="O1793" s="185"/>
      <c r="P1793" s="185"/>
      <c r="Q1793" s="185"/>
      <c r="R1793" s="185"/>
      <c r="S1793" s="185"/>
      <c r="T1793" s="186"/>
      <c r="AT1793" s="180" t="s">
        <v>154</v>
      </c>
      <c r="AU1793" s="180" t="s">
        <v>152</v>
      </c>
      <c r="AV1793" s="12" t="s">
        <v>152</v>
      </c>
      <c r="AW1793" s="12" t="s">
        <v>36</v>
      </c>
      <c r="AX1793" s="12" t="s">
        <v>23</v>
      </c>
      <c r="AY1793" s="180" t="s">
        <v>143</v>
      </c>
    </row>
    <row r="1794" spans="2:65" s="1" customFormat="1" ht="22.5" customHeight="1" x14ac:dyDescent="0.3">
      <c r="B1794" s="158"/>
      <c r="C1794" s="159" t="s">
        <v>2517</v>
      </c>
      <c r="D1794" s="159" t="s">
        <v>146</v>
      </c>
      <c r="E1794" s="160" t="s">
        <v>2518</v>
      </c>
      <c r="F1794" s="161" t="s">
        <v>2519</v>
      </c>
      <c r="G1794" s="162" t="s">
        <v>149</v>
      </c>
      <c r="H1794" s="163">
        <v>41</v>
      </c>
      <c r="I1794" s="322">
        <v>0</v>
      </c>
      <c r="J1794" s="164">
        <f>ROUND(I1794*H1794,2)</f>
        <v>0</v>
      </c>
      <c r="K1794" s="161" t="s">
        <v>150</v>
      </c>
      <c r="L1794" s="34"/>
      <c r="M1794" s="165" t="s">
        <v>3</v>
      </c>
      <c r="N1794" s="166" t="s">
        <v>44</v>
      </c>
      <c r="O1794" s="35"/>
      <c r="P1794" s="167">
        <f>O1794*H1794</f>
        <v>0</v>
      </c>
      <c r="Q1794" s="167">
        <v>2.5000000000000001E-4</v>
      </c>
      <c r="R1794" s="167">
        <f>Q1794*H1794</f>
        <v>1.025E-2</v>
      </c>
      <c r="S1794" s="167">
        <v>0</v>
      </c>
      <c r="T1794" s="168">
        <f>S1794*H1794</f>
        <v>0</v>
      </c>
      <c r="AR1794" s="18" t="s">
        <v>2513</v>
      </c>
      <c r="AT1794" s="18" t="s">
        <v>146</v>
      </c>
      <c r="AU1794" s="18" t="s">
        <v>152</v>
      </c>
      <c r="AY1794" s="18" t="s">
        <v>143</v>
      </c>
      <c r="BE1794" s="169">
        <f>IF(N1794="základní",J1794,0)</f>
        <v>0</v>
      </c>
      <c r="BF1794" s="169">
        <f>IF(N1794="snížená",J1794,0)</f>
        <v>0</v>
      </c>
      <c r="BG1794" s="169">
        <f>IF(N1794="zákl. přenesená",J1794,0)</f>
        <v>0</v>
      </c>
      <c r="BH1794" s="169">
        <f>IF(N1794="sníž. přenesená",J1794,0)</f>
        <v>0</v>
      </c>
      <c r="BI1794" s="169">
        <f>IF(N1794="nulová",J1794,0)</f>
        <v>0</v>
      </c>
      <c r="BJ1794" s="18" t="s">
        <v>152</v>
      </c>
      <c r="BK1794" s="169">
        <f>ROUND(I1794*H1794,2)</f>
        <v>0</v>
      </c>
      <c r="BL1794" s="18" t="s">
        <v>2513</v>
      </c>
      <c r="BM1794" s="18" t="s">
        <v>2520</v>
      </c>
    </row>
    <row r="1795" spans="2:65" s="11" customFormat="1" x14ac:dyDescent="0.3">
      <c r="B1795" s="170"/>
      <c r="D1795" s="171" t="s">
        <v>154</v>
      </c>
      <c r="E1795" s="172" t="s">
        <v>3</v>
      </c>
      <c r="F1795" s="173" t="s">
        <v>2521</v>
      </c>
      <c r="H1795" s="174" t="s">
        <v>3</v>
      </c>
      <c r="I1795" s="175"/>
      <c r="L1795" s="170"/>
      <c r="M1795" s="176"/>
      <c r="N1795" s="177"/>
      <c r="O1795" s="177"/>
      <c r="P1795" s="177"/>
      <c r="Q1795" s="177"/>
      <c r="R1795" s="177"/>
      <c r="S1795" s="177"/>
      <c r="T1795" s="178"/>
      <c r="AT1795" s="174" t="s">
        <v>154</v>
      </c>
      <c r="AU1795" s="174" t="s">
        <v>152</v>
      </c>
      <c r="AV1795" s="11" t="s">
        <v>23</v>
      </c>
      <c r="AW1795" s="11" t="s">
        <v>36</v>
      </c>
      <c r="AX1795" s="11" t="s">
        <v>72</v>
      </c>
      <c r="AY1795" s="174" t="s">
        <v>143</v>
      </c>
    </row>
    <row r="1796" spans="2:65" s="12" customFormat="1" x14ac:dyDescent="0.3">
      <c r="B1796" s="179"/>
      <c r="D1796" s="171" t="s">
        <v>154</v>
      </c>
      <c r="E1796" s="180" t="s">
        <v>3</v>
      </c>
      <c r="F1796" s="181" t="s">
        <v>2522</v>
      </c>
      <c r="H1796" s="182">
        <v>20.16</v>
      </c>
      <c r="I1796" s="183"/>
      <c r="L1796" s="179"/>
      <c r="M1796" s="184"/>
      <c r="N1796" s="185"/>
      <c r="O1796" s="185"/>
      <c r="P1796" s="185"/>
      <c r="Q1796" s="185"/>
      <c r="R1796" s="185"/>
      <c r="S1796" s="185"/>
      <c r="T1796" s="186"/>
      <c r="AT1796" s="180" t="s">
        <v>154</v>
      </c>
      <c r="AU1796" s="180" t="s">
        <v>152</v>
      </c>
      <c r="AV1796" s="12" t="s">
        <v>152</v>
      </c>
      <c r="AW1796" s="12" t="s">
        <v>36</v>
      </c>
      <c r="AX1796" s="12" t="s">
        <v>72</v>
      </c>
      <c r="AY1796" s="180" t="s">
        <v>143</v>
      </c>
    </row>
    <row r="1797" spans="2:65" s="11" customFormat="1" x14ac:dyDescent="0.3">
      <c r="B1797" s="170"/>
      <c r="D1797" s="171" t="s">
        <v>154</v>
      </c>
      <c r="E1797" s="172" t="s">
        <v>3</v>
      </c>
      <c r="F1797" s="173" t="s">
        <v>2523</v>
      </c>
      <c r="H1797" s="174" t="s">
        <v>3</v>
      </c>
      <c r="I1797" s="175"/>
      <c r="L1797" s="170"/>
      <c r="M1797" s="176"/>
      <c r="N1797" s="177"/>
      <c r="O1797" s="177"/>
      <c r="P1797" s="177"/>
      <c r="Q1797" s="177"/>
      <c r="R1797" s="177"/>
      <c r="S1797" s="177"/>
      <c r="T1797" s="178"/>
      <c r="AT1797" s="174" t="s">
        <v>154</v>
      </c>
      <c r="AU1797" s="174" t="s">
        <v>152</v>
      </c>
      <c r="AV1797" s="11" t="s">
        <v>23</v>
      </c>
      <c r="AW1797" s="11" t="s">
        <v>36</v>
      </c>
      <c r="AX1797" s="11" t="s">
        <v>72</v>
      </c>
      <c r="AY1797" s="174" t="s">
        <v>143</v>
      </c>
    </row>
    <row r="1798" spans="2:65" s="12" customFormat="1" x14ac:dyDescent="0.3">
      <c r="B1798" s="179"/>
      <c r="D1798" s="171" t="s">
        <v>154</v>
      </c>
      <c r="E1798" s="180" t="s">
        <v>3</v>
      </c>
      <c r="F1798" s="181" t="s">
        <v>2524</v>
      </c>
      <c r="H1798" s="182">
        <v>20.812999999999999</v>
      </c>
      <c r="I1798" s="183"/>
      <c r="L1798" s="179"/>
      <c r="M1798" s="184"/>
      <c r="N1798" s="185"/>
      <c r="O1798" s="185"/>
      <c r="P1798" s="185"/>
      <c r="Q1798" s="185"/>
      <c r="R1798" s="185"/>
      <c r="S1798" s="185"/>
      <c r="T1798" s="186"/>
      <c r="AT1798" s="180" t="s">
        <v>154</v>
      </c>
      <c r="AU1798" s="180" t="s">
        <v>152</v>
      </c>
      <c r="AV1798" s="12" t="s">
        <v>152</v>
      </c>
      <c r="AW1798" s="12" t="s">
        <v>36</v>
      </c>
      <c r="AX1798" s="12" t="s">
        <v>72</v>
      </c>
      <c r="AY1798" s="180" t="s">
        <v>143</v>
      </c>
    </row>
    <row r="1799" spans="2:65" s="12" customFormat="1" x14ac:dyDescent="0.3">
      <c r="B1799" s="179"/>
      <c r="D1799" s="171" t="s">
        <v>154</v>
      </c>
      <c r="E1799" s="180" t="s">
        <v>3</v>
      </c>
      <c r="F1799" s="181" t="s">
        <v>2525</v>
      </c>
      <c r="H1799" s="182">
        <v>2.7E-2</v>
      </c>
      <c r="I1799" s="183"/>
      <c r="L1799" s="179"/>
      <c r="M1799" s="184"/>
      <c r="N1799" s="185"/>
      <c r="O1799" s="185"/>
      <c r="P1799" s="185"/>
      <c r="Q1799" s="185"/>
      <c r="R1799" s="185"/>
      <c r="S1799" s="185"/>
      <c r="T1799" s="186"/>
      <c r="AT1799" s="180" t="s">
        <v>154</v>
      </c>
      <c r="AU1799" s="180" t="s">
        <v>152</v>
      </c>
      <c r="AV1799" s="12" t="s">
        <v>152</v>
      </c>
      <c r="AW1799" s="12" t="s">
        <v>36</v>
      </c>
      <c r="AX1799" s="12" t="s">
        <v>72</v>
      </c>
      <c r="AY1799" s="180" t="s">
        <v>143</v>
      </c>
    </row>
    <row r="1800" spans="2:65" s="13" customFormat="1" x14ac:dyDescent="0.3">
      <c r="B1800" s="187"/>
      <c r="D1800" s="188" t="s">
        <v>154</v>
      </c>
      <c r="E1800" s="189" t="s">
        <v>3</v>
      </c>
      <c r="F1800" s="190" t="s">
        <v>159</v>
      </c>
      <c r="H1800" s="191">
        <v>41</v>
      </c>
      <c r="I1800" s="192"/>
      <c r="L1800" s="187"/>
      <c r="M1800" s="193"/>
      <c r="N1800" s="194"/>
      <c r="O1800" s="194"/>
      <c r="P1800" s="194"/>
      <c r="Q1800" s="194"/>
      <c r="R1800" s="194"/>
      <c r="S1800" s="194"/>
      <c r="T1800" s="195"/>
      <c r="AT1800" s="196" t="s">
        <v>154</v>
      </c>
      <c r="AU1800" s="196" t="s">
        <v>152</v>
      </c>
      <c r="AV1800" s="13" t="s">
        <v>151</v>
      </c>
      <c r="AW1800" s="13" t="s">
        <v>36</v>
      </c>
      <c r="AX1800" s="13" t="s">
        <v>23</v>
      </c>
      <c r="AY1800" s="196" t="s">
        <v>143</v>
      </c>
    </row>
    <row r="1801" spans="2:65" s="1" customFormat="1" ht="44.25" customHeight="1" x14ac:dyDescent="0.3">
      <c r="B1801" s="158"/>
      <c r="C1801" s="211" t="s">
        <v>2526</v>
      </c>
      <c r="D1801" s="211" t="s">
        <v>295</v>
      </c>
      <c r="E1801" s="212" t="s">
        <v>2527</v>
      </c>
      <c r="F1801" s="213" t="s">
        <v>2528</v>
      </c>
      <c r="G1801" s="214" t="s">
        <v>470</v>
      </c>
      <c r="H1801" s="215">
        <v>6</v>
      </c>
      <c r="I1801" s="325">
        <v>0</v>
      </c>
      <c r="J1801" s="216">
        <f>ROUND(I1801*H1801,2)</f>
        <v>0</v>
      </c>
      <c r="K1801" s="213" t="s">
        <v>3</v>
      </c>
      <c r="L1801" s="217"/>
      <c r="M1801" s="218" t="s">
        <v>3</v>
      </c>
      <c r="N1801" s="219" t="s">
        <v>44</v>
      </c>
      <c r="O1801" s="35"/>
      <c r="P1801" s="167">
        <f>O1801*H1801</f>
        <v>0</v>
      </c>
      <c r="Q1801" s="167">
        <v>0</v>
      </c>
      <c r="R1801" s="167">
        <f>Q1801*H1801</f>
        <v>0</v>
      </c>
      <c r="S1801" s="167">
        <v>0</v>
      </c>
      <c r="T1801" s="168">
        <f>S1801*H1801</f>
        <v>0</v>
      </c>
      <c r="AR1801" s="18" t="s">
        <v>2513</v>
      </c>
      <c r="AT1801" s="18" t="s">
        <v>295</v>
      </c>
      <c r="AU1801" s="18" t="s">
        <v>152</v>
      </c>
      <c r="AY1801" s="18" t="s">
        <v>143</v>
      </c>
      <c r="BE1801" s="169">
        <f>IF(N1801="základní",J1801,0)</f>
        <v>0</v>
      </c>
      <c r="BF1801" s="169">
        <f>IF(N1801="snížená",J1801,0)</f>
        <v>0</v>
      </c>
      <c r="BG1801" s="169">
        <f>IF(N1801="zákl. přenesená",J1801,0)</f>
        <v>0</v>
      </c>
      <c r="BH1801" s="169">
        <f>IF(N1801="sníž. přenesená",J1801,0)</f>
        <v>0</v>
      </c>
      <c r="BI1801" s="169">
        <f>IF(N1801="nulová",J1801,0)</f>
        <v>0</v>
      </c>
      <c r="BJ1801" s="18" t="s">
        <v>152</v>
      </c>
      <c r="BK1801" s="169">
        <f>ROUND(I1801*H1801,2)</f>
        <v>0</v>
      </c>
      <c r="BL1801" s="18" t="s">
        <v>2513</v>
      </c>
      <c r="BM1801" s="18" t="s">
        <v>2529</v>
      </c>
    </row>
    <row r="1802" spans="2:65" s="1" customFormat="1" ht="57" customHeight="1" x14ac:dyDescent="0.3">
      <c r="B1802" s="158"/>
      <c r="C1802" s="211" t="s">
        <v>2530</v>
      </c>
      <c r="D1802" s="211" t="s">
        <v>295</v>
      </c>
      <c r="E1802" s="212" t="s">
        <v>2531</v>
      </c>
      <c r="F1802" s="213" t="s">
        <v>2532</v>
      </c>
      <c r="G1802" s="214" t="s">
        <v>470</v>
      </c>
      <c r="H1802" s="215">
        <v>6</v>
      </c>
      <c r="I1802" s="325">
        <v>0</v>
      </c>
      <c r="J1802" s="216">
        <f>ROUND(I1802*H1802,2)</f>
        <v>0</v>
      </c>
      <c r="K1802" s="213" t="s">
        <v>3</v>
      </c>
      <c r="L1802" s="217"/>
      <c r="M1802" s="218" t="s">
        <v>3</v>
      </c>
      <c r="N1802" s="219" t="s">
        <v>44</v>
      </c>
      <c r="O1802" s="35"/>
      <c r="P1802" s="167">
        <f>O1802*H1802</f>
        <v>0</v>
      </c>
      <c r="Q1802" s="167">
        <v>0</v>
      </c>
      <c r="R1802" s="167">
        <f>Q1802*H1802</f>
        <v>0</v>
      </c>
      <c r="S1802" s="167">
        <v>0</v>
      </c>
      <c r="T1802" s="168">
        <f>S1802*H1802</f>
        <v>0</v>
      </c>
      <c r="AR1802" s="18" t="s">
        <v>2513</v>
      </c>
      <c r="AT1802" s="18" t="s">
        <v>295</v>
      </c>
      <c r="AU1802" s="18" t="s">
        <v>152</v>
      </c>
      <c r="AY1802" s="18" t="s">
        <v>143</v>
      </c>
      <c r="BE1802" s="169">
        <f>IF(N1802="základní",J1802,0)</f>
        <v>0</v>
      </c>
      <c r="BF1802" s="169">
        <f>IF(N1802="snížená",J1802,0)</f>
        <v>0</v>
      </c>
      <c r="BG1802" s="169">
        <f>IF(N1802="zákl. přenesená",J1802,0)</f>
        <v>0</v>
      </c>
      <c r="BH1802" s="169">
        <f>IF(N1802="sníž. přenesená",J1802,0)</f>
        <v>0</v>
      </c>
      <c r="BI1802" s="169">
        <f>IF(N1802="nulová",J1802,0)</f>
        <v>0</v>
      </c>
      <c r="BJ1802" s="18" t="s">
        <v>152</v>
      </c>
      <c r="BK1802" s="169">
        <f>ROUND(I1802*H1802,2)</f>
        <v>0</v>
      </c>
      <c r="BL1802" s="18" t="s">
        <v>2513</v>
      </c>
      <c r="BM1802" s="18" t="s">
        <v>2533</v>
      </c>
    </row>
    <row r="1803" spans="2:65" s="1" customFormat="1" ht="44.25" customHeight="1" x14ac:dyDescent="0.3">
      <c r="B1803" s="158"/>
      <c r="C1803" s="211" t="s">
        <v>2534</v>
      </c>
      <c r="D1803" s="211" t="s">
        <v>295</v>
      </c>
      <c r="E1803" s="212" t="s">
        <v>2535</v>
      </c>
      <c r="F1803" s="213" t="s">
        <v>2536</v>
      </c>
      <c r="G1803" s="214" t="s">
        <v>470</v>
      </c>
      <c r="H1803" s="215">
        <v>2</v>
      </c>
      <c r="I1803" s="325">
        <v>0</v>
      </c>
      <c r="J1803" s="216">
        <f>ROUND(I1803*H1803,2)</f>
        <v>0</v>
      </c>
      <c r="K1803" s="213" t="s">
        <v>3</v>
      </c>
      <c r="L1803" s="217"/>
      <c r="M1803" s="218" t="s">
        <v>3</v>
      </c>
      <c r="N1803" s="219" t="s">
        <v>44</v>
      </c>
      <c r="O1803" s="35"/>
      <c r="P1803" s="167">
        <f>O1803*H1803</f>
        <v>0</v>
      </c>
      <c r="Q1803" s="167">
        <v>0</v>
      </c>
      <c r="R1803" s="167">
        <f>Q1803*H1803</f>
        <v>0</v>
      </c>
      <c r="S1803" s="167">
        <v>0</v>
      </c>
      <c r="T1803" s="168">
        <f>S1803*H1803</f>
        <v>0</v>
      </c>
      <c r="AR1803" s="18" t="s">
        <v>2513</v>
      </c>
      <c r="AT1803" s="18" t="s">
        <v>295</v>
      </c>
      <c r="AU1803" s="18" t="s">
        <v>152</v>
      </c>
      <c r="AY1803" s="18" t="s">
        <v>143</v>
      </c>
      <c r="BE1803" s="169">
        <f>IF(N1803="základní",J1803,0)</f>
        <v>0</v>
      </c>
      <c r="BF1803" s="169">
        <f>IF(N1803="snížená",J1803,0)</f>
        <v>0</v>
      </c>
      <c r="BG1803" s="169">
        <f>IF(N1803="zákl. přenesená",J1803,0)</f>
        <v>0</v>
      </c>
      <c r="BH1803" s="169">
        <f>IF(N1803="sníž. přenesená",J1803,0)</f>
        <v>0</v>
      </c>
      <c r="BI1803" s="169">
        <f>IF(N1803="nulová",J1803,0)</f>
        <v>0</v>
      </c>
      <c r="BJ1803" s="18" t="s">
        <v>152</v>
      </c>
      <c r="BK1803" s="169">
        <f>ROUND(I1803*H1803,2)</f>
        <v>0</v>
      </c>
      <c r="BL1803" s="18" t="s">
        <v>2513</v>
      </c>
      <c r="BM1803" s="18" t="s">
        <v>2537</v>
      </c>
    </row>
    <row r="1804" spans="2:65" s="1" customFormat="1" ht="22.5" customHeight="1" x14ac:dyDescent="0.3">
      <c r="B1804" s="158"/>
      <c r="C1804" s="159" t="s">
        <v>2538</v>
      </c>
      <c r="D1804" s="159" t="s">
        <v>146</v>
      </c>
      <c r="E1804" s="160" t="s">
        <v>2539</v>
      </c>
      <c r="F1804" s="161" t="s">
        <v>2540</v>
      </c>
      <c r="G1804" s="162" t="s">
        <v>470</v>
      </c>
      <c r="H1804" s="163">
        <v>14</v>
      </c>
      <c r="I1804" s="322">
        <v>0</v>
      </c>
      <c r="J1804" s="164">
        <f>ROUND(I1804*H1804,2)</f>
        <v>0</v>
      </c>
      <c r="K1804" s="161" t="s">
        <v>150</v>
      </c>
      <c r="L1804" s="34"/>
      <c r="M1804" s="165" t="s">
        <v>3</v>
      </c>
      <c r="N1804" s="166" t="s">
        <v>44</v>
      </c>
      <c r="O1804" s="35"/>
      <c r="P1804" s="167">
        <f>O1804*H1804</f>
        <v>0</v>
      </c>
      <c r="Q1804" s="167">
        <v>0</v>
      </c>
      <c r="R1804" s="167">
        <f>Q1804*H1804</f>
        <v>0</v>
      </c>
      <c r="S1804" s="167">
        <v>0</v>
      </c>
      <c r="T1804" s="168">
        <f>S1804*H1804</f>
        <v>0</v>
      </c>
      <c r="AR1804" s="18" t="s">
        <v>2513</v>
      </c>
      <c r="AT1804" s="18" t="s">
        <v>146</v>
      </c>
      <c r="AU1804" s="18" t="s">
        <v>152</v>
      </c>
      <c r="AY1804" s="18" t="s">
        <v>143</v>
      </c>
      <c r="BE1804" s="169">
        <f>IF(N1804="základní",J1804,0)</f>
        <v>0</v>
      </c>
      <c r="BF1804" s="169">
        <f>IF(N1804="snížená",J1804,0)</f>
        <v>0</v>
      </c>
      <c r="BG1804" s="169">
        <f>IF(N1804="zákl. přenesená",J1804,0)</f>
        <v>0</v>
      </c>
      <c r="BH1804" s="169">
        <f>IF(N1804="sníž. přenesená",J1804,0)</f>
        <v>0</v>
      </c>
      <c r="BI1804" s="169">
        <f>IF(N1804="nulová",J1804,0)</f>
        <v>0</v>
      </c>
      <c r="BJ1804" s="18" t="s">
        <v>152</v>
      </c>
      <c r="BK1804" s="169">
        <f>ROUND(I1804*H1804,2)</f>
        <v>0</v>
      </c>
      <c r="BL1804" s="18" t="s">
        <v>2513</v>
      </c>
      <c r="BM1804" s="18" t="s">
        <v>2541</v>
      </c>
    </row>
    <row r="1805" spans="2:65" s="11" customFormat="1" x14ac:dyDescent="0.3">
      <c r="B1805" s="170"/>
      <c r="D1805" s="171" t="s">
        <v>154</v>
      </c>
      <c r="E1805" s="172" t="s">
        <v>3</v>
      </c>
      <c r="F1805" s="173" t="s">
        <v>2542</v>
      </c>
      <c r="H1805" s="174" t="s">
        <v>3</v>
      </c>
      <c r="I1805" s="175"/>
      <c r="L1805" s="170"/>
      <c r="M1805" s="176"/>
      <c r="N1805" s="177"/>
      <c r="O1805" s="177"/>
      <c r="P1805" s="177"/>
      <c r="Q1805" s="177"/>
      <c r="R1805" s="177"/>
      <c r="S1805" s="177"/>
      <c r="T1805" s="178"/>
      <c r="AT1805" s="174" t="s">
        <v>154</v>
      </c>
      <c r="AU1805" s="174" t="s">
        <v>152</v>
      </c>
      <c r="AV1805" s="11" t="s">
        <v>23</v>
      </c>
      <c r="AW1805" s="11" t="s">
        <v>36</v>
      </c>
      <c r="AX1805" s="11" t="s">
        <v>72</v>
      </c>
      <c r="AY1805" s="174" t="s">
        <v>143</v>
      </c>
    </row>
    <row r="1806" spans="2:65" s="11" customFormat="1" x14ac:dyDescent="0.3">
      <c r="B1806" s="170"/>
      <c r="D1806" s="171" t="s">
        <v>154</v>
      </c>
      <c r="E1806" s="172" t="s">
        <v>3</v>
      </c>
      <c r="F1806" s="173" t="s">
        <v>2543</v>
      </c>
      <c r="H1806" s="174" t="s">
        <v>3</v>
      </c>
      <c r="I1806" s="175"/>
      <c r="L1806" s="170"/>
      <c r="M1806" s="176"/>
      <c r="N1806" s="177"/>
      <c r="O1806" s="177"/>
      <c r="P1806" s="177"/>
      <c r="Q1806" s="177"/>
      <c r="R1806" s="177"/>
      <c r="S1806" s="177"/>
      <c r="T1806" s="178"/>
      <c r="AT1806" s="174" t="s">
        <v>154</v>
      </c>
      <c r="AU1806" s="174" t="s">
        <v>152</v>
      </c>
      <c r="AV1806" s="11" t="s">
        <v>23</v>
      </c>
      <c r="AW1806" s="11" t="s">
        <v>36</v>
      </c>
      <c r="AX1806" s="11" t="s">
        <v>72</v>
      </c>
      <c r="AY1806" s="174" t="s">
        <v>143</v>
      </c>
    </row>
    <row r="1807" spans="2:65" s="12" customFormat="1" x14ac:dyDescent="0.3">
      <c r="B1807" s="179"/>
      <c r="D1807" s="171" t="s">
        <v>154</v>
      </c>
      <c r="E1807" s="180" t="s">
        <v>3</v>
      </c>
      <c r="F1807" s="181" t="s">
        <v>178</v>
      </c>
      <c r="H1807" s="182">
        <v>6</v>
      </c>
      <c r="I1807" s="183"/>
      <c r="L1807" s="179"/>
      <c r="M1807" s="184"/>
      <c r="N1807" s="185"/>
      <c r="O1807" s="185"/>
      <c r="P1807" s="185"/>
      <c r="Q1807" s="185"/>
      <c r="R1807" s="185"/>
      <c r="S1807" s="185"/>
      <c r="T1807" s="186"/>
      <c r="AT1807" s="180" t="s">
        <v>154</v>
      </c>
      <c r="AU1807" s="180" t="s">
        <v>152</v>
      </c>
      <c r="AV1807" s="12" t="s">
        <v>152</v>
      </c>
      <c r="AW1807" s="12" t="s">
        <v>36</v>
      </c>
      <c r="AX1807" s="12" t="s">
        <v>72</v>
      </c>
      <c r="AY1807" s="180" t="s">
        <v>143</v>
      </c>
    </row>
    <row r="1808" spans="2:65" s="11" customFormat="1" x14ac:dyDescent="0.3">
      <c r="B1808" s="170"/>
      <c r="D1808" s="171" t="s">
        <v>154</v>
      </c>
      <c r="E1808" s="172" t="s">
        <v>3</v>
      </c>
      <c r="F1808" s="173" t="s">
        <v>2544</v>
      </c>
      <c r="H1808" s="174" t="s">
        <v>3</v>
      </c>
      <c r="I1808" s="175"/>
      <c r="L1808" s="170"/>
      <c r="M1808" s="176"/>
      <c r="N1808" s="177"/>
      <c r="O1808" s="177"/>
      <c r="P1808" s="177"/>
      <c r="Q1808" s="177"/>
      <c r="R1808" s="177"/>
      <c r="S1808" s="177"/>
      <c r="T1808" s="178"/>
      <c r="AT1808" s="174" t="s">
        <v>154</v>
      </c>
      <c r="AU1808" s="174" t="s">
        <v>152</v>
      </c>
      <c r="AV1808" s="11" t="s">
        <v>23</v>
      </c>
      <c r="AW1808" s="11" t="s">
        <v>36</v>
      </c>
      <c r="AX1808" s="11" t="s">
        <v>72</v>
      </c>
      <c r="AY1808" s="174" t="s">
        <v>143</v>
      </c>
    </row>
    <row r="1809" spans="2:65" s="12" customFormat="1" x14ac:dyDescent="0.3">
      <c r="B1809" s="179"/>
      <c r="D1809" s="171" t="s">
        <v>154</v>
      </c>
      <c r="E1809" s="180" t="s">
        <v>3</v>
      </c>
      <c r="F1809" s="181" t="s">
        <v>178</v>
      </c>
      <c r="H1809" s="182">
        <v>6</v>
      </c>
      <c r="I1809" s="183"/>
      <c r="L1809" s="179"/>
      <c r="M1809" s="184"/>
      <c r="N1809" s="185"/>
      <c r="O1809" s="185"/>
      <c r="P1809" s="185"/>
      <c r="Q1809" s="185"/>
      <c r="R1809" s="185"/>
      <c r="S1809" s="185"/>
      <c r="T1809" s="186"/>
      <c r="AT1809" s="180" t="s">
        <v>154</v>
      </c>
      <c r="AU1809" s="180" t="s">
        <v>152</v>
      </c>
      <c r="AV1809" s="12" t="s">
        <v>152</v>
      </c>
      <c r="AW1809" s="12" t="s">
        <v>36</v>
      </c>
      <c r="AX1809" s="12" t="s">
        <v>72</v>
      </c>
      <c r="AY1809" s="180" t="s">
        <v>143</v>
      </c>
    </row>
    <row r="1810" spans="2:65" s="11" customFormat="1" x14ac:dyDescent="0.3">
      <c r="B1810" s="170"/>
      <c r="D1810" s="171" t="s">
        <v>154</v>
      </c>
      <c r="E1810" s="172" t="s">
        <v>3</v>
      </c>
      <c r="F1810" s="173" t="s">
        <v>2545</v>
      </c>
      <c r="H1810" s="174" t="s">
        <v>3</v>
      </c>
      <c r="I1810" s="175"/>
      <c r="L1810" s="170"/>
      <c r="M1810" s="176"/>
      <c r="N1810" s="177"/>
      <c r="O1810" s="177"/>
      <c r="P1810" s="177"/>
      <c r="Q1810" s="177"/>
      <c r="R1810" s="177"/>
      <c r="S1810" s="177"/>
      <c r="T1810" s="178"/>
      <c r="AT1810" s="174" t="s">
        <v>154</v>
      </c>
      <c r="AU1810" s="174" t="s">
        <v>152</v>
      </c>
      <c r="AV1810" s="11" t="s">
        <v>23</v>
      </c>
      <c r="AW1810" s="11" t="s">
        <v>36</v>
      </c>
      <c r="AX1810" s="11" t="s">
        <v>72</v>
      </c>
      <c r="AY1810" s="174" t="s">
        <v>143</v>
      </c>
    </row>
    <row r="1811" spans="2:65" s="12" customFormat="1" x14ac:dyDescent="0.3">
      <c r="B1811" s="179"/>
      <c r="D1811" s="171" t="s">
        <v>154</v>
      </c>
      <c r="E1811" s="180" t="s">
        <v>3</v>
      </c>
      <c r="F1811" s="181" t="s">
        <v>152</v>
      </c>
      <c r="H1811" s="182">
        <v>2</v>
      </c>
      <c r="I1811" s="183"/>
      <c r="L1811" s="179"/>
      <c r="M1811" s="184"/>
      <c r="N1811" s="185"/>
      <c r="O1811" s="185"/>
      <c r="P1811" s="185"/>
      <c r="Q1811" s="185"/>
      <c r="R1811" s="185"/>
      <c r="S1811" s="185"/>
      <c r="T1811" s="186"/>
      <c r="AT1811" s="180" t="s">
        <v>154</v>
      </c>
      <c r="AU1811" s="180" t="s">
        <v>152</v>
      </c>
      <c r="AV1811" s="12" t="s">
        <v>152</v>
      </c>
      <c r="AW1811" s="12" t="s">
        <v>36</v>
      </c>
      <c r="AX1811" s="12" t="s">
        <v>72</v>
      </c>
      <c r="AY1811" s="180" t="s">
        <v>143</v>
      </c>
    </row>
    <row r="1812" spans="2:65" s="13" customFormat="1" x14ac:dyDescent="0.3">
      <c r="B1812" s="187"/>
      <c r="D1812" s="188" t="s">
        <v>154</v>
      </c>
      <c r="E1812" s="189" t="s">
        <v>3</v>
      </c>
      <c r="F1812" s="190" t="s">
        <v>159</v>
      </c>
      <c r="H1812" s="191">
        <v>14</v>
      </c>
      <c r="I1812" s="192"/>
      <c r="L1812" s="187"/>
      <c r="M1812" s="193"/>
      <c r="N1812" s="194"/>
      <c r="O1812" s="194"/>
      <c r="P1812" s="194"/>
      <c r="Q1812" s="194"/>
      <c r="R1812" s="194"/>
      <c r="S1812" s="194"/>
      <c r="T1812" s="195"/>
      <c r="AT1812" s="196" t="s">
        <v>154</v>
      </c>
      <c r="AU1812" s="196" t="s">
        <v>152</v>
      </c>
      <c r="AV1812" s="13" t="s">
        <v>151</v>
      </c>
      <c r="AW1812" s="13" t="s">
        <v>36</v>
      </c>
      <c r="AX1812" s="13" t="s">
        <v>23</v>
      </c>
      <c r="AY1812" s="196" t="s">
        <v>143</v>
      </c>
    </row>
    <row r="1813" spans="2:65" s="1" customFormat="1" ht="22.5" customHeight="1" x14ac:dyDescent="0.3">
      <c r="B1813" s="158"/>
      <c r="C1813" s="211" t="s">
        <v>2546</v>
      </c>
      <c r="D1813" s="211" t="s">
        <v>295</v>
      </c>
      <c r="E1813" s="212" t="s">
        <v>2547</v>
      </c>
      <c r="F1813" s="213" t="s">
        <v>2548</v>
      </c>
      <c r="G1813" s="214" t="s">
        <v>402</v>
      </c>
      <c r="H1813" s="215">
        <v>28.5</v>
      </c>
      <c r="I1813" s="325">
        <v>0</v>
      </c>
      <c r="J1813" s="216">
        <f>ROUND(I1813*H1813,2)</f>
        <v>0</v>
      </c>
      <c r="K1813" s="213" t="s">
        <v>3</v>
      </c>
      <c r="L1813" s="217"/>
      <c r="M1813" s="218" t="s">
        <v>3</v>
      </c>
      <c r="N1813" s="219" t="s">
        <v>44</v>
      </c>
      <c r="O1813" s="35"/>
      <c r="P1813" s="167">
        <f>O1813*H1813</f>
        <v>0</v>
      </c>
      <c r="Q1813" s="167">
        <v>3.0000000000000001E-3</v>
      </c>
      <c r="R1813" s="167">
        <f>Q1813*H1813</f>
        <v>8.5500000000000007E-2</v>
      </c>
      <c r="S1813" s="167">
        <v>0</v>
      </c>
      <c r="T1813" s="168">
        <f>S1813*H1813</f>
        <v>0</v>
      </c>
      <c r="AR1813" s="18" t="s">
        <v>2513</v>
      </c>
      <c r="AT1813" s="18" t="s">
        <v>295</v>
      </c>
      <c r="AU1813" s="18" t="s">
        <v>152</v>
      </c>
      <c r="AY1813" s="18" t="s">
        <v>143</v>
      </c>
      <c r="BE1813" s="169">
        <f>IF(N1813="základní",J1813,0)</f>
        <v>0</v>
      </c>
      <c r="BF1813" s="169">
        <f>IF(N1813="snížená",J1813,0)</f>
        <v>0</v>
      </c>
      <c r="BG1813" s="169">
        <f>IF(N1813="zákl. přenesená",J1813,0)</f>
        <v>0</v>
      </c>
      <c r="BH1813" s="169">
        <f>IF(N1813="sníž. přenesená",J1813,0)</f>
        <v>0</v>
      </c>
      <c r="BI1813" s="169">
        <f>IF(N1813="nulová",J1813,0)</f>
        <v>0</v>
      </c>
      <c r="BJ1813" s="18" t="s">
        <v>152</v>
      </c>
      <c r="BK1813" s="169">
        <f>ROUND(I1813*H1813,2)</f>
        <v>0</v>
      </c>
      <c r="BL1813" s="18" t="s">
        <v>2513</v>
      </c>
      <c r="BM1813" s="18" t="s">
        <v>2549</v>
      </c>
    </row>
    <row r="1814" spans="2:65" s="11" customFormat="1" x14ac:dyDescent="0.3">
      <c r="B1814" s="170"/>
      <c r="D1814" s="171" t="s">
        <v>154</v>
      </c>
      <c r="E1814" s="172" t="s">
        <v>3</v>
      </c>
      <c r="F1814" s="173" t="s">
        <v>2543</v>
      </c>
      <c r="H1814" s="174" t="s">
        <v>3</v>
      </c>
      <c r="I1814" s="175"/>
      <c r="L1814" s="170"/>
      <c r="M1814" s="176"/>
      <c r="N1814" s="177"/>
      <c r="O1814" s="177"/>
      <c r="P1814" s="177"/>
      <c r="Q1814" s="177"/>
      <c r="R1814" s="177"/>
      <c r="S1814" s="177"/>
      <c r="T1814" s="178"/>
      <c r="AT1814" s="174" t="s">
        <v>154</v>
      </c>
      <c r="AU1814" s="174" t="s">
        <v>152</v>
      </c>
      <c r="AV1814" s="11" t="s">
        <v>23</v>
      </c>
      <c r="AW1814" s="11" t="s">
        <v>36</v>
      </c>
      <c r="AX1814" s="11" t="s">
        <v>72</v>
      </c>
      <c r="AY1814" s="174" t="s">
        <v>143</v>
      </c>
    </row>
    <row r="1815" spans="2:65" s="12" customFormat="1" x14ac:dyDescent="0.3">
      <c r="B1815" s="179"/>
      <c r="D1815" s="171" t="s">
        <v>154</v>
      </c>
      <c r="E1815" s="180" t="s">
        <v>3</v>
      </c>
      <c r="F1815" s="181" t="s">
        <v>2550</v>
      </c>
      <c r="H1815" s="182">
        <v>12.6</v>
      </c>
      <c r="I1815" s="183"/>
      <c r="L1815" s="179"/>
      <c r="M1815" s="184"/>
      <c r="N1815" s="185"/>
      <c r="O1815" s="185"/>
      <c r="P1815" s="185"/>
      <c r="Q1815" s="185"/>
      <c r="R1815" s="185"/>
      <c r="S1815" s="185"/>
      <c r="T1815" s="186"/>
      <c r="AT1815" s="180" t="s">
        <v>154</v>
      </c>
      <c r="AU1815" s="180" t="s">
        <v>152</v>
      </c>
      <c r="AV1815" s="12" t="s">
        <v>152</v>
      </c>
      <c r="AW1815" s="12" t="s">
        <v>36</v>
      </c>
      <c r="AX1815" s="12" t="s">
        <v>72</v>
      </c>
      <c r="AY1815" s="180" t="s">
        <v>143</v>
      </c>
    </row>
    <row r="1816" spans="2:65" s="11" customFormat="1" x14ac:dyDescent="0.3">
      <c r="B1816" s="170"/>
      <c r="D1816" s="171" t="s">
        <v>154</v>
      </c>
      <c r="E1816" s="172" t="s">
        <v>3</v>
      </c>
      <c r="F1816" s="173" t="s">
        <v>2544</v>
      </c>
      <c r="H1816" s="174" t="s">
        <v>3</v>
      </c>
      <c r="I1816" s="175"/>
      <c r="L1816" s="170"/>
      <c r="M1816" s="176"/>
      <c r="N1816" s="177"/>
      <c r="O1816" s="177"/>
      <c r="P1816" s="177"/>
      <c r="Q1816" s="177"/>
      <c r="R1816" s="177"/>
      <c r="S1816" s="177"/>
      <c r="T1816" s="178"/>
      <c r="AT1816" s="174" t="s">
        <v>154</v>
      </c>
      <c r="AU1816" s="174" t="s">
        <v>152</v>
      </c>
      <c r="AV1816" s="11" t="s">
        <v>23</v>
      </c>
      <c r="AW1816" s="11" t="s">
        <v>36</v>
      </c>
      <c r="AX1816" s="11" t="s">
        <v>72</v>
      </c>
      <c r="AY1816" s="174" t="s">
        <v>143</v>
      </c>
    </row>
    <row r="1817" spans="2:65" s="12" customFormat="1" x14ac:dyDescent="0.3">
      <c r="B1817" s="179"/>
      <c r="D1817" s="171" t="s">
        <v>154</v>
      </c>
      <c r="E1817" s="180" t="s">
        <v>3</v>
      </c>
      <c r="F1817" s="181" t="s">
        <v>2551</v>
      </c>
      <c r="H1817" s="182">
        <v>11.25</v>
      </c>
      <c r="I1817" s="183"/>
      <c r="L1817" s="179"/>
      <c r="M1817" s="184"/>
      <c r="N1817" s="185"/>
      <c r="O1817" s="185"/>
      <c r="P1817" s="185"/>
      <c r="Q1817" s="185"/>
      <c r="R1817" s="185"/>
      <c r="S1817" s="185"/>
      <c r="T1817" s="186"/>
      <c r="AT1817" s="180" t="s">
        <v>154</v>
      </c>
      <c r="AU1817" s="180" t="s">
        <v>152</v>
      </c>
      <c r="AV1817" s="12" t="s">
        <v>152</v>
      </c>
      <c r="AW1817" s="12" t="s">
        <v>36</v>
      </c>
      <c r="AX1817" s="12" t="s">
        <v>72</v>
      </c>
      <c r="AY1817" s="180" t="s">
        <v>143</v>
      </c>
    </row>
    <row r="1818" spans="2:65" s="11" customFormat="1" x14ac:dyDescent="0.3">
      <c r="B1818" s="170"/>
      <c r="D1818" s="171" t="s">
        <v>154</v>
      </c>
      <c r="E1818" s="172" t="s">
        <v>3</v>
      </c>
      <c r="F1818" s="173" t="s">
        <v>2545</v>
      </c>
      <c r="H1818" s="174" t="s">
        <v>3</v>
      </c>
      <c r="I1818" s="175"/>
      <c r="L1818" s="170"/>
      <c r="M1818" s="176"/>
      <c r="N1818" s="177"/>
      <c r="O1818" s="177"/>
      <c r="P1818" s="177"/>
      <c r="Q1818" s="177"/>
      <c r="R1818" s="177"/>
      <c r="S1818" s="177"/>
      <c r="T1818" s="178"/>
      <c r="AT1818" s="174" t="s">
        <v>154</v>
      </c>
      <c r="AU1818" s="174" t="s">
        <v>152</v>
      </c>
      <c r="AV1818" s="11" t="s">
        <v>23</v>
      </c>
      <c r="AW1818" s="11" t="s">
        <v>36</v>
      </c>
      <c r="AX1818" s="11" t="s">
        <v>72</v>
      </c>
      <c r="AY1818" s="174" t="s">
        <v>143</v>
      </c>
    </row>
    <row r="1819" spans="2:65" s="12" customFormat="1" x14ac:dyDescent="0.3">
      <c r="B1819" s="179"/>
      <c r="D1819" s="171" t="s">
        <v>154</v>
      </c>
      <c r="E1819" s="180" t="s">
        <v>3</v>
      </c>
      <c r="F1819" s="181" t="s">
        <v>2552</v>
      </c>
      <c r="H1819" s="182">
        <v>4.2</v>
      </c>
      <c r="I1819" s="183"/>
      <c r="L1819" s="179"/>
      <c r="M1819" s="184"/>
      <c r="N1819" s="185"/>
      <c r="O1819" s="185"/>
      <c r="P1819" s="185"/>
      <c r="Q1819" s="185"/>
      <c r="R1819" s="185"/>
      <c r="S1819" s="185"/>
      <c r="T1819" s="186"/>
      <c r="AT1819" s="180" t="s">
        <v>154</v>
      </c>
      <c r="AU1819" s="180" t="s">
        <v>152</v>
      </c>
      <c r="AV1819" s="12" t="s">
        <v>152</v>
      </c>
      <c r="AW1819" s="12" t="s">
        <v>36</v>
      </c>
      <c r="AX1819" s="12" t="s">
        <v>72</v>
      </c>
      <c r="AY1819" s="180" t="s">
        <v>143</v>
      </c>
    </row>
    <row r="1820" spans="2:65" s="12" customFormat="1" x14ac:dyDescent="0.3">
      <c r="B1820" s="179"/>
      <c r="D1820" s="171" t="s">
        <v>154</v>
      </c>
      <c r="E1820" s="180" t="s">
        <v>3</v>
      </c>
      <c r="F1820" s="181" t="s">
        <v>2553</v>
      </c>
      <c r="H1820" s="182">
        <v>0.45</v>
      </c>
      <c r="I1820" s="183"/>
      <c r="L1820" s="179"/>
      <c r="M1820" s="184"/>
      <c r="N1820" s="185"/>
      <c r="O1820" s="185"/>
      <c r="P1820" s="185"/>
      <c r="Q1820" s="185"/>
      <c r="R1820" s="185"/>
      <c r="S1820" s="185"/>
      <c r="T1820" s="186"/>
      <c r="AT1820" s="180" t="s">
        <v>154</v>
      </c>
      <c r="AU1820" s="180" t="s">
        <v>152</v>
      </c>
      <c r="AV1820" s="12" t="s">
        <v>152</v>
      </c>
      <c r="AW1820" s="12" t="s">
        <v>36</v>
      </c>
      <c r="AX1820" s="12" t="s">
        <v>72</v>
      </c>
      <c r="AY1820" s="180" t="s">
        <v>143</v>
      </c>
    </row>
    <row r="1821" spans="2:65" s="13" customFormat="1" x14ac:dyDescent="0.3">
      <c r="B1821" s="187"/>
      <c r="D1821" s="188" t="s">
        <v>154</v>
      </c>
      <c r="E1821" s="189" t="s">
        <v>3</v>
      </c>
      <c r="F1821" s="190" t="s">
        <v>159</v>
      </c>
      <c r="H1821" s="191">
        <v>28.5</v>
      </c>
      <c r="I1821" s="192"/>
      <c r="L1821" s="187"/>
      <c r="M1821" s="193"/>
      <c r="N1821" s="194"/>
      <c r="O1821" s="194"/>
      <c r="P1821" s="194"/>
      <c r="Q1821" s="194"/>
      <c r="R1821" s="194"/>
      <c r="S1821" s="194"/>
      <c r="T1821" s="195"/>
      <c r="AT1821" s="196" t="s">
        <v>154</v>
      </c>
      <c r="AU1821" s="196" t="s">
        <v>152</v>
      </c>
      <c r="AV1821" s="13" t="s">
        <v>151</v>
      </c>
      <c r="AW1821" s="13" t="s">
        <v>36</v>
      </c>
      <c r="AX1821" s="13" t="s">
        <v>23</v>
      </c>
      <c r="AY1821" s="196" t="s">
        <v>143</v>
      </c>
    </row>
    <row r="1822" spans="2:65" s="1" customFormat="1" ht="22.5" customHeight="1" x14ac:dyDescent="0.3">
      <c r="B1822" s="158"/>
      <c r="C1822" s="211" t="s">
        <v>2554</v>
      </c>
      <c r="D1822" s="211" t="s">
        <v>295</v>
      </c>
      <c r="E1822" s="212" t="s">
        <v>2555</v>
      </c>
      <c r="F1822" s="213" t="s">
        <v>2556</v>
      </c>
      <c r="G1822" s="214" t="s">
        <v>470</v>
      </c>
      <c r="H1822" s="215">
        <v>28</v>
      </c>
      <c r="I1822" s="325">
        <v>0</v>
      </c>
      <c r="J1822" s="216">
        <f>ROUND(I1822*H1822,2)</f>
        <v>0</v>
      </c>
      <c r="K1822" s="213" t="s">
        <v>150</v>
      </c>
      <c r="L1822" s="217"/>
      <c r="M1822" s="218" t="s">
        <v>3</v>
      </c>
      <c r="N1822" s="219" t="s">
        <v>44</v>
      </c>
      <c r="O1822" s="35"/>
      <c r="P1822" s="167">
        <f>O1822*H1822</f>
        <v>0</v>
      </c>
      <c r="Q1822" s="167">
        <v>6.0000000000000002E-5</v>
      </c>
      <c r="R1822" s="167">
        <f>Q1822*H1822</f>
        <v>1.6800000000000001E-3</v>
      </c>
      <c r="S1822" s="167">
        <v>0</v>
      </c>
      <c r="T1822" s="168">
        <f>S1822*H1822</f>
        <v>0</v>
      </c>
      <c r="AR1822" s="18" t="s">
        <v>2513</v>
      </c>
      <c r="AT1822" s="18" t="s">
        <v>295</v>
      </c>
      <c r="AU1822" s="18" t="s">
        <v>152</v>
      </c>
      <c r="AY1822" s="18" t="s">
        <v>143</v>
      </c>
      <c r="BE1822" s="169">
        <f>IF(N1822="základní",J1822,0)</f>
        <v>0</v>
      </c>
      <c r="BF1822" s="169">
        <f>IF(N1822="snížená",J1822,0)</f>
        <v>0</v>
      </c>
      <c r="BG1822" s="169">
        <f>IF(N1822="zákl. přenesená",J1822,0)</f>
        <v>0</v>
      </c>
      <c r="BH1822" s="169">
        <f>IF(N1822="sníž. přenesená",J1822,0)</f>
        <v>0</v>
      </c>
      <c r="BI1822" s="169">
        <f>IF(N1822="nulová",J1822,0)</f>
        <v>0</v>
      </c>
      <c r="BJ1822" s="18" t="s">
        <v>152</v>
      </c>
      <c r="BK1822" s="169">
        <f>ROUND(I1822*H1822,2)</f>
        <v>0</v>
      </c>
      <c r="BL1822" s="18" t="s">
        <v>2513</v>
      </c>
      <c r="BM1822" s="18" t="s">
        <v>2557</v>
      </c>
    </row>
    <row r="1823" spans="2:65" s="1" customFormat="1" ht="57" customHeight="1" x14ac:dyDescent="0.3">
      <c r="B1823" s="158"/>
      <c r="C1823" s="211" t="s">
        <v>2558</v>
      </c>
      <c r="D1823" s="211" t="s">
        <v>295</v>
      </c>
      <c r="E1823" s="212" t="s">
        <v>2559</v>
      </c>
      <c r="F1823" s="213" t="s">
        <v>2560</v>
      </c>
      <c r="G1823" s="214" t="s">
        <v>470</v>
      </c>
      <c r="H1823" s="215">
        <v>6</v>
      </c>
      <c r="I1823" s="325">
        <v>0</v>
      </c>
      <c r="J1823" s="216">
        <f>ROUND(I1823*H1823,2)</f>
        <v>0</v>
      </c>
      <c r="K1823" s="213" t="s">
        <v>3</v>
      </c>
      <c r="L1823" s="217"/>
      <c r="M1823" s="218" t="s">
        <v>3</v>
      </c>
      <c r="N1823" s="219" t="s">
        <v>44</v>
      </c>
      <c r="O1823" s="35"/>
      <c r="P1823" s="167">
        <f>O1823*H1823</f>
        <v>0</v>
      </c>
      <c r="Q1823" s="167">
        <v>0</v>
      </c>
      <c r="R1823" s="167">
        <f>Q1823*H1823</f>
        <v>0</v>
      </c>
      <c r="S1823" s="167">
        <v>0</v>
      </c>
      <c r="T1823" s="168">
        <f>S1823*H1823</f>
        <v>0</v>
      </c>
      <c r="AR1823" s="18" t="s">
        <v>2513</v>
      </c>
      <c r="AT1823" s="18" t="s">
        <v>295</v>
      </c>
      <c r="AU1823" s="18" t="s">
        <v>152</v>
      </c>
      <c r="AY1823" s="18" t="s">
        <v>143</v>
      </c>
      <c r="BE1823" s="169">
        <f>IF(N1823="základní",J1823,0)</f>
        <v>0</v>
      </c>
      <c r="BF1823" s="169">
        <f>IF(N1823="snížená",J1823,0)</f>
        <v>0</v>
      </c>
      <c r="BG1823" s="169">
        <f>IF(N1823="zákl. přenesená",J1823,0)</f>
        <v>0</v>
      </c>
      <c r="BH1823" s="169">
        <f>IF(N1823="sníž. přenesená",J1823,0)</f>
        <v>0</v>
      </c>
      <c r="BI1823" s="169">
        <f>IF(N1823="nulová",J1823,0)</f>
        <v>0</v>
      </c>
      <c r="BJ1823" s="18" t="s">
        <v>152</v>
      </c>
      <c r="BK1823" s="169">
        <f>ROUND(I1823*H1823,2)</f>
        <v>0</v>
      </c>
      <c r="BL1823" s="18" t="s">
        <v>2513</v>
      </c>
      <c r="BM1823" s="18" t="s">
        <v>2561</v>
      </c>
    </row>
    <row r="1824" spans="2:65" s="11" customFormat="1" x14ac:dyDescent="0.3">
      <c r="B1824" s="170"/>
      <c r="D1824" s="171" t="s">
        <v>154</v>
      </c>
      <c r="E1824" s="172" t="s">
        <v>3</v>
      </c>
      <c r="F1824" s="173" t="s">
        <v>2562</v>
      </c>
      <c r="H1824" s="174" t="s">
        <v>3</v>
      </c>
      <c r="I1824" s="175"/>
      <c r="L1824" s="170"/>
      <c r="M1824" s="176"/>
      <c r="N1824" s="177"/>
      <c r="O1824" s="177"/>
      <c r="P1824" s="177"/>
      <c r="Q1824" s="177"/>
      <c r="R1824" s="177"/>
      <c r="S1824" s="177"/>
      <c r="T1824" s="178"/>
      <c r="AT1824" s="174" t="s">
        <v>154</v>
      </c>
      <c r="AU1824" s="174" t="s">
        <v>152</v>
      </c>
      <c r="AV1824" s="11" t="s">
        <v>23</v>
      </c>
      <c r="AW1824" s="11" t="s">
        <v>36</v>
      </c>
      <c r="AX1824" s="11" t="s">
        <v>72</v>
      </c>
      <c r="AY1824" s="174" t="s">
        <v>143</v>
      </c>
    </row>
    <row r="1825" spans="2:65" s="11" customFormat="1" x14ac:dyDescent="0.3">
      <c r="B1825" s="170"/>
      <c r="D1825" s="171" t="s">
        <v>154</v>
      </c>
      <c r="E1825" s="172" t="s">
        <v>3</v>
      </c>
      <c r="F1825" s="173" t="s">
        <v>2563</v>
      </c>
      <c r="H1825" s="174" t="s">
        <v>3</v>
      </c>
      <c r="I1825" s="175"/>
      <c r="L1825" s="170"/>
      <c r="M1825" s="176"/>
      <c r="N1825" s="177"/>
      <c r="O1825" s="177"/>
      <c r="P1825" s="177"/>
      <c r="Q1825" s="177"/>
      <c r="R1825" s="177"/>
      <c r="S1825" s="177"/>
      <c r="T1825" s="178"/>
      <c r="AT1825" s="174" t="s">
        <v>154</v>
      </c>
      <c r="AU1825" s="174" t="s">
        <v>152</v>
      </c>
      <c r="AV1825" s="11" t="s">
        <v>23</v>
      </c>
      <c r="AW1825" s="11" t="s">
        <v>36</v>
      </c>
      <c r="AX1825" s="11" t="s">
        <v>72</v>
      </c>
      <c r="AY1825" s="174" t="s">
        <v>143</v>
      </c>
    </row>
    <row r="1826" spans="2:65" s="11" customFormat="1" x14ac:dyDescent="0.3">
      <c r="B1826" s="170"/>
      <c r="D1826" s="171" t="s">
        <v>154</v>
      </c>
      <c r="E1826" s="172" t="s">
        <v>3</v>
      </c>
      <c r="F1826" s="173" t="s">
        <v>1065</v>
      </c>
      <c r="H1826" s="174" t="s">
        <v>3</v>
      </c>
      <c r="I1826" s="175"/>
      <c r="L1826" s="170"/>
      <c r="M1826" s="176"/>
      <c r="N1826" s="177"/>
      <c r="O1826" s="177"/>
      <c r="P1826" s="177"/>
      <c r="Q1826" s="177"/>
      <c r="R1826" s="177"/>
      <c r="S1826" s="177"/>
      <c r="T1826" s="178"/>
      <c r="AT1826" s="174" t="s">
        <v>154</v>
      </c>
      <c r="AU1826" s="174" t="s">
        <v>152</v>
      </c>
      <c r="AV1826" s="11" t="s">
        <v>23</v>
      </c>
      <c r="AW1826" s="11" t="s">
        <v>36</v>
      </c>
      <c r="AX1826" s="11" t="s">
        <v>72</v>
      </c>
      <c r="AY1826" s="174" t="s">
        <v>143</v>
      </c>
    </row>
    <row r="1827" spans="2:65" s="12" customFormat="1" x14ac:dyDescent="0.3">
      <c r="B1827" s="179"/>
      <c r="D1827" s="171" t="s">
        <v>154</v>
      </c>
      <c r="E1827" s="180" t="s">
        <v>3</v>
      </c>
      <c r="F1827" s="181" t="s">
        <v>163</v>
      </c>
      <c r="H1827" s="182">
        <v>3</v>
      </c>
      <c r="I1827" s="183"/>
      <c r="L1827" s="179"/>
      <c r="M1827" s="184"/>
      <c r="N1827" s="185"/>
      <c r="O1827" s="185"/>
      <c r="P1827" s="185"/>
      <c r="Q1827" s="185"/>
      <c r="R1827" s="185"/>
      <c r="S1827" s="185"/>
      <c r="T1827" s="186"/>
      <c r="AT1827" s="180" t="s">
        <v>154</v>
      </c>
      <c r="AU1827" s="180" t="s">
        <v>152</v>
      </c>
      <c r="AV1827" s="12" t="s">
        <v>152</v>
      </c>
      <c r="AW1827" s="12" t="s">
        <v>36</v>
      </c>
      <c r="AX1827" s="12" t="s">
        <v>72</v>
      </c>
      <c r="AY1827" s="180" t="s">
        <v>143</v>
      </c>
    </row>
    <row r="1828" spans="2:65" s="11" customFormat="1" x14ac:dyDescent="0.3">
      <c r="B1828" s="170"/>
      <c r="D1828" s="171" t="s">
        <v>154</v>
      </c>
      <c r="E1828" s="172" t="s">
        <v>3</v>
      </c>
      <c r="F1828" s="173" t="s">
        <v>1063</v>
      </c>
      <c r="H1828" s="174" t="s">
        <v>3</v>
      </c>
      <c r="I1828" s="175"/>
      <c r="L1828" s="170"/>
      <c r="M1828" s="176"/>
      <c r="N1828" s="177"/>
      <c r="O1828" s="177"/>
      <c r="P1828" s="177"/>
      <c r="Q1828" s="177"/>
      <c r="R1828" s="177"/>
      <c r="S1828" s="177"/>
      <c r="T1828" s="178"/>
      <c r="AT1828" s="174" t="s">
        <v>154</v>
      </c>
      <c r="AU1828" s="174" t="s">
        <v>152</v>
      </c>
      <c r="AV1828" s="11" t="s">
        <v>23</v>
      </c>
      <c r="AW1828" s="11" t="s">
        <v>36</v>
      </c>
      <c r="AX1828" s="11" t="s">
        <v>72</v>
      </c>
      <c r="AY1828" s="174" t="s">
        <v>143</v>
      </c>
    </row>
    <row r="1829" spans="2:65" s="12" customFormat="1" x14ac:dyDescent="0.3">
      <c r="B1829" s="179"/>
      <c r="D1829" s="171" t="s">
        <v>154</v>
      </c>
      <c r="E1829" s="180" t="s">
        <v>3</v>
      </c>
      <c r="F1829" s="181" t="s">
        <v>163</v>
      </c>
      <c r="H1829" s="182">
        <v>3</v>
      </c>
      <c r="I1829" s="183"/>
      <c r="L1829" s="179"/>
      <c r="M1829" s="184"/>
      <c r="N1829" s="185"/>
      <c r="O1829" s="185"/>
      <c r="P1829" s="185"/>
      <c r="Q1829" s="185"/>
      <c r="R1829" s="185"/>
      <c r="S1829" s="185"/>
      <c r="T1829" s="186"/>
      <c r="AT1829" s="180" t="s">
        <v>154</v>
      </c>
      <c r="AU1829" s="180" t="s">
        <v>152</v>
      </c>
      <c r="AV1829" s="12" t="s">
        <v>152</v>
      </c>
      <c r="AW1829" s="12" t="s">
        <v>36</v>
      </c>
      <c r="AX1829" s="12" t="s">
        <v>72</v>
      </c>
      <c r="AY1829" s="180" t="s">
        <v>143</v>
      </c>
    </row>
    <row r="1830" spans="2:65" s="13" customFormat="1" x14ac:dyDescent="0.3">
      <c r="B1830" s="187"/>
      <c r="D1830" s="188" t="s">
        <v>154</v>
      </c>
      <c r="E1830" s="189" t="s">
        <v>3</v>
      </c>
      <c r="F1830" s="190" t="s">
        <v>159</v>
      </c>
      <c r="H1830" s="191">
        <v>6</v>
      </c>
      <c r="I1830" s="192"/>
      <c r="L1830" s="187"/>
      <c r="M1830" s="193"/>
      <c r="N1830" s="194"/>
      <c r="O1830" s="194"/>
      <c r="P1830" s="194"/>
      <c r="Q1830" s="194"/>
      <c r="R1830" s="194"/>
      <c r="S1830" s="194"/>
      <c r="T1830" s="195"/>
      <c r="AT1830" s="196" t="s">
        <v>154</v>
      </c>
      <c r="AU1830" s="196" t="s">
        <v>152</v>
      </c>
      <c r="AV1830" s="13" t="s">
        <v>151</v>
      </c>
      <c r="AW1830" s="13" t="s">
        <v>36</v>
      </c>
      <c r="AX1830" s="13" t="s">
        <v>23</v>
      </c>
      <c r="AY1830" s="196" t="s">
        <v>143</v>
      </c>
    </row>
    <row r="1831" spans="2:65" s="1" customFormat="1" ht="44.25" customHeight="1" x14ac:dyDescent="0.3">
      <c r="B1831" s="158"/>
      <c r="C1831" s="211" t="s">
        <v>2564</v>
      </c>
      <c r="D1831" s="211" t="s">
        <v>295</v>
      </c>
      <c r="E1831" s="212" t="s">
        <v>2565</v>
      </c>
      <c r="F1831" s="213" t="s">
        <v>2566</v>
      </c>
      <c r="G1831" s="214" t="s">
        <v>470</v>
      </c>
      <c r="H1831" s="215">
        <v>6</v>
      </c>
      <c r="I1831" s="325">
        <v>0</v>
      </c>
      <c r="J1831" s="216">
        <f>ROUND(I1831*H1831,2)</f>
        <v>0</v>
      </c>
      <c r="K1831" s="213" t="s">
        <v>3</v>
      </c>
      <c r="L1831" s="217"/>
      <c r="M1831" s="218" t="s">
        <v>3</v>
      </c>
      <c r="N1831" s="219" t="s">
        <v>44</v>
      </c>
      <c r="O1831" s="35"/>
      <c r="P1831" s="167">
        <f>O1831*H1831</f>
        <v>0</v>
      </c>
      <c r="Q1831" s="167">
        <v>0</v>
      </c>
      <c r="R1831" s="167">
        <f>Q1831*H1831</f>
        <v>0</v>
      </c>
      <c r="S1831" s="167">
        <v>0</v>
      </c>
      <c r="T1831" s="168">
        <f>S1831*H1831</f>
        <v>0</v>
      </c>
      <c r="AR1831" s="18" t="s">
        <v>2513</v>
      </c>
      <c r="AT1831" s="18" t="s">
        <v>295</v>
      </c>
      <c r="AU1831" s="18" t="s">
        <v>152</v>
      </c>
      <c r="AY1831" s="18" t="s">
        <v>143</v>
      </c>
      <c r="BE1831" s="169">
        <f>IF(N1831="základní",J1831,0)</f>
        <v>0</v>
      </c>
      <c r="BF1831" s="169">
        <f>IF(N1831="snížená",J1831,0)</f>
        <v>0</v>
      </c>
      <c r="BG1831" s="169">
        <f>IF(N1831="zákl. přenesená",J1831,0)</f>
        <v>0</v>
      </c>
      <c r="BH1831" s="169">
        <f>IF(N1831="sníž. přenesená",J1831,0)</f>
        <v>0</v>
      </c>
      <c r="BI1831" s="169">
        <f>IF(N1831="nulová",J1831,0)</f>
        <v>0</v>
      </c>
      <c r="BJ1831" s="18" t="s">
        <v>152</v>
      </c>
      <c r="BK1831" s="169">
        <f>ROUND(I1831*H1831,2)</f>
        <v>0</v>
      </c>
      <c r="BL1831" s="18" t="s">
        <v>2513</v>
      </c>
      <c r="BM1831" s="18" t="s">
        <v>2567</v>
      </c>
    </row>
    <row r="1832" spans="2:65" s="11" customFormat="1" x14ac:dyDescent="0.3">
      <c r="B1832" s="170"/>
      <c r="D1832" s="171" t="s">
        <v>154</v>
      </c>
      <c r="E1832" s="172" t="s">
        <v>3</v>
      </c>
      <c r="F1832" s="173" t="s">
        <v>2568</v>
      </c>
      <c r="H1832" s="174" t="s">
        <v>3</v>
      </c>
      <c r="I1832" s="175"/>
      <c r="L1832" s="170"/>
      <c r="M1832" s="176"/>
      <c r="N1832" s="177"/>
      <c r="O1832" s="177"/>
      <c r="P1832" s="177"/>
      <c r="Q1832" s="177"/>
      <c r="R1832" s="177"/>
      <c r="S1832" s="177"/>
      <c r="T1832" s="178"/>
      <c r="AT1832" s="174" t="s">
        <v>154</v>
      </c>
      <c r="AU1832" s="174" t="s">
        <v>152</v>
      </c>
      <c r="AV1832" s="11" t="s">
        <v>23</v>
      </c>
      <c r="AW1832" s="11" t="s">
        <v>36</v>
      </c>
      <c r="AX1832" s="11" t="s">
        <v>72</v>
      </c>
      <c r="AY1832" s="174" t="s">
        <v>143</v>
      </c>
    </row>
    <row r="1833" spans="2:65" s="11" customFormat="1" x14ac:dyDescent="0.3">
      <c r="B1833" s="170"/>
      <c r="D1833" s="171" t="s">
        <v>154</v>
      </c>
      <c r="E1833" s="172" t="s">
        <v>3</v>
      </c>
      <c r="F1833" s="173" t="s">
        <v>1065</v>
      </c>
      <c r="H1833" s="174" t="s">
        <v>3</v>
      </c>
      <c r="I1833" s="175"/>
      <c r="L1833" s="170"/>
      <c r="M1833" s="176"/>
      <c r="N1833" s="177"/>
      <c r="O1833" s="177"/>
      <c r="P1833" s="177"/>
      <c r="Q1833" s="177"/>
      <c r="R1833" s="177"/>
      <c r="S1833" s="177"/>
      <c r="T1833" s="178"/>
      <c r="AT1833" s="174" t="s">
        <v>154</v>
      </c>
      <c r="AU1833" s="174" t="s">
        <v>152</v>
      </c>
      <c r="AV1833" s="11" t="s">
        <v>23</v>
      </c>
      <c r="AW1833" s="11" t="s">
        <v>36</v>
      </c>
      <c r="AX1833" s="11" t="s">
        <v>72</v>
      </c>
      <c r="AY1833" s="174" t="s">
        <v>143</v>
      </c>
    </row>
    <row r="1834" spans="2:65" s="12" customFormat="1" x14ac:dyDescent="0.3">
      <c r="B1834" s="179"/>
      <c r="D1834" s="171" t="s">
        <v>154</v>
      </c>
      <c r="E1834" s="180" t="s">
        <v>3</v>
      </c>
      <c r="F1834" s="181" t="s">
        <v>163</v>
      </c>
      <c r="H1834" s="182">
        <v>3</v>
      </c>
      <c r="I1834" s="183"/>
      <c r="L1834" s="179"/>
      <c r="M1834" s="184"/>
      <c r="N1834" s="185"/>
      <c r="O1834" s="185"/>
      <c r="P1834" s="185"/>
      <c r="Q1834" s="185"/>
      <c r="R1834" s="185"/>
      <c r="S1834" s="185"/>
      <c r="T1834" s="186"/>
      <c r="AT1834" s="180" t="s">
        <v>154</v>
      </c>
      <c r="AU1834" s="180" t="s">
        <v>152</v>
      </c>
      <c r="AV1834" s="12" t="s">
        <v>152</v>
      </c>
      <c r="AW1834" s="12" t="s">
        <v>36</v>
      </c>
      <c r="AX1834" s="12" t="s">
        <v>72</v>
      </c>
      <c r="AY1834" s="180" t="s">
        <v>143</v>
      </c>
    </row>
    <row r="1835" spans="2:65" s="11" customFormat="1" x14ac:dyDescent="0.3">
      <c r="B1835" s="170"/>
      <c r="D1835" s="171" t="s">
        <v>154</v>
      </c>
      <c r="E1835" s="172" t="s">
        <v>3</v>
      </c>
      <c r="F1835" s="173" t="s">
        <v>1063</v>
      </c>
      <c r="H1835" s="174" t="s">
        <v>3</v>
      </c>
      <c r="I1835" s="175"/>
      <c r="L1835" s="170"/>
      <c r="M1835" s="176"/>
      <c r="N1835" s="177"/>
      <c r="O1835" s="177"/>
      <c r="P1835" s="177"/>
      <c r="Q1835" s="177"/>
      <c r="R1835" s="177"/>
      <c r="S1835" s="177"/>
      <c r="T1835" s="178"/>
      <c r="AT1835" s="174" t="s">
        <v>154</v>
      </c>
      <c r="AU1835" s="174" t="s">
        <v>152</v>
      </c>
      <c r="AV1835" s="11" t="s">
        <v>23</v>
      </c>
      <c r="AW1835" s="11" t="s">
        <v>36</v>
      </c>
      <c r="AX1835" s="11" t="s">
        <v>72</v>
      </c>
      <c r="AY1835" s="174" t="s">
        <v>143</v>
      </c>
    </row>
    <row r="1836" spans="2:65" s="12" customFormat="1" x14ac:dyDescent="0.3">
      <c r="B1836" s="179"/>
      <c r="D1836" s="171" t="s">
        <v>154</v>
      </c>
      <c r="E1836" s="180" t="s">
        <v>3</v>
      </c>
      <c r="F1836" s="181" t="s">
        <v>163</v>
      </c>
      <c r="H1836" s="182">
        <v>3</v>
      </c>
      <c r="I1836" s="183"/>
      <c r="L1836" s="179"/>
      <c r="M1836" s="184"/>
      <c r="N1836" s="185"/>
      <c r="O1836" s="185"/>
      <c r="P1836" s="185"/>
      <c r="Q1836" s="185"/>
      <c r="R1836" s="185"/>
      <c r="S1836" s="185"/>
      <c r="T1836" s="186"/>
      <c r="AT1836" s="180" t="s">
        <v>154</v>
      </c>
      <c r="AU1836" s="180" t="s">
        <v>152</v>
      </c>
      <c r="AV1836" s="12" t="s">
        <v>152</v>
      </c>
      <c r="AW1836" s="12" t="s">
        <v>36</v>
      </c>
      <c r="AX1836" s="12" t="s">
        <v>72</v>
      </c>
      <c r="AY1836" s="180" t="s">
        <v>143</v>
      </c>
    </row>
    <row r="1837" spans="2:65" s="13" customFormat="1" x14ac:dyDescent="0.3">
      <c r="B1837" s="187"/>
      <c r="D1837" s="188" t="s">
        <v>154</v>
      </c>
      <c r="E1837" s="189" t="s">
        <v>3</v>
      </c>
      <c r="F1837" s="190" t="s">
        <v>159</v>
      </c>
      <c r="H1837" s="191">
        <v>6</v>
      </c>
      <c r="I1837" s="192"/>
      <c r="L1837" s="187"/>
      <c r="M1837" s="193"/>
      <c r="N1837" s="194"/>
      <c r="O1837" s="194"/>
      <c r="P1837" s="194"/>
      <c r="Q1837" s="194"/>
      <c r="R1837" s="194"/>
      <c r="S1837" s="194"/>
      <c r="T1837" s="195"/>
      <c r="AT1837" s="196" t="s">
        <v>154</v>
      </c>
      <c r="AU1837" s="196" t="s">
        <v>152</v>
      </c>
      <c r="AV1837" s="13" t="s">
        <v>151</v>
      </c>
      <c r="AW1837" s="13" t="s">
        <v>36</v>
      </c>
      <c r="AX1837" s="13" t="s">
        <v>23</v>
      </c>
      <c r="AY1837" s="196" t="s">
        <v>143</v>
      </c>
    </row>
    <row r="1838" spans="2:65" s="1" customFormat="1" ht="57" customHeight="1" x14ac:dyDescent="0.3">
      <c r="B1838" s="158"/>
      <c r="C1838" s="211" t="s">
        <v>2569</v>
      </c>
      <c r="D1838" s="211" t="s">
        <v>295</v>
      </c>
      <c r="E1838" s="212" t="s">
        <v>2570</v>
      </c>
      <c r="F1838" s="213" t="s">
        <v>2571</v>
      </c>
      <c r="G1838" s="214" t="s">
        <v>470</v>
      </c>
      <c r="H1838" s="215">
        <v>1</v>
      </c>
      <c r="I1838" s="325">
        <v>0</v>
      </c>
      <c r="J1838" s="216">
        <f>ROUND(I1838*H1838,2)</f>
        <v>0</v>
      </c>
      <c r="K1838" s="213" t="s">
        <v>3</v>
      </c>
      <c r="L1838" s="217"/>
      <c r="M1838" s="218" t="s">
        <v>3</v>
      </c>
      <c r="N1838" s="219" t="s">
        <v>44</v>
      </c>
      <c r="O1838" s="35"/>
      <c r="P1838" s="167">
        <f>O1838*H1838</f>
        <v>0</v>
      </c>
      <c r="Q1838" s="167">
        <v>0</v>
      </c>
      <c r="R1838" s="167">
        <f>Q1838*H1838</f>
        <v>0</v>
      </c>
      <c r="S1838" s="167">
        <v>0</v>
      </c>
      <c r="T1838" s="168">
        <f>S1838*H1838</f>
        <v>0</v>
      </c>
      <c r="AR1838" s="18" t="s">
        <v>2513</v>
      </c>
      <c r="AT1838" s="18" t="s">
        <v>295</v>
      </c>
      <c r="AU1838" s="18" t="s">
        <v>152</v>
      </c>
      <c r="AY1838" s="18" t="s">
        <v>143</v>
      </c>
      <c r="BE1838" s="169">
        <f>IF(N1838="základní",J1838,0)</f>
        <v>0</v>
      </c>
      <c r="BF1838" s="169">
        <f>IF(N1838="snížená",J1838,0)</f>
        <v>0</v>
      </c>
      <c r="BG1838" s="169">
        <f>IF(N1838="zákl. přenesená",J1838,0)</f>
        <v>0</v>
      </c>
      <c r="BH1838" s="169">
        <f>IF(N1838="sníž. přenesená",J1838,0)</f>
        <v>0</v>
      </c>
      <c r="BI1838" s="169">
        <f>IF(N1838="nulová",J1838,0)</f>
        <v>0</v>
      </c>
      <c r="BJ1838" s="18" t="s">
        <v>152</v>
      </c>
      <c r="BK1838" s="169">
        <f>ROUND(I1838*H1838,2)</f>
        <v>0</v>
      </c>
      <c r="BL1838" s="18" t="s">
        <v>2513</v>
      </c>
      <c r="BM1838" s="18" t="s">
        <v>2572</v>
      </c>
    </row>
    <row r="1839" spans="2:65" s="11" customFormat="1" x14ac:dyDescent="0.3">
      <c r="B1839" s="170"/>
      <c r="D1839" s="171" t="s">
        <v>154</v>
      </c>
      <c r="E1839" s="172" t="s">
        <v>3</v>
      </c>
      <c r="F1839" s="173" t="s">
        <v>2562</v>
      </c>
      <c r="H1839" s="174" t="s">
        <v>3</v>
      </c>
      <c r="I1839" s="175"/>
      <c r="L1839" s="170"/>
      <c r="M1839" s="176"/>
      <c r="N1839" s="177"/>
      <c r="O1839" s="177"/>
      <c r="P1839" s="177"/>
      <c r="Q1839" s="177"/>
      <c r="R1839" s="177"/>
      <c r="S1839" s="177"/>
      <c r="T1839" s="178"/>
      <c r="AT1839" s="174" t="s">
        <v>154</v>
      </c>
      <c r="AU1839" s="174" t="s">
        <v>152</v>
      </c>
      <c r="AV1839" s="11" t="s">
        <v>23</v>
      </c>
      <c r="AW1839" s="11" t="s">
        <v>36</v>
      </c>
      <c r="AX1839" s="11" t="s">
        <v>72</v>
      </c>
      <c r="AY1839" s="174" t="s">
        <v>143</v>
      </c>
    </row>
    <row r="1840" spans="2:65" s="11" customFormat="1" x14ac:dyDescent="0.3">
      <c r="B1840" s="170"/>
      <c r="D1840" s="171" t="s">
        <v>154</v>
      </c>
      <c r="E1840" s="172" t="s">
        <v>3</v>
      </c>
      <c r="F1840" s="173" t="s">
        <v>2573</v>
      </c>
      <c r="H1840" s="174" t="s">
        <v>3</v>
      </c>
      <c r="I1840" s="175"/>
      <c r="L1840" s="170"/>
      <c r="M1840" s="176"/>
      <c r="N1840" s="177"/>
      <c r="O1840" s="177"/>
      <c r="P1840" s="177"/>
      <c r="Q1840" s="177"/>
      <c r="R1840" s="177"/>
      <c r="S1840" s="177"/>
      <c r="T1840" s="178"/>
      <c r="AT1840" s="174" t="s">
        <v>154</v>
      </c>
      <c r="AU1840" s="174" t="s">
        <v>152</v>
      </c>
      <c r="AV1840" s="11" t="s">
        <v>23</v>
      </c>
      <c r="AW1840" s="11" t="s">
        <v>36</v>
      </c>
      <c r="AX1840" s="11" t="s">
        <v>72</v>
      </c>
      <c r="AY1840" s="174" t="s">
        <v>143</v>
      </c>
    </row>
    <row r="1841" spans="2:65" s="11" customFormat="1" x14ac:dyDescent="0.3">
      <c r="B1841" s="170"/>
      <c r="D1841" s="171" t="s">
        <v>154</v>
      </c>
      <c r="E1841" s="172" t="s">
        <v>3</v>
      </c>
      <c r="F1841" s="173" t="s">
        <v>1065</v>
      </c>
      <c r="H1841" s="174" t="s">
        <v>3</v>
      </c>
      <c r="I1841" s="175"/>
      <c r="L1841" s="170"/>
      <c r="M1841" s="176"/>
      <c r="N1841" s="177"/>
      <c r="O1841" s="177"/>
      <c r="P1841" s="177"/>
      <c r="Q1841" s="177"/>
      <c r="R1841" s="177"/>
      <c r="S1841" s="177"/>
      <c r="T1841" s="178"/>
      <c r="AT1841" s="174" t="s">
        <v>154</v>
      </c>
      <c r="AU1841" s="174" t="s">
        <v>152</v>
      </c>
      <c r="AV1841" s="11" t="s">
        <v>23</v>
      </c>
      <c r="AW1841" s="11" t="s">
        <v>36</v>
      </c>
      <c r="AX1841" s="11" t="s">
        <v>72</v>
      </c>
      <c r="AY1841" s="174" t="s">
        <v>143</v>
      </c>
    </row>
    <row r="1842" spans="2:65" s="12" customFormat="1" x14ac:dyDescent="0.3">
      <c r="B1842" s="179"/>
      <c r="D1842" s="188" t="s">
        <v>154</v>
      </c>
      <c r="E1842" s="197" t="s">
        <v>3</v>
      </c>
      <c r="F1842" s="198" t="s">
        <v>23</v>
      </c>
      <c r="H1842" s="199">
        <v>1</v>
      </c>
      <c r="I1842" s="183"/>
      <c r="L1842" s="179"/>
      <c r="M1842" s="184"/>
      <c r="N1842" s="185"/>
      <c r="O1842" s="185"/>
      <c r="P1842" s="185"/>
      <c r="Q1842" s="185"/>
      <c r="R1842" s="185"/>
      <c r="S1842" s="185"/>
      <c r="T1842" s="186"/>
      <c r="AT1842" s="180" t="s">
        <v>154</v>
      </c>
      <c r="AU1842" s="180" t="s">
        <v>152</v>
      </c>
      <c r="AV1842" s="12" t="s">
        <v>152</v>
      </c>
      <c r="AW1842" s="12" t="s">
        <v>36</v>
      </c>
      <c r="AX1842" s="12" t="s">
        <v>23</v>
      </c>
      <c r="AY1842" s="180" t="s">
        <v>143</v>
      </c>
    </row>
    <row r="1843" spans="2:65" s="1" customFormat="1" ht="22.5" customHeight="1" x14ac:dyDescent="0.3">
      <c r="B1843" s="158"/>
      <c r="C1843" s="159" t="s">
        <v>2574</v>
      </c>
      <c r="D1843" s="159" t="s">
        <v>146</v>
      </c>
      <c r="E1843" s="160" t="s">
        <v>2575</v>
      </c>
      <c r="F1843" s="161" t="s">
        <v>2576</v>
      </c>
      <c r="G1843" s="162" t="s">
        <v>470</v>
      </c>
      <c r="H1843" s="163">
        <v>6</v>
      </c>
      <c r="I1843" s="322">
        <v>0</v>
      </c>
      <c r="J1843" s="164">
        <f>ROUND(I1843*H1843,2)</f>
        <v>0</v>
      </c>
      <c r="K1843" s="161" t="s">
        <v>3</v>
      </c>
      <c r="L1843" s="34"/>
      <c r="M1843" s="165" t="s">
        <v>3</v>
      </c>
      <c r="N1843" s="166" t="s">
        <v>44</v>
      </c>
      <c r="O1843" s="35"/>
      <c r="P1843" s="167">
        <f>O1843*H1843</f>
        <v>0</v>
      </c>
      <c r="Q1843" s="167">
        <v>0</v>
      </c>
      <c r="R1843" s="167">
        <f>Q1843*H1843</f>
        <v>0</v>
      </c>
      <c r="S1843" s="167">
        <v>0</v>
      </c>
      <c r="T1843" s="168">
        <f>S1843*H1843</f>
        <v>0</v>
      </c>
      <c r="AR1843" s="18" t="s">
        <v>2513</v>
      </c>
      <c r="AT1843" s="18" t="s">
        <v>146</v>
      </c>
      <c r="AU1843" s="18" t="s">
        <v>152</v>
      </c>
      <c r="AY1843" s="18" t="s">
        <v>143</v>
      </c>
      <c r="BE1843" s="169">
        <f>IF(N1843="základní",J1843,0)</f>
        <v>0</v>
      </c>
      <c r="BF1843" s="169">
        <f>IF(N1843="snížená",J1843,0)</f>
        <v>0</v>
      </c>
      <c r="BG1843" s="169">
        <f>IF(N1843="zákl. přenesená",J1843,0)</f>
        <v>0</v>
      </c>
      <c r="BH1843" s="169">
        <f>IF(N1843="sníž. přenesená",J1843,0)</f>
        <v>0</v>
      </c>
      <c r="BI1843" s="169">
        <f>IF(N1843="nulová",J1843,0)</f>
        <v>0</v>
      </c>
      <c r="BJ1843" s="18" t="s">
        <v>152</v>
      </c>
      <c r="BK1843" s="169">
        <f>ROUND(I1843*H1843,2)</f>
        <v>0</v>
      </c>
      <c r="BL1843" s="18" t="s">
        <v>2513</v>
      </c>
      <c r="BM1843" s="18" t="s">
        <v>2577</v>
      </c>
    </row>
    <row r="1844" spans="2:65" s="1" customFormat="1" ht="22.5" customHeight="1" x14ac:dyDescent="0.3">
      <c r="B1844" s="158"/>
      <c r="C1844" s="159" t="s">
        <v>2578</v>
      </c>
      <c r="D1844" s="159" t="s">
        <v>146</v>
      </c>
      <c r="E1844" s="160" t="s">
        <v>2579</v>
      </c>
      <c r="F1844" s="161" t="s">
        <v>2580</v>
      </c>
      <c r="G1844" s="162" t="s">
        <v>470</v>
      </c>
      <c r="H1844" s="163">
        <v>6</v>
      </c>
      <c r="I1844" s="322">
        <v>0</v>
      </c>
      <c r="J1844" s="164">
        <f>ROUND(I1844*H1844,2)</f>
        <v>0</v>
      </c>
      <c r="K1844" s="161" t="s">
        <v>3</v>
      </c>
      <c r="L1844" s="34"/>
      <c r="M1844" s="165" t="s">
        <v>3</v>
      </c>
      <c r="N1844" s="166" t="s">
        <v>44</v>
      </c>
      <c r="O1844" s="35"/>
      <c r="P1844" s="167">
        <f>O1844*H1844</f>
        <v>0</v>
      </c>
      <c r="Q1844" s="167">
        <v>0</v>
      </c>
      <c r="R1844" s="167">
        <f>Q1844*H1844</f>
        <v>0</v>
      </c>
      <c r="S1844" s="167">
        <v>0</v>
      </c>
      <c r="T1844" s="168">
        <f>S1844*H1844</f>
        <v>0</v>
      </c>
      <c r="AR1844" s="18" t="s">
        <v>2513</v>
      </c>
      <c r="AT1844" s="18" t="s">
        <v>146</v>
      </c>
      <c r="AU1844" s="18" t="s">
        <v>152</v>
      </c>
      <c r="AY1844" s="18" t="s">
        <v>143</v>
      </c>
      <c r="BE1844" s="169">
        <f>IF(N1844="základní",J1844,0)</f>
        <v>0</v>
      </c>
      <c r="BF1844" s="169">
        <f>IF(N1844="snížená",J1844,0)</f>
        <v>0</v>
      </c>
      <c r="BG1844" s="169">
        <f>IF(N1844="zákl. přenesená",J1844,0)</f>
        <v>0</v>
      </c>
      <c r="BH1844" s="169">
        <f>IF(N1844="sníž. přenesená",J1844,0)</f>
        <v>0</v>
      </c>
      <c r="BI1844" s="169">
        <f>IF(N1844="nulová",J1844,0)</f>
        <v>0</v>
      </c>
      <c r="BJ1844" s="18" t="s">
        <v>152</v>
      </c>
      <c r="BK1844" s="169">
        <f>ROUND(I1844*H1844,2)</f>
        <v>0</v>
      </c>
      <c r="BL1844" s="18" t="s">
        <v>2513</v>
      </c>
      <c r="BM1844" s="18" t="s">
        <v>2581</v>
      </c>
    </row>
    <row r="1845" spans="2:65" s="1" customFormat="1" ht="22.5" customHeight="1" x14ac:dyDescent="0.3">
      <c r="B1845" s="158"/>
      <c r="C1845" s="159" t="s">
        <v>2582</v>
      </c>
      <c r="D1845" s="159" t="s">
        <v>146</v>
      </c>
      <c r="E1845" s="160" t="s">
        <v>2583</v>
      </c>
      <c r="F1845" s="161" t="s">
        <v>2584</v>
      </c>
      <c r="G1845" s="162" t="s">
        <v>470</v>
      </c>
      <c r="H1845" s="163">
        <v>1</v>
      </c>
      <c r="I1845" s="322">
        <v>0</v>
      </c>
      <c r="J1845" s="164">
        <f>ROUND(I1845*H1845,2)</f>
        <v>0</v>
      </c>
      <c r="K1845" s="161" t="s">
        <v>3</v>
      </c>
      <c r="L1845" s="34"/>
      <c r="M1845" s="165" t="s">
        <v>3</v>
      </c>
      <c r="N1845" s="166" t="s">
        <v>44</v>
      </c>
      <c r="O1845" s="35"/>
      <c r="P1845" s="167">
        <f>O1845*H1845</f>
        <v>0</v>
      </c>
      <c r="Q1845" s="167">
        <v>0</v>
      </c>
      <c r="R1845" s="167">
        <f>Q1845*H1845</f>
        <v>0</v>
      </c>
      <c r="S1845" s="167">
        <v>0</v>
      </c>
      <c r="T1845" s="168">
        <f>S1845*H1845</f>
        <v>0</v>
      </c>
      <c r="AR1845" s="18" t="s">
        <v>2513</v>
      </c>
      <c r="AT1845" s="18" t="s">
        <v>146</v>
      </c>
      <c r="AU1845" s="18" t="s">
        <v>152</v>
      </c>
      <c r="AY1845" s="18" t="s">
        <v>143</v>
      </c>
      <c r="BE1845" s="169">
        <f>IF(N1845="základní",J1845,0)</f>
        <v>0</v>
      </c>
      <c r="BF1845" s="169">
        <f>IF(N1845="snížená",J1845,0)</f>
        <v>0</v>
      </c>
      <c r="BG1845" s="169">
        <f>IF(N1845="zákl. přenesená",J1845,0)</f>
        <v>0</v>
      </c>
      <c r="BH1845" s="169">
        <f>IF(N1845="sníž. přenesená",J1845,0)</f>
        <v>0</v>
      </c>
      <c r="BI1845" s="169">
        <f>IF(N1845="nulová",J1845,0)</f>
        <v>0</v>
      </c>
      <c r="BJ1845" s="18" t="s">
        <v>152</v>
      </c>
      <c r="BK1845" s="169">
        <f>ROUND(I1845*H1845,2)</f>
        <v>0</v>
      </c>
      <c r="BL1845" s="18" t="s">
        <v>2513</v>
      </c>
      <c r="BM1845" s="18" t="s">
        <v>2585</v>
      </c>
    </row>
    <row r="1846" spans="2:65" s="1" customFormat="1" ht="22.5" customHeight="1" x14ac:dyDescent="0.3">
      <c r="B1846" s="158"/>
      <c r="C1846" s="159" t="s">
        <v>2586</v>
      </c>
      <c r="D1846" s="159" t="s">
        <v>146</v>
      </c>
      <c r="E1846" s="160" t="s">
        <v>2587</v>
      </c>
      <c r="F1846" s="161" t="s">
        <v>2588</v>
      </c>
      <c r="G1846" s="162" t="s">
        <v>470</v>
      </c>
      <c r="H1846" s="163">
        <v>7</v>
      </c>
      <c r="I1846" s="322">
        <v>0</v>
      </c>
      <c r="J1846" s="164">
        <f>ROUND(I1846*H1846,2)</f>
        <v>0</v>
      </c>
      <c r="K1846" s="161" t="s">
        <v>3</v>
      </c>
      <c r="L1846" s="34"/>
      <c r="M1846" s="165" t="s">
        <v>3</v>
      </c>
      <c r="N1846" s="166" t="s">
        <v>44</v>
      </c>
      <c r="O1846" s="35"/>
      <c r="P1846" s="167">
        <f>O1846*H1846</f>
        <v>0</v>
      </c>
      <c r="Q1846" s="167">
        <v>0</v>
      </c>
      <c r="R1846" s="167">
        <f>Q1846*H1846</f>
        <v>0</v>
      </c>
      <c r="S1846" s="167">
        <v>0</v>
      </c>
      <c r="T1846" s="168">
        <f>S1846*H1846</f>
        <v>0</v>
      </c>
      <c r="AR1846" s="18" t="s">
        <v>2513</v>
      </c>
      <c r="AT1846" s="18" t="s">
        <v>146</v>
      </c>
      <c r="AU1846" s="18" t="s">
        <v>152</v>
      </c>
      <c r="AY1846" s="18" t="s">
        <v>143</v>
      </c>
      <c r="BE1846" s="169">
        <f>IF(N1846="základní",J1846,0)</f>
        <v>0</v>
      </c>
      <c r="BF1846" s="169">
        <f>IF(N1846="snížená",J1846,0)</f>
        <v>0</v>
      </c>
      <c r="BG1846" s="169">
        <f>IF(N1846="zákl. přenesená",J1846,0)</f>
        <v>0</v>
      </c>
      <c r="BH1846" s="169">
        <f>IF(N1846="sníž. přenesená",J1846,0)</f>
        <v>0</v>
      </c>
      <c r="BI1846" s="169">
        <f>IF(N1846="nulová",J1846,0)</f>
        <v>0</v>
      </c>
      <c r="BJ1846" s="18" t="s">
        <v>152</v>
      </c>
      <c r="BK1846" s="169">
        <f>ROUND(I1846*H1846,2)</f>
        <v>0</v>
      </c>
      <c r="BL1846" s="18" t="s">
        <v>2513</v>
      </c>
      <c r="BM1846" s="18" t="s">
        <v>2589</v>
      </c>
    </row>
    <row r="1847" spans="2:65" s="11" customFormat="1" x14ac:dyDescent="0.3">
      <c r="B1847" s="170"/>
      <c r="D1847" s="171" t="s">
        <v>154</v>
      </c>
      <c r="E1847" s="172" t="s">
        <v>3</v>
      </c>
      <c r="F1847" s="173" t="s">
        <v>2590</v>
      </c>
      <c r="H1847" s="174" t="s">
        <v>3</v>
      </c>
      <c r="I1847" s="175"/>
      <c r="L1847" s="170"/>
      <c r="M1847" s="176"/>
      <c r="N1847" s="177"/>
      <c r="O1847" s="177"/>
      <c r="P1847" s="177"/>
      <c r="Q1847" s="177"/>
      <c r="R1847" s="177"/>
      <c r="S1847" s="177"/>
      <c r="T1847" s="178"/>
      <c r="AT1847" s="174" t="s">
        <v>154</v>
      </c>
      <c r="AU1847" s="174" t="s">
        <v>152</v>
      </c>
      <c r="AV1847" s="11" t="s">
        <v>23</v>
      </c>
      <c r="AW1847" s="11" t="s">
        <v>36</v>
      </c>
      <c r="AX1847" s="11" t="s">
        <v>72</v>
      </c>
      <c r="AY1847" s="174" t="s">
        <v>143</v>
      </c>
    </row>
    <row r="1848" spans="2:65" s="12" customFormat="1" x14ac:dyDescent="0.3">
      <c r="B1848" s="179"/>
      <c r="D1848" s="171" t="s">
        <v>154</v>
      </c>
      <c r="E1848" s="180" t="s">
        <v>3</v>
      </c>
      <c r="F1848" s="181" t="s">
        <v>178</v>
      </c>
      <c r="H1848" s="182">
        <v>6</v>
      </c>
      <c r="I1848" s="183"/>
      <c r="L1848" s="179"/>
      <c r="M1848" s="184"/>
      <c r="N1848" s="185"/>
      <c r="O1848" s="185"/>
      <c r="P1848" s="185"/>
      <c r="Q1848" s="185"/>
      <c r="R1848" s="185"/>
      <c r="S1848" s="185"/>
      <c r="T1848" s="186"/>
      <c r="AT1848" s="180" t="s">
        <v>154</v>
      </c>
      <c r="AU1848" s="180" t="s">
        <v>152</v>
      </c>
      <c r="AV1848" s="12" t="s">
        <v>152</v>
      </c>
      <c r="AW1848" s="12" t="s">
        <v>36</v>
      </c>
      <c r="AX1848" s="12" t="s">
        <v>72</v>
      </c>
      <c r="AY1848" s="180" t="s">
        <v>143</v>
      </c>
    </row>
    <row r="1849" spans="2:65" s="11" customFormat="1" x14ac:dyDescent="0.3">
      <c r="B1849" s="170"/>
      <c r="D1849" s="171" t="s">
        <v>154</v>
      </c>
      <c r="E1849" s="172" t="s">
        <v>3</v>
      </c>
      <c r="F1849" s="173" t="s">
        <v>2591</v>
      </c>
      <c r="H1849" s="174" t="s">
        <v>3</v>
      </c>
      <c r="I1849" s="175"/>
      <c r="L1849" s="170"/>
      <c r="M1849" s="176"/>
      <c r="N1849" s="177"/>
      <c r="O1849" s="177"/>
      <c r="P1849" s="177"/>
      <c r="Q1849" s="177"/>
      <c r="R1849" s="177"/>
      <c r="S1849" s="177"/>
      <c r="T1849" s="178"/>
      <c r="AT1849" s="174" t="s">
        <v>154</v>
      </c>
      <c r="AU1849" s="174" t="s">
        <v>152</v>
      </c>
      <c r="AV1849" s="11" t="s">
        <v>23</v>
      </c>
      <c r="AW1849" s="11" t="s">
        <v>36</v>
      </c>
      <c r="AX1849" s="11" t="s">
        <v>72</v>
      </c>
      <c r="AY1849" s="174" t="s">
        <v>143</v>
      </c>
    </row>
    <row r="1850" spans="2:65" s="12" customFormat="1" x14ac:dyDescent="0.3">
      <c r="B1850" s="179"/>
      <c r="D1850" s="171" t="s">
        <v>154</v>
      </c>
      <c r="E1850" s="180" t="s">
        <v>3</v>
      </c>
      <c r="F1850" s="181" t="s">
        <v>23</v>
      </c>
      <c r="H1850" s="182">
        <v>1</v>
      </c>
      <c r="I1850" s="183"/>
      <c r="L1850" s="179"/>
      <c r="M1850" s="184"/>
      <c r="N1850" s="185"/>
      <c r="O1850" s="185"/>
      <c r="P1850" s="185"/>
      <c r="Q1850" s="185"/>
      <c r="R1850" s="185"/>
      <c r="S1850" s="185"/>
      <c r="T1850" s="186"/>
      <c r="AT1850" s="180" t="s">
        <v>154</v>
      </c>
      <c r="AU1850" s="180" t="s">
        <v>152</v>
      </c>
      <c r="AV1850" s="12" t="s">
        <v>152</v>
      </c>
      <c r="AW1850" s="12" t="s">
        <v>36</v>
      </c>
      <c r="AX1850" s="12" t="s">
        <v>72</v>
      </c>
      <c r="AY1850" s="180" t="s">
        <v>143</v>
      </c>
    </row>
    <row r="1851" spans="2:65" s="13" customFormat="1" x14ac:dyDescent="0.3">
      <c r="B1851" s="187"/>
      <c r="D1851" s="171" t="s">
        <v>154</v>
      </c>
      <c r="E1851" s="220" t="s">
        <v>3</v>
      </c>
      <c r="F1851" s="221" t="s">
        <v>159</v>
      </c>
      <c r="H1851" s="222">
        <v>7</v>
      </c>
      <c r="I1851" s="192"/>
      <c r="L1851" s="187"/>
      <c r="M1851" s="193"/>
      <c r="N1851" s="194"/>
      <c r="O1851" s="194"/>
      <c r="P1851" s="194"/>
      <c r="Q1851" s="194"/>
      <c r="R1851" s="194"/>
      <c r="S1851" s="194"/>
      <c r="T1851" s="195"/>
      <c r="AT1851" s="196" t="s">
        <v>154</v>
      </c>
      <c r="AU1851" s="196" t="s">
        <v>152</v>
      </c>
      <c r="AV1851" s="13" t="s">
        <v>151</v>
      </c>
      <c r="AW1851" s="13" t="s">
        <v>36</v>
      </c>
      <c r="AX1851" s="13" t="s">
        <v>23</v>
      </c>
      <c r="AY1851" s="196" t="s">
        <v>143</v>
      </c>
    </row>
    <row r="1852" spans="2:65" s="10" customFormat="1" ht="29.85" customHeight="1" x14ac:dyDescent="0.3">
      <c r="B1852" s="144"/>
      <c r="D1852" s="155" t="s">
        <v>71</v>
      </c>
      <c r="E1852" s="156" t="s">
        <v>2592</v>
      </c>
      <c r="F1852" s="156" t="s">
        <v>2593</v>
      </c>
      <c r="I1852" s="147"/>
      <c r="J1852" s="157">
        <f>BK1852</f>
        <v>0</v>
      </c>
      <c r="L1852" s="144"/>
      <c r="M1852" s="149"/>
      <c r="N1852" s="150"/>
      <c r="O1852" s="150"/>
      <c r="P1852" s="151">
        <f>SUM(P1853:P1884)</f>
        <v>0</v>
      </c>
      <c r="Q1852" s="150"/>
      <c r="R1852" s="151">
        <f>SUM(R1853:R1884)</f>
        <v>0.57132000000000005</v>
      </c>
      <c r="S1852" s="150"/>
      <c r="T1852" s="152">
        <f>SUM(T1853:T1884)</f>
        <v>0</v>
      </c>
      <c r="AR1852" s="145" t="s">
        <v>152</v>
      </c>
      <c r="AT1852" s="153" t="s">
        <v>71</v>
      </c>
      <c r="AU1852" s="153" t="s">
        <v>23</v>
      </c>
      <c r="AY1852" s="145" t="s">
        <v>143</v>
      </c>
      <c r="BK1852" s="154">
        <f>SUM(BK1853:BK1884)</f>
        <v>0</v>
      </c>
    </row>
    <row r="1853" spans="2:65" s="1" customFormat="1" ht="22.5" customHeight="1" x14ac:dyDescent="0.3">
      <c r="B1853" s="158"/>
      <c r="C1853" s="159" t="s">
        <v>2594</v>
      </c>
      <c r="D1853" s="159" t="s">
        <v>146</v>
      </c>
      <c r="E1853" s="160" t="s">
        <v>2595</v>
      </c>
      <c r="F1853" s="161" t="s">
        <v>2596</v>
      </c>
      <c r="G1853" s="162" t="s">
        <v>348</v>
      </c>
      <c r="H1853" s="163">
        <v>126</v>
      </c>
      <c r="I1853" s="322">
        <v>0</v>
      </c>
      <c r="J1853" s="164">
        <f>ROUND(I1853*H1853,2)</f>
        <v>0</v>
      </c>
      <c r="K1853" s="161" t="s">
        <v>150</v>
      </c>
      <c r="L1853" s="34"/>
      <c r="M1853" s="165" t="s">
        <v>3</v>
      </c>
      <c r="N1853" s="166" t="s">
        <v>44</v>
      </c>
      <c r="O1853" s="35"/>
      <c r="P1853" s="167">
        <f>O1853*H1853</f>
        <v>0</v>
      </c>
      <c r="Q1853" s="167">
        <v>6.9999999999999994E-5</v>
      </c>
      <c r="R1853" s="167">
        <f>Q1853*H1853</f>
        <v>8.8199999999999997E-3</v>
      </c>
      <c r="S1853" s="167">
        <v>0</v>
      </c>
      <c r="T1853" s="168">
        <f>S1853*H1853</f>
        <v>0</v>
      </c>
      <c r="AR1853" s="18" t="s">
        <v>247</v>
      </c>
      <c r="AT1853" s="18" t="s">
        <v>146</v>
      </c>
      <c r="AU1853" s="18" t="s">
        <v>152</v>
      </c>
      <c r="AY1853" s="18" t="s">
        <v>143</v>
      </c>
      <c r="BE1853" s="169">
        <f>IF(N1853="základní",J1853,0)</f>
        <v>0</v>
      </c>
      <c r="BF1853" s="169">
        <f>IF(N1853="snížená",J1853,0)</f>
        <v>0</v>
      </c>
      <c r="BG1853" s="169">
        <f>IF(N1853="zákl. přenesená",J1853,0)</f>
        <v>0</v>
      </c>
      <c r="BH1853" s="169">
        <f>IF(N1853="sníž. přenesená",J1853,0)</f>
        <v>0</v>
      </c>
      <c r="BI1853" s="169">
        <f>IF(N1853="nulová",J1853,0)</f>
        <v>0</v>
      </c>
      <c r="BJ1853" s="18" t="s">
        <v>152</v>
      </c>
      <c r="BK1853" s="169">
        <f>ROUND(I1853*H1853,2)</f>
        <v>0</v>
      </c>
      <c r="BL1853" s="18" t="s">
        <v>247</v>
      </c>
      <c r="BM1853" s="18" t="s">
        <v>2597</v>
      </c>
    </row>
    <row r="1854" spans="2:65" s="11" customFormat="1" x14ac:dyDescent="0.3">
      <c r="B1854" s="170"/>
      <c r="D1854" s="171" t="s">
        <v>154</v>
      </c>
      <c r="E1854" s="172" t="s">
        <v>3</v>
      </c>
      <c r="F1854" s="173" t="s">
        <v>2598</v>
      </c>
      <c r="H1854" s="174" t="s">
        <v>3</v>
      </c>
      <c r="I1854" s="175"/>
      <c r="L1854" s="170"/>
      <c r="M1854" s="176"/>
      <c r="N1854" s="177"/>
      <c r="O1854" s="177"/>
      <c r="P1854" s="177"/>
      <c r="Q1854" s="177"/>
      <c r="R1854" s="177"/>
      <c r="S1854" s="177"/>
      <c r="T1854" s="178"/>
      <c r="AT1854" s="174" t="s">
        <v>154</v>
      </c>
      <c r="AU1854" s="174" t="s">
        <v>152</v>
      </c>
      <c r="AV1854" s="11" t="s">
        <v>23</v>
      </c>
      <c r="AW1854" s="11" t="s">
        <v>36</v>
      </c>
      <c r="AX1854" s="11" t="s">
        <v>72</v>
      </c>
      <c r="AY1854" s="174" t="s">
        <v>143</v>
      </c>
    </row>
    <row r="1855" spans="2:65" s="11" customFormat="1" x14ac:dyDescent="0.3">
      <c r="B1855" s="170"/>
      <c r="D1855" s="171" t="s">
        <v>154</v>
      </c>
      <c r="E1855" s="172" t="s">
        <v>3</v>
      </c>
      <c r="F1855" s="173" t="s">
        <v>2599</v>
      </c>
      <c r="H1855" s="174" t="s">
        <v>3</v>
      </c>
      <c r="I1855" s="175"/>
      <c r="L1855" s="170"/>
      <c r="M1855" s="176"/>
      <c r="N1855" s="177"/>
      <c r="O1855" s="177"/>
      <c r="P1855" s="177"/>
      <c r="Q1855" s="177"/>
      <c r="R1855" s="177"/>
      <c r="S1855" s="177"/>
      <c r="T1855" s="178"/>
      <c r="AT1855" s="174" t="s">
        <v>154</v>
      </c>
      <c r="AU1855" s="174" t="s">
        <v>152</v>
      </c>
      <c r="AV1855" s="11" t="s">
        <v>23</v>
      </c>
      <c r="AW1855" s="11" t="s">
        <v>36</v>
      </c>
      <c r="AX1855" s="11" t="s">
        <v>72</v>
      </c>
      <c r="AY1855" s="174" t="s">
        <v>143</v>
      </c>
    </row>
    <row r="1856" spans="2:65" s="12" customFormat="1" x14ac:dyDescent="0.3">
      <c r="B1856" s="179"/>
      <c r="D1856" s="188" t="s">
        <v>154</v>
      </c>
      <c r="E1856" s="197" t="s">
        <v>3</v>
      </c>
      <c r="F1856" s="198" t="s">
        <v>2600</v>
      </c>
      <c r="H1856" s="199">
        <v>126</v>
      </c>
      <c r="I1856" s="183"/>
      <c r="L1856" s="179"/>
      <c r="M1856" s="184"/>
      <c r="N1856" s="185"/>
      <c r="O1856" s="185"/>
      <c r="P1856" s="185"/>
      <c r="Q1856" s="185"/>
      <c r="R1856" s="185"/>
      <c r="S1856" s="185"/>
      <c r="T1856" s="186"/>
      <c r="AT1856" s="180" t="s">
        <v>154</v>
      </c>
      <c r="AU1856" s="180" t="s">
        <v>152</v>
      </c>
      <c r="AV1856" s="12" t="s">
        <v>152</v>
      </c>
      <c r="AW1856" s="12" t="s">
        <v>36</v>
      </c>
      <c r="AX1856" s="12" t="s">
        <v>23</v>
      </c>
      <c r="AY1856" s="180" t="s">
        <v>143</v>
      </c>
    </row>
    <row r="1857" spans="2:65" s="1" customFormat="1" ht="22.5" customHeight="1" x14ac:dyDescent="0.3">
      <c r="B1857" s="158"/>
      <c r="C1857" s="211" t="s">
        <v>2601</v>
      </c>
      <c r="D1857" s="211" t="s">
        <v>295</v>
      </c>
      <c r="E1857" s="212" t="s">
        <v>2602</v>
      </c>
      <c r="F1857" s="213" t="s">
        <v>2603</v>
      </c>
      <c r="G1857" s="214" t="s">
        <v>348</v>
      </c>
      <c r="H1857" s="215">
        <v>126</v>
      </c>
      <c r="I1857" s="325">
        <v>0</v>
      </c>
      <c r="J1857" s="216">
        <f>ROUND(I1857*H1857,2)</f>
        <v>0</v>
      </c>
      <c r="K1857" s="213" t="s">
        <v>3</v>
      </c>
      <c r="L1857" s="217"/>
      <c r="M1857" s="218" t="s">
        <v>3</v>
      </c>
      <c r="N1857" s="219" t="s">
        <v>44</v>
      </c>
      <c r="O1857" s="35"/>
      <c r="P1857" s="167">
        <f>O1857*H1857</f>
        <v>0</v>
      </c>
      <c r="Q1857" s="167">
        <v>0</v>
      </c>
      <c r="R1857" s="167">
        <f>Q1857*H1857</f>
        <v>0</v>
      </c>
      <c r="S1857" s="167">
        <v>0</v>
      </c>
      <c r="T1857" s="168">
        <f>S1857*H1857</f>
        <v>0</v>
      </c>
      <c r="AR1857" s="18" t="s">
        <v>375</v>
      </c>
      <c r="AT1857" s="18" t="s">
        <v>295</v>
      </c>
      <c r="AU1857" s="18" t="s">
        <v>152</v>
      </c>
      <c r="AY1857" s="18" t="s">
        <v>143</v>
      </c>
      <c r="BE1857" s="169">
        <f>IF(N1857="základní",J1857,0)</f>
        <v>0</v>
      </c>
      <c r="BF1857" s="169">
        <f>IF(N1857="snížená",J1857,0)</f>
        <v>0</v>
      </c>
      <c r="BG1857" s="169">
        <f>IF(N1857="zákl. přenesená",J1857,0)</f>
        <v>0</v>
      </c>
      <c r="BH1857" s="169">
        <f>IF(N1857="sníž. přenesená",J1857,0)</f>
        <v>0</v>
      </c>
      <c r="BI1857" s="169">
        <f>IF(N1857="nulová",J1857,0)</f>
        <v>0</v>
      </c>
      <c r="BJ1857" s="18" t="s">
        <v>152</v>
      </c>
      <c r="BK1857" s="169">
        <f>ROUND(I1857*H1857,2)</f>
        <v>0</v>
      </c>
      <c r="BL1857" s="18" t="s">
        <v>247</v>
      </c>
      <c r="BM1857" s="18" t="s">
        <v>2604</v>
      </c>
    </row>
    <row r="1858" spans="2:65" s="1" customFormat="1" ht="22.5" customHeight="1" x14ac:dyDescent="0.3">
      <c r="B1858" s="158"/>
      <c r="C1858" s="159" t="s">
        <v>2605</v>
      </c>
      <c r="D1858" s="159" t="s">
        <v>146</v>
      </c>
      <c r="E1858" s="160" t="s">
        <v>2606</v>
      </c>
      <c r="F1858" s="161" t="s">
        <v>2607</v>
      </c>
      <c r="G1858" s="162" t="s">
        <v>348</v>
      </c>
      <c r="H1858" s="163">
        <v>410</v>
      </c>
      <c r="I1858" s="322">
        <v>0</v>
      </c>
      <c r="J1858" s="164">
        <f>ROUND(I1858*H1858,2)</f>
        <v>0</v>
      </c>
      <c r="K1858" s="161" t="s">
        <v>150</v>
      </c>
      <c r="L1858" s="34"/>
      <c r="M1858" s="165" t="s">
        <v>3</v>
      </c>
      <c r="N1858" s="166" t="s">
        <v>44</v>
      </c>
      <c r="O1858" s="35"/>
      <c r="P1858" s="167">
        <f>O1858*H1858</f>
        <v>0</v>
      </c>
      <c r="Q1858" s="167">
        <v>5.0000000000000002E-5</v>
      </c>
      <c r="R1858" s="167">
        <f>Q1858*H1858</f>
        <v>2.0500000000000001E-2</v>
      </c>
      <c r="S1858" s="167">
        <v>0</v>
      </c>
      <c r="T1858" s="168">
        <f>S1858*H1858</f>
        <v>0</v>
      </c>
      <c r="AR1858" s="18" t="s">
        <v>247</v>
      </c>
      <c r="AT1858" s="18" t="s">
        <v>146</v>
      </c>
      <c r="AU1858" s="18" t="s">
        <v>152</v>
      </c>
      <c r="AY1858" s="18" t="s">
        <v>143</v>
      </c>
      <c r="BE1858" s="169">
        <f>IF(N1858="základní",J1858,0)</f>
        <v>0</v>
      </c>
      <c r="BF1858" s="169">
        <f>IF(N1858="snížená",J1858,0)</f>
        <v>0</v>
      </c>
      <c r="BG1858" s="169">
        <f>IF(N1858="zákl. přenesená",J1858,0)</f>
        <v>0</v>
      </c>
      <c r="BH1858" s="169">
        <f>IF(N1858="sníž. přenesená",J1858,0)</f>
        <v>0</v>
      </c>
      <c r="BI1858" s="169">
        <f>IF(N1858="nulová",J1858,0)</f>
        <v>0</v>
      </c>
      <c r="BJ1858" s="18" t="s">
        <v>152</v>
      </c>
      <c r="BK1858" s="169">
        <f>ROUND(I1858*H1858,2)</f>
        <v>0</v>
      </c>
      <c r="BL1858" s="18" t="s">
        <v>247</v>
      </c>
      <c r="BM1858" s="18" t="s">
        <v>2608</v>
      </c>
    </row>
    <row r="1859" spans="2:65" s="11" customFormat="1" x14ac:dyDescent="0.3">
      <c r="B1859" s="170"/>
      <c r="D1859" s="171" t="s">
        <v>154</v>
      </c>
      <c r="E1859" s="172" t="s">
        <v>3</v>
      </c>
      <c r="F1859" s="173" t="s">
        <v>2609</v>
      </c>
      <c r="H1859" s="174" t="s">
        <v>3</v>
      </c>
      <c r="I1859" s="175"/>
      <c r="L1859" s="170"/>
      <c r="M1859" s="176"/>
      <c r="N1859" s="177"/>
      <c r="O1859" s="177"/>
      <c r="P1859" s="177"/>
      <c r="Q1859" s="177"/>
      <c r="R1859" s="177"/>
      <c r="S1859" s="177"/>
      <c r="T1859" s="178"/>
      <c r="AT1859" s="174" t="s">
        <v>154</v>
      </c>
      <c r="AU1859" s="174" t="s">
        <v>152</v>
      </c>
      <c r="AV1859" s="11" t="s">
        <v>23</v>
      </c>
      <c r="AW1859" s="11" t="s">
        <v>36</v>
      </c>
      <c r="AX1859" s="11" t="s">
        <v>72</v>
      </c>
      <c r="AY1859" s="174" t="s">
        <v>143</v>
      </c>
    </row>
    <row r="1860" spans="2:65" s="11" customFormat="1" x14ac:dyDescent="0.3">
      <c r="B1860" s="170"/>
      <c r="D1860" s="171" t="s">
        <v>154</v>
      </c>
      <c r="E1860" s="172" t="s">
        <v>3</v>
      </c>
      <c r="F1860" s="173" t="s">
        <v>2610</v>
      </c>
      <c r="H1860" s="174" t="s">
        <v>3</v>
      </c>
      <c r="I1860" s="175"/>
      <c r="L1860" s="170"/>
      <c r="M1860" s="176"/>
      <c r="N1860" s="177"/>
      <c r="O1860" s="177"/>
      <c r="P1860" s="177"/>
      <c r="Q1860" s="177"/>
      <c r="R1860" s="177"/>
      <c r="S1860" s="177"/>
      <c r="T1860" s="178"/>
      <c r="AT1860" s="174" t="s">
        <v>154</v>
      </c>
      <c r="AU1860" s="174" t="s">
        <v>152</v>
      </c>
      <c r="AV1860" s="11" t="s">
        <v>23</v>
      </c>
      <c r="AW1860" s="11" t="s">
        <v>36</v>
      </c>
      <c r="AX1860" s="11" t="s">
        <v>72</v>
      </c>
      <c r="AY1860" s="174" t="s">
        <v>143</v>
      </c>
    </row>
    <row r="1861" spans="2:65" s="11" customFormat="1" x14ac:dyDescent="0.3">
      <c r="B1861" s="170"/>
      <c r="D1861" s="171" t="s">
        <v>154</v>
      </c>
      <c r="E1861" s="172" t="s">
        <v>3</v>
      </c>
      <c r="F1861" s="173" t="s">
        <v>2611</v>
      </c>
      <c r="H1861" s="174" t="s">
        <v>3</v>
      </c>
      <c r="I1861" s="175"/>
      <c r="L1861" s="170"/>
      <c r="M1861" s="176"/>
      <c r="N1861" s="177"/>
      <c r="O1861" s="177"/>
      <c r="P1861" s="177"/>
      <c r="Q1861" s="177"/>
      <c r="R1861" s="177"/>
      <c r="S1861" s="177"/>
      <c r="T1861" s="178"/>
      <c r="AT1861" s="174" t="s">
        <v>154</v>
      </c>
      <c r="AU1861" s="174" t="s">
        <v>152</v>
      </c>
      <c r="AV1861" s="11" t="s">
        <v>23</v>
      </c>
      <c r="AW1861" s="11" t="s">
        <v>36</v>
      </c>
      <c r="AX1861" s="11" t="s">
        <v>72</v>
      </c>
      <c r="AY1861" s="174" t="s">
        <v>143</v>
      </c>
    </row>
    <row r="1862" spans="2:65" s="12" customFormat="1" x14ac:dyDescent="0.3">
      <c r="B1862" s="179"/>
      <c r="D1862" s="171" t="s">
        <v>154</v>
      </c>
      <c r="E1862" s="180" t="s">
        <v>3</v>
      </c>
      <c r="F1862" s="181" t="s">
        <v>2612</v>
      </c>
      <c r="H1862" s="182">
        <v>410</v>
      </c>
      <c r="I1862" s="183"/>
      <c r="L1862" s="179"/>
      <c r="M1862" s="184"/>
      <c r="N1862" s="185"/>
      <c r="O1862" s="185"/>
      <c r="P1862" s="185"/>
      <c r="Q1862" s="185"/>
      <c r="R1862" s="185"/>
      <c r="S1862" s="185"/>
      <c r="T1862" s="186"/>
      <c r="AT1862" s="180" t="s">
        <v>154</v>
      </c>
      <c r="AU1862" s="180" t="s">
        <v>152</v>
      </c>
      <c r="AV1862" s="12" t="s">
        <v>152</v>
      </c>
      <c r="AW1862" s="12" t="s">
        <v>36</v>
      </c>
      <c r="AX1862" s="12" t="s">
        <v>23</v>
      </c>
      <c r="AY1862" s="180" t="s">
        <v>143</v>
      </c>
    </row>
    <row r="1863" spans="2:65" s="11" customFormat="1" x14ac:dyDescent="0.3">
      <c r="B1863" s="170"/>
      <c r="D1863" s="188" t="s">
        <v>154</v>
      </c>
      <c r="E1863" s="223" t="s">
        <v>3</v>
      </c>
      <c r="F1863" s="224" t="s">
        <v>2613</v>
      </c>
      <c r="H1863" s="225" t="s">
        <v>3</v>
      </c>
      <c r="I1863" s="327"/>
      <c r="L1863" s="170"/>
      <c r="M1863" s="176"/>
      <c r="N1863" s="177"/>
      <c r="O1863" s="177"/>
      <c r="P1863" s="177"/>
      <c r="Q1863" s="177"/>
      <c r="R1863" s="177"/>
      <c r="S1863" s="177"/>
      <c r="T1863" s="178"/>
      <c r="AT1863" s="174" t="s">
        <v>154</v>
      </c>
      <c r="AU1863" s="174" t="s">
        <v>152</v>
      </c>
      <c r="AV1863" s="11" t="s">
        <v>23</v>
      </c>
      <c r="AW1863" s="11" t="s">
        <v>36</v>
      </c>
      <c r="AX1863" s="11" t="s">
        <v>72</v>
      </c>
      <c r="AY1863" s="174" t="s">
        <v>143</v>
      </c>
    </row>
    <row r="1864" spans="2:65" s="1" customFormat="1" ht="22.5" customHeight="1" x14ac:dyDescent="0.3">
      <c r="B1864" s="158"/>
      <c r="C1864" s="211" t="s">
        <v>2614</v>
      </c>
      <c r="D1864" s="211" t="s">
        <v>295</v>
      </c>
      <c r="E1864" s="212" t="s">
        <v>2615</v>
      </c>
      <c r="F1864" s="213" t="s">
        <v>2616</v>
      </c>
      <c r="G1864" s="214" t="s">
        <v>173</v>
      </c>
      <c r="H1864" s="215">
        <v>0.41</v>
      </c>
      <c r="I1864" s="325">
        <v>0</v>
      </c>
      <c r="J1864" s="216">
        <f>ROUND(I1864*H1864,2)</f>
        <v>0</v>
      </c>
      <c r="K1864" s="213" t="s">
        <v>150</v>
      </c>
      <c r="L1864" s="217"/>
      <c r="M1864" s="218" t="s">
        <v>3</v>
      </c>
      <c r="N1864" s="219" t="s">
        <v>44</v>
      </c>
      <c r="O1864" s="35"/>
      <c r="P1864" s="167">
        <f>O1864*H1864</f>
        <v>0</v>
      </c>
      <c r="Q1864" s="167">
        <v>1</v>
      </c>
      <c r="R1864" s="167">
        <f>Q1864*H1864</f>
        <v>0.41</v>
      </c>
      <c r="S1864" s="167">
        <v>0</v>
      </c>
      <c r="T1864" s="168">
        <f>S1864*H1864</f>
        <v>0</v>
      </c>
      <c r="AR1864" s="18" t="s">
        <v>191</v>
      </c>
      <c r="AT1864" s="18" t="s">
        <v>295</v>
      </c>
      <c r="AU1864" s="18" t="s">
        <v>152</v>
      </c>
      <c r="AY1864" s="18" t="s">
        <v>143</v>
      </c>
      <c r="BE1864" s="169">
        <f>IF(N1864="základní",J1864,0)</f>
        <v>0</v>
      </c>
      <c r="BF1864" s="169">
        <f>IF(N1864="snížená",J1864,0)</f>
        <v>0</v>
      </c>
      <c r="BG1864" s="169">
        <f>IF(N1864="zákl. přenesená",J1864,0)</f>
        <v>0</v>
      </c>
      <c r="BH1864" s="169">
        <f>IF(N1864="sníž. přenesená",J1864,0)</f>
        <v>0</v>
      </c>
      <c r="BI1864" s="169">
        <f>IF(N1864="nulová",J1864,0)</f>
        <v>0</v>
      </c>
      <c r="BJ1864" s="18" t="s">
        <v>152</v>
      </c>
      <c r="BK1864" s="169">
        <f>ROUND(I1864*H1864,2)</f>
        <v>0</v>
      </c>
      <c r="BL1864" s="18" t="s">
        <v>151</v>
      </c>
      <c r="BM1864" s="18" t="s">
        <v>2617</v>
      </c>
    </row>
    <row r="1865" spans="2:65" s="11" customFormat="1" x14ac:dyDescent="0.3">
      <c r="B1865" s="170"/>
      <c r="D1865" s="171" t="s">
        <v>154</v>
      </c>
      <c r="E1865" s="172" t="s">
        <v>3</v>
      </c>
      <c r="F1865" s="173" t="s">
        <v>2618</v>
      </c>
      <c r="H1865" s="174" t="s">
        <v>3</v>
      </c>
      <c r="I1865" s="175"/>
      <c r="L1865" s="170"/>
      <c r="M1865" s="176"/>
      <c r="N1865" s="177"/>
      <c r="O1865" s="177"/>
      <c r="P1865" s="177"/>
      <c r="Q1865" s="177"/>
      <c r="R1865" s="177"/>
      <c r="S1865" s="177"/>
      <c r="T1865" s="178"/>
      <c r="AT1865" s="174" t="s">
        <v>154</v>
      </c>
      <c r="AU1865" s="174" t="s">
        <v>152</v>
      </c>
      <c r="AV1865" s="11" t="s">
        <v>23</v>
      </c>
      <c r="AW1865" s="11" t="s">
        <v>36</v>
      </c>
      <c r="AX1865" s="11" t="s">
        <v>72</v>
      </c>
      <c r="AY1865" s="174" t="s">
        <v>143</v>
      </c>
    </row>
    <row r="1866" spans="2:65" s="12" customFormat="1" x14ac:dyDescent="0.3">
      <c r="B1866" s="179"/>
      <c r="D1866" s="188" t="s">
        <v>154</v>
      </c>
      <c r="E1866" s="197" t="s">
        <v>3</v>
      </c>
      <c r="F1866" s="198" t="s">
        <v>2619</v>
      </c>
      <c r="H1866" s="199">
        <v>0.41</v>
      </c>
      <c r="I1866" s="183"/>
      <c r="L1866" s="179"/>
      <c r="M1866" s="184"/>
      <c r="N1866" s="185"/>
      <c r="O1866" s="185"/>
      <c r="P1866" s="185"/>
      <c r="Q1866" s="185"/>
      <c r="R1866" s="185"/>
      <c r="S1866" s="185"/>
      <c r="T1866" s="186"/>
      <c r="AT1866" s="180" t="s">
        <v>154</v>
      </c>
      <c r="AU1866" s="180" t="s">
        <v>152</v>
      </c>
      <c r="AV1866" s="12" t="s">
        <v>152</v>
      </c>
      <c r="AW1866" s="12" t="s">
        <v>36</v>
      </c>
      <c r="AX1866" s="12" t="s">
        <v>23</v>
      </c>
      <c r="AY1866" s="180" t="s">
        <v>143</v>
      </c>
    </row>
    <row r="1867" spans="2:65" s="1" customFormat="1" ht="44.25" customHeight="1" x14ac:dyDescent="0.3">
      <c r="B1867" s="158"/>
      <c r="C1867" s="159" t="s">
        <v>2620</v>
      </c>
      <c r="D1867" s="159" t="s">
        <v>146</v>
      </c>
      <c r="E1867" s="160" t="s">
        <v>2621</v>
      </c>
      <c r="F1867" s="161" t="s">
        <v>2622</v>
      </c>
      <c r="G1867" s="162" t="s">
        <v>470</v>
      </c>
      <c r="H1867" s="163">
        <v>6</v>
      </c>
      <c r="I1867" s="322">
        <v>0</v>
      </c>
      <c r="J1867" s="164">
        <f>ROUND(I1867*H1867,2)</f>
        <v>0</v>
      </c>
      <c r="K1867" s="161" t="s">
        <v>3</v>
      </c>
      <c r="L1867" s="34"/>
      <c r="M1867" s="165" t="s">
        <v>3</v>
      </c>
      <c r="N1867" s="166" t="s">
        <v>44</v>
      </c>
      <c r="O1867" s="35"/>
      <c r="P1867" s="167">
        <f>O1867*H1867</f>
        <v>0</v>
      </c>
      <c r="Q1867" s="167">
        <v>0</v>
      </c>
      <c r="R1867" s="167">
        <f>Q1867*H1867</f>
        <v>0</v>
      </c>
      <c r="S1867" s="167">
        <v>0</v>
      </c>
      <c r="T1867" s="168">
        <f>S1867*H1867</f>
        <v>0</v>
      </c>
      <c r="AR1867" s="18" t="s">
        <v>2513</v>
      </c>
      <c r="AT1867" s="18" t="s">
        <v>146</v>
      </c>
      <c r="AU1867" s="18" t="s">
        <v>152</v>
      </c>
      <c r="AY1867" s="18" t="s">
        <v>143</v>
      </c>
      <c r="BE1867" s="169">
        <f>IF(N1867="základní",J1867,0)</f>
        <v>0</v>
      </c>
      <c r="BF1867" s="169">
        <f>IF(N1867="snížená",J1867,0)</f>
        <v>0</v>
      </c>
      <c r="BG1867" s="169">
        <f>IF(N1867="zákl. přenesená",J1867,0)</f>
        <v>0</v>
      </c>
      <c r="BH1867" s="169">
        <f>IF(N1867="sníž. přenesená",J1867,0)</f>
        <v>0</v>
      </c>
      <c r="BI1867" s="169">
        <f>IF(N1867="nulová",J1867,0)</f>
        <v>0</v>
      </c>
      <c r="BJ1867" s="18" t="s">
        <v>152</v>
      </c>
      <c r="BK1867" s="169">
        <f>ROUND(I1867*H1867,2)</f>
        <v>0</v>
      </c>
      <c r="BL1867" s="18" t="s">
        <v>2513</v>
      </c>
      <c r="BM1867" s="18" t="s">
        <v>2623</v>
      </c>
    </row>
    <row r="1868" spans="2:65" s="1" customFormat="1" ht="44.25" customHeight="1" x14ac:dyDescent="0.3">
      <c r="B1868" s="158"/>
      <c r="C1868" s="159" t="s">
        <v>2624</v>
      </c>
      <c r="D1868" s="159" t="s">
        <v>146</v>
      </c>
      <c r="E1868" s="160" t="s">
        <v>2625</v>
      </c>
      <c r="F1868" s="161" t="s">
        <v>2626</v>
      </c>
      <c r="G1868" s="162" t="s">
        <v>470</v>
      </c>
      <c r="H1868" s="163">
        <v>1</v>
      </c>
      <c r="I1868" s="322">
        <v>0</v>
      </c>
      <c r="J1868" s="164">
        <f>ROUND(I1868*H1868,2)</f>
        <v>0</v>
      </c>
      <c r="K1868" s="161" t="s">
        <v>3</v>
      </c>
      <c r="L1868" s="34"/>
      <c r="M1868" s="165" t="s">
        <v>3</v>
      </c>
      <c r="N1868" s="166" t="s">
        <v>44</v>
      </c>
      <c r="O1868" s="35"/>
      <c r="P1868" s="167">
        <f>O1868*H1868</f>
        <v>0</v>
      </c>
      <c r="Q1868" s="167">
        <v>0</v>
      </c>
      <c r="R1868" s="167">
        <f>Q1868*H1868</f>
        <v>0</v>
      </c>
      <c r="S1868" s="167">
        <v>0</v>
      </c>
      <c r="T1868" s="168">
        <f>S1868*H1868</f>
        <v>0</v>
      </c>
      <c r="AR1868" s="18" t="s">
        <v>2513</v>
      </c>
      <c r="AT1868" s="18" t="s">
        <v>146</v>
      </c>
      <c r="AU1868" s="18" t="s">
        <v>152</v>
      </c>
      <c r="AY1868" s="18" t="s">
        <v>143</v>
      </c>
      <c r="BE1868" s="169">
        <f>IF(N1868="základní",J1868,0)</f>
        <v>0</v>
      </c>
      <c r="BF1868" s="169">
        <f>IF(N1868="snížená",J1868,0)</f>
        <v>0</v>
      </c>
      <c r="BG1868" s="169">
        <f>IF(N1868="zákl. přenesená",J1868,0)</f>
        <v>0</v>
      </c>
      <c r="BH1868" s="169">
        <f>IF(N1868="sníž. přenesená",J1868,0)</f>
        <v>0</v>
      </c>
      <c r="BI1868" s="169">
        <f>IF(N1868="nulová",J1868,0)</f>
        <v>0</v>
      </c>
      <c r="BJ1868" s="18" t="s">
        <v>152</v>
      </c>
      <c r="BK1868" s="169">
        <f>ROUND(I1868*H1868,2)</f>
        <v>0</v>
      </c>
      <c r="BL1868" s="18" t="s">
        <v>2513</v>
      </c>
      <c r="BM1868" s="18" t="s">
        <v>2627</v>
      </c>
    </row>
    <row r="1869" spans="2:65" s="1" customFormat="1" ht="22.5" customHeight="1" x14ac:dyDescent="0.3">
      <c r="B1869" s="158"/>
      <c r="C1869" s="159" t="s">
        <v>2628</v>
      </c>
      <c r="D1869" s="159" t="s">
        <v>146</v>
      </c>
      <c r="E1869" s="160" t="s">
        <v>2629</v>
      </c>
      <c r="F1869" s="161" t="s">
        <v>2630</v>
      </c>
      <c r="G1869" s="162" t="s">
        <v>470</v>
      </c>
      <c r="H1869" s="163">
        <v>6</v>
      </c>
      <c r="I1869" s="322">
        <v>0</v>
      </c>
      <c r="J1869" s="164">
        <f>ROUND(I1869*H1869,2)</f>
        <v>0</v>
      </c>
      <c r="K1869" s="161" t="s">
        <v>150</v>
      </c>
      <c r="L1869" s="34"/>
      <c r="M1869" s="165" t="s">
        <v>3</v>
      </c>
      <c r="N1869" s="166" t="s">
        <v>44</v>
      </c>
      <c r="O1869" s="35"/>
      <c r="P1869" s="167">
        <f>O1869*H1869</f>
        <v>0</v>
      </c>
      <c r="Q1869" s="167">
        <v>0</v>
      </c>
      <c r="R1869" s="167">
        <f>Q1869*H1869</f>
        <v>0</v>
      </c>
      <c r="S1869" s="167">
        <v>0</v>
      </c>
      <c r="T1869" s="168">
        <f>S1869*H1869</f>
        <v>0</v>
      </c>
      <c r="AR1869" s="18" t="s">
        <v>2513</v>
      </c>
      <c r="AT1869" s="18" t="s">
        <v>146</v>
      </c>
      <c r="AU1869" s="18" t="s">
        <v>152</v>
      </c>
      <c r="AY1869" s="18" t="s">
        <v>143</v>
      </c>
      <c r="BE1869" s="169">
        <f>IF(N1869="základní",J1869,0)</f>
        <v>0</v>
      </c>
      <c r="BF1869" s="169">
        <f>IF(N1869="snížená",J1869,0)</f>
        <v>0</v>
      </c>
      <c r="BG1869" s="169">
        <f>IF(N1869="zákl. přenesená",J1869,0)</f>
        <v>0</v>
      </c>
      <c r="BH1869" s="169">
        <f>IF(N1869="sníž. přenesená",J1869,0)</f>
        <v>0</v>
      </c>
      <c r="BI1869" s="169">
        <f>IF(N1869="nulová",J1869,0)</f>
        <v>0</v>
      </c>
      <c r="BJ1869" s="18" t="s">
        <v>152</v>
      </c>
      <c r="BK1869" s="169">
        <f>ROUND(I1869*H1869,2)</f>
        <v>0</v>
      </c>
      <c r="BL1869" s="18" t="s">
        <v>2513</v>
      </c>
      <c r="BM1869" s="18" t="s">
        <v>2631</v>
      </c>
    </row>
    <row r="1870" spans="2:65" s="1" customFormat="1" ht="22.5" customHeight="1" x14ac:dyDescent="0.3">
      <c r="B1870" s="158"/>
      <c r="C1870" s="159" t="s">
        <v>2632</v>
      </c>
      <c r="D1870" s="159" t="s">
        <v>146</v>
      </c>
      <c r="E1870" s="160" t="s">
        <v>2633</v>
      </c>
      <c r="F1870" s="161" t="s">
        <v>2634</v>
      </c>
      <c r="G1870" s="162" t="s">
        <v>402</v>
      </c>
      <c r="H1870" s="163">
        <v>9</v>
      </c>
      <c r="I1870" s="322">
        <v>0</v>
      </c>
      <c r="J1870" s="164">
        <f>ROUND(I1870*H1870,2)</f>
        <v>0</v>
      </c>
      <c r="K1870" s="161" t="s">
        <v>150</v>
      </c>
      <c r="L1870" s="34"/>
      <c r="M1870" s="165" t="s">
        <v>3</v>
      </c>
      <c r="N1870" s="166" t="s">
        <v>44</v>
      </c>
      <c r="O1870" s="35"/>
      <c r="P1870" s="167">
        <f>O1870*H1870</f>
        <v>0</v>
      </c>
      <c r="Q1870" s="167">
        <v>0</v>
      </c>
      <c r="R1870" s="167">
        <f>Q1870*H1870</f>
        <v>0</v>
      </c>
      <c r="S1870" s="167">
        <v>0</v>
      </c>
      <c r="T1870" s="168">
        <f>S1870*H1870</f>
        <v>0</v>
      </c>
      <c r="AR1870" s="18" t="s">
        <v>2513</v>
      </c>
      <c r="AT1870" s="18" t="s">
        <v>146</v>
      </c>
      <c r="AU1870" s="18" t="s">
        <v>152</v>
      </c>
      <c r="AY1870" s="18" t="s">
        <v>143</v>
      </c>
      <c r="BE1870" s="169">
        <f>IF(N1870="základní",J1870,0)</f>
        <v>0</v>
      </c>
      <c r="BF1870" s="169">
        <f>IF(N1870="snížená",J1870,0)</f>
        <v>0</v>
      </c>
      <c r="BG1870" s="169">
        <f>IF(N1870="zákl. přenesená",J1870,0)</f>
        <v>0</v>
      </c>
      <c r="BH1870" s="169">
        <f>IF(N1870="sníž. přenesená",J1870,0)</f>
        <v>0</v>
      </c>
      <c r="BI1870" s="169">
        <f>IF(N1870="nulová",J1870,0)</f>
        <v>0</v>
      </c>
      <c r="BJ1870" s="18" t="s">
        <v>152</v>
      </c>
      <c r="BK1870" s="169">
        <f>ROUND(I1870*H1870,2)</f>
        <v>0</v>
      </c>
      <c r="BL1870" s="18" t="s">
        <v>2513</v>
      </c>
      <c r="BM1870" s="18" t="s">
        <v>2635</v>
      </c>
    </row>
    <row r="1871" spans="2:65" s="11" customFormat="1" x14ac:dyDescent="0.3">
      <c r="B1871" s="170"/>
      <c r="D1871" s="171" t="s">
        <v>154</v>
      </c>
      <c r="E1871" s="172" t="s">
        <v>3</v>
      </c>
      <c r="F1871" s="173" t="s">
        <v>2636</v>
      </c>
      <c r="H1871" s="174" t="s">
        <v>3</v>
      </c>
      <c r="I1871" s="175"/>
      <c r="L1871" s="170"/>
      <c r="M1871" s="176"/>
      <c r="N1871" s="177"/>
      <c r="O1871" s="177"/>
      <c r="P1871" s="177"/>
      <c r="Q1871" s="177"/>
      <c r="R1871" s="177"/>
      <c r="S1871" s="177"/>
      <c r="T1871" s="178"/>
      <c r="AT1871" s="174" t="s">
        <v>154</v>
      </c>
      <c r="AU1871" s="174" t="s">
        <v>152</v>
      </c>
      <c r="AV1871" s="11" t="s">
        <v>23</v>
      </c>
      <c r="AW1871" s="11" t="s">
        <v>36</v>
      </c>
      <c r="AX1871" s="11" t="s">
        <v>72</v>
      </c>
      <c r="AY1871" s="174" t="s">
        <v>143</v>
      </c>
    </row>
    <row r="1872" spans="2:65" s="12" customFormat="1" x14ac:dyDescent="0.3">
      <c r="B1872" s="179"/>
      <c r="D1872" s="188" t="s">
        <v>154</v>
      </c>
      <c r="E1872" s="197" t="s">
        <v>3</v>
      </c>
      <c r="F1872" s="198" t="s">
        <v>1916</v>
      </c>
      <c r="H1872" s="199">
        <v>9</v>
      </c>
      <c r="I1872" s="183"/>
      <c r="L1872" s="179"/>
      <c r="M1872" s="184"/>
      <c r="N1872" s="185"/>
      <c r="O1872" s="185"/>
      <c r="P1872" s="185"/>
      <c r="Q1872" s="185"/>
      <c r="R1872" s="185"/>
      <c r="S1872" s="185"/>
      <c r="T1872" s="186"/>
      <c r="AT1872" s="180" t="s">
        <v>154</v>
      </c>
      <c r="AU1872" s="180" t="s">
        <v>152</v>
      </c>
      <c r="AV1872" s="12" t="s">
        <v>152</v>
      </c>
      <c r="AW1872" s="12" t="s">
        <v>36</v>
      </c>
      <c r="AX1872" s="12" t="s">
        <v>23</v>
      </c>
      <c r="AY1872" s="180" t="s">
        <v>143</v>
      </c>
    </row>
    <row r="1873" spans="2:65" s="1" customFormat="1" ht="22.5" customHeight="1" x14ac:dyDescent="0.3">
      <c r="B1873" s="158"/>
      <c r="C1873" s="159" t="s">
        <v>2637</v>
      </c>
      <c r="D1873" s="159" t="s">
        <v>146</v>
      </c>
      <c r="E1873" s="160" t="s">
        <v>2638</v>
      </c>
      <c r="F1873" s="161" t="s">
        <v>2639</v>
      </c>
      <c r="G1873" s="162" t="s">
        <v>470</v>
      </c>
      <c r="H1873" s="163">
        <v>6</v>
      </c>
      <c r="I1873" s="322">
        <v>0</v>
      </c>
      <c r="J1873" s="164">
        <f>ROUND(I1873*H1873,2)</f>
        <v>0</v>
      </c>
      <c r="K1873" s="161" t="s">
        <v>150</v>
      </c>
      <c r="L1873" s="34"/>
      <c r="M1873" s="165" t="s">
        <v>3</v>
      </c>
      <c r="N1873" s="166" t="s">
        <v>44</v>
      </c>
      <c r="O1873" s="35"/>
      <c r="P1873" s="167">
        <f>O1873*H1873</f>
        <v>0</v>
      </c>
      <c r="Q1873" s="167">
        <v>0</v>
      </c>
      <c r="R1873" s="167">
        <f>Q1873*H1873</f>
        <v>0</v>
      </c>
      <c r="S1873" s="167">
        <v>0</v>
      </c>
      <c r="T1873" s="168">
        <f>S1873*H1873</f>
        <v>0</v>
      </c>
      <c r="AR1873" s="18" t="s">
        <v>2513</v>
      </c>
      <c r="AT1873" s="18" t="s">
        <v>146</v>
      </c>
      <c r="AU1873" s="18" t="s">
        <v>152</v>
      </c>
      <c r="AY1873" s="18" t="s">
        <v>143</v>
      </c>
      <c r="BE1873" s="169">
        <f>IF(N1873="základní",J1873,0)</f>
        <v>0</v>
      </c>
      <c r="BF1873" s="169">
        <f>IF(N1873="snížená",J1873,0)</f>
        <v>0</v>
      </c>
      <c r="BG1873" s="169">
        <f>IF(N1873="zákl. přenesená",J1873,0)</f>
        <v>0</v>
      </c>
      <c r="BH1873" s="169">
        <f>IF(N1873="sníž. přenesená",J1873,0)</f>
        <v>0</v>
      </c>
      <c r="BI1873" s="169">
        <f>IF(N1873="nulová",J1873,0)</f>
        <v>0</v>
      </c>
      <c r="BJ1873" s="18" t="s">
        <v>152</v>
      </c>
      <c r="BK1873" s="169">
        <f>ROUND(I1873*H1873,2)</f>
        <v>0</v>
      </c>
      <c r="BL1873" s="18" t="s">
        <v>2513</v>
      </c>
      <c r="BM1873" s="18" t="s">
        <v>2640</v>
      </c>
    </row>
    <row r="1874" spans="2:65" s="1" customFormat="1" ht="31.5" customHeight="1" x14ac:dyDescent="0.3">
      <c r="B1874" s="158"/>
      <c r="C1874" s="211" t="s">
        <v>2641</v>
      </c>
      <c r="D1874" s="211" t="s">
        <v>295</v>
      </c>
      <c r="E1874" s="212" t="s">
        <v>2642</v>
      </c>
      <c r="F1874" s="213" t="s">
        <v>2643</v>
      </c>
      <c r="G1874" s="214" t="s">
        <v>470</v>
      </c>
      <c r="H1874" s="215">
        <v>6</v>
      </c>
      <c r="I1874" s="325">
        <v>0</v>
      </c>
      <c r="J1874" s="216">
        <f>ROUND(I1874*H1874,2)</f>
        <v>0</v>
      </c>
      <c r="K1874" s="213" t="s">
        <v>3</v>
      </c>
      <c r="L1874" s="217"/>
      <c r="M1874" s="218" t="s">
        <v>3</v>
      </c>
      <c r="N1874" s="219" t="s">
        <v>44</v>
      </c>
      <c r="O1874" s="35"/>
      <c r="P1874" s="167">
        <f>O1874*H1874</f>
        <v>0</v>
      </c>
      <c r="Q1874" s="167">
        <v>2.1999999999999999E-2</v>
      </c>
      <c r="R1874" s="167">
        <f>Q1874*H1874</f>
        <v>0.13200000000000001</v>
      </c>
      <c r="S1874" s="167">
        <v>0</v>
      </c>
      <c r="T1874" s="168">
        <f>S1874*H1874</f>
        <v>0</v>
      </c>
      <c r="AR1874" s="18" t="s">
        <v>2513</v>
      </c>
      <c r="AT1874" s="18" t="s">
        <v>295</v>
      </c>
      <c r="AU1874" s="18" t="s">
        <v>152</v>
      </c>
      <c r="AY1874" s="18" t="s">
        <v>143</v>
      </c>
      <c r="BE1874" s="169">
        <f>IF(N1874="základní",J1874,0)</f>
        <v>0</v>
      </c>
      <c r="BF1874" s="169">
        <f>IF(N1874="snížená",J1874,0)</f>
        <v>0</v>
      </c>
      <c r="BG1874" s="169">
        <f>IF(N1874="zákl. přenesená",J1874,0)</f>
        <v>0</v>
      </c>
      <c r="BH1874" s="169">
        <f>IF(N1874="sníž. přenesená",J1874,0)</f>
        <v>0</v>
      </c>
      <c r="BI1874" s="169">
        <f>IF(N1874="nulová",J1874,0)</f>
        <v>0</v>
      </c>
      <c r="BJ1874" s="18" t="s">
        <v>152</v>
      </c>
      <c r="BK1874" s="169">
        <f>ROUND(I1874*H1874,2)</f>
        <v>0</v>
      </c>
      <c r="BL1874" s="18" t="s">
        <v>2513</v>
      </c>
      <c r="BM1874" s="18" t="s">
        <v>2644</v>
      </c>
    </row>
    <row r="1875" spans="2:65" s="11" customFormat="1" x14ac:dyDescent="0.3">
      <c r="B1875" s="170"/>
      <c r="D1875" s="171" t="s">
        <v>154</v>
      </c>
      <c r="E1875" s="172" t="s">
        <v>3</v>
      </c>
      <c r="F1875" s="173" t="s">
        <v>2645</v>
      </c>
      <c r="H1875" s="174" t="s">
        <v>3</v>
      </c>
      <c r="I1875" s="175"/>
      <c r="L1875" s="170"/>
      <c r="M1875" s="176"/>
      <c r="N1875" s="177"/>
      <c r="O1875" s="177"/>
      <c r="P1875" s="177"/>
      <c r="Q1875" s="177"/>
      <c r="R1875" s="177"/>
      <c r="S1875" s="177"/>
      <c r="T1875" s="178"/>
      <c r="AT1875" s="174" t="s">
        <v>154</v>
      </c>
      <c r="AU1875" s="174" t="s">
        <v>152</v>
      </c>
      <c r="AV1875" s="11" t="s">
        <v>23</v>
      </c>
      <c r="AW1875" s="11" t="s">
        <v>36</v>
      </c>
      <c r="AX1875" s="11" t="s">
        <v>72</v>
      </c>
      <c r="AY1875" s="174" t="s">
        <v>143</v>
      </c>
    </row>
    <row r="1876" spans="2:65" s="11" customFormat="1" x14ac:dyDescent="0.3">
      <c r="B1876" s="170"/>
      <c r="D1876" s="171" t="s">
        <v>154</v>
      </c>
      <c r="E1876" s="172" t="s">
        <v>3</v>
      </c>
      <c r="F1876" s="173" t="s">
        <v>2646</v>
      </c>
      <c r="H1876" s="174" t="s">
        <v>3</v>
      </c>
      <c r="I1876" s="175"/>
      <c r="L1876" s="170"/>
      <c r="M1876" s="176"/>
      <c r="N1876" s="177"/>
      <c r="O1876" s="177"/>
      <c r="P1876" s="177"/>
      <c r="Q1876" s="177"/>
      <c r="R1876" s="177"/>
      <c r="S1876" s="177"/>
      <c r="T1876" s="178"/>
      <c r="AT1876" s="174" t="s">
        <v>154</v>
      </c>
      <c r="AU1876" s="174" t="s">
        <v>152</v>
      </c>
      <c r="AV1876" s="11" t="s">
        <v>23</v>
      </c>
      <c r="AW1876" s="11" t="s">
        <v>36</v>
      </c>
      <c r="AX1876" s="11" t="s">
        <v>72</v>
      </c>
      <c r="AY1876" s="174" t="s">
        <v>143</v>
      </c>
    </row>
    <row r="1877" spans="2:65" s="11" customFormat="1" x14ac:dyDescent="0.3">
      <c r="B1877" s="170"/>
      <c r="D1877" s="171" t="s">
        <v>154</v>
      </c>
      <c r="E1877" s="172" t="s">
        <v>3</v>
      </c>
      <c r="F1877" s="173" t="s">
        <v>2647</v>
      </c>
      <c r="H1877" s="174" t="s">
        <v>3</v>
      </c>
      <c r="I1877" s="175"/>
      <c r="L1877" s="170"/>
      <c r="M1877" s="176"/>
      <c r="N1877" s="177"/>
      <c r="O1877" s="177"/>
      <c r="P1877" s="177"/>
      <c r="Q1877" s="177"/>
      <c r="R1877" s="177"/>
      <c r="S1877" s="177"/>
      <c r="T1877" s="178"/>
      <c r="AT1877" s="174" t="s">
        <v>154</v>
      </c>
      <c r="AU1877" s="174" t="s">
        <v>152</v>
      </c>
      <c r="AV1877" s="11" t="s">
        <v>23</v>
      </c>
      <c r="AW1877" s="11" t="s">
        <v>36</v>
      </c>
      <c r="AX1877" s="11" t="s">
        <v>72</v>
      </c>
      <c r="AY1877" s="174" t="s">
        <v>143</v>
      </c>
    </row>
    <row r="1878" spans="2:65" s="11" customFormat="1" x14ac:dyDescent="0.3">
      <c r="B1878" s="170"/>
      <c r="D1878" s="171" t="s">
        <v>154</v>
      </c>
      <c r="E1878" s="172" t="s">
        <v>3</v>
      </c>
      <c r="F1878" s="173" t="s">
        <v>2648</v>
      </c>
      <c r="H1878" s="174" t="s">
        <v>3</v>
      </c>
      <c r="I1878" s="175"/>
      <c r="L1878" s="170"/>
      <c r="M1878" s="176"/>
      <c r="N1878" s="177"/>
      <c r="O1878" s="177"/>
      <c r="P1878" s="177"/>
      <c r="Q1878" s="177"/>
      <c r="R1878" s="177"/>
      <c r="S1878" s="177"/>
      <c r="T1878" s="178"/>
      <c r="AT1878" s="174" t="s">
        <v>154</v>
      </c>
      <c r="AU1878" s="174" t="s">
        <v>152</v>
      </c>
      <c r="AV1878" s="11" t="s">
        <v>23</v>
      </c>
      <c r="AW1878" s="11" t="s">
        <v>36</v>
      </c>
      <c r="AX1878" s="11" t="s">
        <v>72</v>
      </c>
      <c r="AY1878" s="174" t="s">
        <v>143</v>
      </c>
    </row>
    <row r="1879" spans="2:65" s="11" customFormat="1" x14ac:dyDescent="0.3">
      <c r="B1879" s="170"/>
      <c r="D1879" s="171" t="s">
        <v>154</v>
      </c>
      <c r="E1879" s="172" t="s">
        <v>3</v>
      </c>
      <c r="F1879" s="173" t="s">
        <v>2649</v>
      </c>
      <c r="H1879" s="174" t="s">
        <v>3</v>
      </c>
      <c r="I1879" s="175"/>
      <c r="L1879" s="170"/>
      <c r="M1879" s="176"/>
      <c r="N1879" s="177"/>
      <c r="O1879" s="177"/>
      <c r="P1879" s="177"/>
      <c r="Q1879" s="177"/>
      <c r="R1879" s="177"/>
      <c r="S1879" s="177"/>
      <c r="T1879" s="178"/>
      <c r="AT1879" s="174" t="s">
        <v>154</v>
      </c>
      <c r="AU1879" s="174" t="s">
        <v>152</v>
      </c>
      <c r="AV1879" s="11" t="s">
        <v>23</v>
      </c>
      <c r="AW1879" s="11" t="s">
        <v>36</v>
      </c>
      <c r="AX1879" s="11" t="s">
        <v>72</v>
      </c>
      <c r="AY1879" s="174" t="s">
        <v>143</v>
      </c>
    </row>
    <row r="1880" spans="2:65" s="12" customFormat="1" x14ac:dyDescent="0.3">
      <c r="B1880" s="179"/>
      <c r="D1880" s="188" t="s">
        <v>154</v>
      </c>
      <c r="E1880" s="197" t="s">
        <v>3</v>
      </c>
      <c r="F1880" s="198" t="s">
        <v>178</v>
      </c>
      <c r="H1880" s="199">
        <v>6</v>
      </c>
      <c r="I1880" s="183"/>
      <c r="L1880" s="179"/>
      <c r="M1880" s="184"/>
      <c r="N1880" s="185"/>
      <c r="O1880" s="185"/>
      <c r="P1880" s="185"/>
      <c r="Q1880" s="185"/>
      <c r="R1880" s="185"/>
      <c r="S1880" s="185"/>
      <c r="T1880" s="186"/>
      <c r="AT1880" s="180" t="s">
        <v>154</v>
      </c>
      <c r="AU1880" s="180" t="s">
        <v>152</v>
      </c>
      <c r="AV1880" s="12" t="s">
        <v>152</v>
      </c>
      <c r="AW1880" s="12" t="s">
        <v>36</v>
      </c>
      <c r="AX1880" s="12" t="s">
        <v>23</v>
      </c>
      <c r="AY1880" s="180" t="s">
        <v>143</v>
      </c>
    </row>
    <row r="1881" spans="2:65" s="1" customFormat="1" ht="22.5" customHeight="1" x14ac:dyDescent="0.3">
      <c r="B1881" s="158"/>
      <c r="C1881" s="159" t="s">
        <v>2650</v>
      </c>
      <c r="D1881" s="159" t="s">
        <v>146</v>
      </c>
      <c r="E1881" s="160" t="s">
        <v>2651</v>
      </c>
      <c r="F1881" s="161" t="s">
        <v>2652</v>
      </c>
      <c r="G1881" s="162" t="s">
        <v>470</v>
      </c>
      <c r="H1881" s="163">
        <v>12</v>
      </c>
      <c r="I1881" s="322">
        <v>0</v>
      </c>
      <c r="J1881" s="164">
        <f>ROUND(I1881*H1881,2)</f>
        <v>0</v>
      </c>
      <c r="K1881" s="161" t="s">
        <v>3</v>
      </c>
      <c r="L1881" s="34"/>
      <c r="M1881" s="165" t="s">
        <v>3</v>
      </c>
      <c r="N1881" s="166" t="s">
        <v>44</v>
      </c>
      <c r="O1881" s="35"/>
      <c r="P1881" s="167">
        <f>O1881*H1881</f>
        <v>0</v>
      </c>
      <c r="Q1881" s="167">
        <v>0</v>
      </c>
      <c r="R1881" s="167">
        <f>Q1881*H1881</f>
        <v>0</v>
      </c>
      <c r="S1881" s="167">
        <v>0</v>
      </c>
      <c r="T1881" s="168">
        <f>S1881*H1881</f>
        <v>0</v>
      </c>
      <c r="AR1881" s="18" t="s">
        <v>2513</v>
      </c>
      <c r="AT1881" s="18" t="s">
        <v>146</v>
      </c>
      <c r="AU1881" s="18" t="s">
        <v>152</v>
      </c>
      <c r="AY1881" s="18" t="s">
        <v>143</v>
      </c>
      <c r="BE1881" s="169">
        <f>IF(N1881="základní",J1881,0)</f>
        <v>0</v>
      </c>
      <c r="BF1881" s="169">
        <f>IF(N1881="snížená",J1881,0)</f>
        <v>0</v>
      </c>
      <c r="BG1881" s="169">
        <f>IF(N1881="zákl. přenesená",J1881,0)</f>
        <v>0</v>
      </c>
      <c r="BH1881" s="169">
        <f>IF(N1881="sníž. přenesená",J1881,0)</f>
        <v>0</v>
      </c>
      <c r="BI1881" s="169">
        <f>IF(N1881="nulová",J1881,0)</f>
        <v>0</v>
      </c>
      <c r="BJ1881" s="18" t="s">
        <v>152</v>
      </c>
      <c r="BK1881" s="169">
        <f>ROUND(I1881*H1881,2)</f>
        <v>0</v>
      </c>
      <c r="BL1881" s="18" t="s">
        <v>2513</v>
      </c>
      <c r="BM1881" s="18" t="s">
        <v>2653</v>
      </c>
    </row>
    <row r="1882" spans="2:65" s="1" customFormat="1" ht="44.25" customHeight="1" x14ac:dyDescent="0.3">
      <c r="B1882" s="158"/>
      <c r="C1882" s="159" t="s">
        <v>2654</v>
      </c>
      <c r="D1882" s="159" t="s">
        <v>146</v>
      </c>
      <c r="E1882" s="160" t="s">
        <v>2655</v>
      </c>
      <c r="F1882" s="161" t="s">
        <v>2656</v>
      </c>
      <c r="G1882" s="162" t="s">
        <v>470</v>
      </c>
      <c r="H1882" s="163">
        <v>1</v>
      </c>
      <c r="I1882" s="322">
        <v>0</v>
      </c>
      <c r="J1882" s="164">
        <f>ROUND(I1882*H1882,2)</f>
        <v>0</v>
      </c>
      <c r="K1882" s="161" t="s">
        <v>3</v>
      </c>
      <c r="L1882" s="34"/>
      <c r="M1882" s="165" t="s">
        <v>3</v>
      </c>
      <c r="N1882" s="166" t="s">
        <v>44</v>
      </c>
      <c r="O1882" s="35"/>
      <c r="P1882" s="167">
        <f>O1882*H1882</f>
        <v>0</v>
      </c>
      <c r="Q1882" s="167">
        <v>0</v>
      </c>
      <c r="R1882" s="167">
        <f>Q1882*H1882</f>
        <v>0</v>
      </c>
      <c r="S1882" s="167">
        <v>0</v>
      </c>
      <c r="T1882" s="168">
        <f>S1882*H1882</f>
        <v>0</v>
      </c>
      <c r="AR1882" s="18" t="s">
        <v>247</v>
      </c>
      <c r="AT1882" s="18" t="s">
        <v>146</v>
      </c>
      <c r="AU1882" s="18" t="s">
        <v>152</v>
      </c>
      <c r="AY1882" s="18" t="s">
        <v>143</v>
      </c>
      <c r="BE1882" s="169">
        <f>IF(N1882="základní",J1882,0)</f>
        <v>0</v>
      </c>
      <c r="BF1882" s="169">
        <f>IF(N1882="snížená",J1882,0)</f>
        <v>0</v>
      </c>
      <c r="BG1882" s="169">
        <f>IF(N1882="zákl. přenesená",J1882,0)</f>
        <v>0</v>
      </c>
      <c r="BH1882" s="169">
        <f>IF(N1882="sníž. přenesená",J1882,0)</f>
        <v>0</v>
      </c>
      <c r="BI1882" s="169">
        <f>IF(N1882="nulová",J1882,0)</f>
        <v>0</v>
      </c>
      <c r="BJ1882" s="18" t="s">
        <v>152</v>
      </c>
      <c r="BK1882" s="169">
        <f>ROUND(I1882*H1882,2)</f>
        <v>0</v>
      </c>
      <c r="BL1882" s="18" t="s">
        <v>247</v>
      </c>
      <c r="BM1882" s="18" t="s">
        <v>2657</v>
      </c>
    </row>
    <row r="1883" spans="2:65" s="1" customFormat="1" ht="22.5" customHeight="1" x14ac:dyDescent="0.3">
      <c r="B1883" s="158"/>
      <c r="C1883" s="159" t="s">
        <v>2658</v>
      </c>
      <c r="D1883" s="159" t="s">
        <v>146</v>
      </c>
      <c r="E1883" s="160" t="s">
        <v>2659</v>
      </c>
      <c r="F1883" s="161" t="s">
        <v>2660</v>
      </c>
      <c r="G1883" s="162" t="s">
        <v>470</v>
      </c>
      <c r="H1883" s="163">
        <v>1</v>
      </c>
      <c r="I1883" s="322">
        <v>0</v>
      </c>
      <c r="J1883" s="164">
        <f>ROUND(I1883*H1883,2)</f>
        <v>0</v>
      </c>
      <c r="K1883" s="161" t="s">
        <v>3</v>
      </c>
      <c r="L1883" s="34"/>
      <c r="M1883" s="165" t="s">
        <v>3</v>
      </c>
      <c r="N1883" s="166" t="s">
        <v>44</v>
      </c>
      <c r="O1883" s="35"/>
      <c r="P1883" s="167">
        <f>O1883*H1883</f>
        <v>0</v>
      </c>
      <c r="Q1883" s="167">
        <v>0</v>
      </c>
      <c r="R1883" s="167">
        <f>Q1883*H1883</f>
        <v>0</v>
      </c>
      <c r="S1883" s="167">
        <v>0</v>
      </c>
      <c r="T1883" s="168">
        <f>S1883*H1883</f>
        <v>0</v>
      </c>
      <c r="AR1883" s="18" t="s">
        <v>247</v>
      </c>
      <c r="AT1883" s="18" t="s">
        <v>146</v>
      </c>
      <c r="AU1883" s="18" t="s">
        <v>152</v>
      </c>
      <c r="AY1883" s="18" t="s">
        <v>143</v>
      </c>
      <c r="BE1883" s="169">
        <f>IF(N1883="základní",J1883,0)</f>
        <v>0</v>
      </c>
      <c r="BF1883" s="169">
        <f>IF(N1883="snížená",J1883,0)</f>
        <v>0</v>
      </c>
      <c r="BG1883" s="169">
        <f>IF(N1883="zákl. přenesená",J1883,0)</f>
        <v>0</v>
      </c>
      <c r="BH1883" s="169">
        <f>IF(N1883="sníž. přenesená",J1883,0)</f>
        <v>0</v>
      </c>
      <c r="BI1883" s="169">
        <f>IF(N1883="nulová",J1883,0)</f>
        <v>0</v>
      </c>
      <c r="BJ1883" s="18" t="s">
        <v>152</v>
      </c>
      <c r="BK1883" s="169">
        <f>ROUND(I1883*H1883,2)</f>
        <v>0</v>
      </c>
      <c r="BL1883" s="18" t="s">
        <v>247</v>
      </c>
      <c r="BM1883" s="18" t="s">
        <v>2661</v>
      </c>
    </row>
    <row r="1884" spans="2:65" s="1" customFormat="1" ht="22.5" customHeight="1" x14ac:dyDescent="0.3">
      <c r="B1884" s="158"/>
      <c r="C1884" s="159" t="s">
        <v>2662</v>
      </c>
      <c r="D1884" s="159" t="s">
        <v>146</v>
      </c>
      <c r="E1884" s="160" t="s">
        <v>2663</v>
      </c>
      <c r="F1884" s="161" t="s">
        <v>2664</v>
      </c>
      <c r="G1884" s="162" t="s">
        <v>173</v>
      </c>
      <c r="H1884" s="163">
        <v>2.9000000000000001E-2</v>
      </c>
      <c r="I1884" s="322">
        <v>0</v>
      </c>
      <c r="J1884" s="164">
        <f>ROUND(I1884*H1884,2)</f>
        <v>0</v>
      </c>
      <c r="K1884" s="161" t="s">
        <v>150</v>
      </c>
      <c r="L1884" s="34"/>
      <c r="M1884" s="165" t="s">
        <v>3</v>
      </c>
      <c r="N1884" s="166" t="s">
        <v>44</v>
      </c>
      <c r="O1884" s="35"/>
      <c r="P1884" s="167">
        <f>O1884*H1884</f>
        <v>0</v>
      </c>
      <c r="Q1884" s="167">
        <v>0</v>
      </c>
      <c r="R1884" s="167">
        <f>Q1884*H1884</f>
        <v>0</v>
      </c>
      <c r="S1884" s="167">
        <v>0</v>
      </c>
      <c r="T1884" s="168">
        <f>S1884*H1884</f>
        <v>0</v>
      </c>
      <c r="AR1884" s="18" t="s">
        <v>247</v>
      </c>
      <c r="AT1884" s="18" t="s">
        <v>146</v>
      </c>
      <c r="AU1884" s="18" t="s">
        <v>152</v>
      </c>
      <c r="AY1884" s="18" t="s">
        <v>143</v>
      </c>
      <c r="BE1884" s="169">
        <f>IF(N1884="základní",J1884,0)</f>
        <v>0</v>
      </c>
      <c r="BF1884" s="169">
        <f>IF(N1884="snížená",J1884,0)</f>
        <v>0</v>
      </c>
      <c r="BG1884" s="169">
        <f>IF(N1884="zákl. přenesená",J1884,0)</f>
        <v>0</v>
      </c>
      <c r="BH1884" s="169">
        <f>IF(N1884="sníž. přenesená",J1884,0)</f>
        <v>0</v>
      </c>
      <c r="BI1884" s="169">
        <f>IF(N1884="nulová",J1884,0)</f>
        <v>0</v>
      </c>
      <c r="BJ1884" s="18" t="s">
        <v>152</v>
      </c>
      <c r="BK1884" s="169">
        <f>ROUND(I1884*H1884,2)</f>
        <v>0</v>
      </c>
      <c r="BL1884" s="18" t="s">
        <v>247</v>
      </c>
      <c r="BM1884" s="18" t="s">
        <v>2665</v>
      </c>
    </row>
    <row r="1885" spans="2:65" s="10" customFormat="1" ht="29.85" customHeight="1" x14ac:dyDescent="0.3">
      <c r="B1885" s="144"/>
      <c r="D1885" s="155" t="s">
        <v>71</v>
      </c>
      <c r="E1885" s="156" t="s">
        <v>2666</v>
      </c>
      <c r="F1885" s="156" t="s">
        <v>2667</v>
      </c>
      <c r="I1885" s="147"/>
      <c r="J1885" s="157">
        <f>BK1885</f>
        <v>0</v>
      </c>
      <c r="L1885" s="144"/>
      <c r="M1885" s="149"/>
      <c r="N1885" s="150"/>
      <c r="O1885" s="150"/>
      <c r="P1885" s="151">
        <f>SUM(P1886:P1949)</f>
        <v>0</v>
      </c>
      <c r="Q1885" s="150"/>
      <c r="R1885" s="151">
        <f>SUM(R1886:R1949)</f>
        <v>1.2255719999999999</v>
      </c>
      <c r="S1885" s="150"/>
      <c r="T1885" s="152">
        <f>SUM(T1886:T1949)</f>
        <v>0</v>
      </c>
      <c r="AR1885" s="145" t="s">
        <v>152</v>
      </c>
      <c r="AT1885" s="153" t="s">
        <v>71</v>
      </c>
      <c r="AU1885" s="153" t="s">
        <v>23</v>
      </c>
      <c r="AY1885" s="145" t="s">
        <v>143</v>
      </c>
      <c r="BK1885" s="154">
        <f>SUM(BK1886:BK1949)</f>
        <v>0</v>
      </c>
    </row>
    <row r="1886" spans="2:65" s="1" customFormat="1" ht="22.5" customHeight="1" x14ac:dyDescent="0.3">
      <c r="B1886" s="158"/>
      <c r="C1886" s="159" t="s">
        <v>2668</v>
      </c>
      <c r="D1886" s="159" t="s">
        <v>146</v>
      </c>
      <c r="E1886" s="160" t="s">
        <v>2669</v>
      </c>
      <c r="F1886" s="161" t="s">
        <v>2670</v>
      </c>
      <c r="G1886" s="162" t="s">
        <v>402</v>
      </c>
      <c r="H1886" s="163">
        <v>25</v>
      </c>
      <c r="I1886" s="322">
        <v>0</v>
      </c>
      <c r="J1886" s="164">
        <f>ROUND(I1886*H1886,2)</f>
        <v>0</v>
      </c>
      <c r="K1886" s="161" t="s">
        <v>150</v>
      </c>
      <c r="L1886" s="34"/>
      <c r="M1886" s="165" t="s">
        <v>3</v>
      </c>
      <c r="N1886" s="166" t="s">
        <v>44</v>
      </c>
      <c r="O1886" s="35"/>
      <c r="P1886" s="167">
        <f>O1886*H1886</f>
        <v>0</v>
      </c>
      <c r="Q1886" s="167">
        <v>6.2E-4</v>
      </c>
      <c r="R1886" s="167">
        <f>Q1886*H1886</f>
        <v>1.55E-2</v>
      </c>
      <c r="S1886" s="167">
        <v>0</v>
      </c>
      <c r="T1886" s="168">
        <f>S1886*H1886</f>
        <v>0</v>
      </c>
      <c r="AR1886" s="18" t="s">
        <v>247</v>
      </c>
      <c r="AT1886" s="18" t="s">
        <v>146</v>
      </c>
      <c r="AU1886" s="18" t="s">
        <v>152</v>
      </c>
      <c r="AY1886" s="18" t="s">
        <v>143</v>
      </c>
      <c r="BE1886" s="169">
        <f>IF(N1886="základní",J1886,0)</f>
        <v>0</v>
      </c>
      <c r="BF1886" s="169">
        <f>IF(N1886="snížená",J1886,0)</f>
        <v>0</v>
      </c>
      <c r="BG1886" s="169">
        <f>IF(N1886="zákl. přenesená",J1886,0)</f>
        <v>0</v>
      </c>
      <c r="BH1886" s="169">
        <f>IF(N1886="sníž. přenesená",J1886,0)</f>
        <v>0</v>
      </c>
      <c r="BI1886" s="169">
        <f>IF(N1886="nulová",J1886,0)</f>
        <v>0</v>
      </c>
      <c r="BJ1886" s="18" t="s">
        <v>152</v>
      </c>
      <c r="BK1886" s="169">
        <f>ROUND(I1886*H1886,2)</f>
        <v>0</v>
      </c>
      <c r="BL1886" s="18" t="s">
        <v>247</v>
      </c>
      <c r="BM1886" s="18" t="s">
        <v>2671</v>
      </c>
    </row>
    <row r="1887" spans="2:65" s="11" customFormat="1" x14ac:dyDescent="0.3">
      <c r="B1887" s="170"/>
      <c r="D1887" s="171" t="s">
        <v>154</v>
      </c>
      <c r="E1887" s="172" t="s">
        <v>3</v>
      </c>
      <c r="F1887" s="173" t="s">
        <v>548</v>
      </c>
      <c r="H1887" s="174" t="s">
        <v>3</v>
      </c>
      <c r="I1887" s="175"/>
      <c r="L1887" s="170"/>
      <c r="M1887" s="176"/>
      <c r="N1887" s="177"/>
      <c r="O1887" s="177"/>
      <c r="P1887" s="177"/>
      <c r="Q1887" s="177"/>
      <c r="R1887" s="177"/>
      <c r="S1887" s="177"/>
      <c r="T1887" s="178"/>
      <c r="AT1887" s="174" t="s">
        <v>154</v>
      </c>
      <c r="AU1887" s="174" t="s">
        <v>152</v>
      </c>
      <c r="AV1887" s="11" t="s">
        <v>23</v>
      </c>
      <c r="AW1887" s="11" t="s">
        <v>36</v>
      </c>
      <c r="AX1887" s="11" t="s">
        <v>72</v>
      </c>
      <c r="AY1887" s="174" t="s">
        <v>143</v>
      </c>
    </row>
    <row r="1888" spans="2:65" s="11" customFormat="1" x14ac:dyDescent="0.3">
      <c r="B1888" s="170"/>
      <c r="D1888" s="171" t="s">
        <v>154</v>
      </c>
      <c r="E1888" s="172" t="s">
        <v>3</v>
      </c>
      <c r="F1888" s="173" t="s">
        <v>2672</v>
      </c>
      <c r="H1888" s="174" t="s">
        <v>3</v>
      </c>
      <c r="I1888" s="175"/>
      <c r="L1888" s="170"/>
      <c r="M1888" s="176"/>
      <c r="N1888" s="177"/>
      <c r="O1888" s="177"/>
      <c r="P1888" s="177"/>
      <c r="Q1888" s="177"/>
      <c r="R1888" s="177"/>
      <c r="S1888" s="177"/>
      <c r="T1888" s="178"/>
      <c r="AT1888" s="174" t="s">
        <v>154</v>
      </c>
      <c r="AU1888" s="174" t="s">
        <v>152</v>
      </c>
      <c r="AV1888" s="11" t="s">
        <v>23</v>
      </c>
      <c r="AW1888" s="11" t="s">
        <v>36</v>
      </c>
      <c r="AX1888" s="11" t="s">
        <v>72</v>
      </c>
      <c r="AY1888" s="174" t="s">
        <v>143</v>
      </c>
    </row>
    <row r="1889" spans="2:65" s="12" customFormat="1" x14ac:dyDescent="0.3">
      <c r="B1889" s="179"/>
      <c r="D1889" s="188" t="s">
        <v>154</v>
      </c>
      <c r="E1889" s="197" t="s">
        <v>3</v>
      </c>
      <c r="F1889" s="198" t="s">
        <v>2166</v>
      </c>
      <c r="H1889" s="199">
        <v>25</v>
      </c>
      <c r="I1889" s="328"/>
      <c r="L1889" s="179"/>
      <c r="M1889" s="184"/>
      <c r="N1889" s="185"/>
      <c r="O1889" s="185"/>
      <c r="P1889" s="185"/>
      <c r="Q1889" s="185"/>
      <c r="R1889" s="185"/>
      <c r="S1889" s="185"/>
      <c r="T1889" s="186"/>
      <c r="AT1889" s="180" t="s">
        <v>154</v>
      </c>
      <c r="AU1889" s="180" t="s">
        <v>152</v>
      </c>
      <c r="AV1889" s="12" t="s">
        <v>152</v>
      </c>
      <c r="AW1889" s="12" t="s">
        <v>36</v>
      </c>
      <c r="AX1889" s="12" t="s">
        <v>23</v>
      </c>
      <c r="AY1889" s="180" t="s">
        <v>143</v>
      </c>
    </row>
    <row r="1890" spans="2:65" s="1" customFormat="1" ht="22.5" customHeight="1" x14ac:dyDescent="0.3">
      <c r="B1890" s="158"/>
      <c r="C1890" s="159" t="s">
        <v>2673</v>
      </c>
      <c r="D1890" s="159" t="s">
        <v>146</v>
      </c>
      <c r="E1890" s="160" t="s">
        <v>2674</v>
      </c>
      <c r="F1890" s="161" t="s">
        <v>2675</v>
      </c>
      <c r="G1890" s="162" t="s">
        <v>402</v>
      </c>
      <c r="H1890" s="163">
        <v>2.2000000000000002</v>
      </c>
      <c r="I1890" s="322">
        <v>0</v>
      </c>
      <c r="J1890" s="164">
        <f>ROUND(I1890*H1890,2)</f>
        <v>0</v>
      </c>
      <c r="K1890" s="161" t="s">
        <v>150</v>
      </c>
      <c r="L1890" s="34"/>
      <c r="M1890" s="165" t="s">
        <v>3</v>
      </c>
      <c r="N1890" s="166" t="s">
        <v>44</v>
      </c>
      <c r="O1890" s="35"/>
      <c r="P1890" s="167">
        <f>O1890*H1890</f>
        <v>0</v>
      </c>
      <c r="Q1890" s="167">
        <v>7.9000000000000001E-4</v>
      </c>
      <c r="R1890" s="167">
        <f>Q1890*H1890</f>
        <v>1.7380000000000002E-3</v>
      </c>
      <c r="S1890" s="167">
        <v>0</v>
      </c>
      <c r="T1890" s="168">
        <f>S1890*H1890</f>
        <v>0</v>
      </c>
      <c r="AR1890" s="18" t="s">
        <v>247</v>
      </c>
      <c r="AT1890" s="18" t="s">
        <v>146</v>
      </c>
      <c r="AU1890" s="18" t="s">
        <v>152</v>
      </c>
      <c r="AY1890" s="18" t="s">
        <v>143</v>
      </c>
      <c r="BE1890" s="169">
        <f>IF(N1890="základní",J1890,0)</f>
        <v>0</v>
      </c>
      <c r="BF1890" s="169">
        <f>IF(N1890="snížená",J1890,0)</f>
        <v>0</v>
      </c>
      <c r="BG1890" s="169">
        <f>IF(N1890="zákl. přenesená",J1890,0)</f>
        <v>0</v>
      </c>
      <c r="BH1890" s="169">
        <f>IF(N1890="sníž. přenesená",J1890,0)</f>
        <v>0</v>
      </c>
      <c r="BI1890" s="169">
        <f>IF(N1890="nulová",J1890,0)</f>
        <v>0</v>
      </c>
      <c r="BJ1890" s="18" t="s">
        <v>152</v>
      </c>
      <c r="BK1890" s="169">
        <f>ROUND(I1890*H1890,2)</f>
        <v>0</v>
      </c>
      <c r="BL1890" s="18" t="s">
        <v>247</v>
      </c>
      <c r="BM1890" s="18" t="s">
        <v>2676</v>
      </c>
    </row>
    <row r="1891" spans="2:65" s="11" customFormat="1" x14ac:dyDescent="0.3">
      <c r="B1891" s="170"/>
      <c r="D1891" s="171" t="s">
        <v>154</v>
      </c>
      <c r="E1891" s="172" t="s">
        <v>3</v>
      </c>
      <c r="F1891" s="173" t="s">
        <v>1037</v>
      </c>
      <c r="H1891" s="174" t="s">
        <v>3</v>
      </c>
      <c r="I1891" s="175"/>
      <c r="L1891" s="170"/>
      <c r="M1891" s="176"/>
      <c r="N1891" s="177"/>
      <c r="O1891" s="177"/>
      <c r="P1891" s="177"/>
      <c r="Q1891" s="177"/>
      <c r="R1891" s="177"/>
      <c r="S1891" s="177"/>
      <c r="T1891" s="178"/>
      <c r="AT1891" s="174" t="s">
        <v>154</v>
      </c>
      <c r="AU1891" s="174" t="s">
        <v>152</v>
      </c>
      <c r="AV1891" s="11" t="s">
        <v>23</v>
      </c>
      <c r="AW1891" s="11" t="s">
        <v>36</v>
      </c>
      <c r="AX1891" s="11" t="s">
        <v>72</v>
      </c>
      <c r="AY1891" s="174" t="s">
        <v>143</v>
      </c>
    </row>
    <row r="1892" spans="2:65" s="12" customFormat="1" x14ac:dyDescent="0.3">
      <c r="B1892" s="179"/>
      <c r="D1892" s="188" t="s">
        <v>154</v>
      </c>
      <c r="E1892" s="197" t="s">
        <v>3</v>
      </c>
      <c r="F1892" s="198" t="s">
        <v>2677</v>
      </c>
      <c r="H1892" s="199">
        <v>2.2000000000000002</v>
      </c>
      <c r="I1892" s="183"/>
      <c r="L1892" s="179"/>
      <c r="M1892" s="184"/>
      <c r="N1892" s="185"/>
      <c r="O1892" s="185"/>
      <c r="P1892" s="185"/>
      <c r="Q1892" s="185"/>
      <c r="R1892" s="185"/>
      <c r="S1892" s="185"/>
      <c r="T1892" s="186"/>
      <c r="AT1892" s="180" t="s">
        <v>154</v>
      </c>
      <c r="AU1892" s="180" t="s">
        <v>152</v>
      </c>
      <c r="AV1892" s="12" t="s">
        <v>152</v>
      </c>
      <c r="AW1892" s="12" t="s">
        <v>36</v>
      </c>
      <c r="AX1892" s="12" t="s">
        <v>23</v>
      </c>
      <c r="AY1892" s="180" t="s">
        <v>143</v>
      </c>
    </row>
    <row r="1893" spans="2:65" s="1" customFormat="1" ht="31.5" customHeight="1" x14ac:dyDescent="0.3">
      <c r="B1893" s="158"/>
      <c r="C1893" s="159" t="s">
        <v>2678</v>
      </c>
      <c r="D1893" s="159" t="s">
        <v>146</v>
      </c>
      <c r="E1893" s="160" t="s">
        <v>2679</v>
      </c>
      <c r="F1893" s="161" t="s">
        <v>2680</v>
      </c>
      <c r="G1893" s="162" t="s">
        <v>149</v>
      </c>
      <c r="H1893" s="163">
        <v>42.3</v>
      </c>
      <c r="I1893" s="322">
        <v>0</v>
      </c>
      <c r="J1893" s="164">
        <f>ROUND(I1893*H1893,2)</f>
        <v>0</v>
      </c>
      <c r="K1893" s="161" t="s">
        <v>150</v>
      </c>
      <c r="L1893" s="34"/>
      <c r="M1893" s="165" t="s">
        <v>3</v>
      </c>
      <c r="N1893" s="166" t="s">
        <v>44</v>
      </c>
      <c r="O1893" s="35"/>
      <c r="P1893" s="167">
        <f>O1893*H1893</f>
        <v>0</v>
      </c>
      <c r="Q1893" s="167">
        <v>3.9199999999999999E-3</v>
      </c>
      <c r="R1893" s="167">
        <f>Q1893*H1893</f>
        <v>0.16581599999999999</v>
      </c>
      <c r="S1893" s="167">
        <v>0</v>
      </c>
      <c r="T1893" s="168">
        <f>S1893*H1893</f>
        <v>0</v>
      </c>
      <c r="AR1893" s="18" t="s">
        <v>247</v>
      </c>
      <c r="AT1893" s="18" t="s">
        <v>146</v>
      </c>
      <c r="AU1893" s="18" t="s">
        <v>152</v>
      </c>
      <c r="AY1893" s="18" t="s">
        <v>143</v>
      </c>
      <c r="BE1893" s="169">
        <f>IF(N1893="základní",J1893,0)</f>
        <v>0</v>
      </c>
      <c r="BF1893" s="169">
        <f>IF(N1893="snížená",J1893,0)</f>
        <v>0</v>
      </c>
      <c r="BG1893" s="169">
        <f>IF(N1893="zákl. přenesená",J1893,0)</f>
        <v>0</v>
      </c>
      <c r="BH1893" s="169">
        <f>IF(N1893="sníž. přenesená",J1893,0)</f>
        <v>0</v>
      </c>
      <c r="BI1893" s="169">
        <f>IF(N1893="nulová",J1893,0)</f>
        <v>0</v>
      </c>
      <c r="BJ1893" s="18" t="s">
        <v>152</v>
      </c>
      <c r="BK1893" s="169">
        <f>ROUND(I1893*H1893,2)</f>
        <v>0</v>
      </c>
      <c r="BL1893" s="18" t="s">
        <v>247</v>
      </c>
      <c r="BM1893" s="18" t="s">
        <v>2681</v>
      </c>
    </row>
    <row r="1894" spans="2:65" s="11" customFormat="1" x14ac:dyDescent="0.3">
      <c r="B1894" s="170"/>
      <c r="D1894" s="171" t="s">
        <v>154</v>
      </c>
      <c r="E1894" s="172" t="s">
        <v>3</v>
      </c>
      <c r="F1894" s="173" t="s">
        <v>2682</v>
      </c>
      <c r="H1894" s="174" t="s">
        <v>3</v>
      </c>
      <c r="I1894" s="175"/>
      <c r="L1894" s="170"/>
      <c r="M1894" s="176"/>
      <c r="N1894" s="177"/>
      <c r="O1894" s="177"/>
      <c r="P1894" s="177"/>
      <c r="Q1894" s="177"/>
      <c r="R1894" s="177"/>
      <c r="S1894" s="177"/>
      <c r="T1894" s="178"/>
      <c r="AT1894" s="174" t="s">
        <v>154</v>
      </c>
      <c r="AU1894" s="174" t="s">
        <v>152</v>
      </c>
      <c r="AV1894" s="11" t="s">
        <v>23</v>
      </c>
      <c r="AW1894" s="11" t="s">
        <v>36</v>
      </c>
      <c r="AX1894" s="11" t="s">
        <v>72</v>
      </c>
      <c r="AY1894" s="174" t="s">
        <v>143</v>
      </c>
    </row>
    <row r="1895" spans="2:65" s="11" customFormat="1" x14ac:dyDescent="0.3">
      <c r="B1895" s="170"/>
      <c r="D1895" s="171" t="s">
        <v>154</v>
      </c>
      <c r="E1895" s="172" t="s">
        <v>3</v>
      </c>
      <c r="F1895" s="173" t="s">
        <v>2683</v>
      </c>
      <c r="H1895" s="174" t="s">
        <v>3</v>
      </c>
      <c r="I1895" s="175"/>
      <c r="L1895" s="170"/>
      <c r="M1895" s="176"/>
      <c r="N1895" s="177"/>
      <c r="O1895" s="177"/>
      <c r="P1895" s="177"/>
      <c r="Q1895" s="177"/>
      <c r="R1895" s="177"/>
      <c r="S1895" s="177"/>
      <c r="T1895" s="178"/>
      <c r="AT1895" s="174" t="s">
        <v>154</v>
      </c>
      <c r="AU1895" s="174" t="s">
        <v>152</v>
      </c>
      <c r="AV1895" s="11" t="s">
        <v>23</v>
      </c>
      <c r="AW1895" s="11" t="s">
        <v>36</v>
      </c>
      <c r="AX1895" s="11" t="s">
        <v>72</v>
      </c>
      <c r="AY1895" s="174" t="s">
        <v>143</v>
      </c>
    </row>
    <row r="1896" spans="2:65" s="12" customFormat="1" x14ac:dyDescent="0.3">
      <c r="B1896" s="179"/>
      <c r="D1896" s="171" t="s">
        <v>154</v>
      </c>
      <c r="E1896" s="180" t="s">
        <v>3</v>
      </c>
      <c r="F1896" s="181" t="s">
        <v>2684</v>
      </c>
      <c r="H1896" s="182">
        <v>40</v>
      </c>
      <c r="I1896" s="183"/>
      <c r="L1896" s="179"/>
      <c r="M1896" s="184"/>
      <c r="N1896" s="185"/>
      <c r="O1896" s="185"/>
      <c r="P1896" s="185"/>
      <c r="Q1896" s="185"/>
      <c r="R1896" s="185"/>
      <c r="S1896" s="185"/>
      <c r="T1896" s="186"/>
      <c r="AT1896" s="180" t="s">
        <v>154</v>
      </c>
      <c r="AU1896" s="180" t="s">
        <v>152</v>
      </c>
      <c r="AV1896" s="12" t="s">
        <v>152</v>
      </c>
      <c r="AW1896" s="12" t="s">
        <v>36</v>
      </c>
      <c r="AX1896" s="12" t="s">
        <v>72</v>
      </c>
      <c r="AY1896" s="180" t="s">
        <v>143</v>
      </c>
    </row>
    <row r="1897" spans="2:65" s="14" customFormat="1" x14ac:dyDescent="0.3">
      <c r="B1897" s="200"/>
      <c r="D1897" s="171" t="s">
        <v>154</v>
      </c>
      <c r="E1897" s="201" t="s">
        <v>3</v>
      </c>
      <c r="F1897" s="202" t="s">
        <v>256</v>
      </c>
      <c r="H1897" s="203">
        <v>40</v>
      </c>
      <c r="I1897" s="204"/>
      <c r="L1897" s="200"/>
      <c r="M1897" s="205"/>
      <c r="N1897" s="206"/>
      <c r="O1897" s="206"/>
      <c r="P1897" s="206"/>
      <c r="Q1897" s="206"/>
      <c r="R1897" s="206"/>
      <c r="S1897" s="206"/>
      <c r="T1897" s="207"/>
      <c r="AT1897" s="201" t="s">
        <v>154</v>
      </c>
      <c r="AU1897" s="201" t="s">
        <v>152</v>
      </c>
      <c r="AV1897" s="14" t="s">
        <v>163</v>
      </c>
      <c r="AW1897" s="14" t="s">
        <v>36</v>
      </c>
      <c r="AX1897" s="14" t="s">
        <v>72</v>
      </c>
      <c r="AY1897" s="201" t="s">
        <v>143</v>
      </c>
    </row>
    <row r="1898" spans="2:65" s="11" customFormat="1" x14ac:dyDescent="0.3">
      <c r="B1898" s="170"/>
      <c r="D1898" s="171" t="s">
        <v>154</v>
      </c>
      <c r="E1898" s="172" t="s">
        <v>3</v>
      </c>
      <c r="F1898" s="173" t="s">
        <v>1030</v>
      </c>
      <c r="H1898" s="174" t="s">
        <v>3</v>
      </c>
      <c r="I1898" s="175"/>
      <c r="L1898" s="170"/>
      <c r="M1898" s="176"/>
      <c r="N1898" s="177"/>
      <c r="O1898" s="177"/>
      <c r="P1898" s="177"/>
      <c r="Q1898" s="177"/>
      <c r="R1898" s="177"/>
      <c r="S1898" s="177"/>
      <c r="T1898" s="178"/>
      <c r="AT1898" s="174" t="s">
        <v>154</v>
      </c>
      <c r="AU1898" s="174" t="s">
        <v>152</v>
      </c>
      <c r="AV1898" s="11" t="s">
        <v>23</v>
      </c>
      <c r="AW1898" s="11" t="s">
        <v>36</v>
      </c>
      <c r="AX1898" s="11" t="s">
        <v>72</v>
      </c>
      <c r="AY1898" s="174" t="s">
        <v>143</v>
      </c>
    </row>
    <row r="1899" spans="2:65" s="11" customFormat="1" x14ac:dyDescent="0.3">
      <c r="B1899" s="170"/>
      <c r="D1899" s="171" t="s">
        <v>154</v>
      </c>
      <c r="E1899" s="172" t="s">
        <v>3</v>
      </c>
      <c r="F1899" s="173" t="s">
        <v>1031</v>
      </c>
      <c r="H1899" s="174" t="s">
        <v>3</v>
      </c>
      <c r="I1899" s="175"/>
      <c r="L1899" s="170"/>
      <c r="M1899" s="176"/>
      <c r="N1899" s="177"/>
      <c r="O1899" s="177"/>
      <c r="P1899" s="177"/>
      <c r="Q1899" s="177"/>
      <c r="R1899" s="177"/>
      <c r="S1899" s="177"/>
      <c r="T1899" s="178"/>
      <c r="AT1899" s="174" t="s">
        <v>154</v>
      </c>
      <c r="AU1899" s="174" t="s">
        <v>152</v>
      </c>
      <c r="AV1899" s="11" t="s">
        <v>23</v>
      </c>
      <c r="AW1899" s="11" t="s">
        <v>36</v>
      </c>
      <c r="AX1899" s="11" t="s">
        <v>72</v>
      </c>
      <c r="AY1899" s="174" t="s">
        <v>143</v>
      </c>
    </row>
    <row r="1900" spans="2:65" s="12" customFormat="1" x14ac:dyDescent="0.3">
      <c r="B1900" s="179"/>
      <c r="D1900" s="171" t="s">
        <v>154</v>
      </c>
      <c r="E1900" s="180" t="s">
        <v>3</v>
      </c>
      <c r="F1900" s="181" t="s">
        <v>1032</v>
      </c>
      <c r="H1900" s="182">
        <v>2.2999999999999998</v>
      </c>
      <c r="I1900" s="183"/>
      <c r="L1900" s="179"/>
      <c r="M1900" s="184"/>
      <c r="N1900" s="185"/>
      <c r="O1900" s="185"/>
      <c r="P1900" s="185"/>
      <c r="Q1900" s="185"/>
      <c r="R1900" s="185"/>
      <c r="S1900" s="185"/>
      <c r="T1900" s="186"/>
      <c r="AT1900" s="180" t="s">
        <v>154</v>
      </c>
      <c r="AU1900" s="180" t="s">
        <v>152</v>
      </c>
      <c r="AV1900" s="12" t="s">
        <v>152</v>
      </c>
      <c r="AW1900" s="12" t="s">
        <v>36</v>
      </c>
      <c r="AX1900" s="12" t="s">
        <v>72</v>
      </c>
      <c r="AY1900" s="180" t="s">
        <v>143</v>
      </c>
    </row>
    <row r="1901" spans="2:65" s="14" customFormat="1" x14ac:dyDescent="0.3">
      <c r="B1901" s="200"/>
      <c r="D1901" s="171" t="s">
        <v>154</v>
      </c>
      <c r="E1901" s="201" t="s">
        <v>3</v>
      </c>
      <c r="F1901" s="202" t="s">
        <v>262</v>
      </c>
      <c r="H1901" s="203">
        <v>2.2999999999999998</v>
      </c>
      <c r="I1901" s="204"/>
      <c r="L1901" s="200"/>
      <c r="M1901" s="205"/>
      <c r="N1901" s="206"/>
      <c r="O1901" s="206"/>
      <c r="P1901" s="206"/>
      <c r="Q1901" s="206"/>
      <c r="R1901" s="206"/>
      <c r="S1901" s="206"/>
      <c r="T1901" s="207"/>
      <c r="AT1901" s="201" t="s">
        <v>154</v>
      </c>
      <c r="AU1901" s="201" t="s">
        <v>152</v>
      </c>
      <c r="AV1901" s="14" t="s">
        <v>163</v>
      </c>
      <c r="AW1901" s="14" t="s">
        <v>36</v>
      </c>
      <c r="AX1901" s="14" t="s">
        <v>72</v>
      </c>
      <c r="AY1901" s="201" t="s">
        <v>143</v>
      </c>
    </row>
    <row r="1902" spans="2:65" s="13" customFormat="1" x14ac:dyDescent="0.3">
      <c r="B1902" s="187"/>
      <c r="D1902" s="188" t="s">
        <v>154</v>
      </c>
      <c r="E1902" s="189" t="s">
        <v>3</v>
      </c>
      <c r="F1902" s="190" t="s">
        <v>159</v>
      </c>
      <c r="H1902" s="191">
        <v>42.3</v>
      </c>
      <c r="I1902" s="192"/>
      <c r="L1902" s="187"/>
      <c r="M1902" s="193"/>
      <c r="N1902" s="194"/>
      <c r="O1902" s="194"/>
      <c r="P1902" s="194"/>
      <c r="Q1902" s="194"/>
      <c r="R1902" s="194"/>
      <c r="S1902" s="194"/>
      <c r="T1902" s="195"/>
      <c r="AT1902" s="196" t="s">
        <v>154</v>
      </c>
      <c r="AU1902" s="196" t="s">
        <v>152</v>
      </c>
      <c r="AV1902" s="13" t="s">
        <v>151</v>
      </c>
      <c r="AW1902" s="13" t="s">
        <v>36</v>
      </c>
      <c r="AX1902" s="13" t="s">
        <v>23</v>
      </c>
      <c r="AY1902" s="196" t="s">
        <v>143</v>
      </c>
    </row>
    <row r="1903" spans="2:65" s="1" customFormat="1" ht="31.5" customHeight="1" x14ac:dyDescent="0.3">
      <c r="B1903" s="158"/>
      <c r="C1903" s="211" t="s">
        <v>2685</v>
      </c>
      <c r="D1903" s="211" t="s">
        <v>295</v>
      </c>
      <c r="E1903" s="212" t="s">
        <v>2686</v>
      </c>
      <c r="F1903" s="213" t="s">
        <v>2687</v>
      </c>
      <c r="G1903" s="214" t="s">
        <v>149</v>
      </c>
      <c r="H1903" s="215">
        <v>48</v>
      </c>
      <c r="I1903" s="325">
        <v>0</v>
      </c>
      <c r="J1903" s="216">
        <f>ROUND(I1903*H1903,2)</f>
        <v>0</v>
      </c>
      <c r="K1903" s="213" t="s">
        <v>3</v>
      </c>
      <c r="L1903" s="217"/>
      <c r="M1903" s="218" t="s">
        <v>3</v>
      </c>
      <c r="N1903" s="219" t="s">
        <v>44</v>
      </c>
      <c r="O1903" s="35"/>
      <c r="P1903" s="167">
        <f>O1903*H1903</f>
        <v>0</v>
      </c>
      <c r="Q1903" s="167">
        <v>1.9E-2</v>
      </c>
      <c r="R1903" s="167">
        <f>Q1903*H1903</f>
        <v>0.91199999999999992</v>
      </c>
      <c r="S1903" s="167">
        <v>0</v>
      </c>
      <c r="T1903" s="168">
        <f>S1903*H1903</f>
        <v>0</v>
      </c>
      <c r="AR1903" s="18" t="s">
        <v>375</v>
      </c>
      <c r="AT1903" s="18" t="s">
        <v>295</v>
      </c>
      <c r="AU1903" s="18" t="s">
        <v>152</v>
      </c>
      <c r="AY1903" s="18" t="s">
        <v>143</v>
      </c>
      <c r="BE1903" s="169">
        <f>IF(N1903="základní",J1903,0)</f>
        <v>0</v>
      </c>
      <c r="BF1903" s="169">
        <f>IF(N1903="snížená",J1903,0)</f>
        <v>0</v>
      </c>
      <c r="BG1903" s="169">
        <f>IF(N1903="zákl. přenesená",J1903,0)</f>
        <v>0</v>
      </c>
      <c r="BH1903" s="169">
        <f>IF(N1903="sníž. přenesená",J1903,0)</f>
        <v>0</v>
      </c>
      <c r="BI1903" s="169">
        <f>IF(N1903="nulová",J1903,0)</f>
        <v>0</v>
      </c>
      <c r="BJ1903" s="18" t="s">
        <v>152</v>
      </c>
      <c r="BK1903" s="169">
        <f>ROUND(I1903*H1903,2)</f>
        <v>0</v>
      </c>
      <c r="BL1903" s="18" t="s">
        <v>247</v>
      </c>
      <c r="BM1903" s="18" t="s">
        <v>2688</v>
      </c>
    </row>
    <row r="1904" spans="2:65" s="11" customFormat="1" x14ac:dyDescent="0.3">
      <c r="B1904" s="170"/>
      <c r="D1904" s="171" t="s">
        <v>154</v>
      </c>
      <c r="E1904" s="172" t="s">
        <v>3</v>
      </c>
      <c r="F1904" s="173" t="s">
        <v>2689</v>
      </c>
      <c r="H1904" s="174" t="s">
        <v>3</v>
      </c>
      <c r="I1904" s="175"/>
      <c r="L1904" s="170"/>
      <c r="M1904" s="176"/>
      <c r="N1904" s="177"/>
      <c r="O1904" s="177"/>
      <c r="P1904" s="177"/>
      <c r="Q1904" s="177"/>
      <c r="R1904" s="177"/>
      <c r="S1904" s="177"/>
      <c r="T1904" s="178"/>
      <c r="AT1904" s="174" t="s">
        <v>154</v>
      </c>
      <c r="AU1904" s="174" t="s">
        <v>152</v>
      </c>
      <c r="AV1904" s="11" t="s">
        <v>23</v>
      </c>
      <c r="AW1904" s="11" t="s">
        <v>36</v>
      </c>
      <c r="AX1904" s="11" t="s">
        <v>72</v>
      </c>
      <c r="AY1904" s="174" t="s">
        <v>143</v>
      </c>
    </row>
    <row r="1905" spans="2:65" s="11" customFormat="1" x14ac:dyDescent="0.3">
      <c r="B1905" s="170"/>
      <c r="D1905" s="171" t="s">
        <v>154</v>
      </c>
      <c r="E1905" s="172" t="s">
        <v>3</v>
      </c>
      <c r="F1905" s="173" t="s">
        <v>707</v>
      </c>
      <c r="H1905" s="174" t="s">
        <v>3</v>
      </c>
      <c r="I1905" s="175"/>
      <c r="L1905" s="170"/>
      <c r="M1905" s="176"/>
      <c r="N1905" s="177"/>
      <c r="O1905" s="177"/>
      <c r="P1905" s="177"/>
      <c r="Q1905" s="177"/>
      <c r="R1905" s="177"/>
      <c r="S1905" s="177"/>
      <c r="T1905" s="178"/>
      <c r="AT1905" s="174" t="s">
        <v>154</v>
      </c>
      <c r="AU1905" s="174" t="s">
        <v>152</v>
      </c>
      <c r="AV1905" s="11" t="s">
        <v>23</v>
      </c>
      <c r="AW1905" s="11" t="s">
        <v>36</v>
      </c>
      <c r="AX1905" s="11" t="s">
        <v>72</v>
      </c>
      <c r="AY1905" s="174" t="s">
        <v>143</v>
      </c>
    </row>
    <row r="1906" spans="2:65" s="12" customFormat="1" x14ac:dyDescent="0.3">
      <c r="B1906" s="179"/>
      <c r="D1906" s="171" t="s">
        <v>154</v>
      </c>
      <c r="E1906" s="180" t="s">
        <v>3</v>
      </c>
      <c r="F1906" s="181" t="s">
        <v>895</v>
      </c>
      <c r="H1906" s="182">
        <v>44</v>
      </c>
      <c r="I1906" s="183"/>
      <c r="L1906" s="179"/>
      <c r="M1906" s="184"/>
      <c r="N1906" s="185"/>
      <c r="O1906" s="185"/>
      <c r="P1906" s="185"/>
      <c r="Q1906" s="185"/>
      <c r="R1906" s="185"/>
      <c r="S1906" s="185"/>
      <c r="T1906" s="186"/>
      <c r="AT1906" s="180" t="s">
        <v>154</v>
      </c>
      <c r="AU1906" s="180" t="s">
        <v>152</v>
      </c>
      <c r="AV1906" s="12" t="s">
        <v>152</v>
      </c>
      <c r="AW1906" s="12" t="s">
        <v>36</v>
      </c>
      <c r="AX1906" s="12" t="s">
        <v>72</v>
      </c>
      <c r="AY1906" s="180" t="s">
        <v>143</v>
      </c>
    </row>
    <row r="1907" spans="2:65" s="11" customFormat="1" x14ac:dyDescent="0.3">
      <c r="B1907" s="170"/>
      <c r="D1907" s="171" t="s">
        <v>154</v>
      </c>
      <c r="E1907" s="172" t="s">
        <v>3</v>
      </c>
      <c r="F1907" s="173" t="s">
        <v>2690</v>
      </c>
      <c r="H1907" s="174" t="s">
        <v>3</v>
      </c>
      <c r="I1907" s="175"/>
      <c r="L1907" s="170"/>
      <c r="M1907" s="176"/>
      <c r="N1907" s="177"/>
      <c r="O1907" s="177"/>
      <c r="P1907" s="177"/>
      <c r="Q1907" s="177"/>
      <c r="R1907" s="177"/>
      <c r="S1907" s="177"/>
      <c r="T1907" s="178"/>
      <c r="AT1907" s="174" t="s">
        <v>154</v>
      </c>
      <c r="AU1907" s="174" t="s">
        <v>152</v>
      </c>
      <c r="AV1907" s="11" t="s">
        <v>23</v>
      </c>
      <c r="AW1907" s="11" t="s">
        <v>36</v>
      </c>
      <c r="AX1907" s="11" t="s">
        <v>72</v>
      </c>
      <c r="AY1907" s="174" t="s">
        <v>143</v>
      </c>
    </row>
    <row r="1908" spans="2:65" s="12" customFormat="1" x14ac:dyDescent="0.3">
      <c r="B1908" s="179"/>
      <c r="D1908" s="171" t="s">
        <v>154</v>
      </c>
      <c r="E1908" s="180" t="s">
        <v>3</v>
      </c>
      <c r="F1908" s="181" t="s">
        <v>2691</v>
      </c>
      <c r="H1908" s="182">
        <v>4</v>
      </c>
      <c r="I1908" s="183"/>
      <c r="L1908" s="179"/>
      <c r="M1908" s="184"/>
      <c r="N1908" s="185"/>
      <c r="O1908" s="185"/>
      <c r="P1908" s="185"/>
      <c r="Q1908" s="185"/>
      <c r="R1908" s="185"/>
      <c r="S1908" s="185"/>
      <c r="T1908" s="186"/>
      <c r="AT1908" s="180" t="s">
        <v>154</v>
      </c>
      <c r="AU1908" s="180" t="s">
        <v>152</v>
      </c>
      <c r="AV1908" s="12" t="s">
        <v>152</v>
      </c>
      <c r="AW1908" s="12" t="s">
        <v>36</v>
      </c>
      <c r="AX1908" s="12" t="s">
        <v>72</v>
      </c>
      <c r="AY1908" s="180" t="s">
        <v>143</v>
      </c>
    </row>
    <row r="1909" spans="2:65" s="13" customFormat="1" x14ac:dyDescent="0.3">
      <c r="B1909" s="187"/>
      <c r="D1909" s="188" t="s">
        <v>154</v>
      </c>
      <c r="E1909" s="189" t="s">
        <v>3</v>
      </c>
      <c r="F1909" s="190" t="s">
        <v>159</v>
      </c>
      <c r="H1909" s="191">
        <v>48</v>
      </c>
      <c r="I1909" s="192"/>
      <c r="L1909" s="187"/>
      <c r="M1909" s="193"/>
      <c r="N1909" s="194"/>
      <c r="O1909" s="194"/>
      <c r="P1909" s="194"/>
      <c r="Q1909" s="194"/>
      <c r="R1909" s="194"/>
      <c r="S1909" s="194"/>
      <c r="T1909" s="195"/>
      <c r="AT1909" s="196" t="s">
        <v>154</v>
      </c>
      <c r="AU1909" s="196" t="s">
        <v>152</v>
      </c>
      <c r="AV1909" s="13" t="s">
        <v>151</v>
      </c>
      <c r="AW1909" s="13" t="s">
        <v>36</v>
      </c>
      <c r="AX1909" s="13" t="s">
        <v>23</v>
      </c>
      <c r="AY1909" s="196" t="s">
        <v>143</v>
      </c>
    </row>
    <row r="1910" spans="2:65" s="1" customFormat="1" ht="31.5" customHeight="1" x14ac:dyDescent="0.3">
      <c r="B1910" s="158"/>
      <c r="C1910" s="211" t="s">
        <v>2692</v>
      </c>
      <c r="D1910" s="211" t="s">
        <v>295</v>
      </c>
      <c r="E1910" s="212" t="s">
        <v>2693</v>
      </c>
      <c r="F1910" s="213" t="s">
        <v>2694</v>
      </c>
      <c r="G1910" s="214" t="s">
        <v>149</v>
      </c>
      <c r="H1910" s="215">
        <v>3</v>
      </c>
      <c r="I1910" s="325">
        <v>0</v>
      </c>
      <c r="J1910" s="216">
        <f>ROUND(I1910*H1910,2)</f>
        <v>0</v>
      </c>
      <c r="K1910" s="213" t="s">
        <v>3</v>
      </c>
      <c r="L1910" s="217"/>
      <c r="M1910" s="218" t="s">
        <v>3</v>
      </c>
      <c r="N1910" s="219" t="s">
        <v>44</v>
      </c>
      <c r="O1910" s="35"/>
      <c r="P1910" s="167">
        <f>O1910*H1910</f>
        <v>0</v>
      </c>
      <c r="Q1910" s="167">
        <v>2.1000000000000001E-2</v>
      </c>
      <c r="R1910" s="167">
        <f>Q1910*H1910</f>
        <v>6.3E-2</v>
      </c>
      <c r="S1910" s="167">
        <v>0</v>
      </c>
      <c r="T1910" s="168">
        <f>S1910*H1910</f>
        <v>0</v>
      </c>
      <c r="AR1910" s="18" t="s">
        <v>375</v>
      </c>
      <c r="AT1910" s="18" t="s">
        <v>295</v>
      </c>
      <c r="AU1910" s="18" t="s">
        <v>152</v>
      </c>
      <c r="AY1910" s="18" t="s">
        <v>143</v>
      </c>
      <c r="BE1910" s="169">
        <f>IF(N1910="základní",J1910,0)</f>
        <v>0</v>
      </c>
      <c r="BF1910" s="169">
        <f>IF(N1910="snížená",J1910,0)</f>
        <v>0</v>
      </c>
      <c r="BG1910" s="169">
        <f>IF(N1910="zákl. přenesená",J1910,0)</f>
        <v>0</v>
      </c>
      <c r="BH1910" s="169">
        <f>IF(N1910="sníž. přenesená",J1910,0)</f>
        <v>0</v>
      </c>
      <c r="BI1910" s="169">
        <f>IF(N1910="nulová",J1910,0)</f>
        <v>0</v>
      </c>
      <c r="BJ1910" s="18" t="s">
        <v>152</v>
      </c>
      <c r="BK1910" s="169">
        <f>ROUND(I1910*H1910,2)</f>
        <v>0</v>
      </c>
      <c r="BL1910" s="18" t="s">
        <v>247</v>
      </c>
      <c r="BM1910" s="18" t="s">
        <v>2695</v>
      </c>
    </row>
    <row r="1911" spans="2:65" s="11" customFormat="1" x14ac:dyDescent="0.3">
      <c r="B1911" s="170"/>
      <c r="D1911" s="171" t="s">
        <v>154</v>
      </c>
      <c r="E1911" s="172" t="s">
        <v>3</v>
      </c>
      <c r="F1911" s="173" t="s">
        <v>2696</v>
      </c>
      <c r="H1911" s="174" t="s">
        <v>3</v>
      </c>
      <c r="I1911" s="175"/>
      <c r="L1911" s="170"/>
      <c r="M1911" s="176"/>
      <c r="N1911" s="177"/>
      <c r="O1911" s="177"/>
      <c r="P1911" s="177"/>
      <c r="Q1911" s="177"/>
      <c r="R1911" s="177"/>
      <c r="S1911" s="177"/>
      <c r="T1911" s="178"/>
      <c r="AT1911" s="174" t="s">
        <v>154</v>
      </c>
      <c r="AU1911" s="174" t="s">
        <v>152</v>
      </c>
      <c r="AV1911" s="11" t="s">
        <v>23</v>
      </c>
      <c r="AW1911" s="11" t="s">
        <v>36</v>
      </c>
      <c r="AX1911" s="11" t="s">
        <v>72</v>
      </c>
      <c r="AY1911" s="174" t="s">
        <v>143</v>
      </c>
    </row>
    <row r="1912" spans="2:65" s="11" customFormat="1" x14ac:dyDescent="0.3">
      <c r="B1912" s="170"/>
      <c r="D1912" s="171" t="s">
        <v>154</v>
      </c>
      <c r="E1912" s="172" t="s">
        <v>3</v>
      </c>
      <c r="F1912" s="173" t="s">
        <v>707</v>
      </c>
      <c r="H1912" s="174" t="s">
        <v>3</v>
      </c>
      <c r="I1912" s="175"/>
      <c r="L1912" s="170"/>
      <c r="M1912" s="176"/>
      <c r="N1912" s="177"/>
      <c r="O1912" s="177"/>
      <c r="P1912" s="177"/>
      <c r="Q1912" s="177"/>
      <c r="R1912" s="177"/>
      <c r="S1912" s="177"/>
      <c r="T1912" s="178"/>
      <c r="AT1912" s="174" t="s">
        <v>154</v>
      </c>
      <c r="AU1912" s="174" t="s">
        <v>152</v>
      </c>
      <c r="AV1912" s="11" t="s">
        <v>23</v>
      </c>
      <c r="AW1912" s="11" t="s">
        <v>36</v>
      </c>
      <c r="AX1912" s="11" t="s">
        <v>72</v>
      </c>
      <c r="AY1912" s="174" t="s">
        <v>143</v>
      </c>
    </row>
    <row r="1913" spans="2:65" s="12" customFormat="1" x14ac:dyDescent="0.3">
      <c r="B1913" s="179"/>
      <c r="D1913" s="171" t="s">
        <v>154</v>
      </c>
      <c r="E1913" s="180" t="s">
        <v>3</v>
      </c>
      <c r="F1913" s="181" t="s">
        <v>2697</v>
      </c>
      <c r="H1913" s="182">
        <v>2.5299999999999998</v>
      </c>
      <c r="I1913" s="183"/>
      <c r="L1913" s="179"/>
      <c r="M1913" s="184"/>
      <c r="N1913" s="185"/>
      <c r="O1913" s="185"/>
      <c r="P1913" s="185"/>
      <c r="Q1913" s="185"/>
      <c r="R1913" s="185"/>
      <c r="S1913" s="185"/>
      <c r="T1913" s="186"/>
      <c r="AT1913" s="180" t="s">
        <v>154</v>
      </c>
      <c r="AU1913" s="180" t="s">
        <v>152</v>
      </c>
      <c r="AV1913" s="12" t="s">
        <v>152</v>
      </c>
      <c r="AW1913" s="12" t="s">
        <v>36</v>
      </c>
      <c r="AX1913" s="12" t="s">
        <v>72</v>
      </c>
      <c r="AY1913" s="180" t="s">
        <v>143</v>
      </c>
    </row>
    <row r="1914" spans="2:65" s="11" customFormat="1" x14ac:dyDescent="0.3">
      <c r="B1914" s="170"/>
      <c r="D1914" s="171" t="s">
        <v>154</v>
      </c>
      <c r="E1914" s="172" t="s">
        <v>3</v>
      </c>
      <c r="F1914" s="173" t="s">
        <v>2690</v>
      </c>
      <c r="H1914" s="174" t="s">
        <v>3</v>
      </c>
      <c r="I1914" s="175"/>
      <c r="L1914" s="170"/>
      <c r="M1914" s="176"/>
      <c r="N1914" s="177"/>
      <c r="O1914" s="177"/>
      <c r="P1914" s="177"/>
      <c r="Q1914" s="177"/>
      <c r="R1914" s="177"/>
      <c r="S1914" s="177"/>
      <c r="T1914" s="178"/>
      <c r="AT1914" s="174" t="s">
        <v>154</v>
      </c>
      <c r="AU1914" s="174" t="s">
        <v>152</v>
      </c>
      <c r="AV1914" s="11" t="s">
        <v>23</v>
      </c>
      <c r="AW1914" s="11" t="s">
        <v>36</v>
      </c>
      <c r="AX1914" s="11" t="s">
        <v>72</v>
      </c>
      <c r="AY1914" s="174" t="s">
        <v>143</v>
      </c>
    </row>
    <row r="1915" spans="2:65" s="12" customFormat="1" x14ac:dyDescent="0.3">
      <c r="B1915" s="179"/>
      <c r="D1915" s="171" t="s">
        <v>154</v>
      </c>
      <c r="E1915" s="180" t="s">
        <v>3</v>
      </c>
      <c r="F1915" s="181" t="s">
        <v>2698</v>
      </c>
      <c r="H1915" s="182">
        <v>0.47</v>
      </c>
      <c r="I1915" s="183"/>
      <c r="L1915" s="179"/>
      <c r="M1915" s="184"/>
      <c r="N1915" s="185"/>
      <c r="O1915" s="185"/>
      <c r="P1915" s="185"/>
      <c r="Q1915" s="185"/>
      <c r="R1915" s="185"/>
      <c r="S1915" s="185"/>
      <c r="T1915" s="186"/>
      <c r="AT1915" s="180" t="s">
        <v>154</v>
      </c>
      <c r="AU1915" s="180" t="s">
        <v>152</v>
      </c>
      <c r="AV1915" s="12" t="s">
        <v>152</v>
      </c>
      <c r="AW1915" s="12" t="s">
        <v>36</v>
      </c>
      <c r="AX1915" s="12" t="s">
        <v>72</v>
      </c>
      <c r="AY1915" s="180" t="s">
        <v>143</v>
      </c>
    </row>
    <row r="1916" spans="2:65" s="13" customFormat="1" x14ac:dyDescent="0.3">
      <c r="B1916" s="187"/>
      <c r="D1916" s="188" t="s">
        <v>154</v>
      </c>
      <c r="E1916" s="189" t="s">
        <v>3</v>
      </c>
      <c r="F1916" s="190" t="s">
        <v>159</v>
      </c>
      <c r="H1916" s="191">
        <v>3</v>
      </c>
      <c r="I1916" s="192"/>
      <c r="L1916" s="187"/>
      <c r="M1916" s="193"/>
      <c r="N1916" s="194"/>
      <c r="O1916" s="194"/>
      <c r="P1916" s="194"/>
      <c r="Q1916" s="194"/>
      <c r="R1916" s="194"/>
      <c r="S1916" s="194"/>
      <c r="T1916" s="195"/>
      <c r="AT1916" s="196" t="s">
        <v>154</v>
      </c>
      <c r="AU1916" s="196" t="s">
        <v>152</v>
      </c>
      <c r="AV1916" s="13" t="s">
        <v>151</v>
      </c>
      <c r="AW1916" s="13" t="s">
        <v>36</v>
      </c>
      <c r="AX1916" s="13" t="s">
        <v>23</v>
      </c>
      <c r="AY1916" s="196" t="s">
        <v>143</v>
      </c>
    </row>
    <row r="1917" spans="2:65" s="1" customFormat="1" ht="22.5" customHeight="1" x14ac:dyDescent="0.3">
      <c r="B1917" s="158"/>
      <c r="C1917" s="159" t="s">
        <v>2699</v>
      </c>
      <c r="D1917" s="159" t="s">
        <v>146</v>
      </c>
      <c r="E1917" s="160" t="s">
        <v>2700</v>
      </c>
      <c r="F1917" s="161" t="s">
        <v>2701</v>
      </c>
      <c r="G1917" s="162" t="s">
        <v>470</v>
      </c>
      <c r="H1917" s="163">
        <v>100</v>
      </c>
      <c r="I1917" s="322">
        <v>0</v>
      </c>
      <c r="J1917" s="164">
        <f>ROUND(I1917*H1917,2)</f>
        <v>0</v>
      </c>
      <c r="K1917" s="161" t="s">
        <v>150</v>
      </c>
      <c r="L1917" s="34"/>
      <c r="M1917" s="165" t="s">
        <v>3</v>
      </c>
      <c r="N1917" s="166" t="s">
        <v>44</v>
      </c>
      <c r="O1917" s="35"/>
      <c r="P1917" s="167">
        <f>O1917*H1917</f>
        <v>0</v>
      </c>
      <c r="Q1917" s="167">
        <v>0</v>
      </c>
      <c r="R1917" s="167">
        <f>Q1917*H1917</f>
        <v>0</v>
      </c>
      <c r="S1917" s="167">
        <v>0</v>
      </c>
      <c r="T1917" s="168">
        <f>S1917*H1917</f>
        <v>0</v>
      </c>
      <c r="AR1917" s="18" t="s">
        <v>247</v>
      </c>
      <c r="AT1917" s="18" t="s">
        <v>146</v>
      </c>
      <c r="AU1917" s="18" t="s">
        <v>152</v>
      </c>
      <c r="AY1917" s="18" t="s">
        <v>143</v>
      </c>
      <c r="BE1917" s="169">
        <f>IF(N1917="základní",J1917,0)</f>
        <v>0</v>
      </c>
      <c r="BF1917" s="169">
        <f>IF(N1917="snížená",J1917,0)</f>
        <v>0</v>
      </c>
      <c r="BG1917" s="169">
        <f>IF(N1917="zákl. přenesená",J1917,0)</f>
        <v>0</v>
      </c>
      <c r="BH1917" s="169">
        <f>IF(N1917="sníž. přenesená",J1917,0)</f>
        <v>0</v>
      </c>
      <c r="BI1917" s="169">
        <f>IF(N1917="nulová",J1917,0)</f>
        <v>0</v>
      </c>
      <c r="BJ1917" s="18" t="s">
        <v>152</v>
      </c>
      <c r="BK1917" s="169">
        <f>ROUND(I1917*H1917,2)</f>
        <v>0</v>
      </c>
      <c r="BL1917" s="18" t="s">
        <v>247</v>
      </c>
      <c r="BM1917" s="18" t="s">
        <v>2702</v>
      </c>
    </row>
    <row r="1918" spans="2:65" s="11" customFormat="1" x14ac:dyDescent="0.3">
      <c r="B1918" s="170"/>
      <c r="D1918" s="171" t="s">
        <v>154</v>
      </c>
      <c r="E1918" s="172" t="s">
        <v>3</v>
      </c>
      <c r="F1918" s="173" t="s">
        <v>2703</v>
      </c>
      <c r="H1918" s="174" t="s">
        <v>3</v>
      </c>
      <c r="I1918" s="175"/>
      <c r="L1918" s="170"/>
      <c r="M1918" s="176"/>
      <c r="N1918" s="177"/>
      <c r="O1918" s="177"/>
      <c r="P1918" s="177"/>
      <c r="Q1918" s="177"/>
      <c r="R1918" s="177"/>
      <c r="S1918" s="177"/>
      <c r="T1918" s="178"/>
      <c r="AT1918" s="174" t="s">
        <v>154</v>
      </c>
      <c r="AU1918" s="174" t="s">
        <v>152</v>
      </c>
      <c r="AV1918" s="11" t="s">
        <v>23</v>
      </c>
      <c r="AW1918" s="11" t="s">
        <v>36</v>
      </c>
      <c r="AX1918" s="11" t="s">
        <v>72</v>
      </c>
      <c r="AY1918" s="174" t="s">
        <v>143</v>
      </c>
    </row>
    <row r="1919" spans="2:65" s="12" customFormat="1" x14ac:dyDescent="0.3">
      <c r="B1919" s="179"/>
      <c r="D1919" s="188" t="s">
        <v>154</v>
      </c>
      <c r="E1919" s="197" t="s">
        <v>3</v>
      </c>
      <c r="F1919" s="198" t="s">
        <v>2704</v>
      </c>
      <c r="H1919" s="199">
        <v>100</v>
      </c>
      <c r="I1919" s="183"/>
      <c r="L1919" s="179"/>
      <c r="M1919" s="184"/>
      <c r="N1919" s="185"/>
      <c r="O1919" s="185"/>
      <c r="P1919" s="185"/>
      <c r="Q1919" s="185"/>
      <c r="R1919" s="185"/>
      <c r="S1919" s="185"/>
      <c r="T1919" s="186"/>
      <c r="AT1919" s="180" t="s">
        <v>154</v>
      </c>
      <c r="AU1919" s="180" t="s">
        <v>152</v>
      </c>
      <c r="AV1919" s="12" t="s">
        <v>152</v>
      </c>
      <c r="AW1919" s="12" t="s">
        <v>36</v>
      </c>
      <c r="AX1919" s="12" t="s">
        <v>23</v>
      </c>
      <c r="AY1919" s="180" t="s">
        <v>143</v>
      </c>
    </row>
    <row r="1920" spans="2:65" s="1" customFormat="1" ht="22.5" customHeight="1" x14ac:dyDescent="0.3">
      <c r="B1920" s="158"/>
      <c r="C1920" s="159" t="s">
        <v>2705</v>
      </c>
      <c r="D1920" s="159" t="s">
        <v>146</v>
      </c>
      <c r="E1920" s="160" t="s">
        <v>2706</v>
      </c>
      <c r="F1920" s="161" t="s">
        <v>2707</v>
      </c>
      <c r="G1920" s="162" t="s">
        <v>149</v>
      </c>
      <c r="H1920" s="163">
        <v>42.3</v>
      </c>
      <c r="I1920" s="322">
        <v>0</v>
      </c>
      <c r="J1920" s="164">
        <f>ROUND(I1920*H1920,2)</f>
        <v>0</v>
      </c>
      <c r="K1920" s="161" t="s">
        <v>150</v>
      </c>
      <c r="L1920" s="34"/>
      <c r="M1920" s="165" t="s">
        <v>3</v>
      </c>
      <c r="N1920" s="166" t="s">
        <v>44</v>
      </c>
      <c r="O1920" s="35"/>
      <c r="P1920" s="167">
        <f>O1920*H1920</f>
        <v>0</v>
      </c>
      <c r="Q1920" s="167">
        <v>0</v>
      </c>
      <c r="R1920" s="167">
        <f>Q1920*H1920</f>
        <v>0</v>
      </c>
      <c r="S1920" s="167">
        <v>0</v>
      </c>
      <c r="T1920" s="168">
        <f>S1920*H1920</f>
        <v>0</v>
      </c>
      <c r="AR1920" s="18" t="s">
        <v>247</v>
      </c>
      <c r="AT1920" s="18" t="s">
        <v>146</v>
      </c>
      <c r="AU1920" s="18" t="s">
        <v>152</v>
      </c>
      <c r="AY1920" s="18" t="s">
        <v>143</v>
      </c>
      <c r="BE1920" s="169">
        <f>IF(N1920="základní",J1920,0)</f>
        <v>0</v>
      </c>
      <c r="BF1920" s="169">
        <f>IF(N1920="snížená",J1920,0)</f>
        <v>0</v>
      </c>
      <c r="BG1920" s="169">
        <f>IF(N1920="zákl. přenesená",J1920,0)</f>
        <v>0</v>
      </c>
      <c r="BH1920" s="169">
        <f>IF(N1920="sníž. přenesená",J1920,0)</f>
        <v>0</v>
      </c>
      <c r="BI1920" s="169">
        <f>IF(N1920="nulová",J1920,0)</f>
        <v>0</v>
      </c>
      <c r="BJ1920" s="18" t="s">
        <v>152</v>
      </c>
      <c r="BK1920" s="169">
        <f>ROUND(I1920*H1920,2)</f>
        <v>0</v>
      </c>
      <c r="BL1920" s="18" t="s">
        <v>247</v>
      </c>
      <c r="BM1920" s="18" t="s">
        <v>2708</v>
      </c>
    </row>
    <row r="1921" spans="2:65" s="1" customFormat="1" ht="31.5" customHeight="1" x14ac:dyDescent="0.3">
      <c r="B1921" s="158"/>
      <c r="C1921" s="159" t="s">
        <v>2709</v>
      </c>
      <c r="D1921" s="159" t="s">
        <v>146</v>
      </c>
      <c r="E1921" s="160" t="s">
        <v>2710</v>
      </c>
      <c r="F1921" s="161" t="s">
        <v>2711</v>
      </c>
      <c r="G1921" s="162" t="s">
        <v>149</v>
      </c>
      <c r="H1921" s="163">
        <v>46</v>
      </c>
      <c r="I1921" s="322">
        <v>0</v>
      </c>
      <c r="J1921" s="164">
        <f>ROUND(I1921*H1921,2)</f>
        <v>0</v>
      </c>
      <c r="K1921" s="161" t="s">
        <v>150</v>
      </c>
      <c r="L1921" s="34"/>
      <c r="M1921" s="165" t="s">
        <v>3</v>
      </c>
      <c r="N1921" s="166" t="s">
        <v>44</v>
      </c>
      <c r="O1921" s="35"/>
      <c r="P1921" s="167">
        <f>O1921*H1921</f>
        <v>0</v>
      </c>
      <c r="Q1921" s="167">
        <v>0</v>
      </c>
      <c r="R1921" s="167">
        <f>Q1921*H1921</f>
        <v>0</v>
      </c>
      <c r="S1921" s="167">
        <v>0</v>
      </c>
      <c r="T1921" s="168">
        <f>S1921*H1921</f>
        <v>0</v>
      </c>
      <c r="AR1921" s="18" t="s">
        <v>247</v>
      </c>
      <c r="AT1921" s="18" t="s">
        <v>146</v>
      </c>
      <c r="AU1921" s="18" t="s">
        <v>152</v>
      </c>
      <c r="AY1921" s="18" t="s">
        <v>143</v>
      </c>
      <c r="BE1921" s="169">
        <f>IF(N1921="základní",J1921,0)</f>
        <v>0</v>
      </c>
      <c r="BF1921" s="169">
        <f>IF(N1921="snížená",J1921,0)</f>
        <v>0</v>
      </c>
      <c r="BG1921" s="169">
        <f>IF(N1921="zákl. přenesená",J1921,0)</f>
        <v>0</v>
      </c>
      <c r="BH1921" s="169">
        <f>IF(N1921="sníž. přenesená",J1921,0)</f>
        <v>0</v>
      </c>
      <c r="BI1921" s="169">
        <f>IF(N1921="nulová",J1921,0)</f>
        <v>0</v>
      </c>
      <c r="BJ1921" s="18" t="s">
        <v>152</v>
      </c>
      <c r="BK1921" s="169">
        <f>ROUND(I1921*H1921,2)</f>
        <v>0</v>
      </c>
      <c r="BL1921" s="18" t="s">
        <v>247</v>
      </c>
      <c r="BM1921" s="18" t="s">
        <v>2712</v>
      </c>
    </row>
    <row r="1922" spans="2:65" s="12" customFormat="1" x14ac:dyDescent="0.3">
      <c r="B1922" s="179"/>
      <c r="D1922" s="188" t="s">
        <v>154</v>
      </c>
      <c r="E1922" s="197" t="s">
        <v>3</v>
      </c>
      <c r="F1922" s="198" t="s">
        <v>2713</v>
      </c>
      <c r="H1922" s="199">
        <v>46</v>
      </c>
      <c r="I1922" s="183"/>
      <c r="L1922" s="179"/>
      <c r="M1922" s="184"/>
      <c r="N1922" s="185"/>
      <c r="O1922" s="185"/>
      <c r="P1922" s="185"/>
      <c r="Q1922" s="185"/>
      <c r="R1922" s="185"/>
      <c r="S1922" s="185"/>
      <c r="T1922" s="186"/>
      <c r="AT1922" s="180" t="s">
        <v>154</v>
      </c>
      <c r="AU1922" s="180" t="s">
        <v>152</v>
      </c>
      <c r="AV1922" s="12" t="s">
        <v>152</v>
      </c>
      <c r="AW1922" s="12" t="s">
        <v>36</v>
      </c>
      <c r="AX1922" s="12" t="s">
        <v>23</v>
      </c>
      <c r="AY1922" s="180" t="s">
        <v>143</v>
      </c>
    </row>
    <row r="1923" spans="2:65" s="1" customFormat="1" ht="22.5" customHeight="1" x14ac:dyDescent="0.3">
      <c r="B1923" s="158"/>
      <c r="C1923" s="159" t="s">
        <v>2714</v>
      </c>
      <c r="D1923" s="159" t="s">
        <v>146</v>
      </c>
      <c r="E1923" s="160" t="s">
        <v>2715</v>
      </c>
      <c r="F1923" s="161" t="s">
        <v>2716</v>
      </c>
      <c r="G1923" s="162" t="s">
        <v>149</v>
      </c>
      <c r="H1923" s="163">
        <v>46</v>
      </c>
      <c r="I1923" s="322">
        <v>0</v>
      </c>
      <c r="J1923" s="164">
        <f>ROUND(I1923*H1923,2)</f>
        <v>0</v>
      </c>
      <c r="K1923" s="161" t="s">
        <v>150</v>
      </c>
      <c r="L1923" s="34"/>
      <c r="M1923" s="165" t="s">
        <v>3</v>
      </c>
      <c r="N1923" s="166" t="s">
        <v>44</v>
      </c>
      <c r="O1923" s="35"/>
      <c r="P1923" s="167">
        <f>O1923*H1923</f>
        <v>0</v>
      </c>
      <c r="Q1923" s="167">
        <v>2.9999999999999997E-4</v>
      </c>
      <c r="R1923" s="167">
        <f>Q1923*H1923</f>
        <v>1.3799999999999998E-2</v>
      </c>
      <c r="S1923" s="167">
        <v>0</v>
      </c>
      <c r="T1923" s="168">
        <f>S1923*H1923</f>
        <v>0</v>
      </c>
      <c r="AR1923" s="18" t="s">
        <v>247</v>
      </c>
      <c r="AT1923" s="18" t="s">
        <v>146</v>
      </c>
      <c r="AU1923" s="18" t="s">
        <v>152</v>
      </c>
      <c r="AY1923" s="18" t="s">
        <v>143</v>
      </c>
      <c r="BE1923" s="169">
        <f>IF(N1923="základní",J1923,0)</f>
        <v>0</v>
      </c>
      <c r="BF1923" s="169">
        <f>IF(N1923="snížená",J1923,0)</f>
        <v>0</v>
      </c>
      <c r="BG1923" s="169">
        <f>IF(N1923="zákl. přenesená",J1923,0)</f>
        <v>0</v>
      </c>
      <c r="BH1923" s="169">
        <f>IF(N1923="sníž. přenesená",J1923,0)</f>
        <v>0</v>
      </c>
      <c r="BI1923" s="169">
        <f>IF(N1923="nulová",J1923,0)</f>
        <v>0</v>
      </c>
      <c r="BJ1923" s="18" t="s">
        <v>152</v>
      </c>
      <c r="BK1923" s="169">
        <f>ROUND(I1923*H1923,2)</f>
        <v>0</v>
      </c>
      <c r="BL1923" s="18" t="s">
        <v>247</v>
      </c>
      <c r="BM1923" s="18" t="s">
        <v>2717</v>
      </c>
    </row>
    <row r="1924" spans="2:65" s="1" customFormat="1" ht="22.5" customHeight="1" x14ac:dyDescent="0.3">
      <c r="B1924" s="158"/>
      <c r="C1924" s="159" t="s">
        <v>2718</v>
      </c>
      <c r="D1924" s="159" t="s">
        <v>146</v>
      </c>
      <c r="E1924" s="160" t="s">
        <v>2719</v>
      </c>
      <c r="F1924" s="161" t="s">
        <v>2720</v>
      </c>
      <c r="G1924" s="162" t="s">
        <v>402</v>
      </c>
      <c r="H1924" s="163">
        <v>88.7</v>
      </c>
      <c r="I1924" s="322">
        <v>0</v>
      </c>
      <c r="J1924" s="164">
        <f>ROUND(I1924*H1924,2)</f>
        <v>0</v>
      </c>
      <c r="K1924" s="161" t="s">
        <v>150</v>
      </c>
      <c r="L1924" s="34"/>
      <c r="M1924" s="165" t="s">
        <v>3</v>
      </c>
      <c r="N1924" s="166" t="s">
        <v>44</v>
      </c>
      <c r="O1924" s="35"/>
      <c r="P1924" s="167">
        <f>O1924*H1924</f>
        <v>0</v>
      </c>
      <c r="Q1924" s="167">
        <v>3.0000000000000001E-5</v>
      </c>
      <c r="R1924" s="167">
        <f>Q1924*H1924</f>
        <v>2.6610000000000002E-3</v>
      </c>
      <c r="S1924" s="167">
        <v>0</v>
      </c>
      <c r="T1924" s="168">
        <f>S1924*H1924</f>
        <v>0</v>
      </c>
      <c r="AR1924" s="18" t="s">
        <v>247</v>
      </c>
      <c r="AT1924" s="18" t="s">
        <v>146</v>
      </c>
      <c r="AU1924" s="18" t="s">
        <v>152</v>
      </c>
      <c r="AY1924" s="18" t="s">
        <v>143</v>
      </c>
      <c r="BE1924" s="169">
        <f>IF(N1924="základní",J1924,0)</f>
        <v>0</v>
      </c>
      <c r="BF1924" s="169">
        <f>IF(N1924="snížená",J1924,0)</f>
        <v>0</v>
      </c>
      <c r="BG1924" s="169">
        <f>IF(N1924="zákl. přenesená",J1924,0)</f>
        <v>0</v>
      </c>
      <c r="BH1924" s="169">
        <f>IF(N1924="sníž. přenesená",J1924,0)</f>
        <v>0</v>
      </c>
      <c r="BI1924" s="169">
        <f>IF(N1924="nulová",J1924,0)</f>
        <v>0</v>
      </c>
      <c r="BJ1924" s="18" t="s">
        <v>152</v>
      </c>
      <c r="BK1924" s="169">
        <f>ROUND(I1924*H1924,2)</f>
        <v>0</v>
      </c>
      <c r="BL1924" s="18" t="s">
        <v>247</v>
      </c>
      <c r="BM1924" s="18" t="s">
        <v>2721</v>
      </c>
    </row>
    <row r="1925" spans="2:65" s="11" customFormat="1" x14ac:dyDescent="0.3">
      <c r="B1925" s="170"/>
      <c r="D1925" s="171" t="s">
        <v>154</v>
      </c>
      <c r="E1925" s="172" t="s">
        <v>3</v>
      </c>
      <c r="F1925" s="173" t="s">
        <v>2722</v>
      </c>
      <c r="H1925" s="174" t="s">
        <v>3</v>
      </c>
      <c r="I1925" s="175"/>
      <c r="L1925" s="170"/>
      <c r="M1925" s="176"/>
      <c r="N1925" s="177"/>
      <c r="O1925" s="177"/>
      <c r="P1925" s="177"/>
      <c r="Q1925" s="177"/>
      <c r="R1925" s="177"/>
      <c r="S1925" s="177"/>
      <c r="T1925" s="178"/>
      <c r="AT1925" s="174" t="s">
        <v>154</v>
      </c>
      <c r="AU1925" s="174" t="s">
        <v>152</v>
      </c>
      <c r="AV1925" s="11" t="s">
        <v>23</v>
      </c>
      <c r="AW1925" s="11" t="s">
        <v>36</v>
      </c>
      <c r="AX1925" s="11" t="s">
        <v>72</v>
      </c>
      <c r="AY1925" s="174" t="s">
        <v>143</v>
      </c>
    </row>
    <row r="1926" spans="2:65" s="11" customFormat="1" x14ac:dyDescent="0.3">
      <c r="B1926" s="170"/>
      <c r="D1926" s="171" t="s">
        <v>154</v>
      </c>
      <c r="E1926" s="172" t="s">
        <v>3</v>
      </c>
      <c r="F1926" s="173" t="s">
        <v>2723</v>
      </c>
      <c r="H1926" s="174" t="s">
        <v>3</v>
      </c>
      <c r="I1926" s="175"/>
      <c r="L1926" s="170"/>
      <c r="M1926" s="176"/>
      <c r="N1926" s="177"/>
      <c r="O1926" s="177"/>
      <c r="P1926" s="177"/>
      <c r="Q1926" s="177"/>
      <c r="R1926" s="177"/>
      <c r="S1926" s="177"/>
      <c r="T1926" s="178"/>
      <c r="AT1926" s="174" t="s">
        <v>154</v>
      </c>
      <c r="AU1926" s="174" t="s">
        <v>152</v>
      </c>
      <c r="AV1926" s="11" t="s">
        <v>23</v>
      </c>
      <c r="AW1926" s="11" t="s">
        <v>36</v>
      </c>
      <c r="AX1926" s="11" t="s">
        <v>72</v>
      </c>
      <c r="AY1926" s="174" t="s">
        <v>143</v>
      </c>
    </row>
    <row r="1927" spans="2:65" s="12" customFormat="1" x14ac:dyDescent="0.3">
      <c r="B1927" s="179"/>
      <c r="D1927" s="171" t="s">
        <v>154</v>
      </c>
      <c r="E1927" s="180" t="s">
        <v>3</v>
      </c>
      <c r="F1927" s="181" t="s">
        <v>2724</v>
      </c>
      <c r="H1927" s="182">
        <v>85</v>
      </c>
      <c r="I1927" s="183"/>
      <c r="L1927" s="179"/>
      <c r="M1927" s="184"/>
      <c r="N1927" s="185"/>
      <c r="O1927" s="185"/>
      <c r="P1927" s="185"/>
      <c r="Q1927" s="185"/>
      <c r="R1927" s="185"/>
      <c r="S1927" s="185"/>
      <c r="T1927" s="186"/>
      <c r="AT1927" s="180" t="s">
        <v>154</v>
      </c>
      <c r="AU1927" s="180" t="s">
        <v>152</v>
      </c>
      <c r="AV1927" s="12" t="s">
        <v>152</v>
      </c>
      <c r="AW1927" s="12" t="s">
        <v>36</v>
      </c>
      <c r="AX1927" s="12" t="s">
        <v>72</v>
      </c>
      <c r="AY1927" s="180" t="s">
        <v>143</v>
      </c>
    </row>
    <row r="1928" spans="2:65" s="11" customFormat="1" x14ac:dyDescent="0.3">
      <c r="B1928" s="170"/>
      <c r="D1928" s="171" t="s">
        <v>154</v>
      </c>
      <c r="E1928" s="172" t="s">
        <v>3</v>
      </c>
      <c r="F1928" s="173" t="s">
        <v>1037</v>
      </c>
      <c r="H1928" s="174" t="s">
        <v>3</v>
      </c>
      <c r="I1928" s="175"/>
      <c r="L1928" s="170"/>
      <c r="M1928" s="176"/>
      <c r="N1928" s="177"/>
      <c r="O1928" s="177"/>
      <c r="P1928" s="177"/>
      <c r="Q1928" s="177"/>
      <c r="R1928" s="177"/>
      <c r="S1928" s="177"/>
      <c r="T1928" s="178"/>
      <c r="AT1928" s="174" t="s">
        <v>154</v>
      </c>
      <c r="AU1928" s="174" t="s">
        <v>152</v>
      </c>
      <c r="AV1928" s="11" t="s">
        <v>23</v>
      </c>
      <c r="AW1928" s="11" t="s">
        <v>36</v>
      </c>
      <c r="AX1928" s="11" t="s">
        <v>72</v>
      </c>
      <c r="AY1928" s="174" t="s">
        <v>143</v>
      </c>
    </row>
    <row r="1929" spans="2:65" s="12" customFormat="1" x14ac:dyDescent="0.3">
      <c r="B1929" s="179"/>
      <c r="D1929" s="171" t="s">
        <v>154</v>
      </c>
      <c r="E1929" s="180" t="s">
        <v>3</v>
      </c>
      <c r="F1929" s="181" t="s">
        <v>2725</v>
      </c>
      <c r="H1929" s="182">
        <v>3.7</v>
      </c>
      <c r="I1929" s="183"/>
      <c r="L1929" s="179"/>
      <c r="M1929" s="184"/>
      <c r="N1929" s="185"/>
      <c r="O1929" s="185"/>
      <c r="P1929" s="185"/>
      <c r="Q1929" s="185"/>
      <c r="R1929" s="185"/>
      <c r="S1929" s="185"/>
      <c r="T1929" s="186"/>
      <c r="AT1929" s="180" t="s">
        <v>154</v>
      </c>
      <c r="AU1929" s="180" t="s">
        <v>152</v>
      </c>
      <c r="AV1929" s="12" t="s">
        <v>152</v>
      </c>
      <c r="AW1929" s="12" t="s">
        <v>36</v>
      </c>
      <c r="AX1929" s="12" t="s">
        <v>72</v>
      </c>
      <c r="AY1929" s="180" t="s">
        <v>143</v>
      </c>
    </row>
    <row r="1930" spans="2:65" s="13" customFormat="1" x14ac:dyDescent="0.3">
      <c r="B1930" s="187"/>
      <c r="D1930" s="188" t="s">
        <v>154</v>
      </c>
      <c r="E1930" s="189" t="s">
        <v>3</v>
      </c>
      <c r="F1930" s="190" t="s">
        <v>159</v>
      </c>
      <c r="H1930" s="191">
        <v>88.7</v>
      </c>
      <c r="I1930" s="192"/>
      <c r="L1930" s="187"/>
      <c r="M1930" s="193"/>
      <c r="N1930" s="194"/>
      <c r="O1930" s="194"/>
      <c r="P1930" s="194"/>
      <c r="Q1930" s="194"/>
      <c r="R1930" s="194"/>
      <c r="S1930" s="194"/>
      <c r="T1930" s="195"/>
      <c r="AT1930" s="196" t="s">
        <v>154</v>
      </c>
      <c r="AU1930" s="196" t="s">
        <v>152</v>
      </c>
      <c r="AV1930" s="13" t="s">
        <v>151</v>
      </c>
      <c r="AW1930" s="13" t="s">
        <v>36</v>
      </c>
      <c r="AX1930" s="13" t="s">
        <v>23</v>
      </c>
      <c r="AY1930" s="196" t="s">
        <v>143</v>
      </c>
    </row>
    <row r="1931" spans="2:65" s="1" customFormat="1" ht="22.5" customHeight="1" x14ac:dyDescent="0.3">
      <c r="B1931" s="158"/>
      <c r="C1931" s="159" t="s">
        <v>2726</v>
      </c>
      <c r="D1931" s="159" t="s">
        <v>146</v>
      </c>
      <c r="E1931" s="160" t="s">
        <v>2727</v>
      </c>
      <c r="F1931" s="161" t="s">
        <v>2728</v>
      </c>
      <c r="G1931" s="162" t="s">
        <v>149</v>
      </c>
      <c r="H1931" s="163">
        <v>2.2999999999999998</v>
      </c>
      <c r="I1931" s="322">
        <v>0</v>
      </c>
      <c r="J1931" s="164">
        <f>ROUND(I1931*H1931,2)</f>
        <v>0</v>
      </c>
      <c r="K1931" s="161" t="s">
        <v>3</v>
      </c>
      <c r="L1931" s="34"/>
      <c r="M1931" s="165" t="s">
        <v>3</v>
      </c>
      <c r="N1931" s="166" t="s">
        <v>44</v>
      </c>
      <c r="O1931" s="35"/>
      <c r="P1931" s="167">
        <f>O1931*H1931</f>
        <v>0</v>
      </c>
      <c r="Q1931" s="167">
        <v>1.789E-2</v>
      </c>
      <c r="R1931" s="167">
        <f>Q1931*H1931</f>
        <v>4.1146999999999996E-2</v>
      </c>
      <c r="S1931" s="167">
        <v>0</v>
      </c>
      <c r="T1931" s="168">
        <f>S1931*H1931</f>
        <v>0</v>
      </c>
      <c r="AR1931" s="18" t="s">
        <v>247</v>
      </c>
      <c r="AT1931" s="18" t="s">
        <v>146</v>
      </c>
      <c r="AU1931" s="18" t="s">
        <v>152</v>
      </c>
      <c r="AY1931" s="18" t="s">
        <v>143</v>
      </c>
      <c r="BE1931" s="169">
        <f>IF(N1931="základní",J1931,0)</f>
        <v>0</v>
      </c>
      <c r="BF1931" s="169">
        <f>IF(N1931="snížená",J1931,0)</f>
        <v>0</v>
      </c>
      <c r="BG1931" s="169">
        <f>IF(N1931="zákl. přenesená",J1931,0)</f>
        <v>0</v>
      </c>
      <c r="BH1931" s="169">
        <f>IF(N1931="sníž. přenesená",J1931,0)</f>
        <v>0</v>
      </c>
      <c r="BI1931" s="169">
        <f>IF(N1931="nulová",J1931,0)</f>
        <v>0</v>
      </c>
      <c r="BJ1931" s="18" t="s">
        <v>152</v>
      </c>
      <c r="BK1931" s="169">
        <f>ROUND(I1931*H1931,2)</f>
        <v>0</v>
      </c>
      <c r="BL1931" s="18" t="s">
        <v>247</v>
      </c>
      <c r="BM1931" s="18" t="s">
        <v>2729</v>
      </c>
    </row>
    <row r="1932" spans="2:65" s="11" customFormat="1" x14ac:dyDescent="0.3">
      <c r="B1932" s="170"/>
      <c r="D1932" s="171" t="s">
        <v>154</v>
      </c>
      <c r="E1932" s="172" t="s">
        <v>3</v>
      </c>
      <c r="F1932" s="173" t="s">
        <v>1037</v>
      </c>
      <c r="H1932" s="174" t="s">
        <v>3</v>
      </c>
      <c r="I1932" s="175"/>
      <c r="L1932" s="170"/>
      <c r="M1932" s="176"/>
      <c r="N1932" s="177"/>
      <c r="O1932" s="177"/>
      <c r="P1932" s="177"/>
      <c r="Q1932" s="177"/>
      <c r="R1932" s="177"/>
      <c r="S1932" s="177"/>
      <c r="T1932" s="178"/>
      <c r="AT1932" s="174" t="s">
        <v>154</v>
      </c>
      <c r="AU1932" s="174" t="s">
        <v>152</v>
      </c>
      <c r="AV1932" s="11" t="s">
        <v>23</v>
      </c>
      <c r="AW1932" s="11" t="s">
        <v>36</v>
      </c>
      <c r="AX1932" s="11" t="s">
        <v>72</v>
      </c>
      <c r="AY1932" s="174" t="s">
        <v>143</v>
      </c>
    </row>
    <row r="1933" spans="2:65" s="12" customFormat="1" x14ac:dyDescent="0.3">
      <c r="B1933" s="179"/>
      <c r="D1933" s="188" t="s">
        <v>154</v>
      </c>
      <c r="E1933" s="197" t="s">
        <v>3</v>
      </c>
      <c r="F1933" s="198" t="s">
        <v>1038</v>
      </c>
      <c r="H1933" s="199">
        <v>2.2999999999999998</v>
      </c>
      <c r="I1933" s="183"/>
      <c r="L1933" s="179"/>
      <c r="M1933" s="184"/>
      <c r="N1933" s="185"/>
      <c r="O1933" s="185"/>
      <c r="P1933" s="185"/>
      <c r="Q1933" s="185"/>
      <c r="R1933" s="185"/>
      <c r="S1933" s="185"/>
      <c r="T1933" s="186"/>
      <c r="AT1933" s="180" t="s">
        <v>154</v>
      </c>
      <c r="AU1933" s="180" t="s">
        <v>152</v>
      </c>
      <c r="AV1933" s="12" t="s">
        <v>152</v>
      </c>
      <c r="AW1933" s="12" t="s">
        <v>36</v>
      </c>
      <c r="AX1933" s="12" t="s">
        <v>23</v>
      </c>
      <c r="AY1933" s="180" t="s">
        <v>143</v>
      </c>
    </row>
    <row r="1934" spans="2:65" s="1" customFormat="1" ht="22.5" customHeight="1" x14ac:dyDescent="0.3">
      <c r="B1934" s="158"/>
      <c r="C1934" s="159" t="s">
        <v>2730</v>
      </c>
      <c r="D1934" s="159" t="s">
        <v>146</v>
      </c>
      <c r="E1934" s="160" t="s">
        <v>2731</v>
      </c>
      <c r="F1934" s="161" t="s">
        <v>2732</v>
      </c>
      <c r="G1934" s="162" t="s">
        <v>402</v>
      </c>
      <c r="H1934" s="163">
        <v>12</v>
      </c>
      <c r="I1934" s="322">
        <v>0</v>
      </c>
      <c r="J1934" s="164">
        <f>ROUND(I1934*H1934,2)</f>
        <v>0</v>
      </c>
      <c r="K1934" s="161" t="s">
        <v>150</v>
      </c>
      <c r="L1934" s="34"/>
      <c r="M1934" s="165" t="s">
        <v>3</v>
      </c>
      <c r="N1934" s="166" t="s">
        <v>44</v>
      </c>
      <c r="O1934" s="35"/>
      <c r="P1934" s="167">
        <f>O1934*H1934</f>
        <v>0</v>
      </c>
      <c r="Q1934" s="167">
        <v>2.0000000000000001E-4</v>
      </c>
      <c r="R1934" s="167">
        <f>Q1934*H1934</f>
        <v>2.4000000000000002E-3</v>
      </c>
      <c r="S1934" s="167">
        <v>0</v>
      </c>
      <c r="T1934" s="168">
        <f>S1934*H1934</f>
        <v>0</v>
      </c>
      <c r="AR1934" s="18" t="s">
        <v>247</v>
      </c>
      <c r="AT1934" s="18" t="s">
        <v>146</v>
      </c>
      <c r="AU1934" s="18" t="s">
        <v>152</v>
      </c>
      <c r="AY1934" s="18" t="s">
        <v>143</v>
      </c>
      <c r="BE1934" s="169">
        <f>IF(N1934="základní",J1934,0)</f>
        <v>0</v>
      </c>
      <c r="BF1934" s="169">
        <f>IF(N1934="snížená",J1934,0)</f>
        <v>0</v>
      </c>
      <c r="BG1934" s="169">
        <f>IF(N1934="zákl. přenesená",J1934,0)</f>
        <v>0</v>
      </c>
      <c r="BH1934" s="169">
        <f>IF(N1934="sníž. přenesená",J1934,0)</f>
        <v>0</v>
      </c>
      <c r="BI1934" s="169">
        <f>IF(N1934="nulová",J1934,0)</f>
        <v>0</v>
      </c>
      <c r="BJ1934" s="18" t="s">
        <v>152</v>
      </c>
      <c r="BK1934" s="169">
        <f>ROUND(I1934*H1934,2)</f>
        <v>0</v>
      </c>
      <c r="BL1934" s="18" t="s">
        <v>247</v>
      </c>
      <c r="BM1934" s="18" t="s">
        <v>2733</v>
      </c>
    </row>
    <row r="1935" spans="2:65" s="11" customFormat="1" x14ac:dyDescent="0.3">
      <c r="B1935" s="170"/>
      <c r="D1935" s="171" t="s">
        <v>154</v>
      </c>
      <c r="E1935" s="172" t="s">
        <v>3</v>
      </c>
      <c r="F1935" s="173" t="s">
        <v>2734</v>
      </c>
      <c r="H1935" s="174" t="s">
        <v>3</v>
      </c>
      <c r="I1935" s="175"/>
      <c r="L1935" s="170"/>
      <c r="M1935" s="176"/>
      <c r="N1935" s="177"/>
      <c r="O1935" s="177"/>
      <c r="P1935" s="177"/>
      <c r="Q1935" s="177"/>
      <c r="R1935" s="177"/>
      <c r="S1935" s="177"/>
      <c r="T1935" s="178"/>
      <c r="AT1935" s="174" t="s">
        <v>154</v>
      </c>
      <c r="AU1935" s="174" t="s">
        <v>152</v>
      </c>
      <c r="AV1935" s="11" t="s">
        <v>23</v>
      </c>
      <c r="AW1935" s="11" t="s">
        <v>36</v>
      </c>
      <c r="AX1935" s="11" t="s">
        <v>72</v>
      </c>
      <c r="AY1935" s="174" t="s">
        <v>143</v>
      </c>
    </row>
    <row r="1936" spans="2:65" s="11" customFormat="1" x14ac:dyDescent="0.3">
      <c r="B1936" s="170"/>
      <c r="D1936" s="171" t="s">
        <v>154</v>
      </c>
      <c r="E1936" s="172" t="s">
        <v>3</v>
      </c>
      <c r="F1936" s="173" t="s">
        <v>2735</v>
      </c>
      <c r="H1936" s="174" t="s">
        <v>3</v>
      </c>
      <c r="I1936" s="175"/>
      <c r="L1936" s="170"/>
      <c r="M1936" s="176"/>
      <c r="N1936" s="177"/>
      <c r="O1936" s="177"/>
      <c r="P1936" s="177"/>
      <c r="Q1936" s="177"/>
      <c r="R1936" s="177"/>
      <c r="S1936" s="177"/>
      <c r="T1936" s="178"/>
      <c r="AT1936" s="174" t="s">
        <v>154</v>
      </c>
      <c r="AU1936" s="174" t="s">
        <v>152</v>
      </c>
      <c r="AV1936" s="11" t="s">
        <v>23</v>
      </c>
      <c r="AW1936" s="11" t="s">
        <v>36</v>
      </c>
      <c r="AX1936" s="11" t="s">
        <v>72</v>
      </c>
      <c r="AY1936" s="174" t="s">
        <v>143</v>
      </c>
    </row>
    <row r="1937" spans="2:65" s="12" customFormat="1" x14ac:dyDescent="0.3">
      <c r="B1937" s="179"/>
      <c r="D1937" s="188" t="s">
        <v>154</v>
      </c>
      <c r="E1937" s="197" t="s">
        <v>3</v>
      </c>
      <c r="F1937" s="198" t="s">
        <v>2736</v>
      </c>
      <c r="H1937" s="199">
        <v>12</v>
      </c>
      <c r="I1937" s="183"/>
      <c r="L1937" s="179"/>
      <c r="M1937" s="184"/>
      <c r="N1937" s="185"/>
      <c r="O1937" s="185"/>
      <c r="P1937" s="185"/>
      <c r="Q1937" s="185"/>
      <c r="R1937" s="185"/>
      <c r="S1937" s="185"/>
      <c r="T1937" s="186"/>
      <c r="AT1937" s="180" t="s">
        <v>154</v>
      </c>
      <c r="AU1937" s="180" t="s">
        <v>152</v>
      </c>
      <c r="AV1937" s="12" t="s">
        <v>152</v>
      </c>
      <c r="AW1937" s="12" t="s">
        <v>36</v>
      </c>
      <c r="AX1937" s="12" t="s">
        <v>23</v>
      </c>
      <c r="AY1937" s="180" t="s">
        <v>143</v>
      </c>
    </row>
    <row r="1938" spans="2:65" s="1" customFormat="1" ht="22.5" customHeight="1" x14ac:dyDescent="0.3">
      <c r="B1938" s="158"/>
      <c r="C1938" s="211" t="s">
        <v>2737</v>
      </c>
      <c r="D1938" s="211" t="s">
        <v>295</v>
      </c>
      <c r="E1938" s="212" t="s">
        <v>2738</v>
      </c>
      <c r="F1938" s="213" t="s">
        <v>2739</v>
      </c>
      <c r="G1938" s="214" t="s">
        <v>402</v>
      </c>
      <c r="H1938" s="215">
        <v>14</v>
      </c>
      <c r="I1938" s="325">
        <v>0</v>
      </c>
      <c r="J1938" s="216">
        <f>ROUND(I1938*H1938,2)</f>
        <v>0</v>
      </c>
      <c r="K1938" s="213" t="s">
        <v>3</v>
      </c>
      <c r="L1938" s="217"/>
      <c r="M1938" s="218" t="s">
        <v>3</v>
      </c>
      <c r="N1938" s="219" t="s">
        <v>44</v>
      </c>
      <c r="O1938" s="35"/>
      <c r="P1938" s="167">
        <f>O1938*H1938</f>
        <v>0</v>
      </c>
      <c r="Q1938" s="167">
        <v>2.0000000000000001E-4</v>
      </c>
      <c r="R1938" s="167">
        <f>Q1938*H1938</f>
        <v>2.8E-3</v>
      </c>
      <c r="S1938" s="167">
        <v>0</v>
      </c>
      <c r="T1938" s="168">
        <f>S1938*H1938</f>
        <v>0</v>
      </c>
      <c r="AR1938" s="18" t="s">
        <v>375</v>
      </c>
      <c r="AT1938" s="18" t="s">
        <v>295</v>
      </c>
      <c r="AU1938" s="18" t="s">
        <v>152</v>
      </c>
      <c r="AY1938" s="18" t="s">
        <v>143</v>
      </c>
      <c r="BE1938" s="169">
        <f>IF(N1938="základní",J1938,0)</f>
        <v>0</v>
      </c>
      <c r="BF1938" s="169">
        <f>IF(N1938="snížená",J1938,0)</f>
        <v>0</v>
      </c>
      <c r="BG1938" s="169">
        <f>IF(N1938="zákl. přenesená",J1938,0)</f>
        <v>0</v>
      </c>
      <c r="BH1938" s="169">
        <f>IF(N1938="sníž. přenesená",J1938,0)</f>
        <v>0</v>
      </c>
      <c r="BI1938" s="169">
        <f>IF(N1938="nulová",J1938,0)</f>
        <v>0</v>
      </c>
      <c r="BJ1938" s="18" t="s">
        <v>152</v>
      </c>
      <c r="BK1938" s="169">
        <f>ROUND(I1938*H1938,2)</f>
        <v>0</v>
      </c>
      <c r="BL1938" s="18" t="s">
        <v>247</v>
      </c>
      <c r="BM1938" s="18" t="s">
        <v>2740</v>
      </c>
    </row>
    <row r="1939" spans="2:65" s="11" customFormat="1" x14ac:dyDescent="0.3">
      <c r="B1939" s="170"/>
      <c r="D1939" s="171" t="s">
        <v>154</v>
      </c>
      <c r="E1939" s="172" t="s">
        <v>3</v>
      </c>
      <c r="F1939" s="173" t="s">
        <v>707</v>
      </c>
      <c r="H1939" s="174" t="s">
        <v>3</v>
      </c>
      <c r="I1939" s="175"/>
      <c r="L1939" s="170"/>
      <c r="M1939" s="176"/>
      <c r="N1939" s="177"/>
      <c r="O1939" s="177"/>
      <c r="P1939" s="177"/>
      <c r="Q1939" s="177"/>
      <c r="R1939" s="177"/>
      <c r="S1939" s="177"/>
      <c r="T1939" s="178"/>
      <c r="AT1939" s="174" t="s">
        <v>154</v>
      </c>
      <c r="AU1939" s="174" t="s">
        <v>152</v>
      </c>
      <c r="AV1939" s="11" t="s">
        <v>23</v>
      </c>
      <c r="AW1939" s="11" t="s">
        <v>36</v>
      </c>
      <c r="AX1939" s="11" t="s">
        <v>72</v>
      </c>
      <c r="AY1939" s="174" t="s">
        <v>143</v>
      </c>
    </row>
    <row r="1940" spans="2:65" s="11" customFormat="1" x14ac:dyDescent="0.3">
      <c r="B1940" s="170"/>
      <c r="D1940" s="171" t="s">
        <v>154</v>
      </c>
      <c r="E1940" s="172" t="s">
        <v>3</v>
      </c>
      <c r="F1940" s="173" t="s">
        <v>2741</v>
      </c>
      <c r="H1940" s="174" t="s">
        <v>3</v>
      </c>
      <c r="I1940" s="175"/>
      <c r="L1940" s="170"/>
      <c r="M1940" s="176"/>
      <c r="N1940" s="177"/>
      <c r="O1940" s="177"/>
      <c r="P1940" s="177"/>
      <c r="Q1940" s="177"/>
      <c r="R1940" s="177"/>
      <c r="S1940" s="177"/>
      <c r="T1940" s="178"/>
      <c r="AT1940" s="174" t="s">
        <v>154</v>
      </c>
      <c r="AU1940" s="174" t="s">
        <v>152</v>
      </c>
      <c r="AV1940" s="11" t="s">
        <v>23</v>
      </c>
      <c r="AW1940" s="11" t="s">
        <v>36</v>
      </c>
      <c r="AX1940" s="11" t="s">
        <v>72</v>
      </c>
      <c r="AY1940" s="174" t="s">
        <v>143</v>
      </c>
    </row>
    <row r="1941" spans="2:65" s="12" customFormat="1" x14ac:dyDescent="0.3">
      <c r="B1941" s="179"/>
      <c r="D1941" s="188" t="s">
        <v>154</v>
      </c>
      <c r="E1941" s="197" t="s">
        <v>3</v>
      </c>
      <c r="F1941" s="198" t="s">
        <v>2742</v>
      </c>
      <c r="H1941" s="199">
        <v>14</v>
      </c>
      <c r="I1941" s="183"/>
      <c r="L1941" s="179"/>
      <c r="M1941" s="184"/>
      <c r="N1941" s="185"/>
      <c r="O1941" s="185"/>
      <c r="P1941" s="185"/>
      <c r="Q1941" s="185"/>
      <c r="R1941" s="185"/>
      <c r="S1941" s="185"/>
      <c r="T1941" s="186"/>
      <c r="AT1941" s="180" t="s">
        <v>154</v>
      </c>
      <c r="AU1941" s="180" t="s">
        <v>152</v>
      </c>
      <c r="AV1941" s="12" t="s">
        <v>152</v>
      </c>
      <c r="AW1941" s="12" t="s">
        <v>36</v>
      </c>
      <c r="AX1941" s="12" t="s">
        <v>23</v>
      </c>
      <c r="AY1941" s="180" t="s">
        <v>143</v>
      </c>
    </row>
    <row r="1942" spans="2:65" s="1" customFormat="1" ht="22.5" customHeight="1" x14ac:dyDescent="0.3">
      <c r="B1942" s="158"/>
      <c r="C1942" s="159" t="s">
        <v>2743</v>
      </c>
      <c r="D1942" s="159" t="s">
        <v>146</v>
      </c>
      <c r="E1942" s="160" t="s">
        <v>2744</v>
      </c>
      <c r="F1942" s="161" t="s">
        <v>2745</v>
      </c>
      <c r="G1942" s="162" t="s">
        <v>402</v>
      </c>
      <c r="H1942" s="163">
        <v>26</v>
      </c>
      <c r="I1942" s="322">
        <v>0</v>
      </c>
      <c r="J1942" s="164">
        <f>ROUND(I1942*H1942,2)</f>
        <v>0</v>
      </c>
      <c r="K1942" s="161" t="s">
        <v>150</v>
      </c>
      <c r="L1942" s="34"/>
      <c r="M1942" s="165" t="s">
        <v>3</v>
      </c>
      <c r="N1942" s="166" t="s">
        <v>44</v>
      </c>
      <c r="O1942" s="35"/>
      <c r="P1942" s="167">
        <f>O1942*H1942</f>
        <v>0</v>
      </c>
      <c r="Q1942" s="167">
        <v>1.7000000000000001E-4</v>
      </c>
      <c r="R1942" s="167">
        <f>Q1942*H1942</f>
        <v>4.4200000000000003E-3</v>
      </c>
      <c r="S1942" s="167">
        <v>0</v>
      </c>
      <c r="T1942" s="168">
        <f>S1942*H1942</f>
        <v>0</v>
      </c>
      <c r="AR1942" s="18" t="s">
        <v>247</v>
      </c>
      <c r="AT1942" s="18" t="s">
        <v>146</v>
      </c>
      <c r="AU1942" s="18" t="s">
        <v>152</v>
      </c>
      <c r="AY1942" s="18" t="s">
        <v>143</v>
      </c>
      <c r="BE1942" s="169">
        <f>IF(N1942="základní",J1942,0)</f>
        <v>0</v>
      </c>
      <c r="BF1942" s="169">
        <f>IF(N1942="snížená",J1942,0)</f>
        <v>0</v>
      </c>
      <c r="BG1942" s="169">
        <f>IF(N1942="zákl. přenesená",J1942,0)</f>
        <v>0</v>
      </c>
      <c r="BH1942" s="169">
        <f>IF(N1942="sníž. přenesená",J1942,0)</f>
        <v>0</v>
      </c>
      <c r="BI1942" s="169">
        <f>IF(N1942="nulová",J1942,0)</f>
        <v>0</v>
      </c>
      <c r="BJ1942" s="18" t="s">
        <v>152</v>
      </c>
      <c r="BK1942" s="169">
        <f>ROUND(I1942*H1942,2)</f>
        <v>0</v>
      </c>
      <c r="BL1942" s="18" t="s">
        <v>247</v>
      </c>
      <c r="BM1942" s="18" t="s">
        <v>2746</v>
      </c>
    </row>
    <row r="1943" spans="2:65" s="11" customFormat="1" x14ac:dyDescent="0.3">
      <c r="B1943" s="170"/>
      <c r="D1943" s="171" t="s">
        <v>154</v>
      </c>
      <c r="E1943" s="172" t="s">
        <v>3</v>
      </c>
      <c r="F1943" s="173" t="s">
        <v>2747</v>
      </c>
      <c r="H1943" s="174" t="s">
        <v>3</v>
      </c>
      <c r="I1943" s="175"/>
      <c r="L1943" s="170"/>
      <c r="M1943" s="176"/>
      <c r="N1943" s="177"/>
      <c r="O1943" s="177"/>
      <c r="P1943" s="177"/>
      <c r="Q1943" s="177"/>
      <c r="R1943" s="177"/>
      <c r="S1943" s="177"/>
      <c r="T1943" s="178"/>
      <c r="AT1943" s="174" t="s">
        <v>154</v>
      </c>
      <c r="AU1943" s="174" t="s">
        <v>152</v>
      </c>
      <c r="AV1943" s="11" t="s">
        <v>23</v>
      </c>
      <c r="AW1943" s="11" t="s">
        <v>36</v>
      </c>
      <c r="AX1943" s="11" t="s">
        <v>72</v>
      </c>
      <c r="AY1943" s="174" t="s">
        <v>143</v>
      </c>
    </row>
    <row r="1944" spans="2:65" s="11" customFormat="1" x14ac:dyDescent="0.3">
      <c r="B1944" s="170"/>
      <c r="D1944" s="171" t="s">
        <v>154</v>
      </c>
      <c r="E1944" s="172" t="s">
        <v>3</v>
      </c>
      <c r="F1944" s="173" t="s">
        <v>2748</v>
      </c>
      <c r="H1944" s="174" t="s">
        <v>3</v>
      </c>
      <c r="I1944" s="175"/>
      <c r="L1944" s="170"/>
      <c r="M1944" s="176"/>
      <c r="N1944" s="177"/>
      <c r="O1944" s="177"/>
      <c r="P1944" s="177"/>
      <c r="Q1944" s="177"/>
      <c r="R1944" s="177"/>
      <c r="S1944" s="177"/>
      <c r="T1944" s="178"/>
      <c r="AT1944" s="174" t="s">
        <v>154</v>
      </c>
      <c r="AU1944" s="174" t="s">
        <v>152</v>
      </c>
      <c r="AV1944" s="11" t="s">
        <v>23</v>
      </c>
      <c r="AW1944" s="11" t="s">
        <v>36</v>
      </c>
      <c r="AX1944" s="11" t="s">
        <v>72</v>
      </c>
      <c r="AY1944" s="174" t="s">
        <v>143</v>
      </c>
    </row>
    <row r="1945" spans="2:65" s="12" customFormat="1" x14ac:dyDescent="0.3">
      <c r="B1945" s="179"/>
      <c r="D1945" s="188" t="s">
        <v>154</v>
      </c>
      <c r="E1945" s="197" t="s">
        <v>3</v>
      </c>
      <c r="F1945" s="198" t="s">
        <v>2749</v>
      </c>
      <c r="H1945" s="199">
        <v>26</v>
      </c>
      <c r="I1945" s="183"/>
      <c r="L1945" s="179"/>
      <c r="M1945" s="184"/>
      <c r="N1945" s="185"/>
      <c r="O1945" s="185"/>
      <c r="P1945" s="185"/>
      <c r="Q1945" s="185"/>
      <c r="R1945" s="185"/>
      <c r="S1945" s="185"/>
      <c r="T1945" s="186"/>
      <c r="AT1945" s="180" t="s">
        <v>154</v>
      </c>
      <c r="AU1945" s="180" t="s">
        <v>152</v>
      </c>
      <c r="AV1945" s="12" t="s">
        <v>152</v>
      </c>
      <c r="AW1945" s="12" t="s">
        <v>36</v>
      </c>
      <c r="AX1945" s="12" t="s">
        <v>23</v>
      </c>
      <c r="AY1945" s="180" t="s">
        <v>143</v>
      </c>
    </row>
    <row r="1946" spans="2:65" s="1" customFormat="1" ht="22.5" customHeight="1" x14ac:dyDescent="0.3">
      <c r="B1946" s="158"/>
      <c r="C1946" s="211" t="s">
        <v>2750</v>
      </c>
      <c r="D1946" s="211" t="s">
        <v>295</v>
      </c>
      <c r="E1946" s="212" t="s">
        <v>2751</v>
      </c>
      <c r="F1946" s="213" t="s">
        <v>2752</v>
      </c>
      <c r="G1946" s="214" t="s">
        <v>402</v>
      </c>
      <c r="H1946" s="215">
        <v>29</v>
      </c>
      <c r="I1946" s="325">
        <v>0</v>
      </c>
      <c r="J1946" s="216">
        <f>ROUND(I1946*H1946,2)</f>
        <v>0</v>
      </c>
      <c r="K1946" s="213" t="s">
        <v>150</v>
      </c>
      <c r="L1946" s="217"/>
      <c r="M1946" s="218" t="s">
        <v>3</v>
      </c>
      <c r="N1946" s="219" t="s">
        <v>44</v>
      </c>
      <c r="O1946" s="35"/>
      <c r="P1946" s="167">
        <f>O1946*H1946</f>
        <v>0</v>
      </c>
      <c r="Q1946" s="167">
        <v>1.0000000000000001E-5</v>
      </c>
      <c r="R1946" s="167">
        <f>Q1946*H1946</f>
        <v>2.9E-4</v>
      </c>
      <c r="S1946" s="167">
        <v>0</v>
      </c>
      <c r="T1946" s="168">
        <f>S1946*H1946</f>
        <v>0</v>
      </c>
      <c r="AR1946" s="18" t="s">
        <v>375</v>
      </c>
      <c r="AT1946" s="18" t="s">
        <v>295</v>
      </c>
      <c r="AU1946" s="18" t="s">
        <v>152</v>
      </c>
      <c r="AY1946" s="18" t="s">
        <v>143</v>
      </c>
      <c r="BE1946" s="169">
        <f>IF(N1946="základní",J1946,0)</f>
        <v>0</v>
      </c>
      <c r="BF1946" s="169">
        <f>IF(N1946="snížená",J1946,0)</f>
        <v>0</v>
      </c>
      <c r="BG1946" s="169">
        <f>IF(N1946="zákl. přenesená",J1946,0)</f>
        <v>0</v>
      </c>
      <c r="BH1946" s="169">
        <f>IF(N1946="sníž. přenesená",J1946,0)</f>
        <v>0</v>
      </c>
      <c r="BI1946" s="169">
        <f>IF(N1946="nulová",J1946,0)</f>
        <v>0</v>
      </c>
      <c r="BJ1946" s="18" t="s">
        <v>152</v>
      </c>
      <c r="BK1946" s="169">
        <f>ROUND(I1946*H1946,2)</f>
        <v>0</v>
      </c>
      <c r="BL1946" s="18" t="s">
        <v>247</v>
      </c>
      <c r="BM1946" s="18" t="s">
        <v>2753</v>
      </c>
    </row>
    <row r="1947" spans="2:65" s="11" customFormat="1" x14ac:dyDescent="0.3">
      <c r="B1947" s="170"/>
      <c r="D1947" s="171" t="s">
        <v>154</v>
      </c>
      <c r="E1947" s="172" t="s">
        <v>3</v>
      </c>
      <c r="F1947" s="173" t="s">
        <v>2754</v>
      </c>
      <c r="H1947" s="174" t="s">
        <v>3</v>
      </c>
      <c r="I1947" s="175"/>
      <c r="L1947" s="170"/>
      <c r="M1947" s="176"/>
      <c r="N1947" s="177"/>
      <c r="O1947" s="177"/>
      <c r="P1947" s="177"/>
      <c r="Q1947" s="177"/>
      <c r="R1947" s="177"/>
      <c r="S1947" s="177"/>
      <c r="T1947" s="178"/>
      <c r="AT1947" s="174" t="s">
        <v>154</v>
      </c>
      <c r="AU1947" s="174" t="s">
        <v>152</v>
      </c>
      <c r="AV1947" s="11" t="s">
        <v>23</v>
      </c>
      <c r="AW1947" s="11" t="s">
        <v>36</v>
      </c>
      <c r="AX1947" s="11" t="s">
        <v>72</v>
      </c>
      <c r="AY1947" s="174" t="s">
        <v>143</v>
      </c>
    </row>
    <row r="1948" spans="2:65" s="12" customFormat="1" x14ac:dyDescent="0.3">
      <c r="B1948" s="179"/>
      <c r="D1948" s="188" t="s">
        <v>154</v>
      </c>
      <c r="E1948" s="197" t="s">
        <v>3</v>
      </c>
      <c r="F1948" s="198" t="s">
        <v>2755</v>
      </c>
      <c r="H1948" s="199">
        <v>29</v>
      </c>
      <c r="I1948" s="183"/>
      <c r="L1948" s="179"/>
      <c r="M1948" s="184"/>
      <c r="N1948" s="185"/>
      <c r="O1948" s="185"/>
      <c r="P1948" s="185"/>
      <c r="Q1948" s="185"/>
      <c r="R1948" s="185"/>
      <c r="S1948" s="185"/>
      <c r="T1948" s="186"/>
      <c r="AT1948" s="180" t="s">
        <v>154</v>
      </c>
      <c r="AU1948" s="180" t="s">
        <v>152</v>
      </c>
      <c r="AV1948" s="12" t="s">
        <v>152</v>
      </c>
      <c r="AW1948" s="12" t="s">
        <v>36</v>
      </c>
      <c r="AX1948" s="12" t="s">
        <v>23</v>
      </c>
      <c r="AY1948" s="180" t="s">
        <v>143</v>
      </c>
    </row>
    <row r="1949" spans="2:65" s="1" customFormat="1" ht="22.5" customHeight="1" x14ac:dyDescent="0.3">
      <c r="B1949" s="158"/>
      <c r="C1949" s="159" t="s">
        <v>2756</v>
      </c>
      <c r="D1949" s="159" t="s">
        <v>146</v>
      </c>
      <c r="E1949" s="160" t="s">
        <v>2757</v>
      </c>
      <c r="F1949" s="161" t="s">
        <v>2758</v>
      </c>
      <c r="G1949" s="162" t="s">
        <v>173</v>
      </c>
      <c r="H1949" s="163">
        <v>1.226</v>
      </c>
      <c r="I1949" s="322">
        <v>0</v>
      </c>
      <c r="J1949" s="164">
        <f>ROUND(I1949*H1949,2)</f>
        <v>0</v>
      </c>
      <c r="K1949" s="161" t="s">
        <v>150</v>
      </c>
      <c r="L1949" s="34"/>
      <c r="M1949" s="165" t="s">
        <v>3</v>
      </c>
      <c r="N1949" s="166" t="s">
        <v>44</v>
      </c>
      <c r="O1949" s="35"/>
      <c r="P1949" s="167">
        <f>O1949*H1949</f>
        <v>0</v>
      </c>
      <c r="Q1949" s="167">
        <v>0</v>
      </c>
      <c r="R1949" s="167">
        <f>Q1949*H1949</f>
        <v>0</v>
      </c>
      <c r="S1949" s="167">
        <v>0</v>
      </c>
      <c r="T1949" s="168">
        <f>S1949*H1949</f>
        <v>0</v>
      </c>
      <c r="AR1949" s="18" t="s">
        <v>247</v>
      </c>
      <c r="AT1949" s="18" t="s">
        <v>146</v>
      </c>
      <c r="AU1949" s="18" t="s">
        <v>152</v>
      </c>
      <c r="AY1949" s="18" t="s">
        <v>143</v>
      </c>
      <c r="BE1949" s="169">
        <f>IF(N1949="základní",J1949,0)</f>
        <v>0</v>
      </c>
      <c r="BF1949" s="169">
        <f>IF(N1949="snížená",J1949,0)</f>
        <v>0</v>
      </c>
      <c r="BG1949" s="169">
        <f>IF(N1949="zákl. přenesená",J1949,0)</f>
        <v>0</v>
      </c>
      <c r="BH1949" s="169">
        <f>IF(N1949="sníž. přenesená",J1949,0)</f>
        <v>0</v>
      </c>
      <c r="BI1949" s="169">
        <f>IF(N1949="nulová",J1949,0)</f>
        <v>0</v>
      </c>
      <c r="BJ1949" s="18" t="s">
        <v>152</v>
      </c>
      <c r="BK1949" s="169">
        <f>ROUND(I1949*H1949,2)</f>
        <v>0</v>
      </c>
      <c r="BL1949" s="18" t="s">
        <v>247</v>
      </c>
      <c r="BM1949" s="18" t="s">
        <v>2759</v>
      </c>
    </row>
    <row r="1950" spans="2:65" s="10" customFormat="1" ht="29.85" customHeight="1" x14ac:dyDescent="0.3">
      <c r="B1950" s="144"/>
      <c r="D1950" s="155" t="s">
        <v>71</v>
      </c>
      <c r="E1950" s="156" t="s">
        <v>2760</v>
      </c>
      <c r="F1950" s="156" t="s">
        <v>2761</v>
      </c>
      <c r="I1950" s="147"/>
      <c r="J1950" s="157">
        <f>BK1950</f>
        <v>0</v>
      </c>
      <c r="L1950" s="144"/>
      <c r="M1950" s="149"/>
      <c r="N1950" s="150"/>
      <c r="O1950" s="150"/>
      <c r="P1950" s="151">
        <f>SUM(P1951:P1981)</f>
        <v>0</v>
      </c>
      <c r="Q1950" s="150"/>
      <c r="R1950" s="151">
        <f>SUM(R1951:R1981)</f>
        <v>3.1675999999999997</v>
      </c>
      <c r="S1950" s="150"/>
      <c r="T1950" s="152">
        <f>SUM(T1951:T1981)</f>
        <v>0</v>
      </c>
      <c r="AR1950" s="145" t="s">
        <v>152</v>
      </c>
      <c r="AT1950" s="153" t="s">
        <v>71</v>
      </c>
      <c r="AU1950" s="153" t="s">
        <v>23</v>
      </c>
      <c r="AY1950" s="145" t="s">
        <v>143</v>
      </c>
      <c r="BK1950" s="154">
        <f>SUM(BK1951:BK1981)</f>
        <v>0</v>
      </c>
    </row>
    <row r="1951" spans="2:65" s="1" customFormat="1" ht="22.5" customHeight="1" x14ac:dyDescent="0.3">
      <c r="B1951" s="158"/>
      <c r="C1951" s="159" t="s">
        <v>2762</v>
      </c>
      <c r="D1951" s="159" t="s">
        <v>146</v>
      </c>
      <c r="E1951" s="160" t="s">
        <v>2763</v>
      </c>
      <c r="F1951" s="161" t="s">
        <v>2764</v>
      </c>
      <c r="G1951" s="162" t="s">
        <v>149</v>
      </c>
      <c r="H1951" s="163">
        <v>272</v>
      </c>
      <c r="I1951" s="322">
        <v>0</v>
      </c>
      <c r="J1951" s="164">
        <f>ROUND(I1951*H1951,2)</f>
        <v>0</v>
      </c>
      <c r="K1951" s="161" t="s">
        <v>150</v>
      </c>
      <c r="L1951" s="34"/>
      <c r="M1951" s="165" t="s">
        <v>3</v>
      </c>
      <c r="N1951" s="166" t="s">
        <v>44</v>
      </c>
      <c r="O1951" s="35"/>
      <c r="P1951" s="167">
        <f>O1951*H1951</f>
        <v>0</v>
      </c>
      <c r="Q1951" s="167">
        <v>3.5E-4</v>
      </c>
      <c r="R1951" s="167">
        <f>Q1951*H1951</f>
        <v>9.5199999999999993E-2</v>
      </c>
      <c r="S1951" s="167">
        <v>0</v>
      </c>
      <c r="T1951" s="168">
        <f>S1951*H1951</f>
        <v>0</v>
      </c>
      <c r="AR1951" s="18" t="s">
        <v>247</v>
      </c>
      <c r="AT1951" s="18" t="s">
        <v>146</v>
      </c>
      <c r="AU1951" s="18" t="s">
        <v>152</v>
      </c>
      <c r="AY1951" s="18" t="s">
        <v>143</v>
      </c>
      <c r="BE1951" s="169">
        <f>IF(N1951="základní",J1951,0)</f>
        <v>0</v>
      </c>
      <c r="BF1951" s="169">
        <f>IF(N1951="snížená",J1951,0)</f>
        <v>0</v>
      </c>
      <c r="BG1951" s="169">
        <f>IF(N1951="zákl. přenesená",J1951,0)</f>
        <v>0</v>
      </c>
      <c r="BH1951" s="169">
        <f>IF(N1951="sníž. přenesená",J1951,0)</f>
        <v>0</v>
      </c>
      <c r="BI1951" s="169">
        <f>IF(N1951="nulová",J1951,0)</f>
        <v>0</v>
      </c>
      <c r="BJ1951" s="18" t="s">
        <v>152</v>
      </c>
      <c r="BK1951" s="169">
        <f>ROUND(I1951*H1951,2)</f>
        <v>0</v>
      </c>
      <c r="BL1951" s="18" t="s">
        <v>247</v>
      </c>
      <c r="BM1951" s="18" t="s">
        <v>2765</v>
      </c>
    </row>
    <row r="1952" spans="2:65" s="11" customFormat="1" x14ac:dyDescent="0.3">
      <c r="B1952" s="170"/>
      <c r="D1952" s="171" t="s">
        <v>154</v>
      </c>
      <c r="E1952" s="172" t="s">
        <v>3</v>
      </c>
      <c r="F1952" s="173" t="s">
        <v>548</v>
      </c>
      <c r="H1952" s="174" t="s">
        <v>3</v>
      </c>
      <c r="I1952" s="175"/>
      <c r="L1952" s="170"/>
      <c r="M1952" s="176"/>
      <c r="N1952" s="177"/>
      <c r="O1952" s="177"/>
      <c r="P1952" s="177"/>
      <c r="Q1952" s="177"/>
      <c r="R1952" s="177"/>
      <c r="S1952" s="177"/>
      <c r="T1952" s="178"/>
      <c r="AT1952" s="174" t="s">
        <v>154</v>
      </c>
      <c r="AU1952" s="174" t="s">
        <v>152</v>
      </c>
      <c r="AV1952" s="11" t="s">
        <v>23</v>
      </c>
      <c r="AW1952" s="11" t="s">
        <v>36</v>
      </c>
      <c r="AX1952" s="11" t="s">
        <v>72</v>
      </c>
      <c r="AY1952" s="174" t="s">
        <v>143</v>
      </c>
    </row>
    <row r="1953" spans="2:65" s="11" customFormat="1" x14ac:dyDescent="0.3">
      <c r="B1953" s="170"/>
      <c r="D1953" s="171" t="s">
        <v>154</v>
      </c>
      <c r="E1953" s="172" t="s">
        <v>3</v>
      </c>
      <c r="F1953" s="173" t="s">
        <v>2766</v>
      </c>
      <c r="H1953" s="174" t="s">
        <v>3</v>
      </c>
      <c r="I1953" s="175"/>
      <c r="L1953" s="170"/>
      <c r="M1953" s="176"/>
      <c r="N1953" s="177"/>
      <c r="O1953" s="177"/>
      <c r="P1953" s="177"/>
      <c r="Q1953" s="177"/>
      <c r="R1953" s="177"/>
      <c r="S1953" s="177"/>
      <c r="T1953" s="178"/>
      <c r="AT1953" s="174" t="s">
        <v>154</v>
      </c>
      <c r="AU1953" s="174" t="s">
        <v>152</v>
      </c>
      <c r="AV1953" s="11" t="s">
        <v>23</v>
      </c>
      <c r="AW1953" s="11" t="s">
        <v>36</v>
      </c>
      <c r="AX1953" s="11" t="s">
        <v>72</v>
      </c>
      <c r="AY1953" s="174" t="s">
        <v>143</v>
      </c>
    </row>
    <row r="1954" spans="2:65" s="12" customFormat="1" x14ac:dyDescent="0.3">
      <c r="B1954" s="179"/>
      <c r="D1954" s="171" t="s">
        <v>154</v>
      </c>
      <c r="E1954" s="180" t="s">
        <v>3</v>
      </c>
      <c r="F1954" s="181" t="s">
        <v>2767</v>
      </c>
      <c r="H1954" s="182">
        <v>224.4</v>
      </c>
      <c r="I1954" s="183"/>
      <c r="L1954" s="179"/>
      <c r="M1954" s="184"/>
      <c r="N1954" s="185"/>
      <c r="O1954" s="185"/>
      <c r="P1954" s="185"/>
      <c r="Q1954" s="185"/>
      <c r="R1954" s="185"/>
      <c r="S1954" s="185"/>
      <c r="T1954" s="186"/>
      <c r="AT1954" s="180" t="s">
        <v>154</v>
      </c>
      <c r="AU1954" s="180" t="s">
        <v>152</v>
      </c>
      <c r="AV1954" s="12" t="s">
        <v>152</v>
      </c>
      <c r="AW1954" s="12" t="s">
        <v>36</v>
      </c>
      <c r="AX1954" s="12" t="s">
        <v>72</v>
      </c>
      <c r="AY1954" s="180" t="s">
        <v>143</v>
      </c>
    </row>
    <row r="1955" spans="2:65" s="11" customFormat="1" x14ac:dyDescent="0.3">
      <c r="B1955" s="170"/>
      <c r="D1955" s="171" t="s">
        <v>154</v>
      </c>
      <c r="E1955" s="172" t="s">
        <v>3</v>
      </c>
      <c r="F1955" s="173" t="s">
        <v>2768</v>
      </c>
      <c r="H1955" s="174" t="s">
        <v>3</v>
      </c>
      <c r="I1955" s="175"/>
      <c r="L1955" s="170"/>
      <c r="M1955" s="176"/>
      <c r="N1955" s="177"/>
      <c r="O1955" s="177"/>
      <c r="P1955" s="177"/>
      <c r="Q1955" s="177"/>
      <c r="R1955" s="177"/>
      <c r="S1955" s="177"/>
      <c r="T1955" s="178"/>
      <c r="AT1955" s="174" t="s">
        <v>154</v>
      </c>
      <c r="AU1955" s="174" t="s">
        <v>152</v>
      </c>
      <c r="AV1955" s="11" t="s">
        <v>23</v>
      </c>
      <c r="AW1955" s="11" t="s">
        <v>36</v>
      </c>
      <c r="AX1955" s="11" t="s">
        <v>72</v>
      </c>
      <c r="AY1955" s="174" t="s">
        <v>143</v>
      </c>
    </row>
    <row r="1956" spans="2:65" s="12" customFormat="1" x14ac:dyDescent="0.3">
      <c r="B1956" s="179"/>
      <c r="D1956" s="171" t="s">
        <v>154</v>
      </c>
      <c r="E1956" s="180" t="s">
        <v>3</v>
      </c>
      <c r="F1956" s="181" t="s">
        <v>2769</v>
      </c>
      <c r="H1956" s="182">
        <v>47.6</v>
      </c>
      <c r="I1956" s="183"/>
      <c r="L1956" s="179"/>
      <c r="M1956" s="184"/>
      <c r="N1956" s="185"/>
      <c r="O1956" s="185"/>
      <c r="P1956" s="185"/>
      <c r="Q1956" s="185"/>
      <c r="R1956" s="185"/>
      <c r="S1956" s="185"/>
      <c r="T1956" s="186"/>
      <c r="AT1956" s="180" t="s">
        <v>154</v>
      </c>
      <c r="AU1956" s="180" t="s">
        <v>152</v>
      </c>
      <c r="AV1956" s="12" t="s">
        <v>152</v>
      </c>
      <c r="AW1956" s="12" t="s">
        <v>36</v>
      </c>
      <c r="AX1956" s="12" t="s">
        <v>72</v>
      </c>
      <c r="AY1956" s="180" t="s">
        <v>143</v>
      </c>
    </row>
    <row r="1957" spans="2:65" s="13" customFormat="1" x14ac:dyDescent="0.3">
      <c r="B1957" s="187"/>
      <c r="D1957" s="188" t="s">
        <v>154</v>
      </c>
      <c r="E1957" s="189" t="s">
        <v>3</v>
      </c>
      <c r="F1957" s="190" t="s">
        <v>159</v>
      </c>
      <c r="H1957" s="191">
        <v>272</v>
      </c>
      <c r="I1957" s="192"/>
      <c r="L1957" s="187"/>
      <c r="M1957" s="193"/>
      <c r="N1957" s="194"/>
      <c r="O1957" s="194"/>
      <c r="P1957" s="194"/>
      <c r="Q1957" s="194"/>
      <c r="R1957" s="194"/>
      <c r="S1957" s="194"/>
      <c r="T1957" s="195"/>
      <c r="AT1957" s="196" t="s">
        <v>154</v>
      </c>
      <c r="AU1957" s="196" t="s">
        <v>152</v>
      </c>
      <c r="AV1957" s="13" t="s">
        <v>151</v>
      </c>
      <c r="AW1957" s="13" t="s">
        <v>36</v>
      </c>
      <c r="AX1957" s="13" t="s">
        <v>23</v>
      </c>
      <c r="AY1957" s="196" t="s">
        <v>143</v>
      </c>
    </row>
    <row r="1958" spans="2:65" s="1" customFormat="1" ht="22.5" customHeight="1" x14ac:dyDescent="0.3">
      <c r="B1958" s="158"/>
      <c r="C1958" s="159" t="s">
        <v>2770</v>
      </c>
      <c r="D1958" s="159" t="s">
        <v>146</v>
      </c>
      <c r="E1958" s="160" t="s">
        <v>2771</v>
      </c>
      <c r="F1958" s="161" t="s">
        <v>2772</v>
      </c>
      <c r="G1958" s="162" t="s">
        <v>402</v>
      </c>
      <c r="H1958" s="163">
        <v>900</v>
      </c>
      <c r="I1958" s="322">
        <v>0</v>
      </c>
      <c r="J1958" s="164">
        <f>ROUND(I1958*H1958,2)</f>
        <v>0</v>
      </c>
      <c r="K1958" s="161" t="s">
        <v>150</v>
      </c>
      <c r="L1958" s="34"/>
      <c r="M1958" s="165" t="s">
        <v>3</v>
      </c>
      <c r="N1958" s="166" t="s">
        <v>44</v>
      </c>
      <c r="O1958" s="35"/>
      <c r="P1958" s="167">
        <f>O1958*H1958</f>
        <v>0</v>
      </c>
      <c r="Q1958" s="167">
        <v>2.0000000000000002E-5</v>
      </c>
      <c r="R1958" s="167">
        <f>Q1958*H1958</f>
        <v>1.8000000000000002E-2</v>
      </c>
      <c r="S1958" s="167">
        <v>0</v>
      </c>
      <c r="T1958" s="168">
        <f>S1958*H1958</f>
        <v>0</v>
      </c>
      <c r="AR1958" s="18" t="s">
        <v>247</v>
      </c>
      <c r="AT1958" s="18" t="s">
        <v>146</v>
      </c>
      <c r="AU1958" s="18" t="s">
        <v>152</v>
      </c>
      <c r="AY1958" s="18" t="s">
        <v>143</v>
      </c>
      <c r="BE1958" s="169">
        <f>IF(N1958="základní",J1958,0)</f>
        <v>0</v>
      </c>
      <c r="BF1958" s="169">
        <f>IF(N1958="snížená",J1958,0)</f>
        <v>0</v>
      </c>
      <c r="BG1958" s="169">
        <f>IF(N1958="zákl. přenesená",J1958,0)</f>
        <v>0</v>
      </c>
      <c r="BH1958" s="169">
        <f>IF(N1958="sníž. přenesená",J1958,0)</f>
        <v>0</v>
      </c>
      <c r="BI1958" s="169">
        <f>IF(N1958="nulová",J1958,0)</f>
        <v>0</v>
      </c>
      <c r="BJ1958" s="18" t="s">
        <v>152</v>
      </c>
      <c r="BK1958" s="169">
        <f>ROUND(I1958*H1958,2)</f>
        <v>0</v>
      </c>
      <c r="BL1958" s="18" t="s">
        <v>247</v>
      </c>
      <c r="BM1958" s="18" t="s">
        <v>2773</v>
      </c>
    </row>
    <row r="1959" spans="2:65" s="1" customFormat="1" ht="31.5" customHeight="1" x14ac:dyDescent="0.3">
      <c r="B1959" s="158"/>
      <c r="C1959" s="211" t="s">
        <v>2774</v>
      </c>
      <c r="D1959" s="211" t="s">
        <v>295</v>
      </c>
      <c r="E1959" s="212" t="s">
        <v>2775</v>
      </c>
      <c r="F1959" s="213" t="s">
        <v>2776</v>
      </c>
      <c r="G1959" s="214" t="s">
        <v>149</v>
      </c>
      <c r="H1959" s="215">
        <v>300</v>
      </c>
      <c r="I1959" s="325">
        <v>0</v>
      </c>
      <c r="J1959" s="216">
        <f>ROUND(I1959*H1959,2)</f>
        <v>0</v>
      </c>
      <c r="K1959" s="213" t="s">
        <v>3</v>
      </c>
      <c r="L1959" s="217"/>
      <c r="M1959" s="218" t="s">
        <v>3</v>
      </c>
      <c r="N1959" s="219" t="s">
        <v>44</v>
      </c>
      <c r="O1959" s="35"/>
      <c r="P1959" s="167">
        <f>O1959*H1959</f>
        <v>0</v>
      </c>
      <c r="Q1959" s="167">
        <v>3.3999999999999998E-3</v>
      </c>
      <c r="R1959" s="167">
        <f>Q1959*H1959</f>
        <v>1.02</v>
      </c>
      <c r="S1959" s="167">
        <v>0</v>
      </c>
      <c r="T1959" s="168">
        <f>S1959*H1959</f>
        <v>0</v>
      </c>
      <c r="AR1959" s="18" t="s">
        <v>375</v>
      </c>
      <c r="AT1959" s="18" t="s">
        <v>295</v>
      </c>
      <c r="AU1959" s="18" t="s">
        <v>152</v>
      </c>
      <c r="AY1959" s="18" t="s">
        <v>143</v>
      </c>
      <c r="BE1959" s="169">
        <f>IF(N1959="základní",J1959,0)</f>
        <v>0</v>
      </c>
      <c r="BF1959" s="169">
        <f>IF(N1959="snížená",J1959,0)</f>
        <v>0</v>
      </c>
      <c r="BG1959" s="169">
        <f>IF(N1959="zákl. přenesená",J1959,0)</f>
        <v>0</v>
      </c>
      <c r="BH1959" s="169">
        <f>IF(N1959="sníž. přenesená",J1959,0)</f>
        <v>0</v>
      </c>
      <c r="BI1959" s="169">
        <f>IF(N1959="nulová",J1959,0)</f>
        <v>0</v>
      </c>
      <c r="BJ1959" s="18" t="s">
        <v>152</v>
      </c>
      <c r="BK1959" s="169">
        <f>ROUND(I1959*H1959,2)</f>
        <v>0</v>
      </c>
      <c r="BL1959" s="18" t="s">
        <v>247</v>
      </c>
      <c r="BM1959" s="18" t="s">
        <v>2777</v>
      </c>
    </row>
    <row r="1960" spans="2:65" s="11" customFormat="1" x14ac:dyDescent="0.3">
      <c r="B1960" s="170"/>
      <c r="D1960" s="171" t="s">
        <v>154</v>
      </c>
      <c r="E1960" s="172" t="s">
        <v>3</v>
      </c>
      <c r="F1960" s="173" t="s">
        <v>707</v>
      </c>
      <c r="H1960" s="174" t="s">
        <v>3</v>
      </c>
      <c r="I1960" s="175"/>
      <c r="L1960" s="170"/>
      <c r="M1960" s="176"/>
      <c r="N1960" s="177"/>
      <c r="O1960" s="177"/>
      <c r="P1960" s="177"/>
      <c r="Q1960" s="177"/>
      <c r="R1960" s="177"/>
      <c r="S1960" s="177"/>
      <c r="T1960" s="178"/>
      <c r="AT1960" s="174" t="s">
        <v>154</v>
      </c>
      <c r="AU1960" s="174" t="s">
        <v>152</v>
      </c>
      <c r="AV1960" s="11" t="s">
        <v>23</v>
      </c>
      <c r="AW1960" s="11" t="s">
        <v>36</v>
      </c>
      <c r="AX1960" s="11" t="s">
        <v>72</v>
      </c>
      <c r="AY1960" s="174" t="s">
        <v>143</v>
      </c>
    </row>
    <row r="1961" spans="2:65" s="11" customFormat="1" x14ac:dyDescent="0.3">
      <c r="B1961" s="170"/>
      <c r="D1961" s="171" t="s">
        <v>154</v>
      </c>
      <c r="E1961" s="172" t="s">
        <v>3</v>
      </c>
      <c r="F1961" s="173" t="s">
        <v>2778</v>
      </c>
      <c r="H1961" s="174" t="s">
        <v>3</v>
      </c>
      <c r="I1961" s="175"/>
      <c r="L1961" s="170"/>
      <c r="M1961" s="176"/>
      <c r="N1961" s="177"/>
      <c r="O1961" s="177"/>
      <c r="P1961" s="177"/>
      <c r="Q1961" s="177"/>
      <c r="R1961" s="177"/>
      <c r="S1961" s="177"/>
      <c r="T1961" s="178"/>
      <c r="AT1961" s="174" t="s">
        <v>154</v>
      </c>
      <c r="AU1961" s="174" t="s">
        <v>152</v>
      </c>
      <c r="AV1961" s="11" t="s">
        <v>23</v>
      </c>
      <c r="AW1961" s="11" t="s">
        <v>36</v>
      </c>
      <c r="AX1961" s="11" t="s">
        <v>72</v>
      </c>
      <c r="AY1961" s="174" t="s">
        <v>143</v>
      </c>
    </row>
    <row r="1962" spans="2:65" s="12" customFormat="1" x14ac:dyDescent="0.3">
      <c r="B1962" s="179"/>
      <c r="D1962" s="188" t="s">
        <v>154</v>
      </c>
      <c r="E1962" s="197" t="s">
        <v>3</v>
      </c>
      <c r="F1962" s="198" t="s">
        <v>2779</v>
      </c>
      <c r="H1962" s="199">
        <v>300</v>
      </c>
      <c r="I1962" s="183"/>
      <c r="L1962" s="179"/>
      <c r="M1962" s="184"/>
      <c r="N1962" s="185"/>
      <c r="O1962" s="185"/>
      <c r="P1962" s="185"/>
      <c r="Q1962" s="185"/>
      <c r="R1962" s="185"/>
      <c r="S1962" s="185"/>
      <c r="T1962" s="186"/>
      <c r="AT1962" s="180" t="s">
        <v>154</v>
      </c>
      <c r="AU1962" s="180" t="s">
        <v>152</v>
      </c>
      <c r="AV1962" s="12" t="s">
        <v>152</v>
      </c>
      <c r="AW1962" s="12" t="s">
        <v>36</v>
      </c>
      <c r="AX1962" s="12" t="s">
        <v>23</v>
      </c>
      <c r="AY1962" s="180" t="s">
        <v>143</v>
      </c>
    </row>
    <row r="1963" spans="2:65" s="1" customFormat="1" ht="22.5" customHeight="1" x14ac:dyDescent="0.3">
      <c r="B1963" s="158"/>
      <c r="C1963" s="159" t="s">
        <v>2780</v>
      </c>
      <c r="D1963" s="159" t="s">
        <v>146</v>
      </c>
      <c r="E1963" s="160" t="s">
        <v>2781</v>
      </c>
      <c r="F1963" s="161" t="s">
        <v>2782</v>
      </c>
      <c r="G1963" s="162" t="s">
        <v>402</v>
      </c>
      <c r="H1963" s="163">
        <v>35.6</v>
      </c>
      <c r="I1963" s="322">
        <v>0</v>
      </c>
      <c r="J1963" s="164">
        <f>ROUND(I1963*H1963,2)</f>
        <v>0</v>
      </c>
      <c r="K1963" s="161" t="s">
        <v>3</v>
      </c>
      <c r="L1963" s="34"/>
      <c r="M1963" s="165" t="s">
        <v>3</v>
      </c>
      <c r="N1963" s="166" t="s">
        <v>44</v>
      </c>
      <c r="O1963" s="35"/>
      <c r="P1963" s="167">
        <f>O1963*H1963</f>
        <v>0</v>
      </c>
      <c r="Q1963" s="167">
        <v>1.4999999999999999E-4</v>
      </c>
      <c r="R1963" s="167">
        <f>Q1963*H1963</f>
        <v>5.3400000000000001E-3</v>
      </c>
      <c r="S1963" s="167">
        <v>0</v>
      </c>
      <c r="T1963" s="168">
        <f>S1963*H1963</f>
        <v>0</v>
      </c>
      <c r="AR1963" s="18" t="s">
        <v>247</v>
      </c>
      <c r="AT1963" s="18" t="s">
        <v>146</v>
      </c>
      <c r="AU1963" s="18" t="s">
        <v>152</v>
      </c>
      <c r="AY1963" s="18" t="s">
        <v>143</v>
      </c>
      <c r="BE1963" s="169">
        <f>IF(N1963="základní",J1963,0)</f>
        <v>0</v>
      </c>
      <c r="BF1963" s="169">
        <f>IF(N1963="snížená",J1963,0)</f>
        <v>0</v>
      </c>
      <c r="BG1963" s="169">
        <f>IF(N1963="zákl. přenesená",J1963,0)</f>
        <v>0</v>
      </c>
      <c r="BH1963" s="169">
        <f>IF(N1963="sníž. přenesená",J1963,0)</f>
        <v>0</v>
      </c>
      <c r="BI1963" s="169">
        <f>IF(N1963="nulová",J1963,0)</f>
        <v>0</v>
      </c>
      <c r="BJ1963" s="18" t="s">
        <v>152</v>
      </c>
      <c r="BK1963" s="169">
        <f>ROUND(I1963*H1963,2)</f>
        <v>0</v>
      </c>
      <c r="BL1963" s="18" t="s">
        <v>247</v>
      </c>
      <c r="BM1963" s="18" t="s">
        <v>2783</v>
      </c>
    </row>
    <row r="1964" spans="2:65" s="11" customFormat="1" x14ac:dyDescent="0.3">
      <c r="B1964" s="170"/>
      <c r="D1964" s="171" t="s">
        <v>154</v>
      </c>
      <c r="E1964" s="172" t="s">
        <v>3</v>
      </c>
      <c r="F1964" s="173" t="s">
        <v>2784</v>
      </c>
      <c r="H1964" s="174" t="s">
        <v>3</v>
      </c>
      <c r="I1964" s="175"/>
      <c r="L1964" s="170"/>
      <c r="M1964" s="176"/>
      <c r="N1964" s="177"/>
      <c r="O1964" s="177"/>
      <c r="P1964" s="177"/>
      <c r="Q1964" s="177"/>
      <c r="R1964" s="177"/>
      <c r="S1964" s="177"/>
      <c r="T1964" s="178"/>
      <c r="AT1964" s="174" t="s">
        <v>154</v>
      </c>
      <c r="AU1964" s="174" t="s">
        <v>152</v>
      </c>
      <c r="AV1964" s="11" t="s">
        <v>23</v>
      </c>
      <c r="AW1964" s="11" t="s">
        <v>36</v>
      </c>
      <c r="AX1964" s="11" t="s">
        <v>72</v>
      </c>
      <c r="AY1964" s="174" t="s">
        <v>143</v>
      </c>
    </row>
    <row r="1965" spans="2:65" s="12" customFormat="1" x14ac:dyDescent="0.3">
      <c r="B1965" s="179"/>
      <c r="D1965" s="188" t="s">
        <v>154</v>
      </c>
      <c r="E1965" s="197" t="s">
        <v>3</v>
      </c>
      <c r="F1965" s="198" t="s">
        <v>2785</v>
      </c>
      <c r="H1965" s="199">
        <v>35.6</v>
      </c>
      <c r="I1965" s="183"/>
      <c r="L1965" s="179"/>
      <c r="M1965" s="184"/>
      <c r="N1965" s="185"/>
      <c r="O1965" s="185"/>
      <c r="P1965" s="185"/>
      <c r="Q1965" s="185"/>
      <c r="R1965" s="185"/>
      <c r="S1965" s="185"/>
      <c r="T1965" s="186"/>
      <c r="AT1965" s="180" t="s">
        <v>154</v>
      </c>
      <c r="AU1965" s="180" t="s">
        <v>152</v>
      </c>
      <c r="AV1965" s="12" t="s">
        <v>152</v>
      </c>
      <c r="AW1965" s="12" t="s">
        <v>36</v>
      </c>
      <c r="AX1965" s="12" t="s">
        <v>23</v>
      </c>
      <c r="AY1965" s="180" t="s">
        <v>143</v>
      </c>
    </row>
    <row r="1966" spans="2:65" s="1" customFormat="1" ht="22.5" customHeight="1" x14ac:dyDescent="0.3">
      <c r="B1966" s="158"/>
      <c r="C1966" s="211" t="s">
        <v>2786</v>
      </c>
      <c r="D1966" s="211" t="s">
        <v>295</v>
      </c>
      <c r="E1966" s="212" t="s">
        <v>2787</v>
      </c>
      <c r="F1966" s="213" t="s">
        <v>2788</v>
      </c>
      <c r="G1966" s="214" t="s">
        <v>149</v>
      </c>
      <c r="H1966" s="215">
        <v>37</v>
      </c>
      <c r="I1966" s="325">
        <v>0</v>
      </c>
      <c r="J1966" s="216">
        <f>ROUND(I1966*H1966,2)</f>
        <v>0</v>
      </c>
      <c r="K1966" s="213" t="s">
        <v>3</v>
      </c>
      <c r="L1966" s="217"/>
      <c r="M1966" s="218" t="s">
        <v>3</v>
      </c>
      <c r="N1966" s="219" t="s">
        <v>44</v>
      </c>
      <c r="O1966" s="35"/>
      <c r="P1966" s="167">
        <f>O1966*H1966</f>
        <v>0</v>
      </c>
      <c r="Q1966" s="167">
        <v>0.01</v>
      </c>
      <c r="R1966" s="167">
        <f>Q1966*H1966</f>
        <v>0.37</v>
      </c>
      <c r="S1966" s="167">
        <v>0</v>
      </c>
      <c r="T1966" s="168">
        <f>S1966*H1966</f>
        <v>0</v>
      </c>
      <c r="AR1966" s="18" t="s">
        <v>375</v>
      </c>
      <c r="AT1966" s="18" t="s">
        <v>295</v>
      </c>
      <c r="AU1966" s="18" t="s">
        <v>152</v>
      </c>
      <c r="AY1966" s="18" t="s">
        <v>143</v>
      </c>
      <c r="BE1966" s="169">
        <f>IF(N1966="základní",J1966,0)</f>
        <v>0</v>
      </c>
      <c r="BF1966" s="169">
        <f>IF(N1966="snížená",J1966,0)</f>
        <v>0</v>
      </c>
      <c r="BG1966" s="169">
        <f>IF(N1966="zákl. přenesená",J1966,0)</f>
        <v>0</v>
      </c>
      <c r="BH1966" s="169">
        <f>IF(N1966="sníž. přenesená",J1966,0)</f>
        <v>0</v>
      </c>
      <c r="BI1966" s="169">
        <f>IF(N1966="nulová",J1966,0)</f>
        <v>0</v>
      </c>
      <c r="BJ1966" s="18" t="s">
        <v>152</v>
      </c>
      <c r="BK1966" s="169">
        <f>ROUND(I1966*H1966,2)</f>
        <v>0</v>
      </c>
      <c r="BL1966" s="18" t="s">
        <v>247</v>
      </c>
      <c r="BM1966" s="18" t="s">
        <v>2789</v>
      </c>
    </row>
    <row r="1967" spans="2:65" s="11" customFormat="1" x14ac:dyDescent="0.3">
      <c r="B1967" s="170"/>
      <c r="D1967" s="171" t="s">
        <v>154</v>
      </c>
      <c r="E1967" s="172" t="s">
        <v>3</v>
      </c>
      <c r="F1967" s="173" t="s">
        <v>524</v>
      </c>
      <c r="H1967" s="174" t="s">
        <v>3</v>
      </c>
      <c r="I1967" s="175"/>
      <c r="L1967" s="170"/>
      <c r="M1967" s="176"/>
      <c r="N1967" s="177"/>
      <c r="O1967" s="177"/>
      <c r="P1967" s="177"/>
      <c r="Q1967" s="177"/>
      <c r="R1967" s="177"/>
      <c r="S1967" s="177"/>
      <c r="T1967" s="178"/>
      <c r="AT1967" s="174" t="s">
        <v>154</v>
      </c>
      <c r="AU1967" s="174" t="s">
        <v>152</v>
      </c>
      <c r="AV1967" s="11" t="s">
        <v>23</v>
      </c>
      <c r="AW1967" s="11" t="s">
        <v>36</v>
      </c>
      <c r="AX1967" s="11" t="s">
        <v>72</v>
      </c>
      <c r="AY1967" s="174" t="s">
        <v>143</v>
      </c>
    </row>
    <row r="1968" spans="2:65" s="11" customFormat="1" x14ac:dyDescent="0.3">
      <c r="B1968" s="170"/>
      <c r="D1968" s="171" t="s">
        <v>154</v>
      </c>
      <c r="E1968" s="172" t="s">
        <v>3</v>
      </c>
      <c r="F1968" s="173" t="s">
        <v>2790</v>
      </c>
      <c r="H1968" s="174" t="s">
        <v>3</v>
      </c>
      <c r="I1968" s="175"/>
      <c r="L1968" s="170"/>
      <c r="M1968" s="176"/>
      <c r="N1968" s="177"/>
      <c r="O1968" s="177"/>
      <c r="P1968" s="177"/>
      <c r="Q1968" s="177"/>
      <c r="R1968" s="177"/>
      <c r="S1968" s="177"/>
      <c r="T1968" s="178"/>
      <c r="AT1968" s="174" t="s">
        <v>154</v>
      </c>
      <c r="AU1968" s="174" t="s">
        <v>152</v>
      </c>
      <c r="AV1968" s="11" t="s">
        <v>23</v>
      </c>
      <c r="AW1968" s="11" t="s">
        <v>36</v>
      </c>
      <c r="AX1968" s="11" t="s">
        <v>72</v>
      </c>
      <c r="AY1968" s="174" t="s">
        <v>143</v>
      </c>
    </row>
    <row r="1969" spans="2:65" s="12" customFormat="1" x14ac:dyDescent="0.3">
      <c r="B1969" s="179"/>
      <c r="D1969" s="188" t="s">
        <v>154</v>
      </c>
      <c r="E1969" s="197" t="s">
        <v>3</v>
      </c>
      <c r="F1969" s="198" t="s">
        <v>2791</v>
      </c>
      <c r="H1969" s="199">
        <v>37</v>
      </c>
      <c r="I1969" s="183"/>
      <c r="L1969" s="179"/>
      <c r="M1969" s="184"/>
      <c r="N1969" s="185"/>
      <c r="O1969" s="185"/>
      <c r="P1969" s="185"/>
      <c r="Q1969" s="185"/>
      <c r="R1969" s="185"/>
      <c r="S1969" s="185"/>
      <c r="T1969" s="186"/>
      <c r="AT1969" s="180" t="s">
        <v>154</v>
      </c>
      <c r="AU1969" s="180" t="s">
        <v>152</v>
      </c>
      <c r="AV1969" s="12" t="s">
        <v>152</v>
      </c>
      <c r="AW1969" s="12" t="s">
        <v>36</v>
      </c>
      <c r="AX1969" s="12" t="s">
        <v>23</v>
      </c>
      <c r="AY1969" s="180" t="s">
        <v>143</v>
      </c>
    </row>
    <row r="1970" spans="2:65" s="1" customFormat="1" ht="22.5" customHeight="1" x14ac:dyDescent="0.3">
      <c r="B1970" s="158"/>
      <c r="C1970" s="159" t="s">
        <v>2792</v>
      </c>
      <c r="D1970" s="159" t="s">
        <v>146</v>
      </c>
      <c r="E1970" s="160" t="s">
        <v>2793</v>
      </c>
      <c r="F1970" s="161" t="s">
        <v>2794</v>
      </c>
      <c r="G1970" s="162" t="s">
        <v>402</v>
      </c>
      <c r="H1970" s="163">
        <v>262</v>
      </c>
      <c r="I1970" s="322">
        <v>0</v>
      </c>
      <c r="J1970" s="164">
        <f>ROUND(I1970*H1970,2)</f>
        <v>0</v>
      </c>
      <c r="K1970" s="161" t="s">
        <v>150</v>
      </c>
      <c r="L1970" s="34"/>
      <c r="M1970" s="165" t="s">
        <v>3</v>
      </c>
      <c r="N1970" s="166" t="s">
        <v>44</v>
      </c>
      <c r="O1970" s="35"/>
      <c r="P1970" s="167">
        <f>O1970*H1970</f>
        <v>0</v>
      </c>
      <c r="Q1970" s="167">
        <v>0</v>
      </c>
      <c r="R1970" s="167">
        <f>Q1970*H1970</f>
        <v>0</v>
      </c>
      <c r="S1970" s="167">
        <v>0</v>
      </c>
      <c r="T1970" s="168">
        <f>S1970*H1970</f>
        <v>0</v>
      </c>
      <c r="AR1970" s="18" t="s">
        <v>247</v>
      </c>
      <c r="AT1970" s="18" t="s">
        <v>146</v>
      </c>
      <c r="AU1970" s="18" t="s">
        <v>152</v>
      </c>
      <c r="AY1970" s="18" t="s">
        <v>143</v>
      </c>
      <c r="BE1970" s="169">
        <f>IF(N1970="základní",J1970,0)</f>
        <v>0</v>
      </c>
      <c r="BF1970" s="169">
        <f>IF(N1970="snížená",J1970,0)</f>
        <v>0</v>
      </c>
      <c r="BG1970" s="169">
        <f>IF(N1970="zákl. přenesená",J1970,0)</f>
        <v>0</v>
      </c>
      <c r="BH1970" s="169">
        <f>IF(N1970="sníž. přenesená",J1970,0)</f>
        <v>0</v>
      </c>
      <c r="BI1970" s="169">
        <f>IF(N1970="nulová",J1970,0)</f>
        <v>0</v>
      </c>
      <c r="BJ1970" s="18" t="s">
        <v>152</v>
      </c>
      <c r="BK1970" s="169">
        <f>ROUND(I1970*H1970,2)</f>
        <v>0</v>
      </c>
      <c r="BL1970" s="18" t="s">
        <v>247</v>
      </c>
      <c r="BM1970" s="18" t="s">
        <v>2795</v>
      </c>
    </row>
    <row r="1971" spans="2:65" s="11" customFormat="1" x14ac:dyDescent="0.3">
      <c r="B1971" s="170"/>
      <c r="D1971" s="171" t="s">
        <v>154</v>
      </c>
      <c r="E1971" s="172" t="s">
        <v>3</v>
      </c>
      <c r="F1971" s="173" t="s">
        <v>548</v>
      </c>
      <c r="H1971" s="174" t="s">
        <v>3</v>
      </c>
      <c r="I1971" s="175"/>
      <c r="L1971" s="170"/>
      <c r="M1971" s="176"/>
      <c r="N1971" s="177"/>
      <c r="O1971" s="177"/>
      <c r="P1971" s="177"/>
      <c r="Q1971" s="177"/>
      <c r="R1971" s="177"/>
      <c r="S1971" s="177"/>
      <c r="T1971" s="178"/>
      <c r="AT1971" s="174" t="s">
        <v>154</v>
      </c>
      <c r="AU1971" s="174" t="s">
        <v>152</v>
      </c>
      <c r="AV1971" s="11" t="s">
        <v>23</v>
      </c>
      <c r="AW1971" s="11" t="s">
        <v>36</v>
      </c>
      <c r="AX1971" s="11" t="s">
        <v>72</v>
      </c>
      <c r="AY1971" s="174" t="s">
        <v>143</v>
      </c>
    </row>
    <row r="1972" spans="2:65" s="12" customFormat="1" x14ac:dyDescent="0.3">
      <c r="B1972" s="179"/>
      <c r="D1972" s="188" t="s">
        <v>154</v>
      </c>
      <c r="E1972" s="197" t="s">
        <v>3</v>
      </c>
      <c r="F1972" s="198" t="s">
        <v>2796</v>
      </c>
      <c r="H1972" s="199">
        <v>262</v>
      </c>
      <c r="I1972" s="183"/>
      <c r="L1972" s="179"/>
      <c r="M1972" s="184"/>
      <c r="N1972" s="185"/>
      <c r="O1972" s="185"/>
      <c r="P1972" s="185"/>
      <c r="Q1972" s="185"/>
      <c r="R1972" s="185"/>
      <c r="S1972" s="185"/>
      <c r="T1972" s="186"/>
      <c r="AT1972" s="180" t="s">
        <v>154</v>
      </c>
      <c r="AU1972" s="180" t="s">
        <v>152</v>
      </c>
      <c r="AV1972" s="12" t="s">
        <v>152</v>
      </c>
      <c r="AW1972" s="12" t="s">
        <v>36</v>
      </c>
      <c r="AX1972" s="12" t="s">
        <v>23</v>
      </c>
      <c r="AY1972" s="180" t="s">
        <v>143</v>
      </c>
    </row>
    <row r="1973" spans="2:65" s="1" customFormat="1" ht="22.5" customHeight="1" x14ac:dyDescent="0.3">
      <c r="B1973" s="158"/>
      <c r="C1973" s="211" t="s">
        <v>2797</v>
      </c>
      <c r="D1973" s="211" t="s">
        <v>295</v>
      </c>
      <c r="E1973" s="212" t="s">
        <v>2798</v>
      </c>
      <c r="F1973" s="213" t="s">
        <v>2799</v>
      </c>
      <c r="G1973" s="214" t="s">
        <v>402</v>
      </c>
      <c r="H1973" s="215">
        <v>276</v>
      </c>
      <c r="I1973" s="325">
        <v>0</v>
      </c>
      <c r="J1973" s="216">
        <f>ROUND(I1973*H1973,2)</f>
        <v>0</v>
      </c>
      <c r="K1973" s="213" t="s">
        <v>150</v>
      </c>
      <c r="L1973" s="217"/>
      <c r="M1973" s="218" t="s">
        <v>3</v>
      </c>
      <c r="N1973" s="219" t="s">
        <v>44</v>
      </c>
      <c r="O1973" s="35"/>
      <c r="P1973" s="167">
        <f>O1973*H1973</f>
        <v>0</v>
      </c>
      <c r="Q1973" s="167">
        <v>6.0000000000000002E-5</v>
      </c>
      <c r="R1973" s="167">
        <f>Q1973*H1973</f>
        <v>1.6560000000000002E-2</v>
      </c>
      <c r="S1973" s="167">
        <v>0</v>
      </c>
      <c r="T1973" s="168">
        <f>S1973*H1973</f>
        <v>0</v>
      </c>
      <c r="AR1973" s="18" t="s">
        <v>375</v>
      </c>
      <c r="AT1973" s="18" t="s">
        <v>295</v>
      </c>
      <c r="AU1973" s="18" t="s">
        <v>152</v>
      </c>
      <c r="AY1973" s="18" t="s">
        <v>143</v>
      </c>
      <c r="BE1973" s="169">
        <f>IF(N1973="základní",J1973,0)</f>
        <v>0</v>
      </c>
      <c r="BF1973" s="169">
        <f>IF(N1973="snížená",J1973,0)</f>
        <v>0</v>
      </c>
      <c r="BG1973" s="169">
        <f>IF(N1973="zákl. přenesená",J1973,0)</f>
        <v>0</v>
      </c>
      <c r="BH1973" s="169">
        <f>IF(N1973="sníž. přenesená",J1973,0)</f>
        <v>0</v>
      </c>
      <c r="BI1973" s="169">
        <f>IF(N1973="nulová",J1973,0)</f>
        <v>0</v>
      </c>
      <c r="BJ1973" s="18" t="s">
        <v>152</v>
      </c>
      <c r="BK1973" s="169">
        <f>ROUND(I1973*H1973,2)</f>
        <v>0</v>
      </c>
      <c r="BL1973" s="18" t="s">
        <v>247</v>
      </c>
      <c r="BM1973" s="18" t="s">
        <v>2800</v>
      </c>
    </row>
    <row r="1974" spans="2:65" s="11" customFormat="1" x14ac:dyDescent="0.3">
      <c r="B1974" s="170"/>
      <c r="D1974" s="171" t="s">
        <v>154</v>
      </c>
      <c r="E1974" s="172" t="s">
        <v>3</v>
      </c>
      <c r="F1974" s="173" t="s">
        <v>2194</v>
      </c>
      <c r="H1974" s="174" t="s">
        <v>3</v>
      </c>
      <c r="I1974" s="175"/>
      <c r="L1974" s="170"/>
      <c r="M1974" s="176"/>
      <c r="N1974" s="177"/>
      <c r="O1974" s="177"/>
      <c r="P1974" s="177"/>
      <c r="Q1974" s="177"/>
      <c r="R1974" s="177"/>
      <c r="S1974" s="177"/>
      <c r="T1974" s="178"/>
      <c r="AT1974" s="174" t="s">
        <v>154</v>
      </c>
      <c r="AU1974" s="174" t="s">
        <v>152</v>
      </c>
      <c r="AV1974" s="11" t="s">
        <v>23</v>
      </c>
      <c r="AW1974" s="11" t="s">
        <v>36</v>
      </c>
      <c r="AX1974" s="11" t="s">
        <v>72</v>
      </c>
      <c r="AY1974" s="174" t="s">
        <v>143</v>
      </c>
    </row>
    <row r="1975" spans="2:65" s="11" customFormat="1" x14ac:dyDescent="0.3">
      <c r="B1975" s="170"/>
      <c r="D1975" s="171" t="s">
        <v>154</v>
      </c>
      <c r="E1975" s="172" t="s">
        <v>3</v>
      </c>
      <c r="F1975" s="173" t="s">
        <v>2801</v>
      </c>
      <c r="H1975" s="174" t="s">
        <v>3</v>
      </c>
      <c r="I1975" s="175"/>
      <c r="L1975" s="170"/>
      <c r="M1975" s="176"/>
      <c r="N1975" s="177"/>
      <c r="O1975" s="177"/>
      <c r="P1975" s="177"/>
      <c r="Q1975" s="177"/>
      <c r="R1975" s="177"/>
      <c r="S1975" s="177"/>
      <c r="T1975" s="178"/>
      <c r="AT1975" s="174" t="s">
        <v>154</v>
      </c>
      <c r="AU1975" s="174" t="s">
        <v>152</v>
      </c>
      <c r="AV1975" s="11" t="s">
        <v>23</v>
      </c>
      <c r="AW1975" s="11" t="s">
        <v>36</v>
      </c>
      <c r="AX1975" s="11" t="s">
        <v>72</v>
      </c>
      <c r="AY1975" s="174" t="s">
        <v>143</v>
      </c>
    </row>
    <row r="1976" spans="2:65" s="12" customFormat="1" x14ac:dyDescent="0.3">
      <c r="B1976" s="179"/>
      <c r="D1976" s="188" t="s">
        <v>154</v>
      </c>
      <c r="E1976" s="197" t="s">
        <v>3</v>
      </c>
      <c r="F1976" s="198" t="s">
        <v>2802</v>
      </c>
      <c r="H1976" s="199">
        <v>276</v>
      </c>
      <c r="I1976" s="183"/>
      <c r="L1976" s="179"/>
      <c r="M1976" s="184"/>
      <c r="N1976" s="185"/>
      <c r="O1976" s="185"/>
      <c r="P1976" s="185"/>
      <c r="Q1976" s="185"/>
      <c r="R1976" s="185"/>
      <c r="S1976" s="185"/>
      <c r="T1976" s="186"/>
      <c r="AT1976" s="180" t="s">
        <v>154</v>
      </c>
      <c r="AU1976" s="180" t="s">
        <v>152</v>
      </c>
      <c r="AV1976" s="12" t="s">
        <v>152</v>
      </c>
      <c r="AW1976" s="12" t="s">
        <v>36</v>
      </c>
      <c r="AX1976" s="12" t="s">
        <v>23</v>
      </c>
      <c r="AY1976" s="180" t="s">
        <v>143</v>
      </c>
    </row>
    <row r="1977" spans="2:65" s="1" customFormat="1" ht="22.5" customHeight="1" x14ac:dyDescent="0.3">
      <c r="B1977" s="158"/>
      <c r="C1977" s="159" t="s">
        <v>2803</v>
      </c>
      <c r="D1977" s="159" t="s">
        <v>146</v>
      </c>
      <c r="E1977" s="160" t="s">
        <v>2804</v>
      </c>
      <c r="F1977" s="161" t="s">
        <v>2805</v>
      </c>
      <c r="G1977" s="162" t="s">
        <v>149</v>
      </c>
      <c r="H1977" s="163">
        <v>219</v>
      </c>
      <c r="I1977" s="322">
        <v>0</v>
      </c>
      <c r="J1977" s="164">
        <f>ROUND(I1977*H1977,2)</f>
        <v>0</v>
      </c>
      <c r="K1977" s="161" t="s">
        <v>150</v>
      </c>
      <c r="L1977" s="34"/>
      <c r="M1977" s="165" t="s">
        <v>3</v>
      </c>
      <c r="N1977" s="166" t="s">
        <v>44</v>
      </c>
      <c r="O1977" s="35"/>
      <c r="P1977" s="167">
        <f>O1977*H1977</f>
        <v>0</v>
      </c>
      <c r="Q1977" s="167">
        <v>7.4999999999999997E-3</v>
      </c>
      <c r="R1977" s="167">
        <f>Q1977*H1977</f>
        <v>1.6424999999999998</v>
      </c>
      <c r="S1977" s="167">
        <v>0</v>
      </c>
      <c r="T1977" s="168">
        <f>S1977*H1977</f>
        <v>0</v>
      </c>
      <c r="AR1977" s="18" t="s">
        <v>247</v>
      </c>
      <c r="AT1977" s="18" t="s">
        <v>146</v>
      </c>
      <c r="AU1977" s="18" t="s">
        <v>152</v>
      </c>
      <c r="AY1977" s="18" t="s">
        <v>143</v>
      </c>
      <c r="BE1977" s="169">
        <f>IF(N1977="základní",J1977,0)</f>
        <v>0</v>
      </c>
      <c r="BF1977" s="169">
        <f>IF(N1977="snížená",J1977,0)</f>
        <v>0</v>
      </c>
      <c r="BG1977" s="169">
        <f>IF(N1977="zákl. přenesená",J1977,0)</f>
        <v>0</v>
      </c>
      <c r="BH1977" s="169">
        <f>IF(N1977="sníž. přenesená",J1977,0)</f>
        <v>0</v>
      </c>
      <c r="BI1977" s="169">
        <f>IF(N1977="nulová",J1977,0)</f>
        <v>0</v>
      </c>
      <c r="BJ1977" s="18" t="s">
        <v>152</v>
      </c>
      <c r="BK1977" s="169">
        <f>ROUND(I1977*H1977,2)</f>
        <v>0</v>
      </c>
      <c r="BL1977" s="18" t="s">
        <v>247</v>
      </c>
      <c r="BM1977" s="18" t="s">
        <v>2806</v>
      </c>
    </row>
    <row r="1978" spans="2:65" s="11" customFormat="1" x14ac:dyDescent="0.3">
      <c r="B1978" s="170"/>
      <c r="D1978" s="171" t="s">
        <v>154</v>
      </c>
      <c r="E1978" s="172" t="s">
        <v>3</v>
      </c>
      <c r="F1978" s="173" t="s">
        <v>2807</v>
      </c>
      <c r="H1978" s="174" t="s">
        <v>3</v>
      </c>
      <c r="I1978" s="175"/>
      <c r="L1978" s="170"/>
      <c r="M1978" s="176"/>
      <c r="N1978" s="177"/>
      <c r="O1978" s="177"/>
      <c r="P1978" s="177"/>
      <c r="Q1978" s="177"/>
      <c r="R1978" s="177"/>
      <c r="S1978" s="177"/>
      <c r="T1978" s="178"/>
      <c r="AT1978" s="174" t="s">
        <v>154</v>
      </c>
      <c r="AU1978" s="174" t="s">
        <v>152</v>
      </c>
      <c r="AV1978" s="11" t="s">
        <v>23</v>
      </c>
      <c r="AW1978" s="11" t="s">
        <v>36</v>
      </c>
      <c r="AX1978" s="11" t="s">
        <v>72</v>
      </c>
      <c r="AY1978" s="174" t="s">
        <v>143</v>
      </c>
    </row>
    <row r="1979" spans="2:65" s="11" customFormat="1" x14ac:dyDescent="0.3">
      <c r="B1979" s="170"/>
      <c r="D1979" s="171" t="s">
        <v>154</v>
      </c>
      <c r="E1979" s="172" t="s">
        <v>3</v>
      </c>
      <c r="F1979" s="173" t="s">
        <v>2808</v>
      </c>
      <c r="H1979" s="174" t="s">
        <v>3</v>
      </c>
      <c r="I1979" s="175"/>
      <c r="L1979" s="170"/>
      <c r="M1979" s="176"/>
      <c r="N1979" s="177"/>
      <c r="O1979" s="177"/>
      <c r="P1979" s="177"/>
      <c r="Q1979" s="177"/>
      <c r="R1979" s="177"/>
      <c r="S1979" s="177"/>
      <c r="T1979" s="178"/>
      <c r="AT1979" s="174" t="s">
        <v>154</v>
      </c>
      <c r="AU1979" s="174" t="s">
        <v>152</v>
      </c>
      <c r="AV1979" s="11" t="s">
        <v>23</v>
      </c>
      <c r="AW1979" s="11" t="s">
        <v>36</v>
      </c>
      <c r="AX1979" s="11" t="s">
        <v>72</v>
      </c>
      <c r="AY1979" s="174" t="s">
        <v>143</v>
      </c>
    </row>
    <row r="1980" spans="2:65" s="12" customFormat="1" x14ac:dyDescent="0.3">
      <c r="B1980" s="179"/>
      <c r="D1980" s="188" t="s">
        <v>154</v>
      </c>
      <c r="E1980" s="197" t="s">
        <v>3</v>
      </c>
      <c r="F1980" s="198" t="s">
        <v>967</v>
      </c>
      <c r="H1980" s="199">
        <v>219</v>
      </c>
      <c r="I1980" s="183"/>
      <c r="L1980" s="179"/>
      <c r="M1980" s="184"/>
      <c r="N1980" s="185"/>
      <c r="O1980" s="185"/>
      <c r="P1980" s="185"/>
      <c r="Q1980" s="185"/>
      <c r="R1980" s="185"/>
      <c r="S1980" s="185"/>
      <c r="T1980" s="186"/>
      <c r="AT1980" s="180" t="s">
        <v>154</v>
      </c>
      <c r="AU1980" s="180" t="s">
        <v>152</v>
      </c>
      <c r="AV1980" s="12" t="s">
        <v>152</v>
      </c>
      <c r="AW1980" s="12" t="s">
        <v>36</v>
      </c>
      <c r="AX1980" s="12" t="s">
        <v>23</v>
      </c>
      <c r="AY1980" s="180" t="s">
        <v>143</v>
      </c>
    </row>
    <row r="1981" spans="2:65" s="1" customFormat="1" ht="22.5" customHeight="1" x14ac:dyDescent="0.3">
      <c r="B1981" s="158"/>
      <c r="C1981" s="159" t="s">
        <v>2809</v>
      </c>
      <c r="D1981" s="159" t="s">
        <v>146</v>
      </c>
      <c r="E1981" s="160" t="s">
        <v>2810</v>
      </c>
      <c r="F1981" s="161" t="s">
        <v>2811</v>
      </c>
      <c r="G1981" s="162" t="s">
        <v>173</v>
      </c>
      <c r="H1981" s="163">
        <v>3.1680000000000001</v>
      </c>
      <c r="I1981" s="322">
        <v>0</v>
      </c>
      <c r="J1981" s="164">
        <f>ROUND(I1981*H1981,2)</f>
        <v>0</v>
      </c>
      <c r="K1981" s="161" t="s">
        <v>150</v>
      </c>
      <c r="L1981" s="34"/>
      <c r="M1981" s="165" t="s">
        <v>3</v>
      </c>
      <c r="N1981" s="166" t="s">
        <v>44</v>
      </c>
      <c r="O1981" s="35"/>
      <c r="P1981" s="167">
        <f>O1981*H1981</f>
        <v>0</v>
      </c>
      <c r="Q1981" s="167">
        <v>0</v>
      </c>
      <c r="R1981" s="167">
        <f>Q1981*H1981</f>
        <v>0</v>
      </c>
      <c r="S1981" s="167">
        <v>0</v>
      </c>
      <c r="T1981" s="168">
        <f>S1981*H1981</f>
        <v>0</v>
      </c>
      <c r="AR1981" s="18" t="s">
        <v>247</v>
      </c>
      <c r="AT1981" s="18" t="s">
        <v>146</v>
      </c>
      <c r="AU1981" s="18" t="s">
        <v>152</v>
      </c>
      <c r="AY1981" s="18" t="s">
        <v>143</v>
      </c>
      <c r="BE1981" s="169">
        <f>IF(N1981="základní",J1981,0)</f>
        <v>0</v>
      </c>
      <c r="BF1981" s="169">
        <f>IF(N1981="snížená",J1981,0)</f>
        <v>0</v>
      </c>
      <c r="BG1981" s="169">
        <f>IF(N1981="zákl. přenesená",J1981,0)</f>
        <v>0</v>
      </c>
      <c r="BH1981" s="169">
        <f>IF(N1981="sníž. přenesená",J1981,0)</f>
        <v>0</v>
      </c>
      <c r="BI1981" s="169">
        <f>IF(N1981="nulová",J1981,0)</f>
        <v>0</v>
      </c>
      <c r="BJ1981" s="18" t="s">
        <v>152</v>
      </c>
      <c r="BK1981" s="169">
        <f>ROUND(I1981*H1981,2)</f>
        <v>0</v>
      </c>
      <c r="BL1981" s="18" t="s">
        <v>247</v>
      </c>
      <c r="BM1981" s="18" t="s">
        <v>2812</v>
      </c>
    </row>
    <row r="1982" spans="2:65" s="10" customFormat="1" ht="29.85" customHeight="1" x14ac:dyDescent="0.3">
      <c r="B1982" s="144"/>
      <c r="D1982" s="155" t="s">
        <v>71</v>
      </c>
      <c r="E1982" s="156" t="s">
        <v>2813</v>
      </c>
      <c r="F1982" s="156" t="s">
        <v>2814</v>
      </c>
      <c r="I1982" s="147"/>
      <c r="J1982" s="157">
        <f>BK1982</f>
        <v>0</v>
      </c>
      <c r="L1982" s="144"/>
      <c r="M1982" s="149"/>
      <c r="N1982" s="150"/>
      <c r="O1982" s="150"/>
      <c r="P1982" s="151">
        <f>SUM(P1983:P1987)</f>
        <v>0</v>
      </c>
      <c r="Q1982" s="150"/>
      <c r="R1982" s="151">
        <f>SUM(R1983:R1987)</f>
        <v>5.364E-2</v>
      </c>
      <c r="S1982" s="150"/>
      <c r="T1982" s="152">
        <f>SUM(T1983:T1987)</f>
        <v>0</v>
      </c>
      <c r="AR1982" s="145" t="s">
        <v>152</v>
      </c>
      <c r="AT1982" s="153" t="s">
        <v>71</v>
      </c>
      <c r="AU1982" s="153" t="s">
        <v>23</v>
      </c>
      <c r="AY1982" s="145" t="s">
        <v>143</v>
      </c>
      <c r="BK1982" s="154">
        <f>SUM(BK1983:BK1987)</f>
        <v>0</v>
      </c>
    </row>
    <row r="1983" spans="2:65" s="1" customFormat="1" ht="22.5" customHeight="1" x14ac:dyDescent="0.3">
      <c r="B1983" s="158"/>
      <c r="C1983" s="159" t="s">
        <v>2815</v>
      </c>
      <c r="D1983" s="159" t="s">
        <v>146</v>
      </c>
      <c r="E1983" s="160" t="s">
        <v>2816</v>
      </c>
      <c r="F1983" s="161" t="s">
        <v>2817</v>
      </c>
      <c r="G1983" s="162" t="s">
        <v>149</v>
      </c>
      <c r="H1983" s="163">
        <v>36</v>
      </c>
      <c r="I1983" s="322">
        <v>0</v>
      </c>
      <c r="J1983" s="164">
        <f>ROUND(I1983*H1983,2)</f>
        <v>0</v>
      </c>
      <c r="K1983" s="161" t="s">
        <v>150</v>
      </c>
      <c r="L1983" s="34"/>
      <c r="M1983" s="165" t="s">
        <v>3</v>
      </c>
      <c r="N1983" s="166" t="s">
        <v>44</v>
      </c>
      <c r="O1983" s="35"/>
      <c r="P1983" s="167">
        <f>O1983*H1983</f>
        <v>0</v>
      </c>
      <c r="Q1983" s="167">
        <v>1.49E-3</v>
      </c>
      <c r="R1983" s="167">
        <f>Q1983*H1983</f>
        <v>5.364E-2</v>
      </c>
      <c r="S1983" s="167">
        <v>0</v>
      </c>
      <c r="T1983" s="168">
        <f>S1983*H1983</f>
        <v>0</v>
      </c>
      <c r="AR1983" s="18" t="s">
        <v>247</v>
      </c>
      <c r="AT1983" s="18" t="s">
        <v>146</v>
      </c>
      <c r="AU1983" s="18" t="s">
        <v>152</v>
      </c>
      <c r="AY1983" s="18" t="s">
        <v>143</v>
      </c>
      <c r="BE1983" s="169">
        <f>IF(N1983="základní",J1983,0)</f>
        <v>0</v>
      </c>
      <c r="BF1983" s="169">
        <f>IF(N1983="snížená",J1983,0)</f>
        <v>0</v>
      </c>
      <c r="BG1983" s="169">
        <f>IF(N1983="zákl. přenesená",J1983,0)</f>
        <v>0</v>
      </c>
      <c r="BH1983" s="169">
        <f>IF(N1983="sníž. přenesená",J1983,0)</f>
        <v>0</v>
      </c>
      <c r="BI1983" s="169">
        <f>IF(N1983="nulová",J1983,0)</f>
        <v>0</v>
      </c>
      <c r="BJ1983" s="18" t="s">
        <v>152</v>
      </c>
      <c r="BK1983" s="169">
        <f>ROUND(I1983*H1983,2)</f>
        <v>0</v>
      </c>
      <c r="BL1983" s="18" t="s">
        <v>247</v>
      </c>
      <c r="BM1983" s="18" t="s">
        <v>2818</v>
      </c>
    </row>
    <row r="1984" spans="2:65" s="11" customFormat="1" x14ac:dyDescent="0.3">
      <c r="B1984" s="170"/>
      <c r="D1984" s="171" t="s">
        <v>154</v>
      </c>
      <c r="E1984" s="172" t="s">
        <v>3</v>
      </c>
      <c r="F1984" s="173" t="s">
        <v>548</v>
      </c>
      <c r="H1984" s="174" t="s">
        <v>3</v>
      </c>
      <c r="I1984" s="327"/>
      <c r="L1984" s="170"/>
      <c r="M1984" s="176"/>
      <c r="N1984" s="177"/>
      <c r="O1984" s="177"/>
      <c r="P1984" s="177"/>
      <c r="Q1984" s="177"/>
      <c r="R1984" s="177"/>
      <c r="S1984" s="177"/>
      <c r="T1984" s="178"/>
      <c r="AT1984" s="174" t="s">
        <v>154</v>
      </c>
      <c r="AU1984" s="174" t="s">
        <v>152</v>
      </c>
      <c r="AV1984" s="11" t="s">
        <v>23</v>
      </c>
      <c r="AW1984" s="11" t="s">
        <v>36</v>
      </c>
      <c r="AX1984" s="11" t="s">
        <v>72</v>
      </c>
      <c r="AY1984" s="174" t="s">
        <v>143</v>
      </c>
    </row>
    <row r="1985" spans="2:65" s="11" customFormat="1" x14ac:dyDescent="0.3">
      <c r="B1985" s="170"/>
      <c r="D1985" s="171" t="s">
        <v>154</v>
      </c>
      <c r="E1985" s="172" t="s">
        <v>3</v>
      </c>
      <c r="F1985" s="173" t="s">
        <v>2819</v>
      </c>
      <c r="H1985" s="174" t="s">
        <v>3</v>
      </c>
      <c r="I1985" s="175"/>
      <c r="L1985" s="170"/>
      <c r="M1985" s="176"/>
      <c r="N1985" s="177"/>
      <c r="O1985" s="177"/>
      <c r="P1985" s="177"/>
      <c r="Q1985" s="177"/>
      <c r="R1985" s="177"/>
      <c r="S1985" s="177"/>
      <c r="T1985" s="178"/>
      <c r="AT1985" s="174" t="s">
        <v>154</v>
      </c>
      <c r="AU1985" s="174" t="s">
        <v>152</v>
      </c>
      <c r="AV1985" s="11" t="s">
        <v>23</v>
      </c>
      <c r="AW1985" s="11" t="s">
        <v>36</v>
      </c>
      <c r="AX1985" s="11" t="s">
        <v>72</v>
      </c>
      <c r="AY1985" s="174" t="s">
        <v>143</v>
      </c>
    </row>
    <row r="1986" spans="2:65" s="12" customFormat="1" x14ac:dyDescent="0.3">
      <c r="B1986" s="179"/>
      <c r="D1986" s="188" t="s">
        <v>154</v>
      </c>
      <c r="E1986" s="197" t="s">
        <v>3</v>
      </c>
      <c r="F1986" s="198" t="s">
        <v>2820</v>
      </c>
      <c r="H1986" s="199">
        <v>36</v>
      </c>
      <c r="I1986" s="183"/>
      <c r="L1986" s="179"/>
      <c r="M1986" s="184"/>
      <c r="N1986" s="185"/>
      <c r="O1986" s="185"/>
      <c r="P1986" s="185"/>
      <c r="Q1986" s="185"/>
      <c r="R1986" s="185"/>
      <c r="S1986" s="185"/>
      <c r="T1986" s="186"/>
      <c r="AT1986" s="180" t="s">
        <v>154</v>
      </c>
      <c r="AU1986" s="180" t="s">
        <v>152</v>
      </c>
      <c r="AV1986" s="12" t="s">
        <v>152</v>
      </c>
      <c r="AW1986" s="12" t="s">
        <v>36</v>
      </c>
      <c r="AX1986" s="12" t="s">
        <v>23</v>
      </c>
      <c r="AY1986" s="180" t="s">
        <v>143</v>
      </c>
    </row>
    <row r="1987" spans="2:65" s="1" customFormat="1" ht="22.5" customHeight="1" x14ac:dyDescent="0.3">
      <c r="B1987" s="158"/>
      <c r="C1987" s="159" t="s">
        <v>2821</v>
      </c>
      <c r="D1987" s="159" t="s">
        <v>146</v>
      </c>
      <c r="E1987" s="160" t="s">
        <v>2822</v>
      </c>
      <c r="F1987" s="161" t="s">
        <v>2823</v>
      </c>
      <c r="G1987" s="162" t="s">
        <v>173</v>
      </c>
      <c r="H1987" s="163">
        <v>5.3999999999999999E-2</v>
      </c>
      <c r="I1987" s="322">
        <v>0</v>
      </c>
      <c r="J1987" s="164">
        <f>ROUND(I1987*H1987,2)</f>
        <v>0</v>
      </c>
      <c r="K1987" s="161" t="s">
        <v>150</v>
      </c>
      <c r="L1987" s="34"/>
      <c r="M1987" s="165" t="s">
        <v>3</v>
      </c>
      <c r="N1987" s="166" t="s">
        <v>44</v>
      </c>
      <c r="O1987" s="35"/>
      <c r="P1987" s="167">
        <f>O1987*H1987</f>
        <v>0</v>
      </c>
      <c r="Q1987" s="167">
        <v>0</v>
      </c>
      <c r="R1987" s="167">
        <f>Q1987*H1987</f>
        <v>0</v>
      </c>
      <c r="S1987" s="167">
        <v>0</v>
      </c>
      <c r="T1987" s="168">
        <f>S1987*H1987</f>
        <v>0</v>
      </c>
      <c r="AR1987" s="18" t="s">
        <v>247</v>
      </c>
      <c r="AT1987" s="18" t="s">
        <v>146</v>
      </c>
      <c r="AU1987" s="18" t="s">
        <v>152</v>
      </c>
      <c r="AY1987" s="18" t="s">
        <v>143</v>
      </c>
      <c r="BE1987" s="169">
        <f>IF(N1987="základní",J1987,0)</f>
        <v>0</v>
      </c>
      <c r="BF1987" s="169">
        <f>IF(N1987="snížená",J1987,0)</f>
        <v>0</v>
      </c>
      <c r="BG1987" s="169">
        <f>IF(N1987="zákl. přenesená",J1987,0)</f>
        <v>0</v>
      </c>
      <c r="BH1987" s="169">
        <f>IF(N1987="sníž. přenesená",J1987,0)</f>
        <v>0</v>
      </c>
      <c r="BI1987" s="169">
        <f>IF(N1987="nulová",J1987,0)</f>
        <v>0</v>
      </c>
      <c r="BJ1987" s="18" t="s">
        <v>152</v>
      </c>
      <c r="BK1987" s="169">
        <f>ROUND(I1987*H1987,2)</f>
        <v>0</v>
      </c>
      <c r="BL1987" s="18" t="s">
        <v>247</v>
      </c>
      <c r="BM1987" s="18" t="s">
        <v>2824</v>
      </c>
    </row>
    <row r="1988" spans="2:65" s="10" customFormat="1" ht="29.85" customHeight="1" x14ac:dyDescent="0.3">
      <c r="B1988" s="144"/>
      <c r="D1988" s="155" t="s">
        <v>71</v>
      </c>
      <c r="E1988" s="156" t="s">
        <v>2825</v>
      </c>
      <c r="F1988" s="156" t="s">
        <v>2826</v>
      </c>
      <c r="I1988" s="147"/>
      <c r="J1988" s="157">
        <f>BK1988</f>
        <v>0</v>
      </c>
      <c r="L1988" s="144"/>
      <c r="M1988" s="149"/>
      <c r="N1988" s="150"/>
      <c r="O1988" s="150"/>
      <c r="P1988" s="151">
        <f>SUM(P1989:P2019)</f>
        <v>0</v>
      </c>
      <c r="Q1988" s="150"/>
      <c r="R1988" s="151">
        <f>SUM(R1989:R2019)</f>
        <v>2.5704700000000003</v>
      </c>
      <c r="S1988" s="150"/>
      <c r="T1988" s="152">
        <f>SUM(T1989:T2019)</f>
        <v>0</v>
      </c>
      <c r="AR1988" s="145" t="s">
        <v>152</v>
      </c>
      <c r="AT1988" s="153" t="s">
        <v>71</v>
      </c>
      <c r="AU1988" s="153" t="s">
        <v>23</v>
      </c>
      <c r="AY1988" s="145" t="s">
        <v>143</v>
      </c>
      <c r="BK1988" s="154">
        <f>SUM(BK1989:BK2019)</f>
        <v>0</v>
      </c>
    </row>
    <row r="1989" spans="2:65" s="1" customFormat="1" ht="31.5" customHeight="1" x14ac:dyDescent="0.3">
      <c r="B1989" s="158"/>
      <c r="C1989" s="159" t="s">
        <v>2827</v>
      </c>
      <c r="D1989" s="159" t="s">
        <v>146</v>
      </c>
      <c r="E1989" s="160" t="s">
        <v>2828</v>
      </c>
      <c r="F1989" s="161" t="s">
        <v>2829</v>
      </c>
      <c r="G1989" s="162" t="s">
        <v>149</v>
      </c>
      <c r="H1989" s="163">
        <v>117</v>
      </c>
      <c r="I1989" s="322">
        <v>0</v>
      </c>
      <c r="J1989" s="164">
        <f>ROUND(I1989*H1989,2)</f>
        <v>0</v>
      </c>
      <c r="K1989" s="161" t="s">
        <v>150</v>
      </c>
      <c r="L1989" s="34"/>
      <c r="M1989" s="165" t="s">
        <v>3</v>
      </c>
      <c r="N1989" s="166" t="s">
        <v>44</v>
      </c>
      <c r="O1989" s="35"/>
      <c r="P1989" s="167">
        <f>O1989*H1989</f>
        <v>0</v>
      </c>
      <c r="Q1989" s="167">
        <v>3.0000000000000001E-3</v>
      </c>
      <c r="R1989" s="167">
        <f>Q1989*H1989</f>
        <v>0.35100000000000003</v>
      </c>
      <c r="S1989" s="167">
        <v>0</v>
      </c>
      <c r="T1989" s="168">
        <f>S1989*H1989</f>
        <v>0</v>
      </c>
      <c r="AR1989" s="18" t="s">
        <v>247</v>
      </c>
      <c r="AT1989" s="18" t="s">
        <v>146</v>
      </c>
      <c r="AU1989" s="18" t="s">
        <v>152</v>
      </c>
      <c r="AY1989" s="18" t="s">
        <v>143</v>
      </c>
      <c r="BE1989" s="169">
        <f>IF(N1989="základní",J1989,0)</f>
        <v>0</v>
      </c>
      <c r="BF1989" s="169">
        <f>IF(N1989="snížená",J1989,0)</f>
        <v>0</v>
      </c>
      <c r="BG1989" s="169">
        <f>IF(N1989="zákl. přenesená",J1989,0)</f>
        <v>0</v>
      </c>
      <c r="BH1989" s="169">
        <f>IF(N1989="sníž. přenesená",J1989,0)</f>
        <v>0</v>
      </c>
      <c r="BI1989" s="169">
        <f>IF(N1989="nulová",J1989,0)</f>
        <v>0</v>
      </c>
      <c r="BJ1989" s="18" t="s">
        <v>152</v>
      </c>
      <c r="BK1989" s="169">
        <f>ROUND(I1989*H1989,2)</f>
        <v>0</v>
      </c>
      <c r="BL1989" s="18" t="s">
        <v>247</v>
      </c>
      <c r="BM1989" s="18" t="s">
        <v>2830</v>
      </c>
    </row>
    <row r="1990" spans="2:65" s="11" customFormat="1" x14ac:dyDescent="0.3">
      <c r="B1990" s="170"/>
      <c r="D1990" s="171" t="s">
        <v>154</v>
      </c>
      <c r="E1990" s="172" t="s">
        <v>3</v>
      </c>
      <c r="F1990" s="173" t="s">
        <v>2831</v>
      </c>
      <c r="H1990" s="174" t="s">
        <v>3</v>
      </c>
      <c r="I1990" s="175"/>
      <c r="L1990" s="170"/>
      <c r="M1990" s="176"/>
      <c r="N1990" s="177"/>
      <c r="O1990" s="177"/>
      <c r="P1990" s="177"/>
      <c r="Q1990" s="177"/>
      <c r="R1990" s="177"/>
      <c r="S1990" s="177"/>
      <c r="T1990" s="178"/>
      <c r="AT1990" s="174" t="s">
        <v>154</v>
      </c>
      <c r="AU1990" s="174" t="s">
        <v>152</v>
      </c>
      <c r="AV1990" s="11" t="s">
        <v>23</v>
      </c>
      <c r="AW1990" s="11" t="s">
        <v>36</v>
      </c>
      <c r="AX1990" s="11" t="s">
        <v>72</v>
      </c>
      <c r="AY1990" s="174" t="s">
        <v>143</v>
      </c>
    </row>
    <row r="1991" spans="2:65" s="12" customFormat="1" x14ac:dyDescent="0.3">
      <c r="B1991" s="179"/>
      <c r="D1991" s="171" t="s">
        <v>154</v>
      </c>
      <c r="E1991" s="180" t="s">
        <v>3</v>
      </c>
      <c r="F1991" s="181" t="s">
        <v>2832</v>
      </c>
      <c r="H1991" s="182">
        <v>3</v>
      </c>
      <c r="I1991" s="183"/>
      <c r="L1991" s="179"/>
      <c r="M1991" s="184"/>
      <c r="N1991" s="185"/>
      <c r="O1991" s="185"/>
      <c r="P1991" s="185"/>
      <c r="Q1991" s="185"/>
      <c r="R1991" s="185"/>
      <c r="S1991" s="185"/>
      <c r="T1991" s="186"/>
      <c r="AT1991" s="180" t="s">
        <v>154</v>
      </c>
      <c r="AU1991" s="180" t="s">
        <v>152</v>
      </c>
      <c r="AV1991" s="12" t="s">
        <v>152</v>
      </c>
      <c r="AW1991" s="12" t="s">
        <v>36</v>
      </c>
      <c r="AX1991" s="12" t="s">
        <v>72</v>
      </c>
      <c r="AY1991" s="180" t="s">
        <v>143</v>
      </c>
    </row>
    <row r="1992" spans="2:65" s="11" customFormat="1" x14ac:dyDescent="0.3">
      <c r="B1992" s="170"/>
      <c r="D1992" s="171" t="s">
        <v>154</v>
      </c>
      <c r="E1992" s="172" t="s">
        <v>3</v>
      </c>
      <c r="F1992" s="173" t="s">
        <v>2833</v>
      </c>
      <c r="H1992" s="174" t="s">
        <v>3</v>
      </c>
      <c r="I1992" s="175"/>
      <c r="L1992" s="170"/>
      <c r="M1992" s="176"/>
      <c r="N1992" s="177"/>
      <c r="O1992" s="177"/>
      <c r="P1992" s="177"/>
      <c r="Q1992" s="177"/>
      <c r="R1992" s="177"/>
      <c r="S1992" s="177"/>
      <c r="T1992" s="178"/>
      <c r="AT1992" s="174" t="s">
        <v>154</v>
      </c>
      <c r="AU1992" s="174" t="s">
        <v>152</v>
      </c>
      <c r="AV1992" s="11" t="s">
        <v>23</v>
      </c>
      <c r="AW1992" s="11" t="s">
        <v>36</v>
      </c>
      <c r="AX1992" s="11" t="s">
        <v>72</v>
      </c>
      <c r="AY1992" s="174" t="s">
        <v>143</v>
      </c>
    </row>
    <row r="1993" spans="2:65" s="12" customFormat="1" x14ac:dyDescent="0.3">
      <c r="B1993" s="179"/>
      <c r="D1993" s="171" t="s">
        <v>154</v>
      </c>
      <c r="E1993" s="180" t="s">
        <v>3</v>
      </c>
      <c r="F1993" s="181" t="s">
        <v>2834</v>
      </c>
      <c r="H1993" s="182">
        <v>14.4</v>
      </c>
      <c r="I1993" s="183"/>
      <c r="L1993" s="179"/>
      <c r="M1993" s="184"/>
      <c r="N1993" s="185"/>
      <c r="O1993" s="185"/>
      <c r="P1993" s="185"/>
      <c r="Q1993" s="185"/>
      <c r="R1993" s="185"/>
      <c r="S1993" s="185"/>
      <c r="T1993" s="186"/>
      <c r="AT1993" s="180" t="s">
        <v>154</v>
      </c>
      <c r="AU1993" s="180" t="s">
        <v>152</v>
      </c>
      <c r="AV1993" s="12" t="s">
        <v>152</v>
      </c>
      <c r="AW1993" s="12" t="s">
        <v>36</v>
      </c>
      <c r="AX1993" s="12" t="s">
        <v>72</v>
      </c>
      <c r="AY1993" s="180" t="s">
        <v>143</v>
      </c>
    </row>
    <row r="1994" spans="2:65" s="11" customFormat="1" x14ac:dyDescent="0.3">
      <c r="B1994" s="170"/>
      <c r="D1994" s="171" t="s">
        <v>154</v>
      </c>
      <c r="E1994" s="172" t="s">
        <v>3</v>
      </c>
      <c r="F1994" s="173" t="s">
        <v>1706</v>
      </c>
      <c r="H1994" s="174" t="s">
        <v>3</v>
      </c>
      <c r="I1994" s="175"/>
      <c r="L1994" s="170"/>
      <c r="M1994" s="176"/>
      <c r="N1994" s="177"/>
      <c r="O1994" s="177"/>
      <c r="P1994" s="177"/>
      <c r="Q1994" s="177"/>
      <c r="R1994" s="177"/>
      <c r="S1994" s="177"/>
      <c r="T1994" s="178"/>
      <c r="AT1994" s="174" t="s">
        <v>154</v>
      </c>
      <c r="AU1994" s="174" t="s">
        <v>152</v>
      </c>
      <c r="AV1994" s="11" t="s">
        <v>23</v>
      </c>
      <c r="AW1994" s="11" t="s">
        <v>36</v>
      </c>
      <c r="AX1994" s="11" t="s">
        <v>72</v>
      </c>
      <c r="AY1994" s="174" t="s">
        <v>143</v>
      </c>
    </row>
    <row r="1995" spans="2:65" s="12" customFormat="1" x14ac:dyDescent="0.3">
      <c r="B1995" s="179"/>
      <c r="D1995" s="171" t="s">
        <v>154</v>
      </c>
      <c r="E1995" s="180" t="s">
        <v>3</v>
      </c>
      <c r="F1995" s="181" t="s">
        <v>2835</v>
      </c>
      <c r="H1995" s="182">
        <v>88.41</v>
      </c>
      <c r="I1995" s="183"/>
      <c r="L1995" s="179"/>
      <c r="M1995" s="184"/>
      <c r="N1995" s="185"/>
      <c r="O1995" s="185"/>
      <c r="P1995" s="185"/>
      <c r="Q1995" s="185"/>
      <c r="R1995" s="185"/>
      <c r="S1995" s="185"/>
      <c r="T1995" s="186"/>
      <c r="AT1995" s="180" t="s">
        <v>154</v>
      </c>
      <c r="AU1995" s="180" t="s">
        <v>152</v>
      </c>
      <c r="AV1995" s="12" t="s">
        <v>152</v>
      </c>
      <c r="AW1995" s="12" t="s">
        <v>36</v>
      </c>
      <c r="AX1995" s="12" t="s">
        <v>72</v>
      </c>
      <c r="AY1995" s="180" t="s">
        <v>143</v>
      </c>
    </row>
    <row r="1996" spans="2:65" s="12" customFormat="1" x14ac:dyDescent="0.3">
      <c r="B1996" s="179"/>
      <c r="D1996" s="171" t="s">
        <v>154</v>
      </c>
      <c r="E1996" s="180" t="s">
        <v>3</v>
      </c>
      <c r="F1996" s="181" t="s">
        <v>2836</v>
      </c>
      <c r="H1996" s="182">
        <v>11.19</v>
      </c>
      <c r="I1996" s="183"/>
      <c r="L1996" s="179"/>
      <c r="M1996" s="184"/>
      <c r="N1996" s="185"/>
      <c r="O1996" s="185"/>
      <c r="P1996" s="185"/>
      <c r="Q1996" s="185"/>
      <c r="R1996" s="185"/>
      <c r="S1996" s="185"/>
      <c r="T1996" s="186"/>
      <c r="AT1996" s="180" t="s">
        <v>154</v>
      </c>
      <c r="AU1996" s="180" t="s">
        <v>152</v>
      </c>
      <c r="AV1996" s="12" t="s">
        <v>152</v>
      </c>
      <c r="AW1996" s="12" t="s">
        <v>36</v>
      </c>
      <c r="AX1996" s="12" t="s">
        <v>72</v>
      </c>
      <c r="AY1996" s="180" t="s">
        <v>143</v>
      </c>
    </row>
    <row r="1997" spans="2:65" s="13" customFormat="1" x14ac:dyDescent="0.3">
      <c r="B1997" s="187"/>
      <c r="D1997" s="188" t="s">
        <v>154</v>
      </c>
      <c r="E1997" s="189" t="s">
        <v>3</v>
      </c>
      <c r="F1997" s="190" t="s">
        <v>159</v>
      </c>
      <c r="H1997" s="191">
        <v>117</v>
      </c>
      <c r="I1997" s="192"/>
      <c r="L1997" s="187"/>
      <c r="M1997" s="193"/>
      <c r="N1997" s="194"/>
      <c r="O1997" s="194"/>
      <c r="P1997" s="194"/>
      <c r="Q1997" s="194"/>
      <c r="R1997" s="194"/>
      <c r="S1997" s="194"/>
      <c r="T1997" s="195"/>
      <c r="AT1997" s="196" t="s">
        <v>154</v>
      </c>
      <c r="AU1997" s="196" t="s">
        <v>152</v>
      </c>
      <c r="AV1997" s="13" t="s">
        <v>151</v>
      </c>
      <c r="AW1997" s="13" t="s">
        <v>36</v>
      </c>
      <c r="AX1997" s="13" t="s">
        <v>23</v>
      </c>
      <c r="AY1997" s="196" t="s">
        <v>143</v>
      </c>
    </row>
    <row r="1998" spans="2:65" s="1" customFormat="1" ht="22.5" customHeight="1" x14ac:dyDescent="0.3">
      <c r="B1998" s="158"/>
      <c r="C1998" s="211" t="s">
        <v>2837</v>
      </c>
      <c r="D1998" s="211" t="s">
        <v>295</v>
      </c>
      <c r="E1998" s="212" t="s">
        <v>2838</v>
      </c>
      <c r="F1998" s="213" t="s">
        <v>2839</v>
      </c>
      <c r="G1998" s="214" t="s">
        <v>149</v>
      </c>
      <c r="H1998" s="215">
        <v>129</v>
      </c>
      <c r="I1998" s="325">
        <v>0</v>
      </c>
      <c r="J1998" s="216">
        <f>ROUND(I1998*H1998,2)</f>
        <v>0</v>
      </c>
      <c r="K1998" s="213" t="s">
        <v>3</v>
      </c>
      <c r="L1998" s="217"/>
      <c r="M1998" s="218" t="s">
        <v>3</v>
      </c>
      <c r="N1998" s="219" t="s">
        <v>44</v>
      </c>
      <c r="O1998" s="35"/>
      <c r="P1998" s="167">
        <f>O1998*H1998</f>
        <v>0</v>
      </c>
      <c r="Q1998" s="167">
        <v>1.55E-2</v>
      </c>
      <c r="R1998" s="167">
        <f>Q1998*H1998</f>
        <v>1.9995000000000001</v>
      </c>
      <c r="S1998" s="167">
        <v>0</v>
      </c>
      <c r="T1998" s="168">
        <f>S1998*H1998</f>
        <v>0</v>
      </c>
      <c r="AR1998" s="18" t="s">
        <v>375</v>
      </c>
      <c r="AT1998" s="18" t="s">
        <v>295</v>
      </c>
      <c r="AU1998" s="18" t="s">
        <v>152</v>
      </c>
      <c r="AY1998" s="18" t="s">
        <v>143</v>
      </c>
      <c r="BE1998" s="169">
        <f>IF(N1998="základní",J1998,0)</f>
        <v>0</v>
      </c>
      <c r="BF1998" s="169">
        <f>IF(N1998="snížená",J1998,0)</f>
        <v>0</v>
      </c>
      <c r="BG1998" s="169">
        <f>IF(N1998="zákl. přenesená",J1998,0)</f>
        <v>0</v>
      </c>
      <c r="BH1998" s="169">
        <f>IF(N1998="sníž. přenesená",J1998,0)</f>
        <v>0</v>
      </c>
      <c r="BI1998" s="169">
        <f>IF(N1998="nulová",J1998,0)</f>
        <v>0</v>
      </c>
      <c r="BJ1998" s="18" t="s">
        <v>152</v>
      </c>
      <c r="BK1998" s="169">
        <f>ROUND(I1998*H1998,2)</f>
        <v>0</v>
      </c>
      <c r="BL1998" s="18" t="s">
        <v>247</v>
      </c>
      <c r="BM1998" s="18" t="s">
        <v>2840</v>
      </c>
    </row>
    <row r="1999" spans="2:65" s="11" customFormat="1" x14ac:dyDescent="0.3">
      <c r="B1999" s="170"/>
      <c r="D1999" s="171" t="s">
        <v>154</v>
      </c>
      <c r="E1999" s="172" t="s">
        <v>3</v>
      </c>
      <c r="F1999" s="173" t="s">
        <v>707</v>
      </c>
      <c r="H1999" s="174" t="s">
        <v>3</v>
      </c>
      <c r="I1999" s="175"/>
      <c r="L1999" s="170"/>
      <c r="M1999" s="176"/>
      <c r="N1999" s="177"/>
      <c r="O1999" s="177"/>
      <c r="P1999" s="177"/>
      <c r="Q1999" s="177"/>
      <c r="R1999" s="177"/>
      <c r="S1999" s="177"/>
      <c r="T1999" s="178"/>
      <c r="AT1999" s="174" t="s">
        <v>154</v>
      </c>
      <c r="AU1999" s="174" t="s">
        <v>152</v>
      </c>
      <c r="AV1999" s="11" t="s">
        <v>23</v>
      </c>
      <c r="AW1999" s="11" t="s">
        <v>36</v>
      </c>
      <c r="AX1999" s="11" t="s">
        <v>72</v>
      </c>
      <c r="AY1999" s="174" t="s">
        <v>143</v>
      </c>
    </row>
    <row r="2000" spans="2:65" s="11" customFormat="1" x14ac:dyDescent="0.3">
      <c r="B2000" s="170"/>
      <c r="D2000" s="171" t="s">
        <v>154</v>
      </c>
      <c r="E2000" s="172" t="s">
        <v>3</v>
      </c>
      <c r="F2000" s="173" t="s">
        <v>2841</v>
      </c>
      <c r="H2000" s="174" t="s">
        <v>3</v>
      </c>
      <c r="I2000" s="175"/>
      <c r="L2000" s="170"/>
      <c r="M2000" s="176"/>
      <c r="N2000" s="177"/>
      <c r="O2000" s="177"/>
      <c r="P2000" s="177"/>
      <c r="Q2000" s="177"/>
      <c r="R2000" s="177"/>
      <c r="S2000" s="177"/>
      <c r="T2000" s="178"/>
      <c r="AT2000" s="174" t="s">
        <v>154</v>
      </c>
      <c r="AU2000" s="174" t="s">
        <v>152</v>
      </c>
      <c r="AV2000" s="11" t="s">
        <v>23</v>
      </c>
      <c r="AW2000" s="11" t="s">
        <v>36</v>
      </c>
      <c r="AX2000" s="11" t="s">
        <v>72</v>
      </c>
      <c r="AY2000" s="174" t="s">
        <v>143</v>
      </c>
    </row>
    <row r="2001" spans="2:65" s="12" customFormat="1" x14ac:dyDescent="0.3">
      <c r="B2001" s="179"/>
      <c r="D2001" s="188" t="s">
        <v>154</v>
      </c>
      <c r="E2001" s="197" t="s">
        <v>3</v>
      </c>
      <c r="F2001" s="198" t="s">
        <v>2842</v>
      </c>
      <c r="H2001" s="199">
        <v>129</v>
      </c>
      <c r="I2001" s="183"/>
      <c r="L2001" s="179"/>
      <c r="M2001" s="184"/>
      <c r="N2001" s="185"/>
      <c r="O2001" s="185"/>
      <c r="P2001" s="185"/>
      <c r="Q2001" s="185"/>
      <c r="R2001" s="185"/>
      <c r="S2001" s="185"/>
      <c r="T2001" s="186"/>
      <c r="AT2001" s="180" t="s">
        <v>154</v>
      </c>
      <c r="AU2001" s="180" t="s">
        <v>152</v>
      </c>
      <c r="AV2001" s="12" t="s">
        <v>152</v>
      </c>
      <c r="AW2001" s="12" t="s">
        <v>36</v>
      </c>
      <c r="AX2001" s="12" t="s">
        <v>23</v>
      </c>
      <c r="AY2001" s="180" t="s">
        <v>143</v>
      </c>
    </row>
    <row r="2002" spans="2:65" s="1" customFormat="1" ht="31.5" customHeight="1" x14ac:dyDescent="0.3">
      <c r="B2002" s="158"/>
      <c r="C2002" s="159" t="s">
        <v>2843</v>
      </c>
      <c r="D2002" s="159" t="s">
        <v>146</v>
      </c>
      <c r="E2002" s="160" t="s">
        <v>2844</v>
      </c>
      <c r="F2002" s="161" t="s">
        <v>2845</v>
      </c>
      <c r="G2002" s="162" t="s">
        <v>149</v>
      </c>
      <c r="H2002" s="163">
        <v>117</v>
      </c>
      <c r="I2002" s="322">
        <v>0</v>
      </c>
      <c r="J2002" s="164">
        <f>ROUND(I2002*H2002,2)</f>
        <v>0</v>
      </c>
      <c r="K2002" s="161" t="s">
        <v>150</v>
      </c>
      <c r="L2002" s="34"/>
      <c r="M2002" s="165" t="s">
        <v>3</v>
      </c>
      <c r="N2002" s="166" t="s">
        <v>44</v>
      </c>
      <c r="O2002" s="35"/>
      <c r="P2002" s="167">
        <f>O2002*H2002</f>
        <v>0</v>
      </c>
      <c r="Q2002" s="167">
        <v>9.3000000000000005E-4</v>
      </c>
      <c r="R2002" s="167">
        <f>Q2002*H2002</f>
        <v>0.10881</v>
      </c>
      <c r="S2002" s="167">
        <v>0</v>
      </c>
      <c r="T2002" s="168">
        <f>S2002*H2002</f>
        <v>0</v>
      </c>
      <c r="AR2002" s="18" t="s">
        <v>247</v>
      </c>
      <c r="AT2002" s="18" t="s">
        <v>146</v>
      </c>
      <c r="AU2002" s="18" t="s">
        <v>152</v>
      </c>
      <c r="AY2002" s="18" t="s">
        <v>143</v>
      </c>
      <c r="BE2002" s="169">
        <f>IF(N2002="základní",J2002,0)</f>
        <v>0</v>
      </c>
      <c r="BF2002" s="169">
        <f>IF(N2002="snížená",J2002,0)</f>
        <v>0</v>
      </c>
      <c r="BG2002" s="169">
        <f>IF(N2002="zákl. přenesená",J2002,0)</f>
        <v>0</v>
      </c>
      <c r="BH2002" s="169">
        <f>IF(N2002="sníž. přenesená",J2002,0)</f>
        <v>0</v>
      </c>
      <c r="BI2002" s="169">
        <f>IF(N2002="nulová",J2002,0)</f>
        <v>0</v>
      </c>
      <c r="BJ2002" s="18" t="s">
        <v>152</v>
      </c>
      <c r="BK2002" s="169">
        <f>ROUND(I2002*H2002,2)</f>
        <v>0</v>
      </c>
      <c r="BL2002" s="18" t="s">
        <v>247</v>
      </c>
      <c r="BM2002" s="18" t="s">
        <v>2846</v>
      </c>
    </row>
    <row r="2003" spans="2:65" s="1" customFormat="1" ht="22.5" customHeight="1" x14ac:dyDescent="0.3">
      <c r="B2003" s="158"/>
      <c r="C2003" s="159" t="s">
        <v>2847</v>
      </c>
      <c r="D2003" s="159" t="s">
        <v>146</v>
      </c>
      <c r="E2003" s="160" t="s">
        <v>2848</v>
      </c>
      <c r="F2003" s="161" t="s">
        <v>2849</v>
      </c>
      <c r="G2003" s="162" t="s">
        <v>149</v>
      </c>
      <c r="H2003" s="163">
        <v>117</v>
      </c>
      <c r="I2003" s="322">
        <v>0</v>
      </c>
      <c r="J2003" s="164">
        <f>ROUND(I2003*H2003,2)</f>
        <v>0</v>
      </c>
      <c r="K2003" s="161" t="s">
        <v>150</v>
      </c>
      <c r="L2003" s="34"/>
      <c r="M2003" s="165" t="s">
        <v>3</v>
      </c>
      <c r="N2003" s="166" t="s">
        <v>44</v>
      </c>
      <c r="O2003" s="35"/>
      <c r="P2003" s="167">
        <f>O2003*H2003</f>
        <v>0</v>
      </c>
      <c r="Q2003" s="167">
        <v>2.9999999999999997E-4</v>
      </c>
      <c r="R2003" s="167">
        <f>Q2003*H2003</f>
        <v>3.5099999999999999E-2</v>
      </c>
      <c r="S2003" s="167">
        <v>0</v>
      </c>
      <c r="T2003" s="168">
        <f>S2003*H2003</f>
        <v>0</v>
      </c>
      <c r="AR2003" s="18" t="s">
        <v>247</v>
      </c>
      <c r="AT2003" s="18" t="s">
        <v>146</v>
      </c>
      <c r="AU2003" s="18" t="s">
        <v>152</v>
      </c>
      <c r="AY2003" s="18" t="s">
        <v>143</v>
      </c>
      <c r="BE2003" s="169">
        <f>IF(N2003="základní",J2003,0)</f>
        <v>0</v>
      </c>
      <c r="BF2003" s="169">
        <f>IF(N2003="snížená",J2003,0)</f>
        <v>0</v>
      </c>
      <c r="BG2003" s="169">
        <f>IF(N2003="zákl. přenesená",J2003,0)</f>
        <v>0</v>
      </c>
      <c r="BH2003" s="169">
        <f>IF(N2003="sníž. přenesená",J2003,0)</f>
        <v>0</v>
      </c>
      <c r="BI2003" s="169">
        <f>IF(N2003="nulová",J2003,0)</f>
        <v>0</v>
      </c>
      <c r="BJ2003" s="18" t="s">
        <v>152</v>
      </c>
      <c r="BK2003" s="169">
        <f>ROUND(I2003*H2003,2)</f>
        <v>0</v>
      </c>
      <c r="BL2003" s="18" t="s">
        <v>247</v>
      </c>
      <c r="BM2003" s="18" t="s">
        <v>2850</v>
      </c>
    </row>
    <row r="2004" spans="2:65" s="1" customFormat="1" ht="22.5" customHeight="1" x14ac:dyDescent="0.3">
      <c r="B2004" s="158"/>
      <c r="C2004" s="159" t="s">
        <v>2851</v>
      </c>
      <c r="D2004" s="159" t="s">
        <v>146</v>
      </c>
      <c r="E2004" s="160" t="s">
        <v>2852</v>
      </c>
      <c r="F2004" s="161" t="s">
        <v>2853</v>
      </c>
      <c r="G2004" s="162" t="s">
        <v>402</v>
      </c>
      <c r="H2004" s="163">
        <v>138</v>
      </c>
      <c r="I2004" s="322">
        <v>0</v>
      </c>
      <c r="J2004" s="164">
        <f>ROUND(I2004*H2004,2)</f>
        <v>0</v>
      </c>
      <c r="K2004" s="161" t="s">
        <v>150</v>
      </c>
      <c r="L2004" s="34"/>
      <c r="M2004" s="165" t="s">
        <v>3</v>
      </c>
      <c r="N2004" s="166" t="s">
        <v>44</v>
      </c>
      <c r="O2004" s="35"/>
      <c r="P2004" s="167">
        <f>O2004*H2004</f>
        <v>0</v>
      </c>
      <c r="Q2004" s="167">
        <v>3.1E-4</v>
      </c>
      <c r="R2004" s="167">
        <f>Q2004*H2004</f>
        <v>4.2779999999999999E-2</v>
      </c>
      <c r="S2004" s="167">
        <v>0</v>
      </c>
      <c r="T2004" s="168">
        <f>S2004*H2004</f>
        <v>0</v>
      </c>
      <c r="AR2004" s="18" t="s">
        <v>247</v>
      </c>
      <c r="AT2004" s="18" t="s">
        <v>146</v>
      </c>
      <c r="AU2004" s="18" t="s">
        <v>152</v>
      </c>
      <c r="AY2004" s="18" t="s">
        <v>143</v>
      </c>
      <c r="BE2004" s="169">
        <f>IF(N2004="základní",J2004,0)</f>
        <v>0</v>
      </c>
      <c r="BF2004" s="169">
        <f>IF(N2004="snížená",J2004,0)</f>
        <v>0</v>
      </c>
      <c r="BG2004" s="169">
        <f>IF(N2004="zákl. přenesená",J2004,0)</f>
        <v>0</v>
      </c>
      <c r="BH2004" s="169">
        <f>IF(N2004="sníž. přenesená",J2004,0)</f>
        <v>0</v>
      </c>
      <c r="BI2004" s="169">
        <f>IF(N2004="nulová",J2004,0)</f>
        <v>0</v>
      </c>
      <c r="BJ2004" s="18" t="s">
        <v>152</v>
      </c>
      <c r="BK2004" s="169">
        <f>ROUND(I2004*H2004,2)</f>
        <v>0</v>
      </c>
      <c r="BL2004" s="18" t="s">
        <v>247</v>
      </c>
      <c r="BM2004" s="18" t="s">
        <v>2854</v>
      </c>
    </row>
    <row r="2005" spans="2:65" s="11" customFormat="1" x14ac:dyDescent="0.3">
      <c r="B2005" s="170"/>
      <c r="D2005" s="171" t="s">
        <v>154</v>
      </c>
      <c r="E2005" s="172" t="s">
        <v>3</v>
      </c>
      <c r="F2005" s="173" t="s">
        <v>2855</v>
      </c>
      <c r="H2005" s="174" t="s">
        <v>3</v>
      </c>
      <c r="I2005" s="175"/>
      <c r="L2005" s="170"/>
      <c r="M2005" s="176"/>
      <c r="N2005" s="177"/>
      <c r="O2005" s="177"/>
      <c r="P2005" s="177"/>
      <c r="Q2005" s="177"/>
      <c r="R2005" s="177"/>
      <c r="S2005" s="177"/>
      <c r="T2005" s="178"/>
      <c r="AT2005" s="174" t="s">
        <v>154</v>
      </c>
      <c r="AU2005" s="174" t="s">
        <v>152</v>
      </c>
      <c r="AV2005" s="11" t="s">
        <v>23</v>
      </c>
      <c r="AW2005" s="11" t="s">
        <v>36</v>
      </c>
      <c r="AX2005" s="11" t="s">
        <v>72</v>
      </c>
      <c r="AY2005" s="174" t="s">
        <v>143</v>
      </c>
    </row>
    <row r="2006" spans="2:65" s="12" customFormat="1" x14ac:dyDescent="0.3">
      <c r="B2006" s="179"/>
      <c r="D2006" s="171" t="s">
        <v>154</v>
      </c>
      <c r="E2006" s="180" t="s">
        <v>3</v>
      </c>
      <c r="F2006" s="181" t="s">
        <v>2856</v>
      </c>
      <c r="H2006" s="182">
        <v>51.8</v>
      </c>
      <c r="I2006" s="183"/>
      <c r="L2006" s="179"/>
      <c r="M2006" s="184"/>
      <c r="N2006" s="185"/>
      <c r="O2006" s="185"/>
      <c r="P2006" s="185"/>
      <c r="Q2006" s="185"/>
      <c r="R2006" s="185"/>
      <c r="S2006" s="185"/>
      <c r="T2006" s="186"/>
      <c r="AT2006" s="180" t="s">
        <v>154</v>
      </c>
      <c r="AU2006" s="180" t="s">
        <v>152</v>
      </c>
      <c r="AV2006" s="12" t="s">
        <v>152</v>
      </c>
      <c r="AW2006" s="12" t="s">
        <v>36</v>
      </c>
      <c r="AX2006" s="12" t="s">
        <v>72</v>
      </c>
      <c r="AY2006" s="180" t="s">
        <v>143</v>
      </c>
    </row>
    <row r="2007" spans="2:65" s="11" customFormat="1" x14ac:dyDescent="0.3">
      <c r="B2007" s="170"/>
      <c r="D2007" s="171" t="s">
        <v>154</v>
      </c>
      <c r="E2007" s="172" t="s">
        <v>3</v>
      </c>
      <c r="F2007" s="173" t="s">
        <v>2857</v>
      </c>
      <c r="H2007" s="174" t="s">
        <v>3</v>
      </c>
      <c r="I2007" s="175"/>
      <c r="L2007" s="170"/>
      <c r="M2007" s="176"/>
      <c r="N2007" s="177"/>
      <c r="O2007" s="177"/>
      <c r="P2007" s="177"/>
      <c r="Q2007" s="177"/>
      <c r="R2007" s="177"/>
      <c r="S2007" s="177"/>
      <c r="T2007" s="178"/>
      <c r="AT2007" s="174" t="s">
        <v>154</v>
      </c>
      <c r="AU2007" s="174" t="s">
        <v>152</v>
      </c>
      <c r="AV2007" s="11" t="s">
        <v>23</v>
      </c>
      <c r="AW2007" s="11" t="s">
        <v>36</v>
      </c>
      <c r="AX2007" s="11" t="s">
        <v>72</v>
      </c>
      <c r="AY2007" s="174" t="s">
        <v>143</v>
      </c>
    </row>
    <row r="2008" spans="2:65" s="12" customFormat="1" x14ac:dyDescent="0.3">
      <c r="B2008" s="179"/>
      <c r="D2008" s="171" t="s">
        <v>154</v>
      </c>
      <c r="E2008" s="180" t="s">
        <v>3</v>
      </c>
      <c r="F2008" s="181" t="s">
        <v>2858</v>
      </c>
      <c r="H2008" s="182">
        <v>75.3</v>
      </c>
      <c r="I2008" s="183"/>
      <c r="L2008" s="179"/>
      <c r="M2008" s="184"/>
      <c r="N2008" s="185"/>
      <c r="O2008" s="185"/>
      <c r="P2008" s="185"/>
      <c r="Q2008" s="185"/>
      <c r="R2008" s="185"/>
      <c r="S2008" s="185"/>
      <c r="T2008" s="186"/>
      <c r="AT2008" s="180" t="s">
        <v>154</v>
      </c>
      <c r="AU2008" s="180" t="s">
        <v>152</v>
      </c>
      <c r="AV2008" s="12" t="s">
        <v>152</v>
      </c>
      <c r="AW2008" s="12" t="s">
        <v>36</v>
      </c>
      <c r="AX2008" s="12" t="s">
        <v>72</v>
      </c>
      <c r="AY2008" s="180" t="s">
        <v>143</v>
      </c>
    </row>
    <row r="2009" spans="2:65" s="12" customFormat="1" x14ac:dyDescent="0.3">
      <c r="B2009" s="179"/>
      <c r="D2009" s="171" t="s">
        <v>154</v>
      </c>
      <c r="E2009" s="180" t="s">
        <v>3</v>
      </c>
      <c r="F2009" s="181" t="s">
        <v>2859</v>
      </c>
      <c r="H2009" s="182">
        <v>10.9</v>
      </c>
      <c r="I2009" s="183"/>
      <c r="L2009" s="179"/>
      <c r="M2009" s="184"/>
      <c r="N2009" s="185"/>
      <c r="O2009" s="185"/>
      <c r="P2009" s="185"/>
      <c r="Q2009" s="185"/>
      <c r="R2009" s="185"/>
      <c r="S2009" s="185"/>
      <c r="T2009" s="186"/>
      <c r="AT2009" s="180" t="s">
        <v>154</v>
      </c>
      <c r="AU2009" s="180" t="s">
        <v>152</v>
      </c>
      <c r="AV2009" s="12" t="s">
        <v>152</v>
      </c>
      <c r="AW2009" s="12" t="s">
        <v>36</v>
      </c>
      <c r="AX2009" s="12" t="s">
        <v>72</v>
      </c>
      <c r="AY2009" s="180" t="s">
        <v>143</v>
      </c>
    </row>
    <row r="2010" spans="2:65" s="13" customFormat="1" x14ac:dyDescent="0.3">
      <c r="B2010" s="187"/>
      <c r="D2010" s="188" t="s">
        <v>154</v>
      </c>
      <c r="E2010" s="189" t="s">
        <v>3</v>
      </c>
      <c r="F2010" s="190" t="s">
        <v>159</v>
      </c>
      <c r="H2010" s="191">
        <v>138</v>
      </c>
      <c r="I2010" s="192"/>
      <c r="L2010" s="187"/>
      <c r="M2010" s="193"/>
      <c r="N2010" s="194"/>
      <c r="O2010" s="194"/>
      <c r="P2010" s="194"/>
      <c r="Q2010" s="194"/>
      <c r="R2010" s="194"/>
      <c r="S2010" s="194"/>
      <c r="T2010" s="195"/>
      <c r="AT2010" s="196" t="s">
        <v>154</v>
      </c>
      <c r="AU2010" s="196" t="s">
        <v>152</v>
      </c>
      <c r="AV2010" s="13" t="s">
        <v>151</v>
      </c>
      <c r="AW2010" s="13" t="s">
        <v>36</v>
      </c>
      <c r="AX2010" s="13" t="s">
        <v>23</v>
      </c>
      <c r="AY2010" s="196" t="s">
        <v>143</v>
      </c>
    </row>
    <row r="2011" spans="2:65" s="1" customFormat="1" ht="22.5" customHeight="1" x14ac:dyDescent="0.3">
      <c r="B2011" s="158"/>
      <c r="C2011" s="159" t="s">
        <v>2860</v>
      </c>
      <c r="D2011" s="159" t="s">
        <v>146</v>
      </c>
      <c r="E2011" s="160" t="s">
        <v>2861</v>
      </c>
      <c r="F2011" s="161" t="s">
        <v>2862</v>
      </c>
      <c r="G2011" s="162" t="s">
        <v>402</v>
      </c>
      <c r="H2011" s="163">
        <v>128</v>
      </c>
      <c r="I2011" s="322">
        <v>0</v>
      </c>
      <c r="J2011" s="164">
        <f>ROUND(I2011*H2011,2)</f>
        <v>0</v>
      </c>
      <c r="K2011" s="161" t="s">
        <v>150</v>
      </c>
      <c r="L2011" s="34"/>
      <c r="M2011" s="165" t="s">
        <v>3</v>
      </c>
      <c r="N2011" s="166" t="s">
        <v>44</v>
      </c>
      <c r="O2011" s="35"/>
      <c r="P2011" s="167">
        <f>O2011*H2011</f>
        <v>0</v>
      </c>
      <c r="Q2011" s="167">
        <v>2.5999999999999998E-4</v>
      </c>
      <c r="R2011" s="167">
        <f>Q2011*H2011</f>
        <v>3.3279999999999997E-2</v>
      </c>
      <c r="S2011" s="167">
        <v>0</v>
      </c>
      <c r="T2011" s="168">
        <f>S2011*H2011</f>
        <v>0</v>
      </c>
      <c r="AR2011" s="18" t="s">
        <v>247</v>
      </c>
      <c r="AT2011" s="18" t="s">
        <v>146</v>
      </c>
      <c r="AU2011" s="18" t="s">
        <v>152</v>
      </c>
      <c r="AY2011" s="18" t="s">
        <v>143</v>
      </c>
      <c r="BE2011" s="169">
        <f>IF(N2011="základní",J2011,0)</f>
        <v>0</v>
      </c>
      <c r="BF2011" s="169">
        <f>IF(N2011="snížená",J2011,0)</f>
        <v>0</v>
      </c>
      <c r="BG2011" s="169">
        <f>IF(N2011="zákl. přenesená",J2011,0)</f>
        <v>0</v>
      </c>
      <c r="BH2011" s="169">
        <f>IF(N2011="sníž. přenesená",J2011,0)</f>
        <v>0</v>
      </c>
      <c r="BI2011" s="169">
        <f>IF(N2011="nulová",J2011,0)</f>
        <v>0</v>
      </c>
      <c r="BJ2011" s="18" t="s">
        <v>152</v>
      </c>
      <c r="BK2011" s="169">
        <f>ROUND(I2011*H2011,2)</f>
        <v>0</v>
      </c>
      <c r="BL2011" s="18" t="s">
        <v>247</v>
      </c>
      <c r="BM2011" s="18" t="s">
        <v>2863</v>
      </c>
    </row>
    <row r="2012" spans="2:65" s="11" customFormat="1" x14ac:dyDescent="0.3">
      <c r="B2012" s="170"/>
      <c r="D2012" s="171" t="s">
        <v>154</v>
      </c>
      <c r="E2012" s="172" t="s">
        <v>3</v>
      </c>
      <c r="F2012" s="173" t="s">
        <v>2864</v>
      </c>
      <c r="H2012" s="174" t="s">
        <v>3</v>
      </c>
      <c r="I2012" s="175"/>
      <c r="L2012" s="170"/>
      <c r="M2012" s="176"/>
      <c r="N2012" s="177"/>
      <c r="O2012" s="177"/>
      <c r="P2012" s="177"/>
      <c r="Q2012" s="177"/>
      <c r="R2012" s="177"/>
      <c r="S2012" s="177"/>
      <c r="T2012" s="178"/>
      <c r="AT2012" s="174" t="s">
        <v>154</v>
      </c>
      <c r="AU2012" s="174" t="s">
        <v>152</v>
      </c>
      <c r="AV2012" s="11" t="s">
        <v>23</v>
      </c>
      <c r="AW2012" s="11" t="s">
        <v>36</v>
      </c>
      <c r="AX2012" s="11" t="s">
        <v>72</v>
      </c>
      <c r="AY2012" s="174" t="s">
        <v>143</v>
      </c>
    </row>
    <row r="2013" spans="2:65" s="11" customFormat="1" x14ac:dyDescent="0.3">
      <c r="B2013" s="170"/>
      <c r="D2013" s="171" t="s">
        <v>154</v>
      </c>
      <c r="E2013" s="172" t="s">
        <v>3</v>
      </c>
      <c r="F2013" s="173" t="s">
        <v>2865</v>
      </c>
      <c r="H2013" s="174" t="s">
        <v>3</v>
      </c>
      <c r="I2013" s="175"/>
      <c r="L2013" s="170"/>
      <c r="M2013" s="176"/>
      <c r="N2013" s="177"/>
      <c r="O2013" s="177"/>
      <c r="P2013" s="177"/>
      <c r="Q2013" s="177"/>
      <c r="R2013" s="177"/>
      <c r="S2013" s="177"/>
      <c r="T2013" s="178"/>
      <c r="AT2013" s="174" t="s">
        <v>154</v>
      </c>
      <c r="AU2013" s="174" t="s">
        <v>152</v>
      </c>
      <c r="AV2013" s="11" t="s">
        <v>23</v>
      </c>
      <c r="AW2013" s="11" t="s">
        <v>36</v>
      </c>
      <c r="AX2013" s="11" t="s">
        <v>72</v>
      </c>
      <c r="AY2013" s="174" t="s">
        <v>143</v>
      </c>
    </row>
    <row r="2014" spans="2:65" s="12" customFormat="1" x14ac:dyDescent="0.3">
      <c r="B2014" s="179"/>
      <c r="D2014" s="171" t="s">
        <v>154</v>
      </c>
      <c r="E2014" s="180" t="s">
        <v>3</v>
      </c>
      <c r="F2014" s="181" t="s">
        <v>2866</v>
      </c>
      <c r="H2014" s="182">
        <v>24.6</v>
      </c>
      <c r="I2014" s="183"/>
      <c r="L2014" s="179"/>
      <c r="M2014" s="184"/>
      <c r="N2014" s="185"/>
      <c r="O2014" s="185"/>
      <c r="P2014" s="185"/>
      <c r="Q2014" s="185"/>
      <c r="R2014" s="185"/>
      <c r="S2014" s="185"/>
      <c r="T2014" s="186"/>
      <c r="AT2014" s="180" t="s">
        <v>154</v>
      </c>
      <c r="AU2014" s="180" t="s">
        <v>152</v>
      </c>
      <c r="AV2014" s="12" t="s">
        <v>152</v>
      </c>
      <c r="AW2014" s="12" t="s">
        <v>36</v>
      </c>
      <c r="AX2014" s="12" t="s">
        <v>72</v>
      </c>
      <c r="AY2014" s="180" t="s">
        <v>143</v>
      </c>
    </row>
    <row r="2015" spans="2:65" s="11" customFormat="1" x14ac:dyDescent="0.3">
      <c r="B2015" s="170"/>
      <c r="D2015" s="171" t="s">
        <v>154</v>
      </c>
      <c r="E2015" s="172" t="s">
        <v>3</v>
      </c>
      <c r="F2015" s="173" t="s">
        <v>2867</v>
      </c>
      <c r="H2015" s="174" t="s">
        <v>3</v>
      </c>
      <c r="I2015" s="175"/>
      <c r="L2015" s="170"/>
      <c r="M2015" s="176"/>
      <c r="N2015" s="177"/>
      <c r="O2015" s="177"/>
      <c r="P2015" s="177"/>
      <c r="Q2015" s="177"/>
      <c r="R2015" s="177"/>
      <c r="S2015" s="177"/>
      <c r="T2015" s="178"/>
      <c r="AT2015" s="174" t="s">
        <v>154</v>
      </c>
      <c r="AU2015" s="174" t="s">
        <v>152</v>
      </c>
      <c r="AV2015" s="11" t="s">
        <v>23</v>
      </c>
      <c r="AW2015" s="11" t="s">
        <v>36</v>
      </c>
      <c r="AX2015" s="11" t="s">
        <v>72</v>
      </c>
      <c r="AY2015" s="174" t="s">
        <v>143</v>
      </c>
    </row>
    <row r="2016" spans="2:65" s="12" customFormat="1" x14ac:dyDescent="0.3">
      <c r="B2016" s="179"/>
      <c r="D2016" s="171" t="s">
        <v>154</v>
      </c>
      <c r="E2016" s="180" t="s">
        <v>3</v>
      </c>
      <c r="F2016" s="181" t="s">
        <v>2868</v>
      </c>
      <c r="H2016" s="182">
        <v>93.8</v>
      </c>
      <c r="I2016" s="183"/>
      <c r="L2016" s="179"/>
      <c r="M2016" s="184"/>
      <c r="N2016" s="185"/>
      <c r="O2016" s="185"/>
      <c r="P2016" s="185"/>
      <c r="Q2016" s="185"/>
      <c r="R2016" s="185"/>
      <c r="S2016" s="185"/>
      <c r="T2016" s="186"/>
      <c r="AT2016" s="180" t="s">
        <v>154</v>
      </c>
      <c r="AU2016" s="180" t="s">
        <v>152</v>
      </c>
      <c r="AV2016" s="12" t="s">
        <v>152</v>
      </c>
      <c r="AW2016" s="12" t="s">
        <v>36</v>
      </c>
      <c r="AX2016" s="12" t="s">
        <v>72</v>
      </c>
      <c r="AY2016" s="180" t="s">
        <v>143</v>
      </c>
    </row>
    <row r="2017" spans="2:65" s="12" customFormat="1" x14ac:dyDescent="0.3">
      <c r="B2017" s="179"/>
      <c r="D2017" s="171" t="s">
        <v>154</v>
      </c>
      <c r="E2017" s="180" t="s">
        <v>3</v>
      </c>
      <c r="F2017" s="181" t="s">
        <v>2869</v>
      </c>
      <c r="H2017" s="182">
        <v>9.6</v>
      </c>
      <c r="I2017" s="183"/>
      <c r="L2017" s="179"/>
      <c r="M2017" s="184"/>
      <c r="N2017" s="185"/>
      <c r="O2017" s="185"/>
      <c r="P2017" s="185"/>
      <c r="Q2017" s="185"/>
      <c r="R2017" s="185"/>
      <c r="S2017" s="185"/>
      <c r="T2017" s="186"/>
      <c r="AT2017" s="180" t="s">
        <v>154</v>
      </c>
      <c r="AU2017" s="180" t="s">
        <v>152</v>
      </c>
      <c r="AV2017" s="12" t="s">
        <v>152</v>
      </c>
      <c r="AW2017" s="12" t="s">
        <v>36</v>
      </c>
      <c r="AX2017" s="12" t="s">
        <v>72</v>
      </c>
      <c r="AY2017" s="180" t="s">
        <v>143</v>
      </c>
    </row>
    <row r="2018" spans="2:65" s="13" customFormat="1" x14ac:dyDescent="0.3">
      <c r="B2018" s="187"/>
      <c r="D2018" s="188" t="s">
        <v>154</v>
      </c>
      <c r="E2018" s="189" t="s">
        <v>3</v>
      </c>
      <c r="F2018" s="190" t="s">
        <v>159</v>
      </c>
      <c r="H2018" s="191">
        <v>128</v>
      </c>
      <c r="I2018" s="192"/>
      <c r="L2018" s="187"/>
      <c r="M2018" s="193"/>
      <c r="N2018" s="194"/>
      <c r="O2018" s="194"/>
      <c r="P2018" s="194"/>
      <c r="Q2018" s="194"/>
      <c r="R2018" s="194"/>
      <c r="S2018" s="194"/>
      <c r="T2018" s="195"/>
      <c r="AT2018" s="196" t="s">
        <v>154</v>
      </c>
      <c r="AU2018" s="196" t="s">
        <v>152</v>
      </c>
      <c r="AV2018" s="13" t="s">
        <v>151</v>
      </c>
      <c r="AW2018" s="13" t="s">
        <v>36</v>
      </c>
      <c r="AX2018" s="13" t="s">
        <v>23</v>
      </c>
      <c r="AY2018" s="196" t="s">
        <v>143</v>
      </c>
    </row>
    <row r="2019" spans="2:65" s="1" customFormat="1" ht="22.5" customHeight="1" x14ac:dyDescent="0.3">
      <c r="B2019" s="158"/>
      <c r="C2019" s="159" t="s">
        <v>2870</v>
      </c>
      <c r="D2019" s="159" t="s">
        <v>146</v>
      </c>
      <c r="E2019" s="160" t="s">
        <v>2871</v>
      </c>
      <c r="F2019" s="161" t="s">
        <v>2872</v>
      </c>
      <c r="G2019" s="162" t="s">
        <v>173</v>
      </c>
      <c r="H2019" s="163">
        <v>2.57</v>
      </c>
      <c r="I2019" s="322">
        <v>0</v>
      </c>
      <c r="J2019" s="164">
        <f>ROUND(I2019*H2019,2)</f>
        <v>0</v>
      </c>
      <c r="K2019" s="161" t="s">
        <v>150</v>
      </c>
      <c r="L2019" s="34"/>
      <c r="M2019" s="165" t="s">
        <v>3</v>
      </c>
      <c r="N2019" s="166" t="s">
        <v>44</v>
      </c>
      <c r="O2019" s="35"/>
      <c r="P2019" s="167">
        <f>O2019*H2019</f>
        <v>0</v>
      </c>
      <c r="Q2019" s="167">
        <v>0</v>
      </c>
      <c r="R2019" s="167">
        <f>Q2019*H2019</f>
        <v>0</v>
      </c>
      <c r="S2019" s="167">
        <v>0</v>
      </c>
      <c r="T2019" s="168">
        <f>S2019*H2019</f>
        <v>0</v>
      </c>
      <c r="AR2019" s="18" t="s">
        <v>247</v>
      </c>
      <c r="AT2019" s="18" t="s">
        <v>146</v>
      </c>
      <c r="AU2019" s="18" t="s">
        <v>152</v>
      </c>
      <c r="AY2019" s="18" t="s">
        <v>143</v>
      </c>
      <c r="BE2019" s="169">
        <f>IF(N2019="základní",J2019,0)</f>
        <v>0</v>
      </c>
      <c r="BF2019" s="169">
        <f>IF(N2019="snížená",J2019,0)</f>
        <v>0</v>
      </c>
      <c r="BG2019" s="169">
        <f>IF(N2019="zákl. přenesená",J2019,0)</f>
        <v>0</v>
      </c>
      <c r="BH2019" s="169">
        <f>IF(N2019="sníž. přenesená",J2019,0)</f>
        <v>0</v>
      </c>
      <c r="BI2019" s="169">
        <f>IF(N2019="nulová",J2019,0)</f>
        <v>0</v>
      </c>
      <c r="BJ2019" s="18" t="s">
        <v>152</v>
      </c>
      <c r="BK2019" s="169">
        <f>ROUND(I2019*H2019,2)</f>
        <v>0</v>
      </c>
      <c r="BL2019" s="18" t="s">
        <v>247</v>
      </c>
      <c r="BM2019" s="18" t="s">
        <v>2873</v>
      </c>
    </row>
    <row r="2020" spans="2:65" s="10" customFormat="1" ht="29.85" customHeight="1" x14ac:dyDescent="0.3">
      <c r="B2020" s="144"/>
      <c r="D2020" s="155" t="s">
        <v>71</v>
      </c>
      <c r="E2020" s="156" t="s">
        <v>2874</v>
      </c>
      <c r="F2020" s="156" t="s">
        <v>2875</v>
      </c>
      <c r="I2020" s="147"/>
      <c r="J2020" s="157">
        <f>BK2020</f>
        <v>0</v>
      </c>
      <c r="L2020" s="144"/>
      <c r="M2020" s="149"/>
      <c r="N2020" s="150"/>
      <c r="O2020" s="150"/>
      <c r="P2020" s="151">
        <f>SUM(P2021:P2034)</f>
        <v>0</v>
      </c>
      <c r="Q2020" s="150"/>
      <c r="R2020" s="151">
        <f>SUM(R2021:R2034)</f>
        <v>7.8097600000000007E-3</v>
      </c>
      <c r="S2020" s="150"/>
      <c r="T2020" s="152">
        <f>SUM(T2021:T2034)</f>
        <v>0</v>
      </c>
      <c r="AR2020" s="145" t="s">
        <v>152</v>
      </c>
      <c r="AT2020" s="153" t="s">
        <v>71</v>
      </c>
      <c r="AU2020" s="153" t="s">
        <v>23</v>
      </c>
      <c r="AY2020" s="145" t="s">
        <v>143</v>
      </c>
      <c r="BK2020" s="154">
        <f>SUM(BK2021:BK2034)</f>
        <v>0</v>
      </c>
    </row>
    <row r="2021" spans="2:65" s="1" customFormat="1" ht="22.5" customHeight="1" x14ac:dyDescent="0.3">
      <c r="B2021" s="158"/>
      <c r="C2021" s="159" t="s">
        <v>2876</v>
      </c>
      <c r="D2021" s="159" t="s">
        <v>146</v>
      </c>
      <c r="E2021" s="160" t="s">
        <v>2877</v>
      </c>
      <c r="F2021" s="161" t="s">
        <v>2878</v>
      </c>
      <c r="G2021" s="162" t="s">
        <v>149</v>
      </c>
      <c r="H2021" s="163">
        <v>13.12</v>
      </c>
      <c r="I2021" s="322">
        <v>0</v>
      </c>
      <c r="J2021" s="164">
        <f>ROUND(I2021*H2021,2)</f>
        <v>0</v>
      </c>
      <c r="K2021" s="161" t="s">
        <v>3</v>
      </c>
      <c r="L2021" s="34"/>
      <c r="M2021" s="165" t="s">
        <v>3</v>
      </c>
      <c r="N2021" s="166" t="s">
        <v>44</v>
      </c>
      <c r="O2021" s="35"/>
      <c r="P2021" s="167">
        <f>O2021*H2021</f>
        <v>0</v>
      </c>
      <c r="Q2021" s="167">
        <v>1.2999999999999999E-4</v>
      </c>
      <c r="R2021" s="167">
        <f>Q2021*H2021</f>
        <v>1.7055999999999998E-3</v>
      </c>
      <c r="S2021" s="167">
        <v>0</v>
      </c>
      <c r="T2021" s="168">
        <f>S2021*H2021</f>
        <v>0</v>
      </c>
      <c r="AR2021" s="18" t="s">
        <v>247</v>
      </c>
      <c r="AT2021" s="18" t="s">
        <v>146</v>
      </c>
      <c r="AU2021" s="18" t="s">
        <v>152</v>
      </c>
      <c r="AY2021" s="18" t="s">
        <v>143</v>
      </c>
      <c r="BE2021" s="169">
        <f>IF(N2021="základní",J2021,0)</f>
        <v>0</v>
      </c>
      <c r="BF2021" s="169">
        <f>IF(N2021="snížená",J2021,0)</f>
        <v>0</v>
      </c>
      <c r="BG2021" s="169">
        <f>IF(N2021="zákl. přenesená",J2021,0)</f>
        <v>0</v>
      </c>
      <c r="BH2021" s="169">
        <f>IF(N2021="sníž. přenesená",J2021,0)</f>
        <v>0</v>
      </c>
      <c r="BI2021" s="169">
        <f>IF(N2021="nulová",J2021,0)</f>
        <v>0</v>
      </c>
      <c r="BJ2021" s="18" t="s">
        <v>152</v>
      </c>
      <c r="BK2021" s="169">
        <f>ROUND(I2021*H2021,2)</f>
        <v>0</v>
      </c>
      <c r="BL2021" s="18" t="s">
        <v>247</v>
      </c>
      <c r="BM2021" s="18" t="s">
        <v>2879</v>
      </c>
    </row>
    <row r="2022" spans="2:65" s="11" customFormat="1" x14ac:dyDescent="0.3">
      <c r="B2022" s="170"/>
      <c r="D2022" s="171" t="s">
        <v>154</v>
      </c>
      <c r="E2022" s="172" t="s">
        <v>3</v>
      </c>
      <c r="F2022" s="173" t="s">
        <v>2880</v>
      </c>
      <c r="H2022" s="174" t="s">
        <v>3</v>
      </c>
      <c r="I2022" s="175"/>
      <c r="L2022" s="170"/>
      <c r="M2022" s="176"/>
      <c r="N2022" s="177"/>
      <c r="O2022" s="177"/>
      <c r="P2022" s="177"/>
      <c r="Q2022" s="177"/>
      <c r="R2022" s="177"/>
      <c r="S2022" s="177"/>
      <c r="T2022" s="178"/>
      <c r="AT2022" s="174" t="s">
        <v>154</v>
      </c>
      <c r="AU2022" s="174" t="s">
        <v>152</v>
      </c>
      <c r="AV2022" s="11" t="s">
        <v>23</v>
      </c>
      <c r="AW2022" s="11" t="s">
        <v>36</v>
      </c>
      <c r="AX2022" s="11" t="s">
        <v>72</v>
      </c>
      <c r="AY2022" s="174" t="s">
        <v>143</v>
      </c>
    </row>
    <row r="2023" spans="2:65" s="12" customFormat="1" x14ac:dyDescent="0.3">
      <c r="B2023" s="179"/>
      <c r="D2023" s="188" t="s">
        <v>154</v>
      </c>
      <c r="E2023" s="197" t="s">
        <v>3</v>
      </c>
      <c r="F2023" s="198" t="s">
        <v>2881</v>
      </c>
      <c r="H2023" s="199">
        <v>13.12</v>
      </c>
      <c r="I2023" s="183"/>
      <c r="L2023" s="179"/>
      <c r="M2023" s="184"/>
      <c r="N2023" s="185"/>
      <c r="O2023" s="185"/>
      <c r="P2023" s="185"/>
      <c r="Q2023" s="185"/>
      <c r="R2023" s="185"/>
      <c r="S2023" s="185"/>
      <c r="T2023" s="186"/>
      <c r="AT2023" s="180" t="s">
        <v>154</v>
      </c>
      <c r="AU2023" s="180" t="s">
        <v>152</v>
      </c>
      <c r="AV2023" s="12" t="s">
        <v>152</v>
      </c>
      <c r="AW2023" s="12" t="s">
        <v>36</v>
      </c>
      <c r="AX2023" s="12" t="s">
        <v>23</v>
      </c>
      <c r="AY2023" s="180" t="s">
        <v>143</v>
      </c>
    </row>
    <row r="2024" spans="2:65" s="1" customFormat="1" ht="31.5" customHeight="1" x14ac:dyDescent="0.3">
      <c r="B2024" s="158"/>
      <c r="C2024" s="159" t="s">
        <v>2882</v>
      </c>
      <c r="D2024" s="159" t="s">
        <v>146</v>
      </c>
      <c r="E2024" s="160" t="s">
        <v>2883</v>
      </c>
      <c r="F2024" s="161" t="s">
        <v>2884</v>
      </c>
      <c r="G2024" s="162" t="s">
        <v>149</v>
      </c>
      <c r="H2024" s="163">
        <v>4.032</v>
      </c>
      <c r="I2024" s="322">
        <v>0</v>
      </c>
      <c r="J2024" s="164">
        <f>ROUND(I2024*H2024,2)</f>
        <v>0</v>
      </c>
      <c r="K2024" s="161" t="s">
        <v>3</v>
      </c>
      <c r="L2024" s="34"/>
      <c r="M2024" s="165" t="s">
        <v>3</v>
      </c>
      <c r="N2024" s="166" t="s">
        <v>44</v>
      </c>
      <c r="O2024" s="35"/>
      <c r="P2024" s="167">
        <f>O2024*H2024</f>
        <v>0</v>
      </c>
      <c r="Q2024" s="167">
        <v>1.2999999999999999E-4</v>
      </c>
      <c r="R2024" s="167">
        <f>Q2024*H2024</f>
        <v>5.2415999999999997E-4</v>
      </c>
      <c r="S2024" s="167">
        <v>0</v>
      </c>
      <c r="T2024" s="168">
        <f>S2024*H2024</f>
        <v>0</v>
      </c>
      <c r="AR2024" s="18" t="s">
        <v>247</v>
      </c>
      <c r="AT2024" s="18" t="s">
        <v>146</v>
      </c>
      <c r="AU2024" s="18" t="s">
        <v>152</v>
      </c>
      <c r="AY2024" s="18" t="s">
        <v>143</v>
      </c>
      <c r="BE2024" s="169">
        <f>IF(N2024="základní",J2024,0)</f>
        <v>0</v>
      </c>
      <c r="BF2024" s="169">
        <f>IF(N2024="snížená",J2024,0)</f>
        <v>0</v>
      </c>
      <c r="BG2024" s="169">
        <f>IF(N2024="zákl. přenesená",J2024,0)</f>
        <v>0</v>
      </c>
      <c r="BH2024" s="169">
        <f>IF(N2024="sníž. přenesená",J2024,0)</f>
        <v>0</v>
      </c>
      <c r="BI2024" s="169">
        <f>IF(N2024="nulová",J2024,0)</f>
        <v>0</v>
      </c>
      <c r="BJ2024" s="18" t="s">
        <v>152</v>
      </c>
      <c r="BK2024" s="169">
        <f>ROUND(I2024*H2024,2)</f>
        <v>0</v>
      </c>
      <c r="BL2024" s="18" t="s">
        <v>247</v>
      </c>
      <c r="BM2024" s="18" t="s">
        <v>2885</v>
      </c>
    </row>
    <row r="2025" spans="2:65" s="11" customFormat="1" x14ac:dyDescent="0.3">
      <c r="B2025" s="170"/>
      <c r="D2025" s="171" t="s">
        <v>154</v>
      </c>
      <c r="E2025" s="172" t="s">
        <v>3</v>
      </c>
      <c r="F2025" s="173" t="s">
        <v>2886</v>
      </c>
      <c r="H2025" s="174" t="s">
        <v>3</v>
      </c>
      <c r="I2025" s="175"/>
      <c r="L2025" s="170"/>
      <c r="M2025" s="176"/>
      <c r="N2025" s="177"/>
      <c r="O2025" s="177"/>
      <c r="P2025" s="177"/>
      <c r="Q2025" s="177"/>
      <c r="R2025" s="177"/>
      <c r="S2025" s="177"/>
      <c r="T2025" s="178"/>
      <c r="AT2025" s="174" t="s">
        <v>154</v>
      </c>
      <c r="AU2025" s="174" t="s">
        <v>152</v>
      </c>
      <c r="AV2025" s="11" t="s">
        <v>23</v>
      </c>
      <c r="AW2025" s="11" t="s">
        <v>36</v>
      </c>
      <c r="AX2025" s="11" t="s">
        <v>72</v>
      </c>
      <c r="AY2025" s="174" t="s">
        <v>143</v>
      </c>
    </row>
    <row r="2026" spans="2:65" s="12" customFormat="1" x14ac:dyDescent="0.3">
      <c r="B2026" s="179"/>
      <c r="D2026" s="188" t="s">
        <v>154</v>
      </c>
      <c r="E2026" s="197" t="s">
        <v>3</v>
      </c>
      <c r="F2026" s="198" t="s">
        <v>2887</v>
      </c>
      <c r="H2026" s="199">
        <v>4.032</v>
      </c>
      <c r="I2026" s="183"/>
      <c r="L2026" s="179"/>
      <c r="M2026" s="184"/>
      <c r="N2026" s="185"/>
      <c r="O2026" s="185"/>
      <c r="P2026" s="185"/>
      <c r="Q2026" s="185"/>
      <c r="R2026" s="185"/>
      <c r="S2026" s="185"/>
      <c r="T2026" s="186"/>
      <c r="AT2026" s="180" t="s">
        <v>154</v>
      </c>
      <c r="AU2026" s="180" t="s">
        <v>152</v>
      </c>
      <c r="AV2026" s="12" t="s">
        <v>152</v>
      </c>
      <c r="AW2026" s="12" t="s">
        <v>36</v>
      </c>
      <c r="AX2026" s="12" t="s">
        <v>23</v>
      </c>
      <c r="AY2026" s="180" t="s">
        <v>143</v>
      </c>
    </row>
    <row r="2027" spans="2:65" s="1" customFormat="1" ht="22.5" customHeight="1" x14ac:dyDescent="0.3">
      <c r="B2027" s="158"/>
      <c r="C2027" s="159" t="s">
        <v>2888</v>
      </c>
      <c r="D2027" s="159" t="s">
        <v>146</v>
      </c>
      <c r="E2027" s="160" t="s">
        <v>2889</v>
      </c>
      <c r="F2027" s="161" t="s">
        <v>2890</v>
      </c>
      <c r="G2027" s="162" t="s">
        <v>149</v>
      </c>
      <c r="H2027" s="163">
        <v>15.5</v>
      </c>
      <c r="I2027" s="322">
        <v>0</v>
      </c>
      <c r="J2027" s="164">
        <f>ROUND(I2027*H2027,2)</f>
        <v>0</v>
      </c>
      <c r="K2027" s="161" t="s">
        <v>150</v>
      </c>
      <c r="L2027" s="34"/>
      <c r="M2027" s="165" t="s">
        <v>3</v>
      </c>
      <c r="N2027" s="166" t="s">
        <v>44</v>
      </c>
      <c r="O2027" s="35"/>
      <c r="P2027" s="167">
        <f>O2027*H2027</f>
        <v>0</v>
      </c>
      <c r="Q2027" s="167">
        <v>3.4000000000000002E-4</v>
      </c>
      <c r="R2027" s="167">
        <f>Q2027*H2027</f>
        <v>5.2700000000000004E-3</v>
      </c>
      <c r="S2027" s="167">
        <v>0</v>
      </c>
      <c r="T2027" s="168">
        <f>S2027*H2027</f>
        <v>0</v>
      </c>
      <c r="AR2027" s="18" t="s">
        <v>247</v>
      </c>
      <c r="AT2027" s="18" t="s">
        <v>146</v>
      </c>
      <c r="AU2027" s="18" t="s">
        <v>152</v>
      </c>
      <c r="AY2027" s="18" t="s">
        <v>143</v>
      </c>
      <c r="BE2027" s="169">
        <f>IF(N2027="základní",J2027,0)</f>
        <v>0</v>
      </c>
      <c r="BF2027" s="169">
        <f>IF(N2027="snížená",J2027,0)</f>
        <v>0</v>
      </c>
      <c r="BG2027" s="169">
        <f>IF(N2027="zákl. přenesená",J2027,0)</f>
        <v>0</v>
      </c>
      <c r="BH2027" s="169">
        <f>IF(N2027="sníž. přenesená",J2027,0)</f>
        <v>0</v>
      </c>
      <c r="BI2027" s="169">
        <f>IF(N2027="nulová",J2027,0)</f>
        <v>0</v>
      </c>
      <c r="BJ2027" s="18" t="s">
        <v>152</v>
      </c>
      <c r="BK2027" s="169">
        <f>ROUND(I2027*H2027,2)</f>
        <v>0</v>
      </c>
      <c r="BL2027" s="18" t="s">
        <v>247</v>
      </c>
      <c r="BM2027" s="18" t="s">
        <v>2891</v>
      </c>
    </row>
    <row r="2028" spans="2:65" s="11" customFormat="1" x14ac:dyDescent="0.3">
      <c r="B2028" s="170"/>
      <c r="D2028" s="171" t="s">
        <v>154</v>
      </c>
      <c r="E2028" s="172" t="s">
        <v>3</v>
      </c>
      <c r="F2028" s="173" t="s">
        <v>2892</v>
      </c>
      <c r="H2028" s="174" t="s">
        <v>3</v>
      </c>
      <c r="I2028" s="175"/>
      <c r="L2028" s="170"/>
      <c r="M2028" s="176"/>
      <c r="N2028" s="177"/>
      <c r="O2028" s="177"/>
      <c r="P2028" s="177"/>
      <c r="Q2028" s="177"/>
      <c r="R2028" s="177"/>
      <c r="S2028" s="177"/>
      <c r="T2028" s="178"/>
      <c r="AT2028" s="174" t="s">
        <v>154</v>
      </c>
      <c r="AU2028" s="174" t="s">
        <v>152</v>
      </c>
      <c r="AV2028" s="11" t="s">
        <v>23</v>
      </c>
      <c r="AW2028" s="11" t="s">
        <v>36</v>
      </c>
      <c r="AX2028" s="11" t="s">
        <v>72</v>
      </c>
      <c r="AY2028" s="174" t="s">
        <v>143</v>
      </c>
    </row>
    <row r="2029" spans="2:65" s="12" customFormat="1" x14ac:dyDescent="0.3">
      <c r="B2029" s="179"/>
      <c r="D2029" s="171" t="s">
        <v>154</v>
      </c>
      <c r="E2029" s="180" t="s">
        <v>3</v>
      </c>
      <c r="F2029" s="181" t="s">
        <v>2893</v>
      </c>
      <c r="H2029" s="182">
        <v>9.702</v>
      </c>
      <c r="I2029" s="183"/>
      <c r="L2029" s="179"/>
      <c r="M2029" s="184"/>
      <c r="N2029" s="185"/>
      <c r="O2029" s="185"/>
      <c r="P2029" s="185"/>
      <c r="Q2029" s="185"/>
      <c r="R2029" s="185"/>
      <c r="S2029" s="185"/>
      <c r="T2029" s="186"/>
      <c r="AT2029" s="180" t="s">
        <v>154</v>
      </c>
      <c r="AU2029" s="180" t="s">
        <v>152</v>
      </c>
      <c r="AV2029" s="12" t="s">
        <v>152</v>
      </c>
      <c r="AW2029" s="12" t="s">
        <v>36</v>
      </c>
      <c r="AX2029" s="12" t="s">
        <v>72</v>
      </c>
      <c r="AY2029" s="180" t="s">
        <v>143</v>
      </c>
    </row>
    <row r="2030" spans="2:65" s="12" customFormat="1" x14ac:dyDescent="0.3">
      <c r="B2030" s="179"/>
      <c r="D2030" s="171" t="s">
        <v>154</v>
      </c>
      <c r="E2030" s="180" t="s">
        <v>3</v>
      </c>
      <c r="F2030" s="181" t="s">
        <v>2894</v>
      </c>
      <c r="H2030" s="182">
        <v>4.32</v>
      </c>
      <c r="I2030" s="183"/>
      <c r="L2030" s="179"/>
      <c r="M2030" s="184"/>
      <c r="N2030" s="185"/>
      <c r="O2030" s="185"/>
      <c r="P2030" s="185"/>
      <c r="Q2030" s="185"/>
      <c r="R2030" s="185"/>
      <c r="S2030" s="185"/>
      <c r="T2030" s="186"/>
      <c r="AT2030" s="180" t="s">
        <v>154</v>
      </c>
      <c r="AU2030" s="180" t="s">
        <v>152</v>
      </c>
      <c r="AV2030" s="12" t="s">
        <v>152</v>
      </c>
      <c r="AW2030" s="12" t="s">
        <v>36</v>
      </c>
      <c r="AX2030" s="12" t="s">
        <v>72</v>
      </c>
      <c r="AY2030" s="180" t="s">
        <v>143</v>
      </c>
    </row>
    <row r="2031" spans="2:65" s="12" customFormat="1" x14ac:dyDescent="0.3">
      <c r="B2031" s="179"/>
      <c r="D2031" s="171" t="s">
        <v>154</v>
      </c>
      <c r="E2031" s="180" t="s">
        <v>3</v>
      </c>
      <c r="F2031" s="181" t="s">
        <v>2895</v>
      </c>
      <c r="H2031" s="182">
        <v>1.478</v>
      </c>
      <c r="I2031" s="183"/>
      <c r="L2031" s="179"/>
      <c r="M2031" s="184"/>
      <c r="N2031" s="185"/>
      <c r="O2031" s="185"/>
      <c r="P2031" s="185"/>
      <c r="Q2031" s="185"/>
      <c r="R2031" s="185"/>
      <c r="S2031" s="185"/>
      <c r="T2031" s="186"/>
      <c r="AT2031" s="180" t="s">
        <v>154</v>
      </c>
      <c r="AU2031" s="180" t="s">
        <v>152</v>
      </c>
      <c r="AV2031" s="12" t="s">
        <v>152</v>
      </c>
      <c r="AW2031" s="12" t="s">
        <v>36</v>
      </c>
      <c r="AX2031" s="12" t="s">
        <v>72</v>
      </c>
      <c r="AY2031" s="180" t="s">
        <v>143</v>
      </c>
    </row>
    <row r="2032" spans="2:65" s="13" customFormat="1" x14ac:dyDescent="0.3">
      <c r="B2032" s="187"/>
      <c r="D2032" s="188" t="s">
        <v>154</v>
      </c>
      <c r="E2032" s="189" t="s">
        <v>3</v>
      </c>
      <c r="F2032" s="190" t="s">
        <v>159</v>
      </c>
      <c r="H2032" s="191">
        <v>15.5</v>
      </c>
      <c r="I2032" s="192"/>
      <c r="L2032" s="187"/>
      <c r="M2032" s="193"/>
      <c r="N2032" s="194"/>
      <c r="O2032" s="194"/>
      <c r="P2032" s="194"/>
      <c r="Q2032" s="194"/>
      <c r="R2032" s="194"/>
      <c r="S2032" s="194"/>
      <c r="T2032" s="195"/>
      <c r="AT2032" s="196" t="s">
        <v>154</v>
      </c>
      <c r="AU2032" s="196" t="s">
        <v>152</v>
      </c>
      <c r="AV2032" s="13" t="s">
        <v>151</v>
      </c>
      <c r="AW2032" s="13" t="s">
        <v>36</v>
      </c>
      <c r="AX2032" s="13" t="s">
        <v>23</v>
      </c>
      <c r="AY2032" s="196" t="s">
        <v>143</v>
      </c>
    </row>
    <row r="2033" spans="2:65" s="1" customFormat="1" ht="22.5" customHeight="1" x14ac:dyDescent="0.3">
      <c r="B2033" s="158"/>
      <c r="C2033" s="159" t="s">
        <v>2896</v>
      </c>
      <c r="D2033" s="159" t="s">
        <v>146</v>
      </c>
      <c r="E2033" s="160" t="s">
        <v>2897</v>
      </c>
      <c r="F2033" s="161" t="s">
        <v>2898</v>
      </c>
      <c r="G2033" s="162" t="s">
        <v>149</v>
      </c>
      <c r="H2033" s="163">
        <v>15.5</v>
      </c>
      <c r="I2033" s="322">
        <v>0</v>
      </c>
      <c r="J2033" s="164">
        <f>ROUND(I2033*H2033,2)</f>
        <v>0</v>
      </c>
      <c r="K2033" s="161" t="s">
        <v>150</v>
      </c>
      <c r="L2033" s="34"/>
      <c r="M2033" s="165" t="s">
        <v>3</v>
      </c>
      <c r="N2033" s="166" t="s">
        <v>44</v>
      </c>
      <c r="O2033" s="35"/>
      <c r="P2033" s="167">
        <f>O2033*H2033</f>
        <v>0</v>
      </c>
      <c r="Q2033" s="167">
        <v>2.0000000000000002E-5</v>
      </c>
      <c r="R2033" s="167">
        <f>Q2033*H2033</f>
        <v>3.1E-4</v>
      </c>
      <c r="S2033" s="167">
        <v>0</v>
      </c>
      <c r="T2033" s="168">
        <f>S2033*H2033</f>
        <v>0</v>
      </c>
      <c r="AR2033" s="18" t="s">
        <v>247</v>
      </c>
      <c r="AT2033" s="18" t="s">
        <v>146</v>
      </c>
      <c r="AU2033" s="18" t="s">
        <v>152</v>
      </c>
      <c r="AY2033" s="18" t="s">
        <v>143</v>
      </c>
      <c r="BE2033" s="169">
        <f>IF(N2033="základní",J2033,0)</f>
        <v>0</v>
      </c>
      <c r="BF2033" s="169">
        <f>IF(N2033="snížená",J2033,0)</f>
        <v>0</v>
      </c>
      <c r="BG2033" s="169">
        <f>IF(N2033="zákl. přenesená",J2033,0)</f>
        <v>0</v>
      </c>
      <c r="BH2033" s="169">
        <f>IF(N2033="sníž. přenesená",J2033,0)</f>
        <v>0</v>
      </c>
      <c r="BI2033" s="169">
        <f>IF(N2033="nulová",J2033,0)</f>
        <v>0</v>
      </c>
      <c r="BJ2033" s="18" t="s">
        <v>152</v>
      </c>
      <c r="BK2033" s="169">
        <f>ROUND(I2033*H2033,2)</f>
        <v>0</v>
      </c>
      <c r="BL2033" s="18" t="s">
        <v>247</v>
      </c>
      <c r="BM2033" s="18" t="s">
        <v>2899</v>
      </c>
    </row>
    <row r="2034" spans="2:65" s="1" customFormat="1" ht="22.5" customHeight="1" x14ac:dyDescent="0.3">
      <c r="B2034" s="158"/>
      <c r="C2034" s="159" t="s">
        <v>2900</v>
      </c>
      <c r="D2034" s="159" t="s">
        <v>146</v>
      </c>
      <c r="E2034" s="160" t="s">
        <v>2901</v>
      </c>
      <c r="F2034" s="161" t="s">
        <v>2902</v>
      </c>
      <c r="G2034" s="162" t="s">
        <v>149</v>
      </c>
      <c r="H2034" s="163">
        <v>15.5</v>
      </c>
      <c r="I2034" s="322">
        <v>0</v>
      </c>
      <c r="J2034" s="164">
        <f>ROUND(I2034*H2034,2)</f>
        <v>0</v>
      </c>
      <c r="K2034" s="161" t="s">
        <v>150</v>
      </c>
      <c r="L2034" s="34"/>
      <c r="M2034" s="165" t="s">
        <v>3</v>
      </c>
      <c r="N2034" s="166" t="s">
        <v>44</v>
      </c>
      <c r="O2034" s="35"/>
      <c r="P2034" s="167">
        <f>O2034*H2034</f>
        <v>0</v>
      </c>
      <c r="Q2034" s="167">
        <v>0</v>
      </c>
      <c r="R2034" s="167">
        <f>Q2034*H2034</f>
        <v>0</v>
      </c>
      <c r="S2034" s="167">
        <v>0</v>
      </c>
      <c r="T2034" s="168">
        <f>S2034*H2034</f>
        <v>0</v>
      </c>
      <c r="AR2034" s="18" t="s">
        <v>247</v>
      </c>
      <c r="AT2034" s="18" t="s">
        <v>146</v>
      </c>
      <c r="AU2034" s="18" t="s">
        <v>152</v>
      </c>
      <c r="AY2034" s="18" t="s">
        <v>143</v>
      </c>
      <c r="BE2034" s="169">
        <f>IF(N2034="základní",J2034,0)</f>
        <v>0</v>
      </c>
      <c r="BF2034" s="169">
        <f>IF(N2034="snížená",J2034,0)</f>
        <v>0</v>
      </c>
      <c r="BG2034" s="169">
        <f>IF(N2034="zákl. přenesená",J2034,0)</f>
        <v>0</v>
      </c>
      <c r="BH2034" s="169">
        <f>IF(N2034="sníž. přenesená",J2034,0)</f>
        <v>0</v>
      </c>
      <c r="BI2034" s="169">
        <f>IF(N2034="nulová",J2034,0)</f>
        <v>0</v>
      </c>
      <c r="BJ2034" s="18" t="s">
        <v>152</v>
      </c>
      <c r="BK2034" s="169">
        <f>ROUND(I2034*H2034,2)</f>
        <v>0</v>
      </c>
      <c r="BL2034" s="18" t="s">
        <v>247</v>
      </c>
      <c r="BM2034" s="18" t="s">
        <v>2903</v>
      </c>
    </row>
    <row r="2035" spans="2:65" s="10" customFormat="1" ht="29.85" customHeight="1" x14ac:dyDescent="0.3">
      <c r="B2035" s="144"/>
      <c r="D2035" s="155" t="s">
        <v>71</v>
      </c>
      <c r="E2035" s="156" t="s">
        <v>2904</v>
      </c>
      <c r="F2035" s="156" t="s">
        <v>2905</v>
      </c>
      <c r="I2035" s="147"/>
      <c r="J2035" s="157">
        <f>BK2035</f>
        <v>0</v>
      </c>
      <c r="L2035" s="144"/>
      <c r="M2035" s="149"/>
      <c r="N2035" s="150"/>
      <c r="O2035" s="150"/>
      <c r="P2035" s="151">
        <f>SUM(P2036:P2071)</f>
        <v>0</v>
      </c>
      <c r="Q2035" s="150"/>
      <c r="R2035" s="151">
        <f>SUM(R2036:R2071)</f>
        <v>0.58568739999999997</v>
      </c>
      <c r="S2035" s="150"/>
      <c r="T2035" s="152">
        <f>SUM(T2036:T2071)</f>
        <v>0</v>
      </c>
      <c r="AR2035" s="145" t="s">
        <v>152</v>
      </c>
      <c r="AT2035" s="153" t="s">
        <v>71</v>
      </c>
      <c r="AU2035" s="153" t="s">
        <v>23</v>
      </c>
      <c r="AY2035" s="145" t="s">
        <v>143</v>
      </c>
      <c r="BK2035" s="154">
        <f>SUM(BK2036:BK2071)</f>
        <v>0</v>
      </c>
    </row>
    <row r="2036" spans="2:65" s="1" customFormat="1" ht="31.5" customHeight="1" x14ac:dyDescent="0.3">
      <c r="B2036" s="158"/>
      <c r="C2036" s="159" t="s">
        <v>2906</v>
      </c>
      <c r="D2036" s="159" t="s">
        <v>146</v>
      </c>
      <c r="E2036" s="160" t="s">
        <v>2907</v>
      </c>
      <c r="F2036" s="161" t="s">
        <v>2908</v>
      </c>
      <c r="G2036" s="162" t="s">
        <v>149</v>
      </c>
      <c r="H2036" s="163">
        <v>63</v>
      </c>
      <c r="I2036" s="322">
        <v>0</v>
      </c>
      <c r="J2036" s="164">
        <f>ROUND(I2036*H2036,2)</f>
        <v>0</v>
      </c>
      <c r="K2036" s="161" t="s">
        <v>150</v>
      </c>
      <c r="L2036" s="34"/>
      <c r="M2036" s="165" t="s">
        <v>3</v>
      </c>
      <c r="N2036" s="166" t="s">
        <v>44</v>
      </c>
      <c r="O2036" s="35"/>
      <c r="P2036" s="167">
        <f>O2036*H2036</f>
        <v>0</v>
      </c>
      <c r="Q2036" s="167">
        <v>2.9E-4</v>
      </c>
      <c r="R2036" s="167">
        <f>Q2036*H2036</f>
        <v>1.8270000000000002E-2</v>
      </c>
      <c r="S2036" s="167">
        <v>0</v>
      </c>
      <c r="T2036" s="168">
        <f>S2036*H2036</f>
        <v>0</v>
      </c>
      <c r="AR2036" s="18" t="s">
        <v>247</v>
      </c>
      <c r="AT2036" s="18" t="s">
        <v>146</v>
      </c>
      <c r="AU2036" s="18" t="s">
        <v>152</v>
      </c>
      <c r="AY2036" s="18" t="s">
        <v>143</v>
      </c>
      <c r="BE2036" s="169">
        <f>IF(N2036="základní",J2036,0)</f>
        <v>0</v>
      </c>
      <c r="BF2036" s="169">
        <f>IF(N2036="snížená",J2036,0)</f>
        <v>0</v>
      </c>
      <c r="BG2036" s="169">
        <f>IF(N2036="zákl. přenesená",J2036,0)</f>
        <v>0</v>
      </c>
      <c r="BH2036" s="169">
        <f>IF(N2036="sníž. přenesená",J2036,0)</f>
        <v>0</v>
      </c>
      <c r="BI2036" s="169">
        <f>IF(N2036="nulová",J2036,0)</f>
        <v>0</v>
      </c>
      <c r="BJ2036" s="18" t="s">
        <v>152</v>
      </c>
      <c r="BK2036" s="169">
        <f>ROUND(I2036*H2036,2)</f>
        <v>0</v>
      </c>
      <c r="BL2036" s="18" t="s">
        <v>247</v>
      </c>
      <c r="BM2036" s="18" t="s">
        <v>2909</v>
      </c>
    </row>
    <row r="2037" spans="2:65" s="11" customFormat="1" x14ac:dyDescent="0.3">
      <c r="B2037" s="170"/>
      <c r="D2037" s="171" t="s">
        <v>154</v>
      </c>
      <c r="E2037" s="172" t="s">
        <v>3</v>
      </c>
      <c r="F2037" s="173" t="s">
        <v>2910</v>
      </c>
      <c r="H2037" s="174" t="s">
        <v>3</v>
      </c>
      <c r="I2037" s="175"/>
      <c r="L2037" s="170"/>
      <c r="M2037" s="176"/>
      <c r="N2037" s="177"/>
      <c r="O2037" s="177"/>
      <c r="P2037" s="177"/>
      <c r="Q2037" s="177"/>
      <c r="R2037" s="177"/>
      <c r="S2037" s="177"/>
      <c r="T2037" s="178"/>
      <c r="AT2037" s="174" t="s">
        <v>154</v>
      </c>
      <c r="AU2037" s="174" t="s">
        <v>152</v>
      </c>
      <c r="AV2037" s="11" t="s">
        <v>23</v>
      </c>
      <c r="AW2037" s="11" t="s">
        <v>36</v>
      </c>
      <c r="AX2037" s="11" t="s">
        <v>72</v>
      </c>
      <c r="AY2037" s="174" t="s">
        <v>143</v>
      </c>
    </row>
    <row r="2038" spans="2:65" s="11" customFormat="1" x14ac:dyDescent="0.3">
      <c r="B2038" s="170"/>
      <c r="D2038" s="171" t="s">
        <v>154</v>
      </c>
      <c r="E2038" s="172" t="s">
        <v>3</v>
      </c>
      <c r="F2038" s="173" t="s">
        <v>2911</v>
      </c>
      <c r="H2038" s="174" t="s">
        <v>3</v>
      </c>
      <c r="I2038" s="175"/>
      <c r="L2038" s="170"/>
      <c r="M2038" s="176"/>
      <c r="N2038" s="177"/>
      <c r="O2038" s="177"/>
      <c r="P2038" s="177"/>
      <c r="Q2038" s="177"/>
      <c r="R2038" s="177"/>
      <c r="S2038" s="177"/>
      <c r="T2038" s="178"/>
      <c r="AT2038" s="174" t="s">
        <v>154</v>
      </c>
      <c r="AU2038" s="174" t="s">
        <v>152</v>
      </c>
      <c r="AV2038" s="11" t="s">
        <v>23</v>
      </c>
      <c r="AW2038" s="11" t="s">
        <v>36</v>
      </c>
      <c r="AX2038" s="11" t="s">
        <v>72</v>
      </c>
      <c r="AY2038" s="174" t="s">
        <v>143</v>
      </c>
    </row>
    <row r="2039" spans="2:65" s="12" customFormat="1" x14ac:dyDescent="0.3">
      <c r="B2039" s="179"/>
      <c r="D2039" s="171" t="s">
        <v>154</v>
      </c>
      <c r="E2039" s="180" t="s">
        <v>3</v>
      </c>
      <c r="F2039" s="181" t="s">
        <v>2912</v>
      </c>
      <c r="H2039" s="182">
        <v>14.58</v>
      </c>
      <c r="I2039" s="183"/>
      <c r="L2039" s="179"/>
      <c r="M2039" s="184"/>
      <c r="N2039" s="185"/>
      <c r="O2039" s="185"/>
      <c r="P2039" s="185"/>
      <c r="Q2039" s="185"/>
      <c r="R2039" s="185"/>
      <c r="S2039" s="185"/>
      <c r="T2039" s="186"/>
      <c r="AT2039" s="180" t="s">
        <v>154</v>
      </c>
      <c r="AU2039" s="180" t="s">
        <v>152</v>
      </c>
      <c r="AV2039" s="12" t="s">
        <v>152</v>
      </c>
      <c r="AW2039" s="12" t="s">
        <v>36</v>
      </c>
      <c r="AX2039" s="12" t="s">
        <v>72</v>
      </c>
      <c r="AY2039" s="180" t="s">
        <v>143</v>
      </c>
    </row>
    <row r="2040" spans="2:65" s="11" customFormat="1" x14ac:dyDescent="0.3">
      <c r="B2040" s="170"/>
      <c r="D2040" s="171" t="s">
        <v>154</v>
      </c>
      <c r="E2040" s="172" t="s">
        <v>3</v>
      </c>
      <c r="F2040" s="173" t="s">
        <v>2913</v>
      </c>
      <c r="H2040" s="174" t="s">
        <v>3</v>
      </c>
      <c r="I2040" s="175"/>
      <c r="L2040" s="170"/>
      <c r="M2040" s="176"/>
      <c r="N2040" s="177"/>
      <c r="O2040" s="177"/>
      <c r="P2040" s="177"/>
      <c r="Q2040" s="177"/>
      <c r="R2040" s="177"/>
      <c r="S2040" s="177"/>
      <c r="T2040" s="178"/>
      <c r="AT2040" s="174" t="s">
        <v>154</v>
      </c>
      <c r="AU2040" s="174" t="s">
        <v>152</v>
      </c>
      <c r="AV2040" s="11" t="s">
        <v>23</v>
      </c>
      <c r="AW2040" s="11" t="s">
        <v>36</v>
      </c>
      <c r="AX2040" s="11" t="s">
        <v>72</v>
      </c>
      <c r="AY2040" s="174" t="s">
        <v>143</v>
      </c>
    </row>
    <row r="2041" spans="2:65" s="12" customFormat="1" x14ac:dyDescent="0.3">
      <c r="B2041" s="179"/>
      <c r="D2041" s="171" t="s">
        <v>154</v>
      </c>
      <c r="E2041" s="180" t="s">
        <v>3</v>
      </c>
      <c r="F2041" s="181" t="s">
        <v>2914</v>
      </c>
      <c r="H2041" s="182">
        <v>25.2</v>
      </c>
      <c r="I2041" s="183"/>
      <c r="L2041" s="179"/>
      <c r="M2041" s="184"/>
      <c r="N2041" s="185"/>
      <c r="O2041" s="185"/>
      <c r="P2041" s="185"/>
      <c r="Q2041" s="185"/>
      <c r="R2041" s="185"/>
      <c r="S2041" s="185"/>
      <c r="T2041" s="186"/>
      <c r="AT2041" s="180" t="s">
        <v>154</v>
      </c>
      <c r="AU2041" s="180" t="s">
        <v>152</v>
      </c>
      <c r="AV2041" s="12" t="s">
        <v>152</v>
      </c>
      <c r="AW2041" s="12" t="s">
        <v>36</v>
      </c>
      <c r="AX2041" s="12" t="s">
        <v>72</v>
      </c>
      <c r="AY2041" s="180" t="s">
        <v>143</v>
      </c>
    </row>
    <row r="2042" spans="2:65" s="11" customFormat="1" x14ac:dyDescent="0.3">
      <c r="B2042" s="170"/>
      <c r="D2042" s="171" t="s">
        <v>154</v>
      </c>
      <c r="E2042" s="172" t="s">
        <v>3</v>
      </c>
      <c r="F2042" s="173" t="s">
        <v>2915</v>
      </c>
      <c r="H2042" s="174" t="s">
        <v>3</v>
      </c>
      <c r="I2042" s="175"/>
      <c r="L2042" s="170"/>
      <c r="M2042" s="176"/>
      <c r="N2042" s="177"/>
      <c r="O2042" s="177"/>
      <c r="P2042" s="177"/>
      <c r="Q2042" s="177"/>
      <c r="R2042" s="177"/>
      <c r="S2042" s="177"/>
      <c r="T2042" s="178"/>
      <c r="AT2042" s="174" t="s">
        <v>154</v>
      </c>
      <c r="AU2042" s="174" t="s">
        <v>152</v>
      </c>
      <c r="AV2042" s="11" t="s">
        <v>23</v>
      </c>
      <c r="AW2042" s="11" t="s">
        <v>36</v>
      </c>
      <c r="AX2042" s="11" t="s">
        <v>72</v>
      </c>
      <c r="AY2042" s="174" t="s">
        <v>143</v>
      </c>
    </row>
    <row r="2043" spans="2:65" s="11" customFormat="1" x14ac:dyDescent="0.3">
      <c r="B2043" s="170"/>
      <c r="D2043" s="171" t="s">
        <v>154</v>
      </c>
      <c r="E2043" s="172" t="s">
        <v>3</v>
      </c>
      <c r="F2043" s="173" t="s">
        <v>2911</v>
      </c>
      <c r="H2043" s="174" t="s">
        <v>3</v>
      </c>
      <c r="I2043" s="175"/>
      <c r="L2043" s="170"/>
      <c r="M2043" s="176"/>
      <c r="N2043" s="177"/>
      <c r="O2043" s="177"/>
      <c r="P2043" s="177"/>
      <c r="Q2043" s="177"/>
      <c r="R2043" s="177"/>
      <c r="S2043" s="177"/>
      <c r="T2043" s="178"/>
      <c r="AT2043" s="174" t="s">
        <v>154</v>
      </c>
      <c r="AU2043" s="174" t="s">
        <v>152</v>
      </c>
      <c r="AV2043" s="11" t="s">
        <v>23</v>
      </c>
      <c r="AW2043" s="11" t="s">
        <v>36</v>
      </c>
      <c r="AX2043" s="11" t="s">
        <v>72</v>
      </c>
      <c r="AY2043" s="174" t="s">
        <v>143</v>
      </c>
    </row>
    <row r="2044" spans="2:65" s="12" customFormat="1" x14ac:dyDescent="0.3">
      <c r="B2044" s="179"/>
      <c r="D2044" s="171" t="s">
        <v>154</v>
      </c>
      <c r="E2044" s="180" t="s">
        <v>3</v>
      </c>
      <c r="F2044" s="181" t="s">
        <v>2916</v>
      </c>
      <c r="H2044" s="182">
        <v>14.91</v>
      </c>
      <c r="I2044" s="183"/>
      <c r="L2044" s="179"/>
      <c r="M2044" s="184"/>
      <c r="N2044" s="185"/>
      <c r="O2044" s="185"/>
      <c r="P2044" s="185"/>
      <c r="Q2044" s="185"/>
      <c r="R2044" s="185"/>
      <c r="S2044" s="185"/>
      <c r="T2044" s="186"/>
      <c r="AT2044" s="180" t="s">
        <v>154</v>
      </c>
      <c r="AU2044" s="180" t="s">
        <v>152</v>
      </c>
      <c r="AV2044" s="12" t="s">
        <v>152</v>
      </c>
      <c r="AW2044" s="12" t="s">
        <v>36</v>
      </c>
      <c r="AX2044" s="12" t="s">
        <v>72</v>
      </c>
      <c r="AY2044" s="180" t="s">
        <v>143</v>
      </c>
    </row>
    <row r="2045" spans="2:65" s="11" customFormat="1" x14ac:dyDescent="0.3">
      <c r="B2045" s="170"/>
      <c r="D2045" s="171" t="s">
        <v>154</v>
      </c>
      <c r="E2045" s="172" t="s">
        <v>3</v>
      </c>
      <c r="F2045" s="173" t="s">
        <v>2913</v>
      </c>
      <c r="H2045" s="174" t="s">
        <v>3</v>
      </c>
      <c r="I2045" s="175"/>
      <c r="L2045" s="170"/>
      <c r="M2045" s="176"/>
      <c r="N2045" s="177"/>
      <c r="O2045" s="177"/>
      <c r="P2045" s="177"/>
      <c r="Q2045" s="177"/>
      <c r="R2045" s="177"/>
      <c r="S2045" s="177"/>
      <c r="T2045" s="178"/>
      <c r="AT2045" s="174" t="s">
        <v>154</v>
      </c>
      <c r="AU2045" s="174" t="s">
        <v>152</v>
      </c>
      <c r="AV2045" s="11" t="s">
        <v>23</v>
      </c>
      <c r="AW2045" s="11" t="s">
        <v>36</v>
      </c>
      <c r="AX2045" s="11" t="s">
        <v>72</v>
      </c>
      <c r="AY2045" s="174" t="s">
        <v>143</v>
      </c>
    </row>
    <row r="2046" spans="2:65" s="12" customFormat="1" x14ac:dyDescent="0.3">
      <c r="B2046" s="179"/>
      <c r="D2046" s="171" t="s">
        <v>154</v>
      </c>
      <c r="E2046" s="180" t="s">
        <v>3</v>
      </c>
      <c r="F2046" s="181" t="s">
        <v>2917</v>
      </c>
      <c r="H2046" s="182">
        <v>2.5</v>
      </c>
      <c r="I2046" s="183"/>
      <c r="L2046" s="179"/>
      <c r="M2046" s="184"/>
      <c r="N2046" s="185"/>
      <c r="O2046" s="185"/>
      <c r="P2046" s="185"/>
      <c r="Q2046" s="185"/>
      <c r="R2046" s="185"/>
      <c r="S2046" s="185"/>
      <c r="T2046" s="186"/>
      <c r="AT2046" s="180" t="s">
        <v>154</v>
      </c>
      <c r="AU2046" s="180" t="s">
        <v>152</v>
      </c>
      <c r="AV2046" s="12" t="s">
        <v>152</v>
      </c>
      <c r="AW2046" s="12" t="s">
        <v>36</v>
      </c>
      <c r="AX2046" s="12" t="s">
        <v>72</v>
      </c>
      <c r="AY2046" s="180" t="s">
        <v>143</v>
      </c>
    </row>
    <row r="2047" spans="2:65" s="12" customFormat="1" x14ac:dyDescent="0.3">
      <c r="B2047" s="179"/>
      <c r="D2047" s="171" t="s">
        <v>154</v>
      </c>
      <c r="E2047" s="180" t="s">
        <v>3</v>
      </c>
      <c r="F2047" s="181" t="s">
        <v>2918</v>
      </c>
      <c r="H2047" s="182">
        <v>5.81</v>
      </c>
      <c r="I2047" s="183"/>
      <c r="L2047" s="179"/>
      <c r="M2047" s="184"/>
      <c r="N2047" s="185"/>
      <c r="O2047" s="185"/>
      <c r="P2047" s="185"/>
      <c r="Q2047" s="185"/>
      <c r="R2047" s="185"/>
      <c r="S2047" s="185"/>
      <c r="T2047" s="186"/>
      <c r="AT2047" s="180" t="s">
        <v>154</v>
      </c>
      <c r="AU2047" s="180" t="s">
        <v>152</v>
      </c>
      <c r="AV2047" s="12" t="s">
        <v>152</v>
      </c>
      <c r="AW2047" s="12" t="s">
        <v>36</v>
      </c>
      <c r="AX2047" s="12" t="s">
        <v>72</v>
      </c>
      <c r="AY2047" s="180" t="s">
        <v>143</v>
      </c>
    </row>
    <row r="2048" spans="2:65" s="13" customFormat="1" x14ac:dyDescent="0.3">
      <c r="B2048" s="187"/>
      <c r="D2048" s="188" t="s">
        <v>154</v>
      </c>
      <c r="E2048" s="189" t="s">
        <v>3</v>
      </c>
      <c r="F2048" s="190" t="s">
        <v>159</v>
      </c>
      <c r="H2048" s="191">
        <v>63</v>
      </c>
      <c r="I2048" s="192"/>
      <c r="L2048" s="187"/>
      <c r="M2048" s="193"/>
      <c r="N2048" s="194"/>
      <c r="O2048" s="194"/>
      <c r="P2048" s="194"/>
      <c r="Q2048" s="194"/>
      <c r="R2048" s="194"/>
      <c r="S2048" s="194"/>
      <c r="T2048" s="195"/>
      <c r="AT2048" s="196" t="s">
        <v>154</v>
      </c>
      <c r="AU2048" s="196" t="s">
        <v>152</v>
      </c>
      <c r="AV2048" s="13" t="s">
        <v>151</v>
      </c>
      <c r="AW2048" s="13" t="s">
        <v>36</v>
      </c>
      <c r="AX2048" s="13" t="s">
        <v>23</v>
      </c>
      <c r="AY2048" s="196" t="s">
        <v>143</v>
      </c>
    </row>
    <row r="2049" spans="2:65" s="1" customFormat="1" ht="31.5" customHeight="1" x14ac:dyDescent="0.3">
      <c r="B2049" s="158"/>
      <c r="C2049" s="159" t="s">
        <v>2919</v>
      </c>
      <c r="D2049" s="159" t="s">
        <v>146</v>
      </c>
      <c r="E2049" s="160" t="s">
        <v>2920</v>
      </c>
      <c r="F2049" s="161" t="s">
        <v>2921</v>
      </c>
      <c r="G2049" s="162" t="s">
        <v>149</v>
      </c>
      <c r="H2049" s="163">
        <v>1132.06</v>
      </c>
      <c r="I2049" s="322">
        <v>0</v>
      </c>
      <c r="J2049" s="164">
        <f>ROUND(I2049*H2049,2)</f>
        <v>0</v>
      </c>
      <c r="K2049" s="161" t="s">
        <v>150</v>
      </c>
      <c r="L2049" s="34"/>
      <c r="M2049" s="165" t="s">
        <v>3</v>
      </c>
      <c r="N2049" s="166" t="s">
        <v>44</v>
      </c>
      <c r="O2049" s="35"/>
      <c r="P2049" s="167">
        <f>O2049*H2049</f>
        <v>0</v>
      </c>
      <c r="Q2049" s="167">
        <v>2.9E-4</v>
      </c>
      <c r="R2049" s="167">
        <f>Q2049*H2049</f>
        <v>0.32829739999999996</v>
      </c>
      <c r="S2049" s="167">
        <v>0</v>
      </c>
      <c r="T2049" s="168">
        <f>S2049*H2049</f>
        <v>0</v>
      </c>
      <c r="AR2049" s="18" t="s">
        <v>247</v>
      </c>
      <c r="AT2049" s="18" t="s">
        <v>146</v>
      </c>
      <c r="AU2049" s="18" t="s">
        <v>152</v>
      </c>
      <c r="AY2049" s="18" t="s">
        <v>143</v>
      </c>
      <c r="BE2049" s="169">
        <f>IF(N2049="základní",J2049,0)</f>
        <v>0</v>
      </c>
      <c r="BF2049" s="169">
        <f>IF(N2049="snížená",J2049,0)</f>
        <v>0</v>
      </c>
      <c r="BG2049" s="169">
        <f>IF(N2049="zákl. přenesená",J2049,0)</f>
        <v>0</v>
      </c>
      <c r="BH2049" s="169">
        <f>IF(N2049="sníž. přenesená",J2049,0)</f>
        <v>0</v>
      </c>
      <c r="BI2049" s="169">
        <f>IF(N2049="nulová",J2049,0)</f>
        <v>0</v>
      </c>
      <c r="BJ2049" s="18" t="s">
        <v>152</v>
      </c>
      <c r="BK2049" s="169">
        <f>ROUND(I2049*H2049,2)</f>
        <v>0</v>
      </c>
      <c r="BL2049" s="18" t="s">
        <v>247</v>
      </c>
      <c r="BM2049" s="18" t="s">
        <v>2922</v>
      </c>
    </row>
    <row r="2050" spans="2:65" s="11" customFormat="1" x14ac:dyDescent="0.3">
      <c r="B2050" s="170"/>
      <c r="D2050" s="171" t="s">
        <v>154</v>
      </c>
      <c r="E2050" s="172" t="s">
        <v>3</v>
      </c>
      <c r="F2050" s="173" t="s">
        <v>2911</v>
      </c>
      <c r="H2050" s="174" t="s">
        <v>3</v>
      </c>
      <c r="I2050" s="175"/>
      <c r="L2050" s="170"/>
      <c r="M2050" s="176"/>
      <c r="N2050" s="177"/>
      <c r="O2050" s="177"/>
      <c r="P2050" s="177"/>
      <c r="Q2050" s="177"/>
      <c r="R2050" s="177"/>
      <c r="S2050" s="177"/>
      <c r="T2050" s="178"/>
      <c r="AT2050" s="174" t="s">
        <v>154</v>
      </c>
      <c r="AU2050" s="174" t="s">
        <v>152</v>
      </c>
      <c r="AV2050" s="11" t="s">
        <v>23</v>
      </c>
      <c r="AW2050" s="11" t="s">
        <v>36</v>
      </c>
      <c r="AX2050" s="11" t="s">
        <v>72</v>
      </c>
      <c r="AY2050" s="174" t="s">
        <v>143</v>
      </c>
    </row>
    <row r="2051" spans="2:65" s="11" customFormat="1" x14ac:dyDescent="0.3">
      <c r="B2051" s="170"/>
      <c r="D2051" s="171" t="s">
        <v>154</v>
      </c>
      <c r="E2051" s="172" t="s">
        <v>3</v>
      </c>
      <c r="F2051" s="173" t="s">
        <v>2923</v>
      </c>
      <c r="H2051" s="174" t="s">
        <v>3</v>
      </c>
      <c r="I2051" s="175"/>
      <c r="L2051" s="170"/>
      <c r="M2051" s="176"/>
      <c r="N2051" s="177"/>
      <c r="O2051" s="177"/>
      <c r="P2051" s="177"/>
      <c r="Q2051" s="177"/>
      <c r="R2051" s="177"/>
      <c r="S2051" s="177"/>
      <c r="T2051" s="178"/>
      <c r="AT2051" s="174" t="s">
        <v>154</v>
      </c>
      <c r="AU2051" s="174" t="s">
        <v>152</v>
      </c>
      <c r="AV2051" s="11" t="s">
        <v>23</v>
      </c>
      <c r="AW2051" s="11" t="s">
        <v>36</v>
      </c>
      <c r="AX2051" s="11" t="s">
        <v>72</v>
      </c>
      <c r="AY2051" s="174" t="s">
        <v>143</v>
      </c>
    </row>
    <row r="2052" spans="2:65" s="12" customFormat="1" x14ac:dyDescent="0.3">
      <c r="B2052" s="179"/>
      <c r="D2052" s="171" t="s">
        <v>154</v>
      </c>
      <c r="E2052" s="180" t="s">
        <v>3</v>
      </c>
      <c r="F2052" s="181" t="s">
        <v>2924</v>
      </c>
      <c r="H2052" s="182">
        <v>99.84</v>
      </c>
      <c r="I2052" s="183"/>
      <c r="L2052" s="179"/>
      <c r="M2052" s="184"/>
      <c r="N2052" s="185"/>
      <c r="O2052" s="185"/>
      <c r="P2052" s="185"/>
      <c r="Q2052" s="185"/>
      <c r="R2052" s="185"/>
      <c r="S2052" s="185"/>
      <c r="T2052" s="186"/>
      <c r="AT2052" s="180" t="s">
        <v>154</v>
      </c>
      <c r="AU2052" s="180" t="s">
        <v>152</v>
      </c>
      <c r="AV2052" s="12" t="s">
        <v>152</v>
      </c>
      <c r="AW2052" s="12" t="s">
        <v>36</v>
      </c>
      <c r="AX2052" s="12" t="s">
        <v>72</v>
      </c>
      <c r="AY2052" s="180" t="s">
        <v>143</v>
      </c>
    </row>
    <row r="2053" spans="2:65" s="12" customFormat="1" x14ac:dyDescent="0.3">
      <c r="B2053" s="179"/>
      <c r="D2053" s="171" t="s">
        <v>154</v>
      </c>
      <c r="E2053" s="180" t="s">
        <v>3</v>
      </c>
      <c r="F2053" s="181" t="s">
        <v>2925</v>
      </c>
      <c r="H2053" s="182">
        <v>87.88</v>
      </c>
      <c r="I2053" s="183"/>
      <c r="L2053" s="179"/>
      <c r="M2053" s="184"/>
      <c r="N2053" s="185"/>
      <c r="O2053" s="185"/>
      <c r="P2053" s="185"/>
      <c r="Q2053" s="185"/>
      <c r="R2053" s="185"/>
      <c r="S2053" s="185"/>
      <c r="T2053" s="186"/>
      <c r="AT2053" s="180" t="s">
        <v>154</v>
      </c>
      <c r="AU2053" s="180" t="s">
        <v>152</v>
      </c>
      <c r="AV2053" s="12" t="s">
        <v>152</v>
      </c>
      <c r="AW2053" s="12" t="s">
        <v>36</v>
      </c>
      <c r="AX2053" s="12" t="s">
        <v>72</v>
      </c>
      <c r="AY2053" s="180" t="s">
        <v>143</v>
      </c>
    </row>
    <row r="2054" spans="2:65" s="11" customFormat="1" x14ac:dyDescent="0.3">
      <c r="B2054" s="170"/>
      <c r="D2054" s="171" t="s">
        <v>154</v>
      </c>
      <c r="E2054" s="172" t="s">
        <v>3</v>
      </c>
      <c r="F2054" s="173" t="s">
        <v>2926</v>
      </c>
      <c r="H2054" s="174" t="s">
        <v>3</v>
      </c>
      <c r="I2054" s="175"/>
      <c r="L2054" s="170"/>
      <c r="M2054" s="176"/>
      <c r="N2054" s="177"/>
      <c r="O2054" s="177"/>
      <c r="P2054" s="177"/>
      <c r="Q2054" s="177"/>
      <c r="R2054" s="177"/>
      <c r="S2054" s="177"/>
      <c r="T2054" s="178"/>
      <c r="AT2054" s="174" t="s">
        <v>154</v>
      </c>
      <c r="AU2054" s="174" t="s">
        <v>152</v>
      </c>
      <c r="AV2054" s="11" t="s">
        <v>23</v>
      </c>
      <c r="AW2054" s="11" t="s">
        <v>36</v>
      </c>
      <c r="AX2054" s="11" t="s">
        <v>72</v>
      </c>
      <c r="AY2054" s="174" t="s">
        <v>143</v>
      </c>
    </row>
    <row r="2055" spans="2:65" s="12" customFormat="1" x14ac:dyDescent="0.3">
      <c r="B2055" s="179"/>
      <c r="D2055" s="171" t="s">
        <v>154</v>
      </c>
      <c r="E2055" s="180" t="s">
        <v>3</v>
      </c>
      <c r="F2055" s="181" t="s">
        <v>2927</v>
      </c>
      <c r="H2055" s="182">
        <v>397.8</v>
      </c>
      <c r="I2055" s="183"/>
      <c r="L2055" s="179"/>
      <c r="M2055" s="184"/>
      <c r="N2055" s="185"/>
      <c r="O2055" s="185"/>
      <c r="P2055" s="185"/>
      <c r="Q2055" s="185"/>
      <c r="R2055" s="185"/>
      <c r="S2055" s="185"/>
      <c r="T2055" s="186"/>
      <c r="AT2055" s="180" t="s">
        <v>154</v>
      </c>
      <c r="AU2055" s="180" t="s">
        <v>152</v>
      </c>
      <c r="AV2055" s="12" t="s">
        <v>152</v>
      </c>
      <c r="AW2055" s="12" t="s">
        <v>36</v>
      </c>
      <c r="AX2055" s="12" t="s">
        <v>72</v>
      </c>
      <c r="AY2055" s="180" t="s">
        <v>143</v>
      </c>
    </row>
    <row r="2056" spans="2:65" s="11" customFormat="1" x14ac:dyDescent="0.3">
      <c r="B2056" s="170"/>
      <c r="D2056" s="171" t="s">
        <v>154</v>
      </c>
      <c r="E2056" s="172" t="s">
        <v>3</v>
      </c>
      <c r="F2056" s="173" t="s">
        <v>2928</v>
      </c>
      <c r="H2056" s="174" t="s">
        <v>3</v>
      </c>
      <c r="I2056" s="175"/>
      <c r="L2056" s="170"/>
      <c r="M2056" s="176"/>
      <c r="N2056" s="177"/>
      <c r="O2056" s="177"/>
      <c r="P2056" s="177"/>
      <c r="Q2056" s="177"/>
      <c r="R2056" s="177"/>
      <c r="S2056" s="177"/>
      <c r="T2056" s="178"/>
      <c r="AT2056" s="174" t="s">
        <v>154</v>
      </c>
      <c r="AU2056" s="174" t="s">
        <v>152</v>
      </c>
      <c r="AV2056" s="11" t="s">
        <v>23</v>
      </c>
      <c r="AW2056" s="11" t="s">
        <v>36</v>
      </c>
      <c r="AX2056" s="11" t="s">
        <v>72</v>
      </c>
      <c r="AY2056" s="174" t="s">
        <v>143</v>
      </c>
    </row>
    <row r="2057" spans="2:65" s="12" customFormat="1" x14ac:dyDescent="0.3">
      <c r="B2057" s="179"/>
      <c r="D2057" s="171" t="s">
        <v>154</v>
      </c>
      <c r="E2057" s="180" t="s">
        <v>3</v>
      </c>
      <c r="F2057" s="181" t="s">
        <v>2929</v>
      </c>
      <c r="H2057" s="182">
        <v>349.98</v>
      </c>
      <c r="I2057" s="183"/>
      <c r="L2057" s="179"/>
      <c r="M2057" s="184"/>
      <c r="N2057" s="185"/>
      <c r="O2057" s="185"/>
      <c r="P2057" s="185"/>
      <c r="Q2057" s="185"/>
      <c r="R2057" s="185"/>
      <c r="S2057" s="185"/>
      <c r="T2057" s="186"/>
      <c r="AT2057" s="180" t="s">
        <v>154</v>
      </c>
      <c r="AU2057" s="180" t="s">
        <v>152</v>
      </c>
      <c r="AV2057" s="12" t="s">
        <v>152</v>
      </c>
      <c r="AW2057" s="12" t="s">
        <v>36</v>
      </c>
      <c r="AX2057" s="12" t="s">
        <v>72</v>
      </c>
      <c r="AY2057" s="180" t="s">
        <v>143</v>
      </c>
    </row>
    <row r="2058" spans="2:65" s="11" customFormat="1" x14ac:dyDescent="0.3">
      <c r="B2058" s="170"/>
      <c r="D2058" s="171" t="s">
        <v>154</v>
      </c>
      <c r="E2058" s="172" t="s">
        <v>3</v>
      </c>
      <c r="F2058" s="173" t="s">
        <v>2930</v>
      </c>
      <c r="H2058" s="174" t="s">
        <v>3</v>
      </c>
      <c r="I2058" s="175"/>
      <c r="L2058" s="170"/>
      <c r="M2058" s="176"/>
      <c r="N2058" s="177"/>
      <c r="O2058" s="177"/>
      <c r="P2058" s="177"/>
      <c r="Q2058" s="177"/>
      <c r="R2058" s="177"/>
      <c r="S2058" s="177"/>
      <c r="T2058" s="178"/>
      <c r="AT2058" s="174" t="s">
        <v>154</v>
      </c>
      <c r="AU2058" s="174" t="s">
        <v>152</v>
      </c>
      <c r="AV2058" s="11" t="s">
        <v>23</v>
      </c>
      <c r="AW2058" s="11" t="s">
        <v>36</v>
      </c>
      <c r="AX2058" s="11" t="s">
        <v>72</v>
      </c>
      <c r="AY2058" s="174" t="s">
        <v>143</v>
      </c>
    </row>
    <row r="2059" spans="2:65" s="11" customFormat="1" x14ac:dyDescent="0.3">
      <c r="B2059" s="170"/>
      <c r="D2059" s="171" t="s">
        <v>154</v>
      </c>
      <c r="E2059" s="172" t="s">
        <v>3</v>
      </c>
      <c r="F2059" s="173" t="s">
        <v>2923</v>
      </c>
      <c r="H2059" s="174" t="s">
        <v>3</v>
      </c>
      <c r="I2059" s="175"/>
      <c r="L2059" s="170"/>
      <c r="M2059" s="176"/>
      <c r="N2059" s="177"/>
      <c r="O2059" s="177"/>
      <c r="P2059" s="177"/>
      <c r="Q2059" s="177"/>
      <c r="R2059" s="177"/>
      <c r="S2059" s="177"/>
      <c r="T2059" s="178"/>
      <c r="AT2059" s="174" t="s">
        <v>154</v>
      </c>
      <c r="AU2059" s="174" t="s">
        <v>152</v>
      </c>
      <c r="AV2059" s="11" t="s">
        <v>23</v>
      </c>
      <c r="AW2059" s="11" t="s">
        <v>36</v>
      </c>
      <c r="AX2059" s="11" t="s">
        <v>72</v>
      </c>
      <c r="AY2059" s="174" t="s">
        <v>143</v>
      </c>
    </row>
    <row r="2060" spans="2:65" s="12" customFormat="1" x14ac:dyDescent="0.3">
      <c r="B2060" s="179"/>
      <c r="D2060" s="171" t="s">
        <v>154</v>
      </c>
      <c r="E2060" s="180" t="s">
        <v>3</v>
      </c>
      <c r="F2060" s="181" t="s">
        <v>2931</v>
      </c>
      <c r="H2060" s="182">
        <v>28.3</v>
      </c>
      <c r="I2060" s="183"/>
      <c r="L2060" s="179"/>
      <c r="M2060" s="184"/>
      <c r="N2060" s="185"/>
      <c r="O2060" s="185"/>
      <c r="P2060" s="185"/>
      <c r="Q2060" s="185"/>
      <c r="R2060" s="185"/>
      <c r="S2060" s="185"/>
      <c r="T2060" s="186"/>
      <c r="AT2060" s="180" t="s">
        <v>154</v>
      </c>
      <c r="AU2060" s="180" t="s">
        <v>152</v>
      </c>
      <c r="AV2060" s="12" t="s">
        <v>152</v>
      </c>
      <c r="AW2060" s="12" t="s">
        <v>36</v>
      </c>
      <c r="AX2060" s="12" t="s">
        <v>72</v>
      </c>
      <c r="AY2060" s="180" t="s">
        <v>143</v>
      </c>
    </row>
    <row r="2061" spans="2:65" s="11" customFormat="1" x14ac:dyDescent="0.3">
      <c r="B2061" s="170"/>
      <c r="D2061" s="171" t="s">
        <v>154</v>
      </c>
      <c r="E2061" s="172" t="s">
        <v>3</v>
      </c>
      <c r="F2061" s="173" t="s">
        <v>2926</v>
      </c>
      <c r="H2061" s="174" t="s">
        <v>3</v>
      </c>
      <c r="I2061" s="175"/>
      <c r="L2061" s="170"/>
      <c r="M2061" s="176"/>
      <c r="N2061" s="177"/>
      <c r="O2061" s="177"/>
      <c r="P2061" s="177"/>
      <c r="Q2061" s="177"/>
      <c r="R2061" s="177"/>
      <c r="S2061" s="177"/>
      <c r="T2061" s="178"/>
      <c r="AT2061" s="174" t="s">
        <v>154</v>
      </c>
      <c r="AU2061" s="174" t="s">
        <v>152</v>
      </c>
      <c r="AV2061" s="11" t="s">
        <v>23</v>
      </c>
      <c r="AW2061" s="11" t="s">
        <v>36</v>
      </c>
      <c r="AX2061" s="11" t="s">
        <v>72</v>
      </c>
      <c r="AY2061" s="174" t="s">
        <v>143</v>
      </c>
    </row>
    <row r="2062" spans="2:65" s="12" customFormat="1" x14ac:dyDescent="0.3">
      <c r="B2062" s="179"/>
      <c r="D2062" s="171" t="s">
        <v>154</v>
      </c>
      <c r="E2062" s="180" t="s">
        <v>3</v>
      </c>
      <c r="F2062" s="181" t="s">
        <v>2932</v>
      </c>
      <c r="H2062" s="182">
        <v>126</v>
      </c>
      <c r="I2062" s="183"/>
      <c r="L2062" s="179"/>
      <c r="M2062" s="184"/>
      <c r="N2062" s="185"/>
      <c r="O2062" s="185"/>
      <c r="P2062" s="185"/>
      <c r="Q2062" s="185"/>
      <c r="R2062" s="185"/>
      <c r="S2062" s="185"/>
      <c r="T2062" s="186"/>
      <c r="AT2062" s="180" t="s">
        <v>154</v>
      </c>
      <c r="AU2062" s="180" t="s">
        <v>152</v>
      </c>
      <c r="AV2062" s="12" t="s">
        <v>152</v>
      </c>
      <c r="AW2062" s="12" t="s">
        <v>36</v>
      </c>
      <c r="AX2062" s="12" t="s">
        <v>72</v>
      </c>
      <c r="AY2062" s="180" t="s">
        <v>143</v>
      </c>
    </row>
    <row r="2063" spans="2:65" s="11" customFormat="1" x14ac:dyDescent="0.3">
      <c r="B2063" s="170"/>
      <c r="D2063" s="171" t="s">
        <v>154</v>
      </c>
      <c r="E2063" s="172" t="s">
        <v>3</v>
      </c>
      <c r="F2063" s="173" t="s">
        <v>2928</v>
      </c>
      <c r="H2063" s="174" t="s">
        <v>3</v>
      </c>
      <c r="I2063" s="175"/>
      <c r="L2063" s="170"/>
      <c r="M2063" s="176"/>
      <c r="N2063" s="177"/>
      <c r="O2063" s="177"/>
      <c r="P2063" s="177"/>
      <c r="Q2063" s="177"/>
      <c r="R2063" s="177"/>
      <c r="S2063" s="177"/>
      <c r="T2063" s="178"/>
      <c r="AT2063" s="174" t="s">
        <v>154</v>
      </c>
      <c r="AU2063" s="174" t="s">
        <v>152</v>
      </c>
      <c r="AV2063" s="11" t="s">
        <v>23</v>
      </c>
      <c r="AW2063" s="11" t="s">
        <v>36</v>
      </c>
      <c r="AX2063" s="11" t="s">
        <v>72</v>
      </c>
      <c r="AY2063" s="174" t="s">
        <v>143</v>
      </c>
    </row>
    <row r="2064" spans="2:65" s="12" customFormat="1" x14ac:dyDescent="0.3">
      <c r="B2064" s="179"/>
      <c r="D2064" s="171" t="s">
        <v>154</v>
      </c>
      <c r="E2064" s="180" t="s">
        <v>3</v>
      </c>
      <c r="F2064" s="181" t="s">
        <v>2933</v>
      </c>
      <c r="H2064" s="182">
        <v>112.64</v>
      </c>
      <c r="I2064" s="183"/>
      <c r="L2064" s="179"/>
      <c r="M2064" s="184"/>
      <c r="N2064" s="185"/>
      <c r="O2064" s="185"/>
      <c r="P2064" s="185"/>
      <c r="Q2064" s="185"/>
      <c r="R2064" s="185"/>
      <c r="S2064" s="185"/>
      <c r="T2064" s="186"/>
      <c r="AT2064" s="180" t="s">
        <v>154</v>
      </c>
      <c r="AU2064" s="180" t="s">
        <v>152</v>
      </c>
      <c r="AV2064" s="12" t="s">
        <v>152</v>
      </c>
      <c r="AW2064" s="12" t="s">
        <v>36</v>
      </c>
      <c r="AX2064" s="12" t="s">
        <v>72</v>
      </c>
      <c r="AY2064" s="180" t="s">
        <v>143</v>
      </c>
    </row>
    <row r="2065" spans="2:65" s="11" customFormat="1" x14ac:dyDescent="0.3">
      <c r="B2065" s="170"/>
      <c r="D2065" s="171" t="s">
        <v>154</v>
      </c>
      <c r="E2065" s="172" t="s">
        <v>3</v>
      </c>
      <c r="F2065" s="173" t="s">
        <v>2934</v>
      </c>
      <c r="H2065" s="174" t="s">
        <v>3</v>
      </c>
      <c r="I2065" s="175"/>
      <c r="L2065" s="170"/>
      <c r="M2065" s="176"/>
      <c r="N2065" s="177"/>
      <c r="O2065" s="177"/>
      <c r="P2065" s="177"/>
      <c r="Q2065" s="177"/>
      <c r="R2065" s="177"/>
      <c r="S2065" s="177"/>
      <c r="T2065" s="178"/>
      <c r="AT2065" s="174" t="s">
        <v>154</v>
      </c>
      <c r="AU2065" s="174" t="s">
        <v>152</v>
      </c>
      <c r="AV2065" s="11" t="s">
        <v>23</v>
      </c>
      <c r="AW2065" s="11" t="s">
        <v>36</v>
      </c>
      <c r="AX2065" s="11" t="s">
        <v>72</v>
      </c>
      <c r="AY2065" s="174" t="s">
        <v>143</v>
      </c>
    </row>
    <row r="2066" spans="2:65" s="12" customFormat="1" x14ac:dyDescent="0.3">
      <c r="B2066" s="179"/>
      <c r="D2066" s="171" t="s">
        <v>154</v>
      </c>
      <c r="E2066" s="180" t="s">
        <v>3</v>
      </c>
      <c r="F2066" s="181" t="s">
        <v>2935</v>
      </c>
      <c r="H2066" s="182">
        <v>-114.75</v>
      </c>
      <c r="I2066" s="183"/>
      <c r="L2066" s="179"/>
      <c r="M2066" s="184"/>
      <c r="N2066" s="185"/>
      <c r="O2066" s="185"/>
      <c r="P2066" s="185"/>
      <c r="Q2066" s="185"/>
      <c r="R2066" s="185"/>
      <c r="S2066" s="185"/>
      <c r="T2066" s="186"/>
      <c r="AT2066" s="180" t="s">
        <v>154</v>
      </c>
      <c r="AU2066" s="180" t="s">
        <v>152</v>
      </c>
      <c r="AV2066" s="12" t="s">
        <v>152</v>
      </c>
      <c r="AW2066" s="12" t="s">
        <v>36</v>
      </c>
      <c r="AX2066" s="12" t="s">
        <v>72</v>
      </c>
      <c r="AY2066" s="180" t="s">
        <v>143</v>
      </c>
    </row>
    <row r="2067" spans="2:65" s="12" customFormat="1" x14ac:dyDescent="0.3">
      <c r="B2067" s="179"/>
      <c r="D2067" s="171" t="s">
        <v>154</v>
      </c>
      <c r="E2067" s="180" t="s">
        <v>3</v>
      </c>
      <c r="F2067" s="181" t="s">
        <v>2936</v>
      </c>
      <c r="H2067" s="182">
        <v>44.37</v>
      </c>
      <c r="I2067" s="183"/>
      <c r="L2067" s="179"/>
      <c r="M2067" s="184"/>
      <c r="N2067" s="185"/>
      <c r="O2067" s="185"/>
      <c r="P2067" s="185"/>
      <c r="Q2067" s="185"/>
      <c r="R2067" s="185"/>
      <c r="S2067" s="185"/>
      <c r="T2067" s="186"/>
      <c r="AT2067" s="180" t="s">
        <v>154</v>
      </c>
      <c r="AU2067" s="180" t="s">
        <v>152</v>
      </c>
      <c r="AV2067" s="12" t="s">
        <v>152</v>
      </c>
      <c r="AW2067" s="12" t="s">
        <v>36</v>
      </c>
      <c r="AX2067" s="12" t="s">
        <v>72</v>
      </c>
      <c r="AY2067" s="180" t="s">
        <v>143</v>
      </c>
    </row>
    <row r="2068" spans="2:65" s="13" customFormat="1" x14ac:dyDescent="0.3">
      <c r="B2068" s="187"/>
      <c r="D2068" s="188" t="s">
        <v>154</v>
      </c>
      <c r="E2068" s="189" t="s">
        <v>3</v>
      </c>
      <c r="F2068" s="190" t="s">
        <v>159</v>
      </c>
      <c r="H2068" s="191">
        <v>1132.06</v>
      </c>
      <c r="I2068" s="192"/>
      <c r="L2068" s="187"/>
      <c r="M2068" s="193"/>
      <c r="N2068" s="194"/>
      <c r="O2068" s="194"/>
      <c r="P2068" s="194"/>
      <c r="Q2068" s="194"/>
      <c r="R2068" s="194"/>
      <c r="S2068" s="194"/>
      <c r="T2068" s="195"/>
      <c r="AT2068" s="196" t="s">
        <v>154</v>
      </c>
      <c r="AU2068" s="196" t="s">
        <v>152</v>
      </c>
      <c r="AV2068" s="13" t="s">
        <v>151</v>
      </c>
      <c r="AW2068" s="13" t="s">
        <v>36</v>
      </c>
      <c r="AX2068" s="13" t="s">
        <v>23</v>
      </c>
      <c r="AY2068" s="196" t="s">
        <v>143</v>
      </c>
    </row>
    <row r="2069" spans="2:65" s="1" customFormat="1" ht="22.5" customHeight="1" x14ac:dyDescent="0.3">
      <c r="B2069" s="158"/>
      <c r="C2069" s="159" t="s">
        <v>2937</v>
      </c>
      <c r="D2069" s="159" t="s">
        <v>146</v>
      </c>
      <c r="E2069" s="160" t="s">
        <v>2938</v>
      </c>
      <c r="F2069" s="161" t="s">
        <v>2939</v>
      </c>
      <c r="G2069" s="162" t="s">
        <v>149</v>
      </c>
      <c r="H2069" s="163">
        <v>1195.5999999999999</v>
      </c>
      <c r="I2069" s="322">
        <v>0</v>
      </c>
      <c r="J2069" s="164">
        <f>ROUND(I2069*H2069,2)</f>
        <v>0</v>
      </c>
      <c r="K2069" s="161" t="s">
        <v>150</v>
      </c>
      <c r="L2069" s="34"/>
      <c r="M2069" s="165" t="s">
        <v>3</v>
      </c>
      <c r="N2069" s="166" t="s">
        <v>44</v>
      </c>
      <c r="O2069" s="35"/>
      <c r="P2069" s="167">
        <f>O2069*H2069</f>
        <v>0</v>
      </c>
      <c r="Q2069" s="167">
        <v>2.0000000000000001E-4</v>
      </c>
      <c r="R2069" s="167">
        <f>Q2069*H2069</f>
        <v>0.23912</v>
      </c>
      <c r="S2069" s="167">
        <v>0</v>
      </c>
      <c r="T2069" s="168">
        <f>S2069*H2069</f>
        <v>0</v>
      </c>
      <c r="AR2069" s="18" t="s">
        <v>247</v>
      </c>
      <c r="AT2069" s="18" t="s">
        <v>146</v>
      </c>
      <c r="AU2069" s="18" t="s">
        <v>152</v>
      </c>
      <c r="AY2069" s="18" t="s">
        <v>143</v>
      </c>
      <c r="BE2069" s="169">
        <f>IF(N2069="základní",J2069,0)</f>
        <v>0</v>
      </c>
      <c r="BF2069" s="169">
        <f>IF(N2069="snížená",J2069,0)</f>
        <v>0</v>
      </c>
      <c r="BG2069" s="169">
        <f>IF(N2069="zákl. přenesená",J2069,0)</f>
        <v>0</v>
      </c>
      <c r="BH2069" s="169">
        <f>IF(N2069="sníž. přenesená",J2069,0)</f>
        <v>0</v>
      </c>
      <c r="BI2069" s="169">
        <f>IF(N2069="nulová",J2069,0)</f>
        <v>0</v>
      </c>
      <c r="BJ2069" s="18" t="s">
        <v>152</v>
      </c>
      <c r="BK2069" s="169">
        <f>ROUND(I2069*H2069,2)</f>
        <v>0</v>
      </c>
      <c r="BL2069" s="18" t="s">
        <v>247</v>
      </c>
      <c r="BM2069" s="18" t="s">
        <v>2940</v>
      </c>
    </row>
    <row r="2070" spans="2:65" s="11" customFormat="1" x14ac:dyDescent="0.3">
      <c r="B2070" s="170"/>
      <c r="D2070" s="171" t="s">
        <v>154</v>
      </c>
      <c r="E2070" s="172" t="s">
        <v>3</v>
      </c>
      <c r="F2070" s="173" t="s">
        <v>2941</v>
      </c>
      <c r="H2070" s="174" t="s">
        <v>3</v>
      </c>
      <c r="I2070" s="175"/>
      <c r="L2070" s="170"/>
      <c r="M2070" s="176"/>
      <c r="N2070" s="177"/>
      <c r="O2070" s="177"/>
      <c r="P2070" s="177"/>
      <c r="Q2070" s="177"/>
      <c r="R2070" s="177"/>
      <c r="S2070" s="177"/>
      <c r="T2070" s="178"/>
      <c r="AT2070" s="174" t="s">
        <v>154</v>
      </c>
      <c r="AU2070" s="174" t="s">
        <v>152</v>
      </c>
      <c r="AV2070" s="11" t="s">
        <v>23</v>
      </c>
      <c r="AW2070" s="11" t="s">
        <v>36</v>
      </c>
      <c r="AX2070" s="11" t="s">
        <v>72</v>
      </c>
      <c r="AY2070" s="174" t="s">
        <v>143</v>
      </c>
    </row>
    <row r="2071" spans="2:65" s="12" customFormat="1" x14ac:dyDescent="0.3">
      <c r="B2071" s="179"/>
      <c r="D2071" s="171" t="s">
        <v>154</v>
      </c>
      <c r="E2071" s="180" t="s">
        <v>3</v>
      </c>
      <c r="F2071" s="181" t="s">
        <v>2942</v>
      </c>
      <c r="H2071" s="182">
        <v>1195.5999999999999</v>
      </c>
      <c r="I2071" s="183"/>
      <c r="L2071" s="179"/>
      <c r="M2071" s="184"/>
      <c r="N2071" s="185"/>
      <c r="O2071" s="185"/>
      <c r="P2071" s="185"/>
      <c r="Q2071" s="185"/>
      <c r="R2071" s="185"/>
      <c r="S2071" s="185"/>
      <c r="T2071" s="186"/>
      <c r="AT2071" s="180" t="s">
        <v>154</v>
      </c>
      <c r="AU2071" s="180" t="s">
        <v>152</v>
      </c>
      <c r="AV2071" s="12" t="s">
        <v>152</v>
      </c>
      <c r="AW2071" s="12" t="s">
        <v>36</v>
      </c>
      <c r="AX2071" s="12" t="s">
        <v>23</v>
      </c>
      <c r="AY2071" s="180" t="s">
        <v>143</v>
      </c>
    </row>
    <row r="2072" spans="2:65" s="10" customFormat="1" ht="29.85" customHeight="1" x14ac:dyDescent="0.3">
      <c r="B2072" s="144"/>
      <c r="D2072" s="155" t="s">
        <v>71</v>
      </c>
      <c r="E2072" s="156" t="s">
        <v>2943</v>
      </c>
      <c r="F2072" s="156" t="s">
        <v>2944</v>
      </c>
      <c r="I2072" s="147"/>
      <c r="J2072" s="157">
        <f>BK2072</f>
        <v>0</v>
      </c>
      <c r="L2072" s="144"/>
      <c r="M2072" s="149"/>
      <c r="N2072" s="150"/>
      <c r="O2072" s="150"/>
      <c r="P2072" s="151">
        <f>SUM(P2073:P2082)</f>
        <v>0</v>
      </c>
      <c r="Q2072" s="150"/>
      <c r="R2072" s="151">
        <f>SUM(R2073:R2082)</f>
        <v>0.11550000000000001</v>
      </c>
      <c r="S2072" s="150"/>
      <c r="T2072" s="152">
        <f>SUM(T2073:T2082)</f>
        <v>0</v>
      </c>
      <c r="AR2072" s="145" t="s">
        <v>152</v>
      </c>
      <c r="AT2072" s="153" t="s">
        <v>71</v>
      </c>
      <c r="AU2072" s="153" t="s">
        <v>23</v>
      </c>
      <c r="AY2072" s="145" t="s">
        <v>143</v>
      </c>
      <c r="BK2072" s="154">
        <f>SUM(BK2073:BK2082)</f>
        <v>0</v>
      </c>
    </row>
    <row r="2073" spans="2:65" s="1" customFormat="1" ht="31.5" customHeight="1" x14ac:dyDescent="0.3">
      <c r="B2073" s="158"/>
      <c r="C2073" s="159" t="s">
        <v>2945</v>
      </c>
      <c r="D2073" s="159" t="s">
        <v>146</v>
      </c>
      <c r="E2073" s="160" t="s">
        <v>2946</v>
      </c>
      <c r="F2073" s="161" t="s">
        <v>2947</v>
      </c>
      <c r="G2073" s="162" t="s">
        <v>149</v>
      </c>
      <c r="H2073" s="163">
        <v>41</v>
      </c>
      <c r="I2073" s="322">
        <v>0</v>
      </c>
      <c r="J2073" s="164">
        <f>ROUND(I2073*H2073,2)</f>
        <v>0</v>
      </c>
      <c r="K2073" s="161" t="s">
        <v>150</v>
      </c>
      <c r="L2073" s="34"/>
      <c r="M2073" s="165" t="s">
        <v>3</v>
      </c>
      <c r="N2073" s="166" t="s">
        <v>44</v>
      </c>
      <c r="O2073" s="35"/>
      <c r="P2073" s="167">
        <f>O2073*H2073</f>
        <v>0</v>
      </c>
      <c r="Q2073" s="167">
        <v>0</v>
      </c>
      <c r="R2073" s="167">
        <f>Q2073*H2073</f>
        <v>0</v>
      </c>
      <c r="S2073" s="167">
        <v>0</v>
      </c>
      <c r="T2073" s="168">
        <f>S2073*H2073</f>
        <v>0</v>
      </c>
      <c r="AR2073" s="18" t="s">
        <v>247</v>
      </c>
      <c r="AT2073" s="18" t="s">
        <v>146</v>
      </c>
      <c r="AU2073" s="18" t="s">
        <v>152</v>
      </c>
      <c r="AY2073" s="18" t="s">
        <v>143</v>
      </c>
      <c r="BE2073" s="169">
        <f>IF(N2073="základní",J2073,0)</f>
        <v>0</v>
      </c>
      <c r="BF2073" s="169">
        <f>IF(N2073="snížená",J2073,0)</f>
        <v>0</v>
      </c>
      <c r="BG2073" s="169">
        <f>IF(N2073="zákl. přenesená",J2073,0)</f>
        <v>0</v>
      </c>
      <c r="BH2073" s="169">
        <f>IF(N2073="sníž. přenesená",J2073,0)</f>
        <v>0</v>
      </c>
      <c r="BI2073" s="169">
        <f>IF(N2073="nulová",J2073,0)</f>
        <v>0</v>
      </c>
      <c r="BJ2073" s="18" t="s">
        <v>152</v>
      </c>
      <c r="BK2073" s="169">
        <f>ROUND(I2073*H2073,2)</f>
        <v>0</v>
      </c>
      <c r="BL2073" s="18" t="s">
        <v>247</v>
      </c>
      <c r="BM2073" s="18" t="s">
        <v>2948</v>
      </c>
    </row>
    <row r="2074" spans="2:65" s="11" customFormat="1" x14ac:dyDescent="0.3">
      <c r="B2074" s="170"/>
      <c r="D2074" s="171" t="s">
        <v>154</v>
      </c>
      <c r="E2074" s="172" t="s">
        <v>3</v>
      </c>
      <c r="F2074" s="173" t="s">
        <v>2949</v>
      </c>
      <c r="H2074" s="174" t="s">
        <v>3</v>
      </c>
      <c r="I2074" s="175"/>
      <c r="L2074" s="170"/>
      <c r="M2074" s="176"/>
      <c r="N2074" s="177"/>
      <c r="O2074" s="177"/>
      <c r="P2074" s="177"/>
      <c r="Q2074" s="177"/>
      <c r="R2074" s="177"/>
      <c r="S2074" s="177"/>
      <c r="T2074" s="178"/>
      <c r="AT2074" s="174" t="s">
        <v>154</v>
      </c>
      <c r="AU2074" s="174" t="s">
        <v>152</v>
      </c>
      <c r="AV2074" s="11" t="s">
        <v>23</v>
      </c>
      <c r="AW2074" s="11" t="s">
        <v>36</v>
      </c>
      <c r="AX2074" s="11" t="s">
        <v>72</v>
      </c>
      <c r="AY2074" s="174" t="s">
        <v>143</v>
      </c>
    </row>
    <row r="2075" spans="2:65" s="12" customFormat="1" x14ac:dyDescent="0.3">
      <c r="B2075" s="179"/>
      <c r="D2075" s="171" t="s">
        <v>154</v>
      </c>
      <c r="E2075" s="180" t="s">
        <v>3</v>
      </c>
      <c r="F2075" s="181" t="s">
        <v>2522</v>
      </c>
      <c r="H2075" s="182">
        <v>20.16</v>
      </c>
      <c r="I2075" s="183"/>
      <c r="L2075" s="179"/>
      <c r="M2075" s="184"/>
      <c r="N2075" s="185"/>
      <c r="O2075" s="185"/>
      <c r="P2075" s="185"/>
      <c r="Q2075" s="185"/>
      <c r="R2075" s="185"/>
      <c r="S2075" s="185"/>
      <c r="T2075" s="186"/>
      <c r="AT2075" s="180" t="s">
        <v>154</v>
      </c>
      <c r="AU2075" s="180" t="s">
        <v>152</v>
      </c>
      <c r="AV2075" s="12" t="s">
        <v>152</v>
      </c>
      <c r="AW2075" s="12" t="s">
        <v>36</v>
      </c>
      <c r="AX2075" s="12" t="s">
        <v>72</v>
      </c>
      <c r="AY2075" s="180" t="s">
        <v>143</v>
      </c>
    </row>
    <row r="2076" spans="2:65" s="12" customFormat="1" x14ac:dyDescent="0.3">
      <c r="B2076" s="179"/>
      <c r="D2076" s="171" t="s">
        <v>154</v>
      </c>
      <c r="E2076" s="180" t="s">
        <v>3</v>
      </c>
      <c r="F2076" s="181" t="s">
        <v>2950</v>
      </c>
      <c r="H2076" s="182">
        <v>20.812999999999999</v>
      </c>
      <c r="I2076" s="183"/>
      <c r="L2076" s="179"/>
      <c r="M2076" s="184"/>
      <c r="N2076" s="185"/>
      <c r="O2076" s="185"/>
      <c r="P2076" s="185"/>
      <c r="Q2076" s="185"/>
      <c r="R2076" s="185"/>
      <c r="S2076" s="185"/>
      <c r="T2076" s="186"/>
      <c r="AT2076" s="180" t="s">
        <v>154</v>
      </c>
      <c r="AU2076" s="180" t="s">
        <v>152</v>
      </c>
      <c r="AV2076" s="12" t="s">
        <v>152</v>
      </c>
      <c r="AW2076" s="12" t="s">
        <v>36</v>
      </c>
      <c r="AX2076" s="12" t="s">
        <v>72</v>
      </c>
      <c r="AY2076" s="180" t="s">
        <v>143</v>
      </c>
    </row>
    <row r="2077" spans="2:65" s="12" customFormat="1" x14ac:dyDescent="0.3">
      <c r="B2077" s="179"/>
      <c r="D2077" s="171" t="s">
        <v>154</v>
      </c>
      <c r="E2077" s="180" t="s">
        <v>3</v>
      </c>
      <c r="F2077" s="181" t="s">
        <v>2525</v>
      </c>
      <c r="H2077" s="182">
        <v>2.7E-2</v>
      </c>
      <c r="I2077" s="183"/>
      <c r="L2077" s="179"/>
      <c r="M2077" s="184"/>
      <c r="N2077" s="185"/>
      <c r="O2077" s="185"/>
      <c r="P2077" s="185"/>
      <c r="Q2077" s="185"/>
      <c r="R2077" s="185"/>
      <c r="S2077" s="185"/>
      <c r="T2077" s="186"/>
      <c r="AT2077" s="180" t="s">
        <v>154</v>
      </c>
      <c r="AU2077" s="180" t="s">
        <v>152</v>
      </c>
      <c r="AV2077" s="12" t="s">
        <v>152</v>
      </c>
      <c r="AW2077" s="12" t="s">
        <v>36</v>
      </c>
      <c r="AX2077" s="12" t="s">
        <v>72</v>
      </c>
      <c r="AY2077" s="180" t="s">
        <v>143</v>
      </c>
    </row>
    <row r="2078" spans="2:65" s="13" customFormat="1" x14ac:dyDescent="0.3">
      <c r="B2078" s="187"/>
      <c r="D2078" s="188" t="s">
        <v>154</v>
      </c>
      <c r="E2078" s="189" t="s">
        <v>3</v>
      </c>
      <c r="F2078" s="190" t="s">
        <v>159</v>
      </c>
      <c r="H2078" s="191">
        <v>41</v>
      </c>
      <c r="I2078" s="326"/>
      <c r="L2078" s="187"/>
      <c r="M2078" s="193"/>
      <c r="N2078" s="194"/>
      <c r="O2078" s="194"/>
      <c r="P2078" s="194"/>
      <c r="Q2078" s="194"/>
      <c r="R2078" s="194"/>
      <c r="S2078" s="194"/>
      <c r="T2078" s="195"/>
      <c r="AT2078" s="196" t="s">
        <v>154</v>
      </c>
      <c r="AU2078" s="196" t="s">
        <v>152</v>
      </c>
      <c r="AV2078" s="13" t="s">
        <v>151</v>
      </c>
      <c r="AW2078" s="13" t="s">
        <v>36</v>
      </c>
      <c r="AX2078" s="13" t="s">
        <v>23</v>
      </c>
      <c r="AY2078" s="196" t="s">
        <v>143</v>
      </c>
    </row>
    <row r="2079" spans="2:65" s="1" customFormat="1" ht="22.5" customHeight="1" x14ac:dyDescent="0.3">
      <c r="B2079" s="158"/>
      <c r="C2079" s="211" t="s">
        <v>2951</v>
      </c>
      <c r="D2079" s="211" t="s">
        <v>295</v>
      </c>
      <c r="E2079" s="212" t="s">
        <v>2952</v>
      </c>
      <c r="F2079" s="213" t="s">
        <v>2953</v>
      </c>
      <c r="G2079" s="214" t="s">
        <v>149</v>
      </c>
      <c r="H2079" s="215">
        <v>77</v>
      </c>
      <c r="I2079" s="325">
        <v>0</v>
      </c>
      <c r="J2079" s="216">
        <f>ROUND(I2079*H2079,2)</f>
        <v>0</v>
      </c>
      <c r="K2079" s="213" t="s">
        <v>3</v>
      </c>
      <c r="L2079" s="217"/>
      <c r="M2079" s="218" t="s">
        <v>3</v>
      </c>
      <c r="N2079" s="219" t="s">
        <v>44</v>
      </c>
      <c r="O2079" s="35"/>
      <c r="P2079" s="167">
        <f>O2079*H2079</f>
        <v>0</v>
      </c>
      <c r="Q2079" s="167">
        <v>1.5E-3</v>
      </c>
      <c r="R2079" s="167">
        <f>Q2079*H2079</f>
        <v>0.11550000000000001</v>
      </c>
      <c r="S2079" s="167">
        <v>0</v>
      </c>
      <c r="T2079" s="168">
        <f>S2079*H2079</f>
        <v>0</v>
      </c>
      <c r="AR2079" s="18" t="s">
        <v>375</v>
      </c>
      <c r="AT2079" s="18" t="s">
        <v>295</v>
      </c>
      <c r="AU2079" s="18" t="s">
        <v>152</v>
      </c>
      <c r="AY2079" s="18" t="s">
        <v>143</v>
      </c>
      <c r="BE2079" s="169">
        <f>IF(N2079="základní",J2079,0)</f>
        <v>0</v>
      </c>
      <c r="BF2079" s="169">
        <f>IF(N2079="snížená",J2079,0)</f>
        <v>0</v>
      </c>
      <c r="BG2079" s="169">
        <f>IF(N2079="zákl. přenesená",J2079,0)</f>
        <v>0</v>
      </c>
      <c r="BH2079" s="169">
        <f>IF(N2079="sníž. přenesená",J2079,0)</f>
        <v>0</v>
      </c>
      <c r="BI2079" s="169">
        <f>IF(N2079="nulová",J2079,0)</f>
        <v>0</v>
      </c>
      <c r="BJ2079" s="18" t="s">
        <v>152</v>
      </c>
      <c r="BK2079" s="169">
        <f>ROUND(I2079*H2079,2)</f>
        <v>0</v>
      </c>
      <c r="BL2079" s="18" t="s">
        <v>247</v>
      </c>
      <c r="BM2079" s="18" t="s">
        <v>2954</v>
      </c>
    </row>
    <row r="2080" spans="2:65" s="11" customFormat="1" x14ac:dyDescent="0.3">
      <c r="B2080" s="170"/>
      <c r="D2080" s="171" t="s">
        <v>154</v>
      </c>
      <c r="E2080" s="172" t="s">
        <v>3</v>
      </c>
      <c r="F2080" s="173" t="s">
        <v>350</v>
      </c>
      <c r="H2080" s="174" t="s">
        <v>3</v>
      </c>
      <c r="I2080" s="175"/>
      <c r="L2080" s="170"/>
      <c r="M2080" s="176"/>
      <c r="N2080" s="177"/>
      <c r="O2080" s="177"/>
      <c r="P2080" s="177"/>
      <c r="Q2080" s="177"/>
      <c r="R2080" s="177"/>
      <c r="S2080" s="177"/>
      <c r="T2080" s="178"/>
      <c r="AT2080" s="174" t="s">
        <v>154</v>
      </c>
      <c r="AU2080" s="174" t="s">
        <v>152</v>
      </c>
      <c r="AV2080" s="11" t="s">
        <v>23</v>
      </c>
      <c r="AW2080" s="11" t="s">
        <v>36</v>
      </c>
      <c r="AX2080" s="11" t="s">
        <v>72</v>
      </c>
      <c r="AY2080" s="174" t="s">
        <v>143</v>
      </c>
    </row>
    <row r="2081" spans="2:65" s="12" customFormat="1" x14ac:dyDescent="0.3">
      <c r="B2081" s="179"/>
      <c r="D2081" s="188" t="s">
        <v>154</v>
      </c>
      <c r="E2081" s="197" t="s">
        <v>3</v>
      </c>
      <c r="F2081" s="198" t="s">
        <v>2955</v>
      </c>
      <c r="H2081" s="199">
        <v>77</v>
      </c>
      <c r="I2081" s="183"/>
      <c r="L2081" s="179"/>
      <c r="M2081" s="184"/>
      <c r="N2081" s="185"/>
      <c r="O2081" s="185"/>
      <c r="P2081" s="185"/>
      <c r="Q2081" s="185"/>
      <c r="R2081" s="185"/>
      <c r="S2081" s="185"/>
      <c r="T2081" s="186"/>
      <c r="AT2081" s="180" t="s">
        <v>154</v>
      </c>
      <c r="AU2081" s="180" t="s">
        <v>152</v>
      </c>
      <c r="AV2081" s="12" t="s">
        <v>152</v>
      </c>
      <c r="AW2081" s="12" t="s">
        <v>36</v>
      </c>
      <c r="AX2081" s="12" t="s">
        <v>23</v>
      </c>
      <c r="AY2081" s="180" t="s">
        <v>143</v>
      </c>
    </row>
    <row r="2082" spans="2:65" s="1" customFormat="1" ht="22.5" customHeight="1" x14ac:dyDescent="0.3">
      <c r="B2082" s="158"/>
      <c r="C2082" s="159" t="s">
        <v>2956</v>
      </c>
      <c r="D2082" s="159" t="s">
        <v>146</v>
      </c>
      <c r="E2082" s="160" t="s">
        <v>2957</v>
      </c>
      <c r="F2082" s="161" t="s">
        <v>2958</v>
      </c>
      <c r="G2082" s="162" t="s">
        <v>173</v>
      </c>
      <c r="H2082" s="163">
        <v>0.11600000000000001</v>
      </c>
      <c r="I2082" s="322">
        <v>0</v>
      </c>
      <c r="J2082" s="164">
        <f>ROUND(I2082*H2082,2)</f>
        <v>0</v>
      </c>
      <c r="K2082" s="161" t="s">
        <v>150</v>
      </c>
      <c r="L2082" s="34"/>
      <c r="M2082" s="165" t="s">
        <v>3</v>
      </c>
      <c r="N2082" s="166" t="s">
        <v>44</v>
      </c>
      <c r="O2082" s="35"/>
      <c r="P2082" s="167">
        <f>O2082*H2082</f>
        <v>0</v>
      </c>
      <c r="Q2082" s="167">
        <v>0</v>
      </c>
      <c r="R2082" s="167">
        <f>Q2082*H2082</f>
        <v>0</v>
      </c>
      <c r="S2082" s="167">
        <v>0</v>
      </c>
      <c r="T2082" s="168">
        <f>S2082*H2082</f>
        <v>0</v>
      </c>
      <c r="AR2082" s="18" t="s">
        <v>247</v>
      </c>
      <c r="AT2082" s="18" t="s">
        <v>146</v>
      </c>
      <c r="AU2082" s="18" t="s">
        <v>152</v>
      </c>
      <c r="AY2082" s="18" t="s">
        <v>143</v>
      </c>
      <c r="BE2082" s="169">
        <f>IF(N2082="základní",J2082,0)</f>
        <v>0</v>
      </c>
      <c r="BF2082" s="169">
        <f>IF(N2082="snížená",J2082,0)</f>
        <v>0</v>
      </c>
      <c r="BG2082" s="169">
        <f>IF(N2082="zákl. přenesená",J2082,0)</f>
        <v>0</v>
      </c>
      <c r="BH2082" s="169">
        <f>IF(N2082="sníž. přenesená",J2082,0)</f>
        <v>0</v>
      </c>
      <c r="BI2082" s="169">
        <f>IF(N2082="nulová",J2082,0)</f>
        <v>0</v>
      </c>
      <c r="BJ2082" s="18" t="s">
        <v>152</v>
      </c>
      <c r="BK2082" s="169">
        <f>ROUND(I2082*H2082,2)</f>
        <v>0</v>
      </c>
      <c r="BL2082" s="18" t="s">
        <v>247</v>
      </c>
      <c r="BM2082" s="18" t="s">
        <v>2959</v>
      </c>
    </row>
    <row r="2083" spans="2:65" s="10" customFormat="1" ht="29.85" customHeight="1" x14ac:dyDescent="0.3">
      <c r="B2083" s="144"/>
      <c r="D2083" s="155" t="s">
        <v>71</v>
      </c>
      <c r="E2083" s="156" t="s">
        <v>2960</v>
      </c>
      <c r="F2083" s="156" t="s">
        <v>2961</v>
      </c>
      <c r="I2083" s="147"/>
      <c r="J2083" s="157">
        <f>BK2083</f>
        <v>0</v>
      </c>
      <c r="L2083" s="144"/>
      <c r="M2083" s="149"/>
      <c r="N2083" s="150"/>
      <c r="O2083" s="150"/>
      <c r="P2083" s="151">
        <f>SUM(P2084:P2095)</f>
        <v>0</v>
      </c>
      <c r="Q2083" s="150"/>
      <c r="R2083" s="151">
        <f>SUM(R2084:R2095)</f>
        <v>1.2000000000000001E-3</v>
      </c>
      <c r="S2083" s="150"/>
      <c r="T2083" s="152">
        <f>SUM(T2084:T2095)</f>
        <v>0</v>
      </c>
      <c r="AR2083" s="145" t="s">
        <v>152</v>
      </c>
      <c r="AT2083" s="153" t="s">
        <v>71</v>
      </c>
      <c r="AU2083" s="153" t="s">
        <v>23</v>
      </c>
      <c r="AY2083" s="145" t="s">
        <v>143</v>
      </c>
      <c r="BK2083" s="154">
        <f>SUM(BK2084:BK2095)</f>
        <v>0</v>
      </c>
    </row>
    <row r="2084" spans="2:65" s="1" customFormat="1" ht="22.5" customHeight="1" x14ac:dyDescent="0.3">
      <c r="B2084" s="158"/>
      <c r="C2084" s="159" t="s">
        <v>2962</v>
      </c>
      <c r="D2084" s="159" t="s">
        <v>146</v>
      </c>
      <c r="E2084" s="160" t="s">
        <v>2963</v>
      </c>
      <c r="F2084" s="161" t="s">
        <v>2964</v>
      </c>
      <c r="G2084" s="162" t="s">
        <v>149</v>
      </c>
      <c r="H2084" s="163">
        <v>11</v>
      </c>
      <c r="I2084" s="322">
        <v>0</v>
      </c>
      <c r="J2084" s="164">
        <f>ROUND(I2084*H2084,2)</f>
        <v>0</v>
      </c>
      <c r="K2084" s="161" t="s">
        <v>150</v>
      </c>
      <c r="L2084" s="34"/>
      <c r="M2084" s="165" t="s">
        <v>3</v>
      </c>
      <c r="N2084" s="166" t="s">
        <v>44</v>
      </c>
      <c r="O2084" s="35"/>
      <c r="P2084" s="167">
        <f>O2084*H2084</f>
        <v>0</v>
      </c>
      <c r="Q2084" s="167">
        <v>0</v>
      </c>
      <c r="R2084" s="167">
        <f>Q2084*H2084</f>
        <v>0</v>
      </c>
      <c r="S2084" s="167">
        <v>0</v>
      </c>
      <c r="T2084" s="168">
        <f>S2084*H2084</f>
        <v>0</v>
      </c>
      <c r="AR2084" s="18" t="s">
        <v>247</v>
      </c>
      <c r="AT2084" s="18" t="s">
        <v>146</v>
      </c>
      <c r="AU2084" s="18" t="s">
        <v>152</v>
      </c>
      <c r="AY2084" s="18" t="s">
        <v>143</v>
      </c>
      <c r="BE2084" s="169">
        <f>IF(N2084="základní",J2084,0)</f>
        <v>0</v>
      </c>
      <c r="BF2084" s="169">
        <f>IF(N2084="snížená",J2084,0)</f>
        <v>0</v>
      </c>
      <c r="BG2084" s="169">
        <f>IF(N2084="zákl. přenesená",J2084,0)</f>
        <v>0</v>
      </c>
      <c r="BH2084" s="169">
        <f>IF(N2084="sníž. přenesená",J2084,0)</f>
        <v>0</v>
      </c>
      <c r="BI2084" s="169">
        <f>IF(N2084="nulová",J2084,0)</f>
        <v>0</v>
      </c>
      <c r="BJ2084" s="18" t="s">
        <v>152</v>
      </c>
      <c r="BK2084" s="169">
        <f>ROUND(I2084*H2084,2)</f>
        <v>0</v>
      </c>
      <c r="BL2084" s="18" t="s">
        <v>247</v>
      </c>
      <c r="BM2084" s="18" t="s">
        <v>2965</v>
      </c>
    </row>
    <row r="2085" spans="2:65" s="11" customFormat="1" x14ac:dyDescent="0.3">
      <c r="B2085" s="170"/>
      <c r="D2085" s="171" t="s">
        <v>154</v>
      </c>
      <c r="E2085" s="172" t="s">
        <v>3</v>
      </c>
      <c r="F2085" s="173" t="s">
        <v>2590</v>
      </c>
      <c r="H2085" s="174" t="s">
        <v>3</v>
      </c>
      <c r="I2085" s="175"/>
      <c r="L2085" s="170"/>
      <c r="M2085" s="176"/>
      <c r="N2085" s="177"/>
      <c r="O2085" s="177"/>
      <c r="P2085" s="177"/>
      <c r="Q2085" s="177"/>
      <c r="R2085" s="177"/>
      <c r="S2085" s="177"/>
      <c r="T2085" s="178"/>
      <c r="AT2085" s="174" t="s">
        <v>154</v>
      </c>
      <c r="AU2085" s="174" t="s">
        <v>152</v>
      </c>
      <c r="AV2085" s="11" t="s">
        <v>23</v>
      </c>
      <c r="AW2085" s="11" t="s">
        <v>36</v>
      </c>
      <c r="AX2085" s="11" t="s">
        <v>72</v>
      </c>
      <c r="AY2085" s="174" t="s">
        <v>143</v>
      </c>
    </row>
    <row r="2086" spans="2:65" s="12" customFormat="1" x14ac:dyDescent="0.3">
      <c r="B2086" s="179"/>
      <c r="D2086" s="171" t="s">
        <v>154</v>
      </c>
      <c r="E2086" s="180" t="s">
        <v>3</v>
      </c>
      <c r="F2086" s="181" t="s">
        <v>2966</v>
      </c>
      <c r="H2086" s="182">
        <v>5.04</v>
      </c>
      <c r="I2086" s="183"/>
      <c r="L2086" s="179"/>
      <c r="M2086" s="184"/>
      <c r="N2086" s="185"/>
      <c r="O2086" s="185"/>
      <c r="P2086" s="185"/>
      <c r="Q2086" s="185"/>
      <c r="R2086" s="185"/>
      <c r="S2086" s="185"/>
      <c r="T2086" s="186"/>
      <c r="AT2086" s="180" t="s">
        <v>154</v>
      </c>
      <c r="AU2086" s="180" t="s">
        <v>152</v>
      </c>
      <c r="AV2086" s="12" t="s">
        <v>152</v>
      </c>
      <c r="AW2086" s="12" t="s">
        <v>36</v>
      </c>
      <c r="AX2086" s="12" t="s">
        <v>72</v>
      </c>
      <c r="AY2086" s="180" t="s">
        <v>143</v>
      </c>
    </row>
    <row r="2087" spans="2:65" s="11" customFormat="1" x14ac:dyDescent="0.3">
      <c r="B2087" s="170"/>
      <c r="D2087" s="171" t="s">
        <v>154</v>
      </c>
      <c r="E2087" s="172" t="s">
        <v>3</v>
      </c>
      <c r="F2087" s="173" t="s">
        <v>2967</v>
      </c>
      <c r="H2087" s="174" t="s">
        <v>3</v>
      </c>
      <c r="I2087" s="175"/>
      <c r="L2087" s="170"/>
      <c r="M2087" s="176"/>
      <c r="N2087" s="177"/>
      <c r="O2087" s="177"/>
      <c r="P2087" s="177"/>
      <c r="Q2087" s="177"/>
      <c r="R2087" s="177"/>
      <c r="S2087" s="177"/>
      <c r="T2087" s="178"/>
      <c r="AT2087" s="174" t="s">
        <v>154</v>
      </c>
      <c r="AU2087" s="174" t="s">
        <v>152</v>
      </c>
      <c r="AV2087" s="11" t="s">
        <v>23</v>
      </c>
      <c r="AW2087" s="11" t="s">
        <v>36</v>
      </c>
      <c r="AX2087" s="11" t="s">
        <v>72</v>
      </c>
      <c r="AY2087" s="174" t="s">
        <v>143</v>
      </c>
    </row>
    <row r="2088" spans="2:65" s="12" customFormat="1" x14ac:dyDescent="0.3">
      <c r="B2088" s="179"/>
      <c r="D2088" s="171" t="s">
        <v>154</v>
      </c>
      <c r="E2088" s="180" t="s">
        <v>3</v>
      </c>
      <c r="F2088" s="181" t="s">
        <v>2966</v>
      </c>
      <c r="H2088" s="182">
        <v>5.04</v>
      </c>
      <c r="I2088" s="183"/>
      <c r="L2088" s="179"/>
      <c r="M2088" s="184"/>
      <c r="N2088" s="185"/>
      <c r="O2088" s="185"/>
      <c r="P2088" s="185"/>
      <c r="Q2088" s="185"/>
      <c r="R2088" s="185"/>
      <c r="S2088" s="185"/>
      <c r="T2088" s="186"/>
      <c r="AT2088" s="180" t="s">
        <v>154</v>
      </c>
      <c r="AU2088" s="180" t="s">
        <v>152</v>
      </c>
      <c r="AV2088" s="12" t="s">
        <v>152</v>
      </c>
      <c r="AW2088" s="12" t="s">
        <v>36</v>
      </c>
      <c r="AX2088" s="12" t="s">
        <v>72</v>
      </c>
      <c r="AY2088" s="180" t="s">
        <v>143</v>
      </c>
    </row>
    <row r="2089" spans="2:65" s="11" customFormat="1" x14ac:dyDescent="0.3">
      <c r="B2089" s="170"/>
      <c r="D2089" s="171" t="s">
        <v>154</v>
      </c>
      <c r="E2089" s="172" t="s">
        <v>3</v>
      </c>
      <c r="F2089" s="173" t="s">
        <v>2591</v>
      </c>
      <c r="H2089" s="174" t="s">
        <v>3</v>
      </c>
      <c r="I2089" s="175"/>
      <c r="L2089" s="170"/>
      <c r="M2089" s="176"/>
      <c r="N2089" s="177"/>
      <c r="O2089" s="177"/>
      <c r="P2089" s="177"/>
      <c r="Q2089" s="177"/>
      <c r="R2089" s="177"/>
      <c r="S2089" s="177"/>
      <c r="T2089" s="178"/>
      <c r="AT2089" s="174" t="s">
        <v>154</v>
      </c>
      <c r="AU2089" s="174" t="s">
        <v>152</v>
      </c>
      <c r="AV2089" s="11" t="s">
        <v>23</v>
      </c>
      <c r="AW2089" s="11" t="s">
        <v>36</v>
      </c>
      <c r="AX2089" s="11" t="s">
        <v>72</v>
      </c>
      <c r="AY2089" s="174" t="s">
        <v>143</v>
      </c>
    </row>
    <row r="2090" spans="2:65" s="12" customFormat="1" x14ac:dyDescent="0.3">
      <c r="B2090" s="179"/>
      <c r="D2090" s="171" t="s">
        <v>154</v>
      </c>
      <c r="E2090" s="180" t="s">
        <v>3</v>
      </c>
      <c r="F2090" s="181" t="s">
        <v>2968</v>
      </c>
      <c r="H2090" s="182">
        <v>0.84</v>
      </c>
      <c r="I2090" s="183"/>
      <c r="L2090" s="179"/>
      <c r="M2090" s="184"/>
      <c r="N2090" s="185"/>
      <c r="O2090" s="185"/>
      <c r="P2090" s="185"/>
      <c r="Q2090" s="185"/>
      <c r="R2090" s="185"/>
      <c r="S2090" s="185"/>
      <c r="T2090" s="186"/>
      <c r="AT2090" s="180" t="s">
        <v>154</v>
      </c>
      <c r="AU2090" s="180" t="s">
        <v>152</v>
      </c>
      <c r="AV2090" s="12" t="s">
        <v>152</v>
      </c>
      <c r="AW2090" s="12" t="s">
        <v>36</v>
      </c>
      <c r="AX2090" s="12" t="s">
        <v>72</v>
      </c>
      <c r="AY2090" s="180" t="s">
        <v>143</v>
      </c>
    </row>
    <row r="2091" spans="2:65" s="12" customFormat="1" x14ac:dyDescent="0.3">
      <c r="B2091" s="179"/>
      <c r="D2091" s="171" t="s">
        <v>154</v>
      </c>
      <c r="E2091" s="180" t="s">
        <v>3</v>
      </c>
      <c r="F2091" s="181" t="s">
        <v>2969</v>
      </c>
      <c r="H2091" s="182">
        <v>0.08</v>
      </c>
      <c r="I2091" s="183"/>
      <c r="L2091" s="179"/>
      <c r="M2091" s="184"/>
      <c r="N2091" s="185"/>
      <c r="O2091" s="185"/>
      <c r="P2091" s="185"/>
      <c r="Q2091" s="185"/>
      <c r="R2091" s="185"/>
      <c r="S2091" s="185"/>
      <c r="T2091" s="186"/>
      <c r="AT2091" s="180" t="s">
        <v>154</v>
      </c>
      <c r="AU2091" s="180" t="s">
        <v>152</v>
      </c>
      <c r="AV2091" s="12" t="s">
        <v>152</v>
      </c>
      <c r="AW2091" s="12" t="s">
        <v>36</v>
      </c>
      <c r="AX2091" s="12" t="s">
        <v>72</v>
      </c>
      <c r="AY2091" s="180" t="s">
        <v>143</v>
      </c>
    </row>
    <row r="2092" spans="2:65" s="13" customFormat="1" x14ac:dyDescent="0.3">
      <c r="B2092" s="187"/>
      <c r="D2092" s="188" t="s">
        <v>154</v>
      </c>
      <c r="E2092" s="189" t="s">
        <v>3</v>
      </c>
      <c r="F2092" s="190" t="s">
        <v>159</v>
      </c>
      <c r="H2092" s="191">
        <v>11</v>
      </c>
      <c r="I2092" s="192"/>
      <c r="L2092" s="187"/>
      <c r="M2092" s="193"/>
      <c r="N2092" s="194"/>
      <c r="O2092" s="194"/>
      <c r="P2092" s="194"/>
      <c r="Q2092" s="194"/>
      <c r="R2092" s="194"/>
      <c r="S2092" s="194"/>
      <c r="T2092" s="195"/>
      <c r="AT2092" s="196" t="s">
        <v>154</v>
      </c>
      <c r="AU2092" s="196" t="s">
        <v>152</v>
      </c>
      <c r="AV2092" s="13" t="s">
        <v>151</v>
      </c>
      <c r="AW2092" s="13" t="s">
        <v>36</v>
      </c>
      <c r="AX2092" s="13" t="s">
        <v>23</v>
      </c>
      <c r="AY2092" s="196" t="s">
        <v>143</v>
      </c>
    </row>
    <row r="2093" spans="2:65" s="1" customFormat="1" ht="22.5" customHeight="1" x14ac:dyDescent="0.3">
      <c r="B2093" s="158"/>
      <c r="C2093" s="211" t="s">
        <v>2970</v>
      </c>
      <c r="D2093" s="211" t="s">
        <v>295</v>
      </c>
      <c r="E2093" s="212" t="s">
        <v>2971</v>
      </c>
      <c r="F2093" s="213" t="s">
        <v>2972</v>
      </c>
      <c r="G2093" s="214" t="s">
        <v>149</v>
      </c>
      <c r="H2093" s="215">
        <v>12</v>
      </c>
      <c r="I2093" s="325">
        <v>0</v>
      </c>
      <c r="J2093" s="216">
        <f>ROUND(I2093*H2093,2)</f>
        <v>0</v>
      </c>
      <c r="K2093" s="213" t="s">
        <v>150</v>
      </c>
      <c r="L2093" s="217"/>
      <c r="M2093" s="218" t="s">
        <v>3</v>
      </c>
      <c r="N2093" s="219" t="s">
        <v>44</v>
      </c>
      <c r="O2093" s="35"/>
      <c r="P2093" s="167">
        <f>O2093*H2093</f>
        <v>0</v>
      </c>
      <c r="Q2093" s="167">
        <v>1E-4</v>
      </c>
      <c r="R2093" s="167">
        <f>Q2093*H2093</f>
        <v>1.2000000000000001E-3</v>
      </c>
      <c r="S2093" s="167">
        <v>0</v>
      </c>
      <c r="T2093" s="168">
        <f>S2093*H2093</f>
        <v>0</v>
      </c>
      <c r="AR2093" s="18" t="s">
        <v>375</v>
      </c>
      <c r="AT2093" s="18" t="s">
        <v>295</v>
      </c>
      <c r="AU2093" s="18" t="s">
        <v>152</v>
      </c>
      <c r="AY2093" s="18" t="s">
        <v>143</v>
      </c>
      <c r="BE2093" s="169">
        <f>IF(N2093="základní",J2093,0)</f>
        <v>0</v>
      </c>
      <c r="BF2093" s="169">
        <f>IF(N2093="snížená",J2093,0)</f>
        <v>0</v>
      </c>
      <c r="BG2093" s="169">
        <f>IF(N2093="zákl. přenesená",J2093,0)</f>
        <v>0</v>
      </c>
      <c r="BH2093" s="169">
        <f>IF(N2093="sníž. přenesená",J2093,0)</f>
        <v>0</v>
      </c>
      <c r="BI2093" s="169">
        <f>IF(N2093="nulová",J2093,0)</f>
        <v>0</v>
      </c>
      <c r="BJ2093" s="18" t="s">
        <v>152</v>
      </c>
      <c r="BK2093" s="169">
        <f>ROUND(I2093*H2093,2)</f>
        <v>0</v>
      </c>
      <c r="BL2093" s="18" t="s">
        <v>247</v>
      </c>
      <c r="BM2093" s="18" t="s">
        <v>2973</v>
      </c>
    </row>
    <row r="2094" spans="2:65" s="11" customFormat="1" x14ac:dyDescent="0.3">
      <c r="B2094" s="170"/>
      <c r="D2094" s="171" t="s">
        <v>154</v>
      </c>
      <c r="E2094" s="172" t="s">
        <v>3</v>
      </c>
      <c r="F2094" s="173" t="s">
        <v>350</v>
      </c>
      <c r="H2094" s="174" t="s">
        <v>3</v>
      </c>
      <c r="I2094" s="175"/>
      <c r="L2094" s="170"/>
      <c r="M2094" s="176"/>
      <c r="N2094" s="177"/>
      <c r="O2094" s="177"/>
      <c r="P2094" s="177"/>
      <c r="Q2094" s="177"/>
      <c r="R2094" s="177"/>
      <c r="S2094" s="177"/>
      <c r="T2094" s="178"/>
      <c r="AT2094" s="174" t="s">
        <v>154</v>
      </c>
      <c r="AU2094" s="174" t="s">
        <v>152</v>
      </c>
      <c r="AV2094" s="11" t="s">
        <v>23</v>
      </c>
      <c r="AW2094" s="11" t="s">
        <v>36</v>
      </c>
      <c r="AX2094" s="11" t="s">
        <v>72</v>
      </c>
      <c r="AY2094" s="174" t="s">
        <v>143</v>
      </c>
    </row>
    <row r="2095" spans="2:65" s="12" customFormat="1" x14ac:dyDescent="0.3">
      <c r="B2095" s="179"/>
      <c r="D2095" s="171" t="s">
        <v>154</v>
      </c>
      <c r="E2095" s="180" t="s">
        <v>3</v>
      </c>
      <c r="F2095" s="181" t="s">
        <v>2974</v>
      </c>
      <c r="H2095" s="182">
        <v>12</v>
      </c>
      <c r="I2095" s="183"/>
      <c r="L2095" s="179"/>
      <c r="M2095" s="184"/>
      <c r="N2095" s="185"/>
      <c r="O2095" s="185"/>
      <c r="P2095" s="185"/>
      <c r="Q2095" s="185"/>
      <c r="R2095" s="185"/>
      <c r="S2095" s="185"/>
      <c r="T2095" s="186"/>
      <c r="AT2095" s="180" t="s">
        <v>154</v>
      </c>
      <c r="AU2095" s="180" t="s">
        <v>152</v>
      </c>
      <c r="AV2095" s="12" t="s">
        <v>152</v>
      </c>
      <c r="AW2095" s="12" t="s">
        <v>36</v>
      </c>
      <c r="AX2095" s="12" t="s">
        <v>23</v>
      </c>
      <c r="AY2095" s="180" t="s">
        <v>143</v>
      </c>
    </row>
    <row r="2096" spans="2:65" s="10" customFormat="1" ht="37.35" customHeight="1" x14ac:dyDescent="0.35">
      <c r="B2096" s="144"/>
      <c r="D2096" s="155" t="s">
        <v>71</v>
      </c>
      <c r="E2096" s="226" t="s">
        <v>2975</v>
      </c>
      <c r="F2096" s="226" t="s">
        <v>2976</v>
      </c>
      <c r="I2096" s="147"/>
      <c r="J2096" s="227">
        <f>BK2096</f>
        <v>0</v>
      </c>
      <c r="L2096" s="144"/>
      <c r="M2096" s="149"/>
      <c r="N2096" s="150"/>
      <c r="O2096" s="150"/>
      <c r="P2096" s="151">
        <f>SUM(P2097:P2101)</f>
        <v>0</v>
      </c>
      <c r="Q2096" s="150"/>
      <c r="R2096" s="151">
        <f>SUM(R2097:R2101)</f>
        <v>0</v>
      </c>
      <c r="S2096" s="150"/>
      <c r="T2096" s="152">
        <f>SUM(T2097:T2101)</f>
        <v>0</v>
      </c>
      <c r="AR2096" s="145" t="s">
        <v>151</v>
      </c>
      <c r="AT2096" s="153" t="s">
        <v>71</v>
      </c>
      <c r="AU2096" s="153" t="s">
        <v>72</v>
      </c>
      <c r="AY2096" s="145" t="s">
        <v>143</v>
      </c>
      <c r="BK2096" s="154">
        <f>SUM(BK2097:BK2101)</f>
        <v>0</v>
      </c>
    </row>
    <row r="2097" spans="2:65" s="1" customFormat="1" ht="44.25" customHeight="1" x14ac:dyDescent="0.3">
      <c r="B2097" s="158"/>
      <c r="C2097" s="159" t="s">
        <v>2977</v>
      </c>
      <c r="D2097" s="159" t="s">
        <v>146</v>
      </c>
      <c r="E2097" s="160" t="s">
        <v>2978</v>
      </c>
      <c r="F2097" s="161" t="s">
        <v>2979</v>
      </c>
      <c r="G2097" s="162" t="s">
        <v>470</v>
      </c>
      <c r="H2097" s="163">
        <v>6</v>
      </c>
      <c r="I2097" s="322">
        <v>0</v>
      </c>
      <c r="J2097" s="164">
        <f>ROUND(I2097*H2097,2)</f>
        <v>0</v>
      </c>
      <c r="K2097" s="161" t="s">
        <v>3</v>
      </c>
      <c r="L2097" s="34"/>
      <c r="M2097" s="165" t="s">
        <v>3</v>
      </c>
      <c r="N2097" s="166" t="s">
        <v>44</v>
      </c>
      <c r="O2097" s="35"/>
      <c r="P2097" s="167">
        <f>O2097*H2097</f>
        <v>0</v>
      </c>
      <c r="Q2097" s="167">
        <v>0</v>
      </c>
      <c r="R2097" s="167">
        <f>Q2097*H2097</f>
        <v>0</v>
      </c>
      <c r="S2097" s="167">
        <v>0</v>
      </c>
      <c r="T2097" s="168">
        <f>S2097*H2097</f>
        <v>0</v>
      </c>
      <c r="AR2097" s="18" t="s">
        <v>2513</v>
      </c>
      <c r="AT2097" s="18" t="s">
        <v>146</v>
      </c>
      <c r="AU2097" s="18" t="s">
        <v>23</v>
      </c>
      <c r="AY2097" s="18" t="s">
        <v>143</v>
      </c>
      <c r="BE2097" s="169">
        <f>IF(N2097="základní",J2097,0)</f>
        <v>0</v>
      </c>
      <c r="BF2097" s="169">
        <f>IF(N2097="snížená",J2097,0)</f>
        <v>0</v>
      </c>
      <c r="BG2097" s="169">
        <f>IF(N2097="zákl. přenesená",J2097,0)</f>
        <v>0</v>
      </c>
      <c r="BH2097" s="169">
        <f>IF(N2097="sníž. přenesená",J2097,0)</f>
        <v>0</v>
      </c>
      <c r="BI2097" s="169">
        <f>IF(N2097="nulová",J2097,0)</f>
        <v>0</v>
      </c>
      <c r="BJ2097" s="18" t="s">
        <v>152</v>
      </c>
      <c r="BK2097" s="169">
        <f>ROUND(I2097*H2097,2)</f>
        <v>0</v>
      </c>
      <c r="BL2097" s="18" t="s">
        <v>2513</v>
      </c>
      <c r="BM2097" s="18" t="s">
        <v>2980</v>
      </c>
    </row>
    <row r="2098" spans="2:65" s="1" customFormat="1" ht="31.5" customHeight="1" x14ac:dyDescent="0.3">
      <c r="B2098" s="158"/>
      <c r="C2098" s="159" t="s">
        <v>2981</v>
      </c>
      <c r="D2098" s="159" t="s">
        <v>146</v>
      </c>
      <c r="E2098" s="160" t="s">
        <v>2982</v>
      </c>
      <c r="F2098" s="161" t="s">
        <v>3186</v>
      </c>
      <c r="G2098" s="162" t="s">
        <v>470</v>
      </c>
      <c r="H2098" s="163">
        <v>6</v>
      </c>
      <c r="I2098" s="322">
        <v>0</v>
      </c>
      <c r="J2098" s="164">
        <f>ROUND(I2098*H2098,2)</f>
        <v>0</v>
      </c>
      <c r="K2098" s="161" t="s">
        <v>3</v>
      </c>
      <c r="L2098" s="34"/>
      <c r="M2098" s="165" t="s">
        <v>3</v>
      </c>
      <c r="N2098" s="166" t="s">
        <v>44</v>
      </c>
      <c r="O2098" s="35"/>
      <c r="P2098" s="167">
        <f>O2098*H2098</f>
        <v>0</v>
      </c>
      <c r="Q2098" s="167">
        <v>0</v>
      </c>
      <c r="R2098" s="167">
        <f>Q2098*H2098</f>
        <v>0</v>
      </c>
      <c r="S2098" s="167">
        <v>0</v>
      </c>
      <c r="T2098" s="168">
        <f>S2098*H2098</f>
        <v>0</v>
      </c>
      <c r="AR2098" s="18" t="s">
        <v>2513</v>
      </c>
      <c r="AT2098" s="18" t="s">
        <v>146</v>
      </c>
      <c r="AU2098" s="18" t="s">
        <v>23</v>
      </c>
      <c r="AY2098" s="18" t="s">
        <v>143</v>
      </c>
      <c r="BE2098" s="169">
        <f>IF(N2098="základní",J2098,0)</f>
        <v>0</v>
      </c>
      <c r="BF2098" s="169">
        <f>IF(N2098="snížená",J2098,0)</f>
        <v>0</v>
      </c>
      <c r="BG2098" s="169">
        <f>IF(N2098="zákl. přenesená",J2098,0)</f>
        <v>0</v>
      </c>
      <c r="BH2098" s="169">
        <f>IF(N2098="sníž. přenesená",J2098,0)</f>
        <v>0</v>
      </c>
      <c r="BI2098" s="169">
        <f>IF(N2098="nulová",J2098,0)</f>
        <v>0</v>
      </c>
      <c r="BJ2098" s="18" t="s">
        <v>152</v>
      </c>
      <c r="BK2098" s="169">
        <f>ROUND(I2098*H2098,2)</f>
        <v>0</v>
      </c>
      <c r="BL2098" s="18" t="s">
        <v>2513</v>
      </c>
      <c r="BM2098" s="18" t="s">
        <v>2983</v>
      </c>
    </row>
    <row r="2099" spans="2:65" s="1" customFormat="1" ht="22.5" customHeight="1" x14ac:dyDescent="0.3">
      <c r="B2099" s="158"/>
      <c r="C2099" s="159" t="s">
        <v>2984</v>
      </c>
      <c r="D2099" s="159" t="s">
        <v>146</v>
      </c>
      <c r="E2099" s="160" t="s">
        <v>2985</v>
      </c>
      <c r="F2099" s="161" t="s">
        <v>2986</v>
      </c>
      <c r="G2099" s="162" t="s">
        <v>470</v>
      </c>
      <c r="H2099" s="163">
        <v>6</v>
      </c>
      <c r="I2099" s="322">
        <v>0</v>
      </c>
      <c r="J2099" s="164">
        <f>ROUND(I2099*H2099,2)</f>
        <v>0</v>
      </c>
      <c r="K2099" s="161" t="s">
        <v>3</v>
      </c>
      <c r="L2099" s="34"/>
      <c r="M2099" s="165" t="s">
        <v>3</v>
      </c>
      <c r="N2099" s="166" t="s">
        <v>44</v>
      </c>
      <c r="O2099" s="35"/>
      <c r="P2099" s="167">
        <f>O2099*H2099</f>
        <v>0</v>
      </c>
      <c r="Q2099" s="167">
        <v>0</v>
      </c>
      <c r="R2099" s="167">
        <f>Q2099*H2099</f>
        <v>0</v>
      </c>
      <c r="S2099" s="167">
        <v>0</v>
      </c>
      <c r="T2099" s="168">
        <f>S2099*H2099</f>
        <v>0</v>
      </c>
      <c r="AR2099" s="18" t="s">
        <v>2513</v>
      </c>
      <c r="AT2099" s="18" t="s">
        <v>146</v>
      </c>
      <c r="AU2099" s="18" t="s">
        <v>23</v>
      </c>
      <c r="AY2099" s="18" t="s">
        <v>143</v>
      </c>
      <c r="BE2099" s="169">
        <f>IF(N2099="základní",J2099,0)</f>
        <v>0</v>
      </c>
      <c r="BF2099" s="169">
        <f>IF(N2099="snížená",J2099,0)</f>
        <v>0</v>
      </c>
      <c r="BG2099" s="169">
        <f>IF(N2099="zákl. přenesená",J2099,0)</f>
        <v>0</v>
      </c>
      <c r="BH2099" s="169">
        <f>IF(N2099="sníž. přenesená",J2099,0)</f>
        <v>0</v>
      </c>
      <c r="BI2099" s="169">
        <f>IF(N2099="nulová",J2099,0)</f>
        <v>0</v>
      </c>
      <c r="BJ2099" s="18" t="s">
        <v>152</v>
      </c>
      <c r="BK2099" s="169">
        <f>ROUND(I2099*H2099,2)</f>
        <v>0</v>
      </c>
      <c r="BL2099" s="18" t="s">
        <v>2513</v>
      </c>
      <c r="BM2099" s="18" t="s">
        <v>2987</v>
      </c>
    </row>
    <row r="2100" spans="2:65" s="1" customFormat="1" ht="22.5" customHeight="1" x14ac:dyDescent="0.3">
      <c r="B2100" s="158"/>
      <c r="C2100" s="159" t="s">
        <v>2988</v>
      </c>
      <c r="D2100" s="159" t="s">
        <v>146</v>
      </c>
      <c r="E2100" s="160" t="s">
        <v>2989</v>
      </c>
      <c r="F2100" s="161" t="s">
        <v>2990</v>
      </c>
      <c r="G2100" s="162" t="s">
        <v>470</v>
      </c>
      <c r="H2100" s="163">
        <v>1</v>
      </c>
      <c r="I2100" s="322">
        <v>0</v>
      </c>
      <c r="J2100" s="164">
        <f>ROUND(I2100*H2100,2)</f>
        <v>0</v>
      </c>
      <c r="K2100" s="161" t="s">
        <v>3</v>
      </c>
      <c r="L2100" s="34"/>
      <c r="M2100" s="165" t="s">
        <v>3</v>
      </c>
      <c r="N2100" s="166" t="s">
        <v>44</v>
      </c>
      <c r="O2100" s="35"/>
      <c r="P2100" s="167">
        <f>O2100*H2100</f>
        <v>0</v>
      </c>
      <c r="Q2100" s="167">
        <v>0</v>
      </c>
      <c r="R2100" s="167">
        <f>Q2100*H2100</f>
        <v>0</v>
      </c>
      <c r="S2100" s="167">
        <v>0</v>
      </c>
      <c r="T2100" s="168">
        <f>S2100*H2100</f>
        <v>0</v>
      </c>
      <c r="AR2100" s="18" t="s">
        <v>151</v>
      </c>
      <c r="AT2100" s="18" t="s">
        <v>146</v>
      </c>
      <c r="AU2100" s="18" t="s">
        <v>23</v>
      </c>
      <c r="AY2100" s="18" t="s">
        <v>143</v>
      </c>
      <c r="BE2100" s="169">
        <f>IF(N2100="základní",J2100,0)</f>
        <v>0</v>
      </c>
      <c r="BF2100" s="169">
        <f>IF(N2100="snížená",J2100,0)</f>
        <v>0</v>
      </c>
      <c r="BG2100" s="169">
        <f>IF(N2100="zákl. přenesená",J2100,0)</f>
        <v>0</v>
      </c>
      <c r="BH2100" s="169">
        <f>IF(N2100="sníž. přenesená",J2100,0)</f>
        <v>0</v>
      </c>
      <c r="BI2100" s="169">
        <f>IF(N2100="nulová",J2100,0)</f>
        <v>0</v>
      </c>
      <c r="BJ2100" s="18" t="s">
        <v>152</v>
      </c>
      <c r="BK2100" s="169">
        <f>ROUND(I2100*H2100,2)</f>
        <v>0</v>
      </c>
      <c r="BL2100" s="18" t="s">
        <v>151</v>
      </c>
      <c r="BM2100" s="18" t="s">
        <v>2991</v>
      </c>
    </row>
    <row r="2101" spans="2:65" s="1" customFormat="1" ht="22.5" customHeight="1" x14ac:dyDescent="0.3">
      <c r="B2101" s="158"/>
      <c r="C2101" s="159" t="s">
        <v>2992</v>
      </c>
      <c r="D2101" s="159" t="s">
        <v>146</v>
      </c>
      <c r="E2101" s="160" t="s">
        <v>2993</v>
      </c>
      <c r="F2101" s="161" t="s">
        <v>2994</v>
      </c>
      <c r="G2101" s="162" t="s">
        <v>470</v>
      </c>
      <c r="H2101" s="163">
        <v>12</v>
      </c>
      <c r="I2101" s="322">
        <v>0</v>
      </c>
      <c r="J2101" s="164">
        <f>ROUND(I2101*H2101,2)</f>
        <v>0</v>
      </c>
      <c r="K2101" s="161" t="s">
        <v>3</v>
      </c>
      <c r="L2101" s="34"/>
      <c r="M2101" s="165" t="s">
        <v>3</v>
      </c>
      <c r="N2101" s="228" t="s">
        <v>44</v>
      </c>
      <c r="O2101" s="229"/>
      <c r="P2101" s="230">
        <f>O2101*H2101</f>
        <v>0</v>
      </c>
      <c r="Q2101" s="230">
        <v>0</v>
      </c>
      <c r="R2101" s="230">
        <f>Q2101*H2101</f>
        <v>0</v>
      </c>
      <c r="S2101" s="230">
        <v>0</v>
      </c>
      <c r="T2101" s="231">
        <f>S2101*H2101</f>
        <v>0</v>
      </c>
      <c r="AR2101" s="18" t="s">
        <v>151</v>
      </c>
      <c r="AT2101" s="18" t="s">
        <v>146</v>
      </c>
      <c r="AU2101" s="18" t="s">
        <v>23</v>
      </c>
      <c r="AY2101" s="18" t="s">
        <v>143</v>
      </c>
      <c r="BE2101" s="169">
        <f>IF(N2101="základní",J2101,0)</f>
        <v>0</v>
      </c>
      <c r="BF2101" s="169">
        <f>IF(N2101="snížená",J2101,0)</f>
        <v>0</v>
      </c>
      <c r="BG2101" s="169">
        <f>IF(N2101="zákl. přenesená",J2101,0)</f>
        <v>0</v>
      </c>
      <c r="BH2101" s="169">
        <f>IF(N2101="sníž. přenesená",J2101,0)</f>
        <v>0</v>
      </c>
      <c r="BI2101" s="169">
        <f>IF(N2101="nulová",J2101,0)</f>
        <v>0</v>
      </c>
      <c r="BJ2101" s="18" t="s">
        <v>152</v>
      </c>
      <c r="BK2101" s="169">
        <f>ROUND(I2101*H2101,2)</f>
        <v>0</v>
      </c>
      <c r="BL2101" s="18" t="s">
        <v>151</v>
      </c>
      <c r="BM2101" s="18" t="s">
        <v>2995</v>
      </c>
    </row>
    <row r="2102" spans="2:65" s="1" customFormat="1" ht="6.95" customHeight="1" x14ac:dyDescent="0.3">
      <c r="B2102" s="49"/>
      <c r="C2102" s="50"/>
      <c r="D2102" s="50"/>
      <c r="E2102" s="50"/>
      <c r="F2102" s="50"/>
      <c r="G2102" s="50"/>
      <c r="H2102" s="50"/>
      <c r="I2102" s="111"/>
      <c r="J2102" s="50"/>
      <c r="K2102" s="50"/>
      <c r="L2102" s="34"/>
    </row>
    <row r="2104" spans="2:65" x14ac:dyDescent="0.3">
      <c r="C2104" s="381" t="s">
        <v>3188</v>
      </c>
      <c r="D2104" s="380"/>
      <c r="E2104" s="380"/>
      <c r="F2104" s="380"/>
      <c r="G2104" s="380"/>
      <c r="H2104" s="380"/>
      <c r="I2104" s="380"/>
      <c r="J2104" s="380"/>
      <c r="K2104" s="380"/>
    </row>
    <row r="2105" spans="2:65" x14ac:dyDescent="0.3">
      <c r="C2105" s="380" t="s">
        <v>3187</v>
      </c>
      <c r="D2105" s="380"/>
      <c r="E2105" s="380"/>
      <c r="F2105" s="380"/>
      <c r="G2105" s="380"/>
      <c r="H2105" s="380"/>
      <c r="I2105" s="380"/>
      <c r="J2105" s="380"/>
      <c r="K2105" s="380"/>
    </row>
  </sheetData>
  <autoFilter ref="C113:K113"/>
  <mergeCells count="11">
    <mergeCell ref="C2105:K2105"/>
    <mergeCell ref="C2104:K2104"/>
    <mergeCell ref="E104:H104"/>
    <mergeCell ref="E106:H10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11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topLeftCell="A217" zoomScaleNormal="100" workbookViewId="0"/>
  </sheetViews>
  <sheetFormatPr defaultRowHeight="13.5" x14ac:dyDescent="0.3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  <col min="12" max="256" width="9.33203125" style="242"/>
    <col min="257" max="257" width="8.33203125" style="242" customWidth="1"/>
    <col min="258" max="258" width="1.6640625" style="242" customWidth="1"/>
    <col min="259" max="260" width="5" style="242" customWidth="1"/>
    <col min="261" max="261" width="11.6640625" style="242" customWidth="1"/>
    <col min="262" max="262" width="9.1640625" style="242" customWidth="1"/>
    <col min="263" max="263" width="5" style="242" customWidth="1"/>
    <col min="264" max="264" width="77.83203125" style="242" customWidth="1"/>
    <col min="265" max="266" width="20" style="242" customWidth="1"/>
    <col min="267" max="267" width="1.6640625" style="242" customWidth="1"/>
    <col min="268" max="512" width="9.33203125" style="242"/>
    <col min="513" max="513" width="8.33203125" style="242" customWidth="1"/>
    <col min="514" max="514" width="1.6640625" style="242" customWidth="1"/>
    <col min="515" max="516" width="5" style="242" customWidth="1"/>
    <col min="517" max="517" width="11.6640625" style="242" customWidth="1"/>
    <col min="518" max="518" width="9.1640625" style="242" customWidth="1"/>
    <col min="519" max="519" width="5" style="242" customWidth="1"/>
    <col min="520" max="520" width="77.83203125" style="242" customWidth="1"/>
    <col min="521" max="522" width="20" style="242" customWidth="1"/>
    <col min="523" max="523" width="1.6640625" style="242" customWidth="1"/>
    <col min="524" max="768" width="9.33203125" style="242"/>
    <col min="769" max="769" width="8.33203125" style="242" customWidth="1"/>
    <col min="770" max="770" width="1.6640625" style="242" customWidth="1"/>
    <col min="771" max="772" width="5" style="242" customWidth="1"/>
    <col min="773" max="773" width="11.6640625" style="242" customWidth="1"/>
    <col min="774" max="774" width="9.1640625" style="242" customWidth="1"/>
    <col min="775" max="775" width="5" style="242" customWidth="1"/>
    <col min="776" max="776" width="77.83203125" style="242" customWidth="1"/>
    <col min="777" max="778" width="20" style="242" customWidth="1"/>
    <col min="779" max="779" width="1.6640625" style="242" customWidth="1"/>
    <col min="780" max="1024" width="9.33203125" style="242"/>
    <col min="1025" max="1025" width="8.33203125" style="242" customWidth="1"/>
    <col min="1026" max="1026" width="1.6640625" style="242" customWidth="1"/>
    <col min="1027" max="1028" width="5" style="242" customWidth="1"/>
    <col min="1029" max="1029" width="11.6640625" style="242" customWidth="1"/>
    <col min="1030" max="1030" width="9.1640625" style="242" customWidth="1"/>
    <col min="1031" max="1031" width="5" style="242" customWidth="1"/>
    <col min="1032" max="1032" width="77.83203125" style="242" customWidth="1"/>
    <col min="1033" max="1034" width="20" style="242" customWidth="1"/>
    <col min="1035" max="1035" width="1.6640625" style="242" customWidth="1"/>
    <col min="1036" max="1280" width="9.33203125" style="242"/>
    <col min="1281" max="1281" width="8.33203125" style="242" customWidth="1"/>
    <col min="1282" max="1282" width="1.6640625" style="242" customWidth="1"/>
    <col min="1283" max="1284" width="5" style="242" customWidth="1"/>
    <col min="1285" max="1285" width="11.6640625" style="242" customWidth="1"/>
    <col min="1286" max="1286" width="9.1640625" style="242" customWidth="1"/>
    <col min="1287" max="1287" width="5" style="242" customWidth="1"/>
    <col min="1288" max="1288" width="77.83203125" style="242" customWidth="1"/>
    <col min="1289" max="1290" width="20" style="242" customWidth="1"/>
    <col min="1291" max="1291" width="1.6640625" style="242" customWidth="1"/>
    <col min="1292" max="1536" width="9.33203125" style="242"/>
    <col min="1537" max="1537" width="8.33203125" style="242" customWidth="1"/>
    <col min="1538" max="1538" width="1.6640625" style="242" customWidth="1"/>
    <col min="1539" max="1540" width="5" style="242" customWidth="1"/>
    <col min="1541" max="1541" width="11.6640625" style="242" customWidth="1"/>
    <col min="1542" max="1542" width="9.1640625" style="242" customWidth="1"/>
    <col min="1543" max="1543" width="5" style="242" customWidth="1"/>
    <col min="1544" max="1544" width="77.83203125" style="242" customWidth="1"/>
    <col min="1545" max="1546" width="20" style="242" customWidth="1"/>
    <col min="1547" max="1547" width="1.6640625" style="242" customWidth="1"/>
    <col min="1548" max="1792" width="9.33203125" style="242"/>
    <col min="1793" max="1793" width="8.33203125" style="242" customWidth="1"/>
    <col min="1794" max="1794" width="1.6640625" style="242" customWidth="1"/>
    <col min="1795" max="1796" width="5" style="242" customWidth="1"/>
    <col min="1797" max="1797" width="11.6640625" style="242" customWidth="1"/>
    <col min="1798" max="1798" width="9.1640625" style="242" customWidth="1"/>
    <col min="1799" max="1799" width="5" style="242" customWidth="1"/>
    <col min="1800" max="1800" width="77.83203125" style="242" customWidth="1"/>
    <col min="1801" max="1802" width="20" style="242" customWidth="1"/>
    <col min="1803" max="1803" width="1.6640625" style="242" customWidth="1"/>
    <col min="1804" max="2048" width="9.33203125" style="242"/>
    <col min="2049" max="2049" width="8.33203125" style="242" customWidth="1"/>
    <col min="2050" max="2050" width="1.6640625" style="242" customWidth="1"/>
    <col min="2051" max="2052" width="5" style="242" customWidth="1"/>
    <col min="2053" max="2053" width="11.6640625" style="242" customWidth="1"/>
    <col min="2054" max="2054" width="9.1640625" style="242" customWidth="1"/>
    <col min="2055" max="2055" width="5" style="242" customWidth="1"/>
    <col min="2056" max="2056" width="77.83203125" style="242" customWidth="1"/>
    <col min="2057" max="2058" width="20" style="242" customWidth="1"/>
    <col min="2059" max="2059" width="1.6640625" style="242" customWidth="1"/>
    <col min="2060" max="2304" width="9.33203125" style="242"/>
    <col min="2305" max="2305" width="8.33203125" style="242" customWidth="1"/>
    <col min="2306" max="2306" width="1.6640625" style="242" customWidth="1"/>
    <col min="2307" max="2308" width="5" style="242" customWidth="1"/>
    <col min="2309" max="2309" width="11.6640625" style="242" customWidth="1"/>
    <col min="2310" max="2310" width="9.1640625" style="242" customWidth="1"/>
    <col min="2311" max="2311" width="5" style="242" customWidth="1"/>
    <col min="2312" max="2312" width="77.83203125" style="242" customWidth="1"/>
    <col min="2313" max="2314" width="20" style="242" customWidth="1"/>
    <col min="2315" max="2315" width="1.6640625" style="242" customWidth="1"/>
    <col min="2316" max="2560" width="9.33203125" style="242"/>
    <col min="2561" max="2561" width="8.33203125" style="242" customWidth="1"/>
    <col min="2562" max="2562" width="1.6640625" style="242" customWidth="1"/>
    <col min="2563" max="2564" width="5" style="242" customWidth="1"/>
    <col min="2565" max="2565" width="11.6640625" style="242" customWidth="1"/>
    <col min="2566" max="2566" width="9.1640625" style="242" customWidth="1"/>
    <col min="2567" max="2567" width="5" style="242" customWidth="1"/>
    <col min="2568" max="2568" width="77.83203125" style="242" customWidth="1"/>
    <col min="2569" max="2570" width="20" style="242" customWidth="1"/>
    <col min="2571" max="2571" width="1.6640625" style="242" customWidth="1"/>
    <col min="2572" max="2816" width="9.33203125" style="242"/>
    <col min="2817" max="2817" width="8.33203125" style="242" customWidth="1"/>
    <col min="2818" max="2818" width="1.6640625" style="242" customWidth="1"/>
    <col min="2819" max="2820" width="5" style="242" customWidth="1"/>
    <col min="2821" max="2821" width="11.6640625" style="242" customWidth="1"/>
    <col min="2822" max="2822" width="9.1640625" style="242" customWidth="1"/>
    <col min="2823" max="2823" width="5" style="242" customWidth="1"/>
    <col min="2824" max="2824" width="77.83203125" style="242" customWidth="1"/>
    <col min="2825" max="2826" width="20" style="242" customWidth="1"/>
    <col min="2827" max="2827" width="1.6640625" style="242" customWidth="1"/>
    <col min="2828" max="3072" width="9.33203125" style="242"/>
    <col min="3073" max="3073" width="8.33203125" style="242" customWidth="1"/>
    <col min="3074" max="3074" width="1.6640625" style="242" customWidth="1"/>
    <col min="3075" max="3076" width="5" style="242" customWidth="1"/>
    <col min="3077" max="3077" width="11.6640625" style="242" customWidth="1"/>
    <col min="3078" max="3078" width="9.1640625" style="242" customWidth="1"/>
    <col min="3079" max="3079" width="5" style="242" customWidth="1"/>
    <col min="3080" max="3080" width="77.83203125" style="242" customWidth="1"/>
    <col min="3081" max="3082" width="20" style="242" customWidth="1"/>
    <col min="3083" max="3083" width="1.6640625" style="242" customWidth="1"/>
    <col min="3084" max="3328" width="9.33203125" style="242"/>
    <col min="3329" max="3329" width="8.33203125" style="242" customWidth="1"/>
    <col min="3330" max="3330" width="1.6640625" style="242" customWidth="1"/>
    <col min="3331" max="3332" width="5" style="242" customWidth="1"/>
    <col min="3333" max="3333" width="11.6640625" style="242" customWidth="1"/>
    <col min="3334" max="3334" width="9.1640625" style="242" customWidth="1"/>
    <col min="3335" max="3335" width="5" style="242" customWidth="1"/>
    <col min="3336" max="3336" width="77.83203125" style="242" customWidth="1"/>
    <col min="3337" max="3338" width="20" style="242" customWidth="1"/>
    <col min="3339" max="3339" width="1.6640625" style="242" customWidth="1"/>
    <col min="3340" max="3584" width="9.33203125" style="242"/>
    <col min="3585" max="3585" width="8.33203125" style="242" customWidth="1"/>
    <col min="3586" max="3586" width="1.6640625" style="242" customWidth="1"/>
    <col min="3587" max="3588" width="5" style="242" customWidth="1"/>
    <col min="3589" max="3589" width="11.6640625" style="242" customWidth="1"/>
    <col min="3590" max="3590" width="9.1640625" style="242" customWidth="1"/>
    <col min="3591" max="3591" width="5" style="242" customWidth="1"/>
    <col min="3592" max="3592" width="77.83203125" style="242" customWidth="1"/>
    <col min="3593" max="3594" width="20" style="242" customWidth="1"/>
    <col min="3595" max="3595" width="1.6640625" style="242" customWidth="1"/>
    <col min="3596" max="3840" width="9.33203125" style="242"/>
    <col min="3841" max="3841" width="8.33203125" style="242" customWidth="1"/>
    <col min="3842" max="3842" width="1.6640625" style="242" customWidth="1"/>
    <col min="3843" max="3844" width="5" style="242" customWidth="1"/>
    <col min="3845" max="3845" width="11.6640625" style="242" customWidth="1"/>
    <col min="3846" max="3846" width="9.1640625" style="242" customWidth="1"/>
    <col min="3847" max="3847" width="5" style="242" customWidth="1"/>
    <col min="3848" max="3848" width="77.83203125" style="242" customWidth="1"/>
    <col min="3849" max="3850" width="20" style="242" customWidth="1"/>
    <col min="3851" max="3851" width="1.6640625" style="242" customWidth="1"/>
    <col min="3852" max="4096" width="9.33203125" style="242"/>
    <col min="4097" max="4097" width="8.33203125" style="242" customWidth="1"/>
    <col min="4098" max="4098" width="1.6640625" style="242" customWidth="1"/>
    <col min="4099" max="4100" width="5" style="242" customWidth="1"/>
    <col min="4101" max="4101" width="11.6640625" style="242" customWidth="1"/>
    <col min="4102" max="4102" width="9.1640625" style="242" customWidth="1"/>
    <col min="4103" max="4103" width="5" style="242" customWidth="1"/>
    <col min="4104" max="4104" width="77.83203125" style="242" customWidth="1"/>
    <col min="4105" max="4106" width="20" style="242" customWidth="1"/>
    <col min="4107" max="4107" width="1.6640625" style="242" customWidth="1"/>
    <col min="4108" max="4352" width="9.33203125" style="242"/>
    <col min="4353" max="4353" width="8.33203125" style="242" customWidth="1"/>
    <col min="4354" max="4354" width="1.6640625" style="242" customWidth="1"/>
    <col min="4355" max="4356" width="5" style="242" customWidth="1"/>
    <col min="4357" max="4357" width="11.6640625" style="242" customWidth="1"/>
    <col min="4358" max="4358" width="9.1640625" style="242" customWidth="1"/>
    <col min="4359" max="4359" width="5" style="242" customWidth="1"/>
    <col min="4360" max="4360" width="77.83203125" style="242" customWidth="1"/>
    <col min="4361" max="4362" width="20" style="242" customWidth="1"/>
    <col min="4363" max="4363" width="1.6640625" style="242" customWidth="1"/>
    <col min="4364" max="4608" width="9.33203125" style="242"/>
    <col min="4609" max="4609" width="8.33203125" style="242" customWidth="1"/>
    <col min="4610" max="4610" width="1.6640625" style="242" customWidth="1"/>
    <col min="4611" max="4612" width="5" style="242" customWidth="1"/>
    <col min="4613" max="4613" width="11.6640625" style="242" customWidth="1"/>
    <col min="4614" max="4614" width="9.1640625" style="242" customWidth="1"/>
    <col min="4615" max="4615" width="5" style="242" customWidth="1"/>
    <col min="4616" max="4616" width="77.83203125" style="242" customWidth="1"/>
    <col min="4617" max="4618" width="20" style="242" customWidth="1"/>
    <col min="4619" max="4619" width="1.6640625" style="242" customWidth="1"/>
    <col min="4620" max="4864" width="9.33203125" style="242"/>
    <col min="4865" max="4865" width="8.33203125" style="242" customWidth="1"/>
    <col min="4866" max="4866" width="1.6640625" style="242" customWidth="1"/>
    <col min="4867" max="4868" width="5" style="242" customWidth="1"/>
    <col min="4869" max="4869" width="11.6640625" style="242" customWidth="1"/>
    <col min="4870" max="4870" width="9.1640625" style="242" customWidth="1"/>
    <col min="4871" max="4871" width="5" style="242" customWidth="1"/>
    <col min="4872" max="4872" width="77.83203125" style="242" customWidth="1"/>
    <col min="4873" max="4874" width="20" style="242" customWidth="1"/>
    <col min="4875" max="4875" width="1.6640625" style="242" customWidth="1"/>
    <col min="4876" max="5120" width="9.33203125" style="242"/>
    <col min="5121" max="5121" width="8.33203125" style="242" customWidth="1"/>
    <col min="5122" max="5122" width="1.6640625" style="242" customWidth="1"/>
    <col min="5123" max="5124" width="5" style="242" customWidth="1"/>
    <col min="5125" max="5125" width="11.6640625" style="242" customWidth="1"/>
    <col min="5126" max="5126" width="9.1640625" style="242" customWidth="1"/>
    <col min="5127" max="5127" width="5" style="242" customWidth="1"/>
    <col min="5128" max="5128" width="77.83203125" style="242" customWidth="1"/>
    <col min="5129" max="5130" width="20" style="242" customWidth="1"/>
    <col min="5131" max="5131" width="1.6640625" style="242" customWidth="1"/>
    <col min="5132" max="5376" width="9.33203125" style="242"/>
    <col min="5377" max="5377" width="8.33203125" style="242" customWidth="1"/>
    <col min="5378" max="5378" width="1.6640625" style="242" customWidth="1"/>
    <col min="5379" max="5380" width="5" style="242" customWidth="1"/>
    <col min="5381" max="5381" width="11.6640625" style="242" customWidth="1"/>
    <col min="5382" max="5382" width="9.1640625" style="242" customWidth="1"/>
    <col min="5383" max="5383" width="5" style="242" customWidth="1"/>
    <col min="5384" max="5384" width="77.83203125" style="242" customWidth="1"/>
    <col min="5385" max="5386" width="20" style="242" customWidth="1"/>
    <col min="5387" max="5387" width="1.6640625" style="242" customWidth="1"/>
    <col min="5388" max="5632" width="9.33203125" style="242"/>
    <col min="5633" max="5633" width="8.33203125" style="242" customWidth="1"/>
    <col min="5634" max="5634" width="1.6640625" style="242" customWidth="1"/>
    <col min="5635" max="5636" width="5" style="242" customWidth="1"/>
    <col min="5637" max="5637" width="11.6640625" style="242" customWidth="1"/>
    <col min="5638" max="5638" width="9.1640625" style="242" customWidth="1"/>
    <col min="5639" max="5639" width="5" style="242" customWidth="1"/>
    <col min="5640" max="5640" width="77.83203125" style="242" customWidth="1"/>
    <col min="5641" max="5642" width="20" style="242" customWidth="1"/>
    <col min="5643" max="5643" width="1.6640625" style="242" customWidth="1"/>
    <col min="5644" max="5888" width="9.33203125" style="242"/>
    <col min="5889" max="5889" width="8.33203125" style="242" customWidth="1"/>
    <col min="5890" max="5890" width="1.6640625" style="242" customWidth="1"/>
    <col min="5891" max="5892" width="5" style="242" customWidth="1"/>
    <col min="5893" max="5893" width="11.6640625" style="242" customWidth="1"/>
    <col min="5894" max="5894" width="9.1640625" style="242" customWidth="1"/>
    <col min="5895" max="5895" width="5" style="242" customWidth="1"/>
    <col min="5896" max="5896" width="77.83203125" style="242" customWidth="1"/>
    <col min="5897" max="5898" width="20" style="242" customWidth="1"/>
    <col min="5899" max="5899" width="1.6640625" style="242" customWidth="1"/>
    <col min="5900" max="6144" width="9.33203125" style="242"/>
    <col min="6145" max="6145" width="8.33203125" style="242" customWidth="1"/>
    <col min="6146" max="6146" width="1.6640625" style="242" customWidth="1"/>
    <col min="6147" max="6148" width="5" style="242" customWidth="1"/>
    <col min="6149" max="6149" width="11.6640625" style="242" customWidth="1"/>
    <col min="6150" max="6150" width="9.1640625" style="242" customWidth="1"/>
    <col min="6151" max="6151" width="5" style="242" customWidth="1"/>
    <col min="6152" max="6152" width="77.83203125" style="242" customWidth="1"/>
    <col min="6153" max="6154" width="20" style="242" customWidth="1"/>
    <col min="6155" max="6155" width="1.6640625" style="242" customWidth="1"/>
    <col min="6156" max="6400" width="9.33203125" style="242"/>
    <col min="6401" max="6401" width="8.33203125" style="242" customWidth="1"/>
    <col min="6402" max="6402" width="1.6640625" style="242" customWidth="1"/>
    <col min="6403" max="6404" width="5" style="242" customWidth="1"/>
    <col min="6405" max="6405" width="11.6640625" style="242" customWidth="1"/>
    <col min="6406" max="6406" width="9.1640625" style="242" customWidth="1"/>
    <col min="6407" max="6407" width="5" style="242" customWidth="1"/>
    <col min="6408" max="6408" width="77.83203125" style="242" customWidth="1"/>
    <col min="6409" max="6410" width="20" style="242" customWidth="1"/>
    <col min="6411" max="6411" width="1.6640625" style="242" customWidth="1"/>
    <col min="6412" max="6656" width="9.33203125" style="242"/>
    <col min="6657" max="6657" width="8.33203125" style="242" customWidth="1"/>
    <col min="6658" max="6658" width="1.6640625" style="242" customWidth="1"/>
    <col min="6659" max="6660" width="5" style="242" customWidth="1"/>
    <col min="6661" max="6661" width="11.6640625" style="242" customWidth="1"/>
    <col min="6662" max="6662" width="9.1640625" style="242" customWidth="1"/>
    <col min="6663" max="6663" width="5" style="242" customWidth="1"/>
    <col min="6664" max="6664" width="77.83203125" style="242" customWidth="1"/>
    <col min="6665" max="6666" width="20" style="242" customWidth="1"/>
    <col min="6667" max="6667" width="1.6640625" style="242" customWidth="1"/>
    <col min="6668" max="6912" width="9.33203125" style="242"/>
    <col min="6913" max="6913" width="8.33203125" style="242" customWidth="1"/>
    <col min="6914" max="6914" width="1.6640625" style="242" customWidth="1"/>
    <col min="6915" max="6916" width="5" style="242" customWidth="1"/>
    <col min="6917" max="6917" width="11.6640625" style="242" customWidth="1"/>
    <col min="6918" max="6918" width="9.1640625" style="242" customWidth="1"/>
    <col min="6919" max="6919" width="5" style="242" customWidth="1"/>
    <col min="6920" max="6920" width="77.83203125" style="242" customWidth="1"/>
    <col min="6921" max="6922" width="20" style="242" customWidth="1"/>
    <col min="6923" max="6923" width="1.6640625" style="242" customWidth="1"/>
    <col min="6924" max="7168" width="9.33203125" style="242"/>
    <col min="7169" max="7169" width="8.33203125" style="242" customWidth="1"/>
    <col min="7170" max="7170" width="1.6640625" style="242" customWidth="1"/>
    <col min="7171" max="7172" width="5" style="242" customWidth="1"/>
    <col min="7173" max="7173" width="11.6640625" style="242" customWidth="1"/>
    <col min="7174" max="7174" width="9.1640625" style="242" customWidth="1"/>
    <col min="7175" max="7175" width="5" style="242" customWidth="1"/>
    <col min="7176" max="7176" width="77.83203125" style="242" customWidth="1"/>
    <col min="7177" max="7178" width="20" style="242" customWidth="1"/>
    <col min="7179" max="7179" width="1.6640625" style="242" customWidth="1"/>
    <col min="7180" max="7424" width="9.33203125" style="242"/>
    <col min="7425" max="7425" width="8.33203125" style="242" customWidth="1"/>
    <col min="7426" max="7426" width="1.6640625" style="242" customWidth="1"/>
    <col min="7427" max="7428" width="5" style="242" customWidth="1"/>
    <col min="7429" max="7429" width="11.6640625" style="242" customWidth="1"/>
    <col min="7430" max="7430" width="9.1640625" style="242" customWidth="1"/>
    <col min="7431" max="7431" width="5" style="242" customWidth="1"/>
    <col min="7432" max="7432" width="77.83203125" style="242" customWidth="1"/>
    <col min="7433" max="7434" width="20" style="242" customWidth="1"/>
    <col min="7435" max="7435" width="1.6640625" style="242" customWidth="1"/>
    <col min="7436" max="7680" width="9.33203125" style="242"/>
    <col min="7681" max="7681" width="8.33203125" style="242" customWidth="1"/>
    <col min="7682" max="7682" width="1.6640625" style="242" customWidth="1"/>
    <col min="7683" max="7684" width="5" style="242" customWidth="1"/>
    <col min="7685" max="7685" width="11.6640625" style="242" customWidth="1"/>
    <col min="7686" max="7686" width="9.1640625" style="242" customWidth="1"/>
    <col min="7687" max="7687" width="5" style="242" customWidth="1"/>
    <col min="7688" max="7688" width="77.83203125" style="242" customWidth="1"/>
    <col min="7689" max="7690" width="20" style="242" customWidth="1"/>
    <col min="7691" max="7691" width="1.6640625" style="242" customWidth="1"/>
    <col min="7692" max="7936" width="9.33203125" style="242"/>
    <col min="7937" max="7937" width="8.33203125" style="242" customWidth="1"/>
    <col min="7938" max="7938" width="1.6640625" style="242" customWidth="1"/>
    <col min="7939" max="7940" width="5" style="242" customWidth="1"/>
    <col min="7941" max="7941" width="11.6640625" style="242" customWidth="1"/>
    <col min="7942" max="7942" width="9.1640625" style="242" customWidth="1"/>
    <col min="7943" max="7943" width="5" style="242" customWidth="1"/>
    <col min="7944" max="7944" width="77.83203125" style="242" customWidth="1"/>
    <col min="7945" max="7946" width="20" style="242" customWidth="1"/>
    <col min="7947" max="7947" width="1.6640625" style="242" customWidth="1"/>
    <col min="7948" max="8192" width="9.33203125" style="242"/>
    <col min="8193" max="8193" width="8.33203125" style="242" customWidth="1"/>
    <col min="8194" max="8194" width="1.6640625" style="242" customWidth="1"/>
    <col min="8195" max="8196" width="5" style="242" customWidth="1"/>
    <col min="8197" max="8197" width="11.6640625" style="242" customWidth="1"/>
    <col min="8198" max="8198" width="9.1640625" style="242" customWidth="1"/>
    <col min="8199" max="8199" width="5" style="242" customWidth="1"/>
    <col min="8200" max="8200" width="77.83203125" style="242" customWidth="1"/>
    <col min="8201" max="8202" width="20" style="242" customWidth="1"/>
    <col min="8203" max="8203" width="1.6640625" style="242" customWidth="1"/>
    <col min="8204" max="8448" width="9.33203125" style="242"/>
    <col min="8449" max="8449" width="8.33203125" style="242" customWidth="1"/>
    <col min="8450" max="8450" width="1.6640625" style="242" customWidth="1"/>
    <col min="8451" max="8452" width="5" style="242" customWidth="1"/>
    <col min="8453" max="8453" width="11.6640625" style="242" customWidth="1"/>
    <col min="8454" max="8454" width="9.1640625" style="242" customWidth="1"/>
    <col min="8455" max="8455" width="5" style="242" customWidth="1"/>
    <col min="8456" max="8456" width="77.83203125" style="242" customWidth="1"/>
    <col min="8457" max="8458" width="20" style="242" customWidth="1"/>
    <col min="8459" max="8459" width="1.6640625" style="242" customWidth="1"/>
    <col min="8460" max="8704" width="9.33203125" style="242"/>
    <col min="8705" max="8705" width="8.33203125" style="242" customWidth="1"/>
    <col min="8706" max="8706" width="1.6640625" style="242" customWidth="1"/>
    <col min="8707" max="8708" width="5" style="242" customWidth="1"/>
    <col min="8709" max="8709" width="11.6640625" style="242" customWidth="1"/>
    <col min="8710" max="8710" width="9.1640625" style="242" customWidth="1"/>
    <col min="8711" max="8711" width="5" style="242" customWidth="1"/>
    <col min="8712" max="8712" width="77.83203125" style="242" customWidth="1"/>
    <col min="8713" max="8714" width="20" style="242" customWidth="1"/>
    <col min="8715" max="8715" width="1.6640625" style="242" customWidth="1"/>
    <col min="8716" max="8960" width="9.33203125" style="242"/>
    <col min="8961" max="8961" width="8.33203125" style="242" customWidth="1"/>
    <col min="8962" max="8962" width="1.6640625" style="242" customWidth="1"/>
    <col min="8963" max="8964" width="5" style="242" customWidth="1"/>
    <col min="8965" max="8965" width="11.6640625" style="242" customWidth="1"/>
    <col min="8966" max="8966" width="9.1640625" style="242" customWidth="1"/>
    <col min="8967" max="8967" width="5" style="242" customWidth="1"/>
    <col min="8968" max="8968" width="77.83203125" style="242" customWidth="1"/>
    <col min="8969" max="8970" width="20" style="242" customWidth="1"/>
    <col min="8971" max="8971" width="1.6640625" style="242" customWidth="1"/>
    <col min="8972" max="9216" width="9.33203125" style="242"/>
    <col min="9217" max="9217" width="8.33203125" style="242" customWidth="1"/>
    <col min="9218" max="9218" width="1.6640625" style="242" customWidth="1"/>
    <col min="9219" max="9220" width="5" style="242" customWidth="1"/>
    <col min="9221" max="9221" width="11.6640625" style="242" customWidth="1"/>
    <col min="9222" max="9222" width="9.1640625" style="242" customWidth="1"/>
    <col min="9223" max="9223" width="5" style="242" customWidth="1"/>
    <col min="9224" max="9224" width="77.83203125" style="242" customWidth="1"/>
    <col min="9225" max="9226" width="20" style="242" customWidth="1"/>
    <col min="9227" max="9227" width="1.6640625" style="242" customWidth="1"/>
    <col min="9228" max="9472" width="9.33203125" style="242"/>
    <col min="9473" max="9473" width="8.33203125" style="242" customWidth="1"/>
    <col min="9474" max="9474" width="1.6640625" style="242" customWidth="1"/>
    <col min="9475" max="9476" width="5" style="242" customWidth="1"/>
    <col min="9477" max="9477" width="11.6640625" style="242" customWidth="1"/>
    <col min="9478" max="9478" width="9.1640625" style="242" customWidth="1"/>
    <col min="9479" max="9479" width="5" style="242" customWidth="1"/>
    <col min="9480" max="9480" width="77.83203125" style="242" customWidth="1"/>
    <col min="9481" max="9482" width="20" style="242" customWidth="1"/>
    <col min="9483" max="9483" width="1.6640625" style="242" customWidth="1"/>
    <col min="9484" max="9728" width="9.33203125" style="242"/>
    <col min="9729" max="9729" width="8.33203125" style="242" customWidth="1"/>
    <col min="9730" max="9730" width="1.6640625" style="242" customWidth="1"/>
    <col min="9731" max="9732" width="5" style="242" customWidth="1"/>
    <col min="9733" max="9733" width="11.6640625" style="242" customWidth="1"/>
    <col min="9734" max="9734" width="9.1640625" style="242" customWidth="1"/>
    <col min="9735" max="9735" width="5" style="242" customWidth="1"/>
    <col min="9736" max="9736" width="77.83203125" style="242" customWidth="1"/>
    <col min="9737" max="9738" width="20" style="242" customWidth="1"/>
    <col min="9739" max="9739" width="1.6640625" style="242" customWidth="1"/>
    <col min="9740" max="9984" width="9.33203125" style="242"/>
    <col min="9985" max="9985" width="8.33203125" style="242" customWidth="1"/>
    <col min="9986" max="9986" width="1.6640625" style="242" customWidth="1"/>
    <col min="9987" max="9988" width="5" style="242" customWidth="1"/>
    <col min="9989" max="9989" width="11.6640625" style="242" customWidth="1"/>
    <col min="9990" max="9990" width="9.1640625" style="242" customWidth="1"/>
    <col min="9991" max="9991" width="5" style="242" customWidth="1"/>
    <col min="9992" max="9992" width="77.83203125" style="242" customWidth="1"/>
    <col min="9993" max="9994" width="20" style="242" customWidth="1"/>
    <col min="9995" max="9995" width="1.6640625" style="242" customWidth="1"/>
    <col min="9996" max="10240" width="9.33203125" style="242"/>
    <col min="10241" max="10241" width="8.33203125" style="242" customWidth="1"/>
    <col min="10242" max="10242" width="1.6640625" style="242" customWidth="1"/>
    <col min="10243" max="10244" width="5" style="242" customWidth="1"/>
    <col min="10245" max="10245" width="11.6640625" style="242" customWidth="1"/>
    <col min="10246" max="10246" width="9.1640625" style="242" customWidth="1"/>
    <col min="10247" max="10247" width="5" style="242" customWidth="1"/>
    <col min="10248" max="10248" width="77.83203125" style="242" customWidth="1"/>
    <col min="10249" max="10250" width="20" style="242" customWidth="1"/>
    <col min="10251" max="10251" width="1.6640625" style="242" customWidth="1"/>
    <col min="10252" max="10496" width="9.33203125" style="242"/>
    <col min="10497" max="10497" width="8.33203125" style="242" customWidth="1"/>
    <col min="10498" max="10498" width="1.6640625" style="242" customWidth="1"/>
    <col min="10499" max="10500" width="5" style="242" customWidth="1"/>
    <col min="10501" max="10501" width="11.6640625" style="242" customWidth="1"/>
    <col min="10502" max="10502" width="9.1640625" style="242" customWidth="1"/>
    <col min="10503" max="10503" width="5" style="242" customWidth="1"/>
    <col min="10504" max="10504" width="77.83203125" style="242" customWidth="1"/>
    <col min="10505" max="10506" width="20" style="242" customWidth="1"/>
    <col min="10507" max="10507" width="1.6640625" style="242" customWidth="1"/>
    <col min="10508" max="10752" width="9.33203125" style="242"/>
    <col min="10753" max="10753" width="8.33203125" style="242" customWidth="1"/>
    <col min="10754" max="10754" width="1.6640625" style="242" customWidth="1"/>
    <col min="10755" max="10756" width="5" style="242" customWidth="1"/>
    <col min="10757" max="10757" width="11.6640625" style="242" customWidth="1"/>
    <col min="10758" max="10758" width="9.1640625" style="242" customWidth="1"/>
    <col min="10759" max="10759" width="5" style="242" customWidth="1"/>
    <col min="10760" max="10760" width="77.83203125" style="242" customWidth="1"/>
    <col min="10761" max="10762" width="20" style="242" customWidth="1"/>
    <col min="10763" max="10763" width="1.6640625" style="242" customWidth="1"/>
    <col min="10764" max="11008" width="9.33203125" style="242"/>
    <col min="11009" max="11009" width="8.33203125" style="242" customWidth="1"/>
    <col min="11010" max="11010" width="1.6640625" style="242" customWidth="1"/>
    <col min="11011" max="11012" width="5" style="242" customWidth="1"/>
    <col min="11013" max="11013" width="11.6640625" style="242" customWidth="1"/>
    <col min="11014" max="11014" width="9.1640625" style="242" customWidth="1"/>
    <col min="11015" max="11015" width="5" style="242" customWidth="1"/>
    <col min="11016" max="11016" width="77.83203125" style="242" customWidth="1"/>
    <col min="11017" max="11018" width="20" style="242" customWidth="1"/>
    <col min="11019" max="11019" width="1.6640625" style="242" customWidth="1"/>
    <col min="11020" max="11264" width="9.33203125" style="242"/>
    <col min="11265" max="11265" width="8.33203125" style="242" customWidth="1"/>
    <col min="11266" max="11266" width="1.6640625" style="242" customWidth="1"/>
    <col min="11267" max="11268" width="5" style="242" customWidth="1"/>
    <col min="11269" max="11269" width="11.6640625" style="242" customWidth="1"/>
    <col min="11270" max="11270" width="9.1640625" style="242" customWidth="1"/>
    <col min="11271" max="11271" width="5" style="242" customWidth="1"/>
    <col min="11272" max="11272" width="77.83203125" style="242" customWidth="1"/>
    <col min="11273" max="11274" width="20" style="242" customWidth="1"/>
    <col min="11275" max="11275" width="1.6640625" style="242" customWidth="1"/>
    <col min="11276" max="11520" width="9.33203125" style="242"/>
    <col min="11521" max="11521" width="8.33203125" style="242" customWidth="1"/>
    <col min="11522" max="11522" width="1.6640625" style="242" customWidth="1"/>
    <col min="11523" max="11524" width="5" style="242" customWidth="1"/>
    <col min="11525" max="11525" width="11.6640625" style="242" customWidth="1"/>
    <col min="11526" max="11526" width="9.1640625" style="242" customWidth="1"/>
    <col min="11527" max="11527" width="5" style="242" customWidth="1"/>
    <col min="11528" max="11528" width="77.83203125" style="242" customWidth="1"/>
    <col min="11529" max="11530" width="20" style="242" customWidth="1"/>
    <col min="11531" max="11531" width="1.6640625" style="242" customWidth="1"/>
    <col min="11532" max="11776" width="9.33203125" style="242"/>
    <col min="11777" max="11777" width="8.33203125" style="242" customWidth="1"/>
    <col min="11778" max="11778" width="1.6640625" style="242" customWidth="1"/>
    <col min="11779" max="11780" width="5" style="242" customWidth="1"/>
    <col min="11781" max="11781" width="11.6640625" style="242" customWidth="1"/>
    <col min="11782" max="11782" width="9.1640625" style="242" customWidth="1"/>
    <col min="11783" max="11783" width="5" style="242" customWidth="1"/>
    <col min="11784" max="11784" width="77.83203125" style="242" customWidth="1"/>
    <col min="11785" max="11786" width="20" style="242" customWidth="1"/>
    <col min="11787" max="11787" width="1.6640625" style="242" customWidth="1"/>
    <col min="11788" max="12032" width="9.33203125" style="242"/>
    <col min="12033" max="12033" width="8.33203125" style="242" customWidth="1"/>
    <col min="12034" max="12034" width="1.6640625" style="242" customWidth="1"/>
    <col min="12035" max="12036" width="5" style="242" customWidth="1"/>
    <col min="12037" max="12037" width="11.6640625" style="242" customWidth="1"/>
    <col min="12038" max="12038" width="9.1640625" style="242" customWidth="1"/>
    <col min="12039" max="12039" width="5" style="242" customWidth="1"/>
    <col min="12040" max="12040" width="77.83203125" style="242" customWidth="1"/>
    <col min="12041" max="12042" width="20" style="242" customWidth="1"/>
    <col min="12043" max="12043" width="1.6640625" style="242" customWidth="1"/>
    <col min="12044" max="12288" width="9.33203125" style="242"/>
    <col min="12289" max="12289" width="8.33203125" style="242" customWidth="1"/>
    <col min="12290" max="12290" width="1.6640625" style="242" customWidth="1"/>
    <col min="12291" max="12292" width="5" style="242" customWidth="1"/>
    <col min="12293" max="12293" width="11.6640625" style="242" customWidth="1"/>
    <col min="12294" max="12294" width="9.1640625" style="242" customWidth="1"/>
    <col min="12295" max="12295" width="5" style="242" customWidth="1"/>
    <col min="12296" max="12296" width="77.83203125" style="242" customWidth="1"/>
    <col min="12297" max="12298" width="20" style="242" customWidth="1"/>
    <col min="12299" max="12299" width="1.6640625" style="242" customWidth="1"/>
    <col min="12300" max="12544" width="9.33203125" style="242"/>
    <col min="12545" max="12545" width="8.33203125" style="242" customWidth="1"/>
    <col min="12546" max="12546" width="1.6640625" style="242" customWidth="1"/>
    <col min="12547" max="12548" width="5" style="242" customWidth="1"/>
    <col min="12549" max="12549" width="11.6640625" style="242" customWidth="1"/>
    <col min="12550" max="12550" width="9.1640625" style="242" customWidth="1"/>
    <col min="12551" max="12551" width="5" style="242" customWidth="1"/>
    <col min="12552" max="12552" width="77.83203125" style="242" customWidth="1"/>
    <col min="12553" max="12554" width="20" style="242" customWidth="1"/>
    <col min="12555" max="12555" width="1.6640625" style="242" customWidth="1"/>
    <col min="12556" max="12800" width="9.33203125" style="242"/>
    <col min="12801" max="12801" width="8.33203125" style="242" customWidth="1"/>
    <col min="12802" max="12802" width="1.6640625" style="242" customWidth="1"/>
    <col min="12803" max="12804" width="5" style="242" customWidth="1"/>
    <col min="12805" max="12805" width="11.6640625" style="242" customWidth="1"/>
    <col min="12806" max="12806" width="9.1640625" style="242" customWidth="1"/>
    <col min="12807" max="12807" width="5" style="242" customWidth="1"/>
    <col min="12808" max="12808" width="77.83203125" style="242" customWidth="1"/>
    <col min="12809" max="12810" width="20" style="242" customWidth="1"/>
    <col min="12811" max="12811" width="1.6640625" style="242" customWidth="1"/>
    <col min="12812" max="13056" width="9.33203125" style="242"/>
    <col min="13057" max="13057" width="8.33203125" style="242" customWidth="1"/>
    <col min="13058" max="13058" width="1.6640625" style="242" customWidth="1"/>
    <col min="13059" max="13060" width="5" style="242" customWidth="1"/>
    <col min="13061" max="13061" width="11.6640625" style="242" customWidth="1"/>
    <col min="13062" max="13062" width="9.1640625" style="242" customWidth="1"/>
    <col min="13063" max="13063" width="5" style="242" customWidth="1"/>
    <col min="13064" max="13064" width="77.83203125" style="242" customWidth="1"/>
    <col min="13065" max="13066" width="20" style="242" customWidth="1"/>
    <col min="13067" max="13067" width="1.6640625" style="242" customWidth="1"/>
    <col min="13068" max="13312" width="9.33203125" style="242"/>
    <col min="13313" max="13313" width="8.33203125" style="242" customWidth="1"/>
    <col min="13314" max="13314" width="1.6640625" style="242" customWidth="1"/>
    <col min="13315" max="13316" width="5" style="242" customWidth="1"/>
    <col min="13317" max="13317" width="11.6640625" style="242" customWidth="1"/>
    <col min="13318" max="13318" width="9.1640625" style="242" customWidth="1"/>
    <col min="13319" max="13319" width="5" style="242" customWidth="1"/>
    <col min="13320" max="13320" width="77.83203125" style="242" customWidth="1"/>
    <col min="13321" max="13322" width="20" style="242" customWidth="1"/>
    <col min="13323" max="13323" width="1.6640625" style="242" customWidth="1"/>
    <col min="13324" max="13568" width="9.33203125" style="242"/>
    <col min="13569" max="13569" width="8.33203125" style="242" customWidth="1"/>
    <col min="13570" max="13570" width="1.6640625" style="242" customWidth="1"/>
    <col min="13571" max="13572" width="5" style="242" customWidth="1"/>
    <col min="13573" max="13573" width="11.6640625" style="242" customWidth="1"/>
    <col min="13574" max="13574" width="9.1640625" style="242" customWidth="1"/>
    <col min="13575" max="13575" width="5" style="242" customWidth="1"/>
    <col min="13576" max="13576" width="77.83203125" style="242" customWidth="1"/>
    <col min="13577" max="13578" width="20" style="242" customWidth="1"/>
    <col min="13579" max="13579" width="1.6640625" style="242" customWidth="1"/>
    <col min="13580" max="13824" width="9.33203125" style="242"/>
    <col min="13825" max="13825" width="8.33203125" style="242" customWidth="1"/>
    <col min="13826" max="13826" width="1.6640625" style="242" customWidth="1"/>
    <col min="13827" max="13828" width="5" style="242" customWidth="1"/>
    <col min="13829" max="13829" width="11.6640625" style="242" customWidth="1"/>
    <col min="13830" max="13830" width="9.1640625" style="242" customWidth="1"/>
    <col min="13831" max="13831" width="5" style="242" customWidth="1"/>
    <col min="13832" max="13832" width="77.83203125" style="242" customWidth="1"/>
    <col min="13833" max="13834" width="20" style="242" customWidth="1"/>
    <col min="13835" max="13835" width="1.6640625" style="242" customWidth="1"/>
    <col min="13836" max="14080" width="9.33203125" style="242"/>
    <col min="14081" max="14081" width="8.33203125" style="242" customWidth="1"/>
    <col min="14082" max="14082" width="1.6640625" style="242" customWidth="1"/>
    <col min="14083" max="14084" width="5" style="242" customWidth="1"/>
    <col min="14085" max="14085" width="11.6640625" style="242" customWidth="1"/>
    <col min="14086" max="14086" width="9.1640625" style="242" customWidth="1"/>
    <col min="14087" max="14087" width="5" style="242" customWidth="1"/>
    <col min="14088" max="14088" width="77.83203125" style="242" customWidth="1"/>
    <col min="14089" max="14090" width="20" style="242" customWidth="1"/>
    <col min="14091" max="14091" width="1.6640625" style="242" customWidth="1"/>
    <col min="14092" max="14336" width="9.33203125" style="242"/>
    <col min="14337" max="14337" width="8.33203125" style="242" customWidth="1"/>
    <col min="14338" max="14338" width="1.6640625" style="242" customWidth="1"/>
    <col min="14339" max="14340" width="5" style="242" customWidth="1"/>
    <col min="14341" max="14341" width="11.6640625" style="242" customWidth="1"/>
    <col min="14342" max="14342" width="9.1640625" style="242" customWidth="1"/>
    <col min="14343" max="14343" width="5" style="242" customWidth="1"/>
    <col min="14344" max="14344" width="77.83203125" style="242" customWidth="1"/>
    <col min="14345" max="14346" width="20" style="242" customWidth="1"/>
    <col min="14347" max="14347" width="1.6640625" style="242" customWidth="1"/>
    <col min="14348" max="14592" width="9.33203125" style="242"/>
    <col min="14593" max="14593" width="8.33203125" style="242" customWidth="1"/>
    <col min="14594" max="14594" width="1.6640625" style="242" customWidth="1"/>
    <col min="14595" max="14596" width="5" style="242" customWidth="1"/>
    <col min="14597" max="14597" width="11.6640625" style="242" customWidth="1"/>
    <col min="14598" max="14598" width="9.1640625" style="242" customWidth="1"/>
    <col min="14599" max="14599" width="5" style="242" customWidth="1"/>
    <col min="14600" max="14600" width="77.83203125" style="242" customWidth="1"/>
    <col min="14601" max="14602" width="20" style="242" customWidth="1"/>
    <col min="14603" max="14603" width="1.6640625" style="242" customWidth="1"/>
    <col min="14604" max="14848" width="9.33203125" style="242"/>
    <col min="14849" max="14849" width="8.33203125" style="242" customWidth="1"/>
    <col min="14850" max="14850" width="1.6640625" style="242" customWidth="1"/>
    <col min="14851" max="14852" width="5" style="242" customWidth="1"/>
    <col min="14853" max="14853" width="11.6640625" style="242" customWidth="1"/>
    <col min="14854" max="14854" width="9.1640625" style="242" customWidth="1"/>
    <col min="14855" max="14855" width="5" style="242" customWidth="1"/>
    <col min="14856" max="14856" width="77.83203125" style="242" customWidth="1"/>
    <col min="14857" max="14858" width="20" style="242" customWidth="1"/>
    <col min="14859" max="14859" width="1.6640625" style="242" customWidth="1"/>
    <col min="14860" max="15104" width="9.33203125" style="242"/>
    <col min="15105" max="15105" width="8.33203125" style="242" customWidth="1"/>
    <col min="15106" max="15106" width="1.6640625" style="242" customWidth="1"/>
    <col min="15107" max="15108" width="5" style="242" customWidth="1"/>
    <col min="15109" max="15109" width="11.6640625" style="242" customWidth="1"/>
    <col min="15110" max="15110" width="9.1640625" style="242" customWidth="1"/>
    <col min="15111" max="15111" width="5" style="242" customWidth="1"/>
    <col min="15112" max="15112" width="77.83203125" style="242" customWidth="1"/>
    <col min="15113" max="15114" width="20" style="242" customWidth="1"/>
    <col min="15115" max="15115" width="1.6640625" style="242" customWidth="1"/>
    <col min="15116" max="15360" width="9.33203125" style="242"/>
    <col min="15361" max="15361" width="8.33203125" style="242" customWidth="1"/>
    <col min="15362" max="15362" width="1.6640625" style="242" customWidth="1"/>
    <col min="15363" max="15364" width="5" style="242" customWidth="1"/>
    <col min="15365" max="15365" width="11.6640625" style="242" customWidth="1"/>
    <col min="15366" max="15366" width="9.1640625" style="242" customWidth="1"/>
    <col min="15367" max="15367" width="5" style="242" customWidth="1"/>
    <col min="15368" max="15368" width="77.83203125" style="242" customWidth="1"/>
    <col min="15369" max="15370" width="20" style="242" customWidth="1"/>
    <col min="15371" max="15371" width="1.6640625" style="242" customWidth="1"/>
    <col min="15372" max="15616" width="9.33203125" style="242"/>
    <col min="15617" max="15617" width="8.33203125" style="242" customWidth="1"/>
    <col min="15618" max="15618" width="1.6640625" style="242" customWidth="1"/>
    <col min="15619" max="15620" width="5" style="242" customWidth="1"/>
    <col min="15621" max="15621" width="11.6640625" style="242" customWidth="1"/>
    <col min="15622" max="15622" width="9.1640625" style="242" customWidth="1"/>
    <col min="15623" max="15623" width="5" style="242" customWidth="1"/>
    <col min="15624" max="15624" width="77.83203125" style="242" customWidth="1"/>
    <col min="15625" max="15626" width="20" style="242" customWidth="1"/>
    <col min="15627" max="15627" width="1.6640625" style="242" customWidth="1"/>
    <col min="15628" max="15872" width="9.33203125" style="242"/>
    <col min="15873" max="15873" width="8.33203125" style="242" customWidth="1"/>
    <col min="15874" max="15874" width="1.6640625" style="242" customWidth="1"/>
    <col min="15875" max="15876" width="5" style="242" customWidth="1"/>
    <col min="15877" max="15877" width="11.6640625" style="242" customWidth="1"/>
    <col min="15878" max="15878" width="9.1640625" style="242" customWidth="1"/>
    <col min="15879" max="15879" width="5" style="242" customWidth="1"/>
    <col min="15880" max="15880" width="77.83203125" style="242" customWidth="1"/>
    <col min="15881" max="15882" width="20" style="242" customWidth="1"/>
    <col min="15883" max="15883" width="1.6640625" style="242" customWidth="1"/>
    <col min="15884" max="16128" width="9.33203125" style="242"/>
    <col min="16129" max="16129" width="8.33203125" style="242" customWidth="1"/>
    <col min="16130" max="16130" width="1.6640625" style="242" customWidth="1"/>
    <col min="16131" max="16132" width="5" style="242" customWidth="1"/>
    <col min="16133" max="16133" width="11.6640625" style="242" customWidth="1"/>
    <col min="16134" max="16134" width="9.1640625" style="242" customWidth="1"/>
    <col min="16135" max="16135" width="5" style="242" customWidth="1"/>
    <col min="16136" max="16136" width="77.83203125" style="242" customWidth="1"/>
    <col min="16137" max="16138" width="20" style="242" customWidth="1"/>
    <col min="16139" max="16139" width="1.6640625" style="242" customWidth="1"/>
    <col min="16140" max="16384" width="9.33203125" style="242"/>
  </cols>
  <sheetData>
    <row r="1" spans="2:11" ht="37.5" customHeight="1" x14ac:dyDescent="0.3"/>
    <row r="2" spans="2:11" ht="7.5" customHeight="1" x14ac:dyDescent="0.3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248" customFormat="1" ht="45" customHeight="1" x14ac:dyDescent="0.3">
      <c r="B3" s="246"/>
      <c r="C3" s="373" t="s">
        <v>3003</v>
      </c>
      <c r="D3" s="373"/>
      <c r="E3" s="373"/>
      <c r="F3" s="373"/>
      <c r="G3" s="373"/>
      <c r="H3" s="373"/>
      <c r="I3" s="373"/>
      <c r="J3" s="373"/>
      <c r="K3" s="247"/>
    </row>
    <row r="4" spans="2:11" ht="25.5" customHeight="1" x14ac:dyDescent="0.3">
      <c r="B4" s="249"/>
      <c r="C4" s="379" t="s">
        <v>3004</v>
      </c>
      <c r="D4" s="379"/>
      <c r="E4" s="379"/>
      <c r="F4" s="379"/>
      <c r="G4" s="379"/>
      <c r="H4" s="379"/>
      <c r="I4" s="379"/>
      <c r="J4" s="379"/>
      <c r="K4" s="250"/>
    </row>
    <row r="5" spans="2:11" ht="5.25" customHeight="1" x14ac:dyDescent="0.3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 x14ac:dyDescent="0.3">
      <c r="B6" s="249"/>
      <c r="C6" s="378" t="s">
        <v>3005</v>
      </c>
      <c r="D6" s="378"/>
      <c r="E6" s="378"/>
      <c r="F6" s="378"/>
      <c r="G6" s="378"/>
      <c r="H6" s="378"/>
      <c r="I6" s="378"/>
      <c r="J6" s="378"/>
      <c r="K6" s="250"/>
    </row>
    <row r="7" spans="2:11" ht="15" customHeight="1" x14ac:dyDescent="0.3">
      <c r="B7" s="252"/>
      <c r="C7" s="378" t="s">
        <v>3006</v>
      </c>
      <c r="D7" s="378"/>
      <c r="E7" s="378"/>
      <c r="F7" s="378"/>
      <c r="G7" s="378"/>
      <c r="H7" s="378"/>
      <c r="I7" s="378"/>
      <c r="J7" s="378"/>
      <c r="K7" s="250"/>
    </row>
    <row r="8" spans="2:11" ht="12.75" customHeight="1" x14ac:dyDescent="0.3">
      <c r="B8" s="252"/>
      <c r="C8" s="253"/>
      <c r="D8" s="253"/>
      <c r="E8" s="253"/>
      <c r="F8" s="253"/>
      <c r="G8" s="253"/>
      <c r="H8" s="253"/>
      <c r="I8" s="253"/>
      <c r="J8" s="253"/>
      <c r="K8" s="250"/>
    </row>
    <row r="9" spans="2:11" ht="15" customHeight="1" x14ac:dyDescent="0.3">
      <c r="B9" s="252"/>
      <c r="C9" s="378" t="s">
        <v>3007</v>
      </c>
      <c r="D9" s="378"/>
      <c r="E9" s="378"/>
      <c r="F9" s="378"/>
      <c r="G9" s="378"/>
      <c r="H9" s="378"/>
      <c r="I9" s="378"/>
      <c r="J9" s="378"/>
      <c r="K9" s="250"/>
    </row>
    <row r="10" spans="2:11" ht="15" customHeight="1" x14ac:dyDescent="0.3">
      <c r="B10" s="252"/>
      <c r="C10" s="253"/>
      <c r="D10" s="378" t="s">
        <v>3008</v>
      </c>
      <c r="E10" s="378"/>
      <c r="F10" s="378"/>
      <c r="G10" s="378"/>
      <c r="H10" s="378"/>
      <c r="I10" s="378"/>
      <c r="J10" s="378"/>
      <c r="K10" s="250"/>
    </row>
    <row r="11" spans="2:11" ht="15" customHeight="1" x14ac:dyDescent="0.3">
      <c r="B11" s="252"/>
      <c r="C11" s="254"/>
      <c r="D11" s="378" t="s">
        <v>3009</v>
      </c>
      <c r="E11" s="378"/>
      <c r="F11" s="378"/>
      <c r="G11" s="378"/>
      <c r="H11" s="378"/>
      <c r="I11" s="378"/>
      <c r="J11" s="378"/>
      <c r="K11" s="250"/>
    </row>
    <row r="12" spans="2:11" ht="12.75" customHeight="1" x14ac:dyDescent="0.3">
      <c r="B12" s="252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 x14ac:dyDescent="0.3">
      <c r="B13" s="252"/>
      <c r="C13" s="254"/>
      <c r="D13" s="378" t="s">
        <v>3010</v>
      </c>
      <c r="E13" s="378"/>
      <c r="F13" s="378"/>
      <c r="G13" s="378"/>
      <c r="H13" s="378"/>
      <c r="I13" s="378"/>
      <c r="J13" s="378"/>
      <c r="K13" s="250"/>
    </row>
    <row r="14" spans="2:11" ht="15" customHeight="1" x14ac:dyDescent="0.3">
      <c r="B14" s="252"/>
      <c r="C14" s="254"/>
      <c r="D14" s="378" t="s">
        <v>3011</v>
      </c>
      <c r="E14" s="378"/>
      <c r="F14" s="378"/>
      <c r="G14" s="378"/>
      <c r="H14" s="378"/>
      <c r="I14" s="378"/>
      <c r="J14" s="378"/>
      <c r="K14" s="250"/>
    </row>
    <row r="15" spans="2:11" ht="15" customHeight="1" x14ac:dyDescent="0.3">
      <c r="B15" s="252"/>
      <c r="C15" s="254"/>
      <c r="D15" s="378" t="s">
        <v>3012</v>
      </c>
      <c r="E15" s="378"/>
      <c r="F15" s="378"/>
      <c r="G15" s="378"/>
      <c r="H15" s="378"/>
      <c r="I15" s="378"/>
      <c r="J15" s="378"/>
      <c r="K15" s="250"/>
    </row>
    <row r="16" spans="2:11" ht="15" customHeight="1" x14ac:dyDescent="0.3">
      <c r="B16" s="252"/>
      <c r="C16" s="254"/>
      <c r="D16" s="254"/>
      <c r="E16" s="255" t="s">
        <v>78</v>
      </c>
      <c r="F16" s="378" t="s">
        <v>3013</v>
      </c>
      <c r="G16" s="378"/>
      <c r="H16" s="378"/>
      <c r="I16" s="378"/>
      <c r="J16" s="378"/>
      <c r="K16" s="250"/>
    </row>
    <row r="17" spans="2:11" ht="15" customHeight="1" x14ac:dyDescent="0.3">
      <c r="B17" s="252"/>
      <c r="C17" s="254"/>
      <c r="D17" s="254"/>
      <c r="E17" s="255" t="s">
        <v>3014</v>
      </c>
      <c r="F17" s="378" t="s">
        <v>3015</v>
      </c>
      <c r="G17" s="378"/>
      <c r="H17" s="378"/>
      <c r="I17" s="378"/>
      <c r="J17" s="378"/>
      <c r="K17" s="250"/>
    </row>
    <row r="18" spans="2:11" ht="15" customHeight="1" x14ac:dyDescent="0.3">
      <c r="B18" s="252"/>
      <c r="C18" s="254"/>
      <c r="D18" s="254"/>
      <c r="E18" s="255" t="s">
        <v>3016</v>
      </c>
      <c r="F18" s="378" t="s">
        <v>3017</v>
      </c>
      <c r="G18" s="378"/>
      <c r="H18" s="378"/>
      <c r="I18" s="378"/>
      <c r="J18" s="378"/>
      <c r="K18" s="250"/>
    </row>
    <row r="19" spans="2:11" ht="15" customHeight="1" x14ac:dyDescent="0.3">
      <c r="B19" s="252"/>
      <c r="C19" s="254"/>
      <c r="D19" s="254"/>
      <c r="E19" s="255" t="s">
        <v>3018</v>
      </c>
      <c r="F19" s="378" t="s">
        <v>3019</v>
      </c>
      <c r="G19" s="378"/>
      <c r="H19" s="378"/>
      <c r="I19" s="378"/>
      <c r="J19" s="378"/>
      <c r="K19" s="250"/>
    </row>
    <row r="20" spans="2:11" ht="15" customHeight="1" x14ac:dyDescent="0.3">
      <c r="B20" s="252"/>
      <c r="C20" s="254"/>
      <c r="D20" s="254"/>
      <c r="E20" s="255" t="s">
        <v>3020</v>
      </c>
      <c r="F20" s="378" t="s">
        <v>3021</v>
      </c>
      <c r="G20" s="378"/>
      <c r="H20" s="378"/>
      <c r="I20" s="378"/>
      <c r="J20" s="378"/>
      <c r="K20" s="250"/>
    </row>
    <row r="21" spans="2:11" ht="15" customHeight="1" x14ac:dyDescent="0.3">
      <c r="B21" s="252"/>
      <c r="C21" s="254"/>
      <c r="D21" s="254"/>
      <c r="E21" s="255" t="s">
        <v>3022</v>
      </c>
      <c r="F21" s="378" t="s">
        <v>3023</v>
      </c>
      <c r="G21" s="378"/>
      <c r="H21" s="378"/>
      <c r="I21" s="378"/>
      <c r="J21" s="378"/>
      <c r="K21" s="250"/>
    </row>
    <row r="22" spans="2:11" ht="12.75" customHeight="1" x14ac:dyDescent="0.3">
      <c r="B22" s="252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 x14ac:dyDescent="0.3">
      <c r="B23" s="252"/>
      <c r="C23" s="378" t="s">
        <v>3024</v>
      </c>
      <c r="D23" s="378"/>
      <c r="E23" s="378"/>
      <c r="F23" s="378"/>
      <c r="G23" s="378"/>
      <c r="H23" s="378"/>
      <c r="I23" s="378"/>
      <c r="J23" s="378"/>
      <c r="K23" s="250"/>
    </row>
    <row r="24" spans="2:11" ht="15" customHeight="1" x14ac:dyDescent="0.3">
      <c r="B24" s="252"/>
      <c r="C24" s="378" t="s">
        <v>3025</v>
      </c>
      <c r="D24" s="378"/>
      <c r="E24" s="378"/>
      <c r="F24" s="378"/>
      <c r="G24" s="378"/>
      <c r="H24" s="378"/>
      <c r="I24" s="378"/>
      <c r="J24" s="378"/>
      <c r="K24" s="250"/>
    </row>
    <row r="25" spans="2:11" ht="15" customHeight="1" x14ac:dyDescent="0.3">
      <c r="B25" s="252"/>
      <c r="C25" s="253"/>
      <c r="D25" s="378" t="s">
        <v>3026</v>
      </c>
      <c r="E25" s="378"/>
      <c r="F25" s="378"/>
      <c r="G25" s="378"/>
      <c r="H25" s="378"/>
      <c r="I25" s="378"/>
      <c r="J25" s="378"/>
      <c r="K25" s="250"/>
    </row>
    <row r="26" spans="2:11" ht="15" customHeight="1" x14ac:dyDescent="0.3">
      <c r="B26" s="252"/>
      <c r="C26" s="254"/>
      <c r="D26" s="378" t="s">
        <v>3027</v>
      </c>
      <c r="E26" s="378"/>
      <c r="F26" s="378"/>
      <c r="G26" s="378"/>
      <c r="H26" s="378"/>
      <c r="I26" s="378"/>
      <c r="J26" s="378"/>
      <c r="K26" s="250"/>
    </row>
    <row r="27" spans="2:11" ht="12.75" customHeight="1" x14ac:dyDescent="0.3">
      <c r="B27" s="252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 x14ac:dyDescent="0.3">
      <c r="B28" s="252"/>
      <c r="C28" s="254"/>
      <c r="D28" s="378" t="s">
        <v>3028</v>
      </c>
      <c r="E28" s="378"/>
      <c r="F28" s="378"/>
      <c r="G28" s="378"/>
      <c r="H28" s="378"/>
      <c r="I28" s="378"/>
      <c r="J28" s="378"/>
      <c r="K28" s="250"/>
    </row>
    <row r="29" spans="2:11" ht="15" customHeight="1" x14ac:dyDescent="0.3">
      <c r="B29" s="252"/>
      <c r="C29" s="254"/>
      <c r="D29" s="378" t="s">
        <v>3029</v>
      </c>
      <c r="E29" s="378"/>
      <c r="F29" s="378"/>
      <c r="G29" s="378"/>
      <c r="H29" s="378"/>
      <c r="I29" s="378"/>
      <c r="J29" s="378"/>
      <c r="K29" s="250"/>
    </row>
    <row r="30" spans="2:11" ht="12.75" customHeight="1" x14ac:dyDescent="0.3">
      <c r="B30" s="252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 x14ac:dyDescent="0.3">
      <c r="B31" s="252"/>
      <c r="C31" s="254"/>
      <c r="D31" s="378" t="s">
        <v>3030</v>
      </c>
      <c r="E31" s="378"/>
      <c r="F31" s="378"/>
      <c r="G31" s="378"/>
      <c r="H31" s="378"/>
      <c r="I31" s="378"/>
      <c r="J31" s="378"/>
      <c r="K31" s="250"/>
    </row>
    <row r="32" spans="2:11" ht="15" customHeight="1" x14ac:dyDescent="0.3">
      <c r="B32" s="252"/>
      <c r="C32" s="254"/>
      <c r="D32" s="378" t="s">
        <v>3031</v>
      </c>
      <c r="E32" s="378"/>
      <c r="F32" s="378"/>
      <c r="G32" s="378"/>
      <c r="H32" s="378"/>
      <c r="I32" s="378"/>
      <c r="J32" s="378"/>
      <c r="K32" s="250"/>
    </row>
    <row r="33" spans="2:11" ht="15" customHeight="1" x14ac:dyDescent="0.3">
      <c r="B33" s="252"/>
      <c r="C33" s="254"/>
      <c r="D33" s="378" t="s">
        <v>3032</v>
      </c>
      <c r="E33" s="378"/>
      <c r="F33" s="378"/>
      <c r="G33" s="378"/>
      <c r="H33" s="378"/>
      <c r="I33" s="378"/>
      <c r="J33" s="378"/>
      <c r="K33" s="250"/>
    </row>
    <row r="34" spans="2:11" ht="15" customHeight="1" x14ac:dyDescent="0.3">
      <c r="B34" s="252"/>
      <c r="C34" s="254"/>
      <c r="D34" s="253"/>
      <c r="E34" s="256" t="s">
        <v>128</v>
      </c>
      <c r="F34" s="253"/>
      <c r="G34" s="378" t="s">
        <v>3033</v>
      </c>
      <c r="H34" s="378"/>
      <c r="I34" s="378"/>
      <c r="J34" s="378"/>
      <c r="K34" s="250"/>
    </row>
    <row r="35" spans="2:11" ht="30.75" customHeight="1" x14ac:dyDescent="0.3">
      <c r="B35" s="252"/>
      <c r="C35" s="254"/>
      <c r="D35" s="253"/>
      <c r="E35" s="256" t="s">
        <v>3034</v>
      </c>
      <c r="F35" s="253"/>
      <c r="G35" s="378" t="s">
        <v>3035</v>
      </c>
      <c r="H35" s="378"/>
      <c r="I35" s="378"/>
      <c r="J35" s="378"/>
      <c r="K35" s="250"/>
    </row>
    <row r="36" spans="2:11" ht="15" customHeight="1" x14ac:dyDescent="0.3">
      <c r="B36" s="252"/>
      <c r="C36" s="254"/>
      <c r="D36" s="253"/>
      <c r="E36" s="256" t="s">
        <v>53</v>
      </c>
      <c r="F36" s="253"/>
      <c r="G36" s="378" t="s">
        <v>3036</v>
      </c>
      <c r="H36" s="378"/>
      <c r="I36" s="378"/>
      <c r="J36" s="378"/>
      <c r="K36" s="250"/>
    </row>
    <row r="37" spans="2:11" ht="15" customHeight="1" x14ac:dyDescent="0.3">
      <c r="B37" s="252"/>
      <c r="C37" s="254"/>
      <c r="D37" s="253"/>
      <c r="E37" s="256" t="s">
        <v>129</v>
      </c>
      <c r="F37" s="253"/>
      <c r="G37" s="378" t="s">
        <v>3037</v>
      </c>
      <c r="H37" s="378"/>
      <c r="I37" s="378"/>
      <c r="J37" s="378"/>
      <c r="K37" s="250"/>
    </row>
    <row r="38" spans="2:11" ht="15" customHeight="1" x14ac:dyDescent="0.3">
      <c r="B38" s="252"/>
      <c r="C38" s="254"/>
      <c r="D38" s="253"/>
      <c r="E38" s="256" t="s">
        <v>130</v>
      </c>
      <c r="F38" s="253"/>
      <c r="G38" s="378" t="s">
        <v>3038</v>
      </c>
      <c r="H38" s="378"/>
      <c r="I38" s="378"/>
      <c r="J38" s="378"/>
      <c r="K38" s="250"/>
    </row>
    <row r="39" spans="2:11" ht="15" customHeight="1" x14ac:dyDescent="0.3">
      <c r="B39" s="252"/>
      <c r="C39" s="254"/>
      <c r="D39" s="253"/>
      <c r="E39" s="256" t="s">
        <v>131</v>
      </c>
      <c r="F39" s="253"/>
      <c r="G39" s="378" t="s">
        <v>3039</v>
      </c>
      <c r="H39" s="378"/>
      <c r="I39" s="378"/>
      <c r="J39" s="378"/>
      <c r="K39" s="250"/>
    </row>
    <row r="40" spans="2:11" ht="15" customHeight="1" x14ac:dyDescent="0.3">
      <c r="B40" s="252"/>
      <c r="C40" s="254"/>
      <c r="D40" s="253"/>
      <c r="E40" s="256" t="s">
        <v>3040</v>
      </c>
      <c r="F40" s="253"/>
      <c r="G40" s="378" t="s">
        <v>3041</v>
      </c>
      <c r="H40" s="378"/>
      <c r="I40" s="378"/>
      <c r="J40" s="378"/>
      <c r="K40" s="250"/>
    </row>
    <row r="41" spans="2:11" ht="15" customHeight="1" x14ac:dyDescent="0.3">
      <c r="B41" s="252"/>
      <c r="C41" s="254"/>
      <c r="D41" s="253"/>
      <c r="E41" s="256"/>
      <c r="F41" s="253"/>
      <c r="G41" s="378" t="s">
        <v>3042</v>
      </c>
      <c r="H41" s="378"/>
      <c r="I41" s="378"/>
      <c r="J41" s="378"/>
      <c r="K41" s="250"/>
    </row>
    <row r="42" spans="2:11" ht="15" customHeight="1" x14ac:dyDescent="0.3">
      <c r="B42" s="252"/>
      <c r="C42" s="254"/>
      <c r="D42" s="253"/>
      <c r="E42" s="256" t="s">
        <v>3043</v>
      </c>
      <c r="F42" s="253"/>
      <c r="G42" s="378" t="s">
        <v>3044</v>
      </c>
      <c r="H42" s="378"/>
      <c r="I42" s="378"/>
      <c r="J42" s="378"/>
      <c r="K42" s="250"/>
    </row>
    <row r="43" spans="2:11" ht="15" customHeight="1" x14ac:dyDescent="0.3">
      <c r="B43" s="252"/>
      <c r="C43" s="254"/>
      <c r="D43" s="253"/>
      <c r="E43" s="256" t="s">
        <v>133</v>
      </c>
      <c r="F43" s="253"/>
      <c r="G43" s="378" t="s">
        <v>3045</v>
      </c>
      <c r="H43" s="378"/>
      <c r="I43" s="378"/>
      <c r="J43" s="378"/>
      <c r="K43" s="250"/>
    </row>
    <row r="44" spans="2:11" ht="12.75" customHeight="1" x14ac:dyDescent="0.3">
      <c r="B44" s="252"/>
      <c r="C44" s="254"/>
      <c r="D44" s="253"/>
      <c r="E44" s="253"/>
      <c r="F44" s="253"/>
      <c r="G44" s="253"/>
      <c r="H44" s="253"/>
      <c r="I44" s="253"/>
      <c r="J44" s="253"/>
      <c r="K44" s="250"/>
    </row>
    <row r="45" spans="2:11" ht="15" customHeight="1" x14ac:dyDescent="0.3">
      <c r="B45" s="252"/>
      <c r="C45" s="254"/>
      <c r="D45" s="378" t="s">
        <v>3046</v>
      </c>
      <c r="E45" s="378"/>
      <c r="F45" s="378"/>
      <c r="G45" s="378"/>
      <c r="H45" s="378"/>
      <c r="I45" s="378"/>
      <c r="J45" s="378"/>
      <c r="K45" s="250"/>
    </row>
    <row r="46" spans="2:11" ht="15" customHeight="1" x14ac:dyDescent="0.3">
      <c r="B46" s="252"/>
      <c r="C46" s="254"/>
      <c r="D46" s="254"/>
      <c r="E46" s="378" t="s">
        <v>3047</v>
      </c>
      <c r="F46" s="378"/>
      <c r="G46" s="378"/>
      <c r="H46" s="378"/>
      <c r="I46" s="378"/>
      <c r="J46" s="378"/>
      <c r="K46" s="250"/>
    </row>
    <row r="47" spans="2:11" ht="15" customHeight="1" x14ac:dyDescent="0.3">
      <c r="B47" s="252"/>
      <c r="C47" s="254"/>
      <c r="D47" s="254"/>
      <c r="E47" s="378" t="s">
        <v>3048</v>
      </c>
      <c r="F47" s="378"/>
      <c r="G47" s="378"/>
      <c r="H47" s="378"/>
      <c r="I47" s="378"/>
      <c r="J47" s="378"/>
      <c r="K47" s="250"/>
    </row>
    <row r="48" spans="2:11" ht="15" customHeight="1" x14ac:dyDescent="0.3">
      <c r="B48" s="252"/>
      <c r="C48" s="254"/>
      <c r="D48" s="254"/>
      <c r="E48" s="378" t="s">
        <v>3049</v>
      </c>
      <c r="F48" s="378"/>
      <c r="G48" s="378"/>
      <c r="H48" s="378"/>
      <c r="I48" s="378"/>
      <c r="J48" s="378"/>
      <c r="K48" s="250"/>
    </row>
    <row r="49" spans="2:11" ht="15" customHeight="1" x14ac:dyDescent="0.3">
      <c r="B49" s="252"/>
      <c r="C49" s="254"/>
      <c r="D49" s="378" t="s">
        <v>3050</v>
      </c>
      <c r="E49" s="378"/>
      <c r="F49" s="378"/>
      <c r="G49" s="378"/>
      <c r="H49" s="378"/>
      <c r="I49" s="378"/>
      <c r="J49" s="378"/>
      <c r="K49" s="250"/>
    </row>
    <row r="50" spans="2:11" ht="25.5" customHeight="1" x14ac:dyDescent="0.3">
      <c r="B50" s="249"/>
      <c r="C50" s="379" t="s">
        <v>3051</v>
      </c>
      <c r="D50" s="379"/>
      <c r="E50" s="379"/>
      <c r="F50" s="379"/>
      <c r="G50" s="379"/>
      <c r="H50" s="379"/>
      <c r="I50" s="379"/>
      <c r="J50" s="379"/>
      <c r="K50" s="250"/>
    </row>
    <row r="51" spans="2:11" ht="5.25" customHeight="1" x14ac:dyDescent="0.3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 x14ac:dyDescent="0.3">
      <c r="B52" s="249"/>
      <c r="C52" s="378" t="s">
        <v>3052</v>
      </c>
      <c r="D52" s="378"/>
      <c r="E52" s="378"/>
      <c r="F52" s="378"/>
      <c r="G52" s="378"/>
      <c r="H52" s="378"/>
      <c r="I52" s="378"/>
      <c r="J52" s="378"/>
      <c r="K52" s="250"/>
    </row>
    <row r="53" spans="2:11" ht="15" customHeight="1" x14ac:dyDescent="0.3">
      <c r="B53" s="249"/>
      <c r="C53" s="378" t="s">
        <v>3053</v>
      </c>
      <c r="D53" s="378"/>
      <c r="E53" s="378"/>
      <c r="F53" s="378"/>
      <c r="G53" s="378"/>
      <c r="H53" s="378"/>
      <c r="I53" s="378"/>
      <c r="J53" s="378"/>
      <c r="K53" s="250"/>
    </row>
    <row r="54" spans="2:11" ht="12.75" customHeight="1" x14ac:dyDescent="0.3">
      <c r="B54" s="249"/>
      <c r="C54" s="253"/>
      <c r="D54" s="253"/>
      <c r="E54" s="253"/>
      <c r="F54" s="253"/>
      <c r="G54" s="253"/>
      <c r="H54" s="253"/>
      <c r="I54" s="253"/>
      <c r="J54" s="253"/>
      <c r="K54" s="250"/>
    </row>
    <row r="55" spans="2:11" ht="15" customHeight="1" x14ac:dyDescent="0.3">
      <c r="B55" s="249"/>
      <c r="C55" s="378" t="s">
        <v>3054</v>
      </c>
      <c r="D55" s="378"/>
      <c r="E55" s="378"/>
      <c r="F55" s="378"/>
      <c r="G55" s="378"/>
      <c r="H55" s="378"/>
      <c r="I55" s="378"/>
      <c r="J55" s="378"/>
      <c r="K55" s="250"/>
    </row>
    <row r="56" spans="2:11" ht="15" customHeight="1" x14ac:dyDescent="0.3">
      <c r="B56" s="249"/>
      <c r="C56" s="254"/>
      <c r="D56" s="378" t="s">
        <v>3055</v>
      </c>
      <c r="E56" s="378"/>
      <c r="F56" s="378"/>
      <c r="G56" s="378"/>
      <c r="H56" s="378"/>
      <c r="I56" s="378"/>
      <c r="J56" s="378"/>
      <c r="K56" s="250"/>
    </row>
    <row r="57" spans="2:11" ht="15" customHeight="1" x14ac:dyDescent="0.3">
      <c r="B57" s="249"/>
      <c r="C57" s="254"/>
      <c r="D57" s="378" t="s">
        <v>3056</v>
      </c>
      <c r="E57" s="378"/>
      <c r="F57" s="378"/>
      <c r="G57" s="378"/>
      <c r="H57" s="378"/>
      <c r="I57" s="378"/>
      <c r="J57" s="378"/>
      <c r="K57" s="250"/>
    </row>
    <row r="58" spans="2:11" ht="15" customHeight="1" x14ac:dyDescent="0.3">
      <c r="B58" s="249"/>
      <c r="C58" s="254"/>
      <c r="D58" s="378" t="s">
        <v>3057</v>
      </c>
      <c r="E58" s="378"/>
      <c r="F58" s="378"/>
      <c r="G58" s="378"/>
      <c r="H58" s="378"/>
      <c r="I58" s="378"/>
      <c r="J58" s="378"/>
      <c r="K58" s="250"/>
    </row>
    <row r="59" spans="2:11" ht="15" customHeight="1" x14ac:dyDescent="0.3">
      <c r="B59" s="249"/>
      <c r="C59" s="254"/>
      <c r="D59" s="378" t="s">
        <v>3058</v>
      </c>
      <c r="E59" s="378"/>
      <c r="F59" s="378"/>
      <c r="G59" s="378"/>
      <c r="H59" s="378"/>
      <c r="I59" s="378"/>
      <c r="J59" s="378"/>
      <c r="K59" s="250"/>
    </row>
    <row r="60" spans="2:11" ht="15" customHeight="1" x14ac:dyDescent="0.3">
      <c r="B60" s="249"/>
      <c r="C60" s="254"/>
      <c r="D60" s="377" t="s">
        <v>3059</v>
      </c>
      <c r="E60" s="377"/>
      <c r="F60" s="377"/>
      <c r="G60" s="377"/>
      <c r="H60" s="377"/>
      <c r="I60" s="377"/>
      <c r="J60" s="377"/>
      <c r="K60" s="250"/>
    </row>
    <row r="61" spans="2:11" ht="15" customHeight="1" x14ac:dyDescent="0.3">
      <c r="B61" s="249"/>
      <c r="C61" s="254"/>
      <c r="D61" s="378" t="s">
        <v>3060</v>
      </c>
      <c r="E61" s="378"/>
      <c r="F61" s="378"/>
      <c r="G61" s="378"/>
      <c r="H61" s="378"/>
      <c r="I61" s="378"/>
      <c r="J61" s="378"/>
      <c r="K61" s="250"/>
    </row>
    <row r="62" spans="2:11" ht="12.75" customHeight="1" x14ac:dyDescent="0.3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 x14ac:dyDescent="0.3">
      <c r="B63" s="249"/>
      <c r="C63" s="254"/>
      <c r="D63" s="378" t="s">
        <v>3061</v>
      </c>
      <c r="E63" s="378"/>
      <c r="F63" s="378"/>
      <c r="G63" s="378"/>
      <c r="H63" s="378"/>
      <c r="I63" s="378"/>
      <c r="J63" s="378"/>
      <c r="K63" s="250"/>
    </row>
    <row r="64" spans="2:11" ht="15" customHeight="1" x14ac:dyDescent="0.3">
      <c r="B64" s="249"/>
      <c r="C64" s="254"/>
      <c r="D64" s="377" t="s">
        <v>3062</v>
      </c>
      <c r="E64" s="377"/>
      <c r="F64" s="377"/>
      <c r="G64" s="377"/>
      <c r="H64" s="377"/>
      <c r="I64" s="377"/>
      <c r="J64" s="377"/>
      <c r="K64" s="250"/>
    </row>
    <row r="65" spans="2:11" ht="15" customHeight="1" x14ac:dyDescent="0.3">
      <c r="B65" s="249"/>
      <c r="C65" s="254"/>
      <c r="D65" s="378" t="s">
        <v>3063</v>
      </c>
      <c r="E65" s="378"/>
      <c r="F65" s="378"/>
      <c r="G65" s="378"/>
      <c r="H65" s="378"/>
      <c r="I65" s="378"/>
      <c r="J65" s="378"/>
      <c r="K65" s="250"/>
    </row>
    <row r="66" spans="2:11" ht="15" customHeight="1" x14ac:dyDescent="0.3">
      <c r="B66" s="249"/>
      <c r="C66" s="254"/>
      <c r="D66" s="378" t="s">
        <v>3064</v>
      </c>
      <c r="E66" s="378"/>
      <c r="F66" s="378"/>
      <c r="G66" s="378"/>
      <c r="H66" s="378"/>
      <c r="I66" s="378"/>
      <c r="J66" s="378"/>
      <c r="K66" s="250"/>
    </row>
    <row r="67" spans="2:11" ht="15" customHeight="1" x14ac:dyDescent="0.3">
      <c r="B67" s="249"/>
      <c r="C67" s="254"/>
      <c r="D67" s="378" t="s">
        <v>3065</v>
      </c>
      <c r="E67" s="378"/>
      <c r="F67" s="378"/>
      <c r="G67" s="378"/>
      <c r="H67" s="378"/>
      <c r="I67" s="378"/>
      <c r="J67" s="378"/>
      <c r="K67" s="250"/>
    </row>
    <row r="68" spans="2:11" ht="15" customHeight="1" x14ac:dyDescent="0.3">
      <c r="B68" s="249"/>
      <c r="C68" s="254"/>
      <c r="D68" s="378" t="s">
        <v>3066</v>
      </c>
      <c r="E68" s="378"/>
      <c r="F68" s="378"/>
      <c r="G68" s="378"/>
      <c r="H68" s="378"/>
      <c r="I68" s="378"/>
      <c r="J68" s="378"/>
      <c r="K68" s="250"/>
    </row>
    <row r="69" spans="2:11" ht="12.75" customHeight="1" x14ac:dyDescent="0.3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 x14ac:dyDescent="0.3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 x14ac:dyDescent="0.3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 x14ac:dyDescent="0.3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 x14ac:dyDescent="0.3">
      <c r="B73" s="266"/>
      <c r="C73" s="376" t="s">
        <v>3002</v>
      </c>
      <c r="D73" s="376"/>
      <c r="E73" s="376"/>
      <c r="F73" s="376"/>
      <c r="G73" s="376"/>
      <c r="H73" s="376"/>
      <c r="I73" s="376"/>
      <c r="J73" s="376"/>
      <c r="K73" s="267"/>
    </row>
    <row r="74" spans="2:11" ht="17.25" customHeight="1" x14ac:dyDescent="0.3">
      <c r="B74" s="266"/>
      <c r="C74" s="268" t="s">
        <v>3067</v>
      </c>
      <c r="D74" s="268"/>
      <c r="E74" s="268"/>
      <c r="F74" s="268" t="s">
        <v>3068</v>
      </c>
      <c r="G74" s="269"/>
      <c r="H74" s="268" t="s">
        <v>129</v>
      </c>
      <c r="I74" s="268" t="s">
        <v>57</v>
      </c>
      <c r="J74" s="268" t="s">
        <v>3069</v>
      </c>
      <c r="K74" s="267"/>
    </row>
    <row r="75" spans="2:11" ht="17.25" customHeight="1" x14ac:dyDescent="0.3">
      <c r="B75" s="266"/>
      <c r="C75" s="270" t="s">
        <v>3070</v>
      </c>
      <c r="D75" s="270"/>
      <c r="E75" s="270"/>
      <c r="F75" s="271" t="s">
        <v>3071</v>
      </c>
      <c r="G75" s="272"/>
      <c r="H75" s="270"/>
      <c r="I75" s="270"/>
      <c r="J75" s="270" t="s">
        <v>3072</v>
      </c>
      <c r="K75" s="267"/>
    </row>
    <row r="76" spans="2:11" ht="5.25" customHeight="1" x14ac:dyDescent="0.3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 x14ac:dyDescent="0.3">
      <c r="B77" s="266"/>
      <c r="C77" s="256" t="s">
        <v>53</v>
      </c>
      <c r="D77" s="273"/>
      <c r="E77" s="273"/>
      <c r="F77" s="275" t="s">
        <v>3073</v>
      </c>
      <c r="G77" s="274"/>
      <c r="H77" s="256" t="s">
        <v>3074</v>
      </c>
      <c r="I77" s="256" t="s">
        <v>3075</v>
      </c>
      <c r="J77" s="256">
        <v>20</v>
      </c>
      <c r="K77" s="267"/>
    </row>
    <row r="78" spans="2:11" ht="15" customHeight="1" x14ac:dyDescent="0.3">
      <c r="B78" s="266"/>
      <c r="C78" s="256" t="s">
        <v>3076</v>
      </c>
      <c r="D78" s="256"/>
      <c r="E78" s="256"/>
      <c r="F78" s="275" t="s">
        <v>3073</v>
      </c>
      <c r="G78" s="274"/>
      <c r="H78" s="256" t="s">
        <v>3077</v>
      </c>
      <c r="I78" s="256" t="s">
        <v>3075</v>
      </c>
      <c r="J78" s="256">
        <v>120</v>
      </c>
      <c r="K78" s="267"/>
    </row>
    <row r="79" spans="2:11" ht="15" customHeight="1" x14ac:dyDescent="0.3">
      <c r="B79" s="276"/>
      <c r="C79" s="256" t="s">
        <v>3078</v>
      </c>
      <c r="D79" s="256"/>
      <c r="E79" s="256"/>
      <c r="F79" s="275" t="s">
        <v>3079</v>
      </c>
      <c r="G79" s="274"/>
      <c r="H79" s="256" t="s">
        <v>3080</v>
      </c>
      <c r="I79" s="256" t="s">
        <v>3075</v>
      </c>
      <c r="J79" s="256">
        <v>50</v>
      </c>
      <c r="K79" s="267"/>
    </row>
    <row r="80" spans="2:11" ht="15" customHeight="1" x14ac:dyDescent="0.3">
      <c r="B80" s="276"/>
      <c r="C80" s="256" t="s">
        <v>3081</v>
      </c>
      <c r="D80" s="256"/>
      <c r="E80" s="256"/>
      <c r="F80" s="275" t="s">
        <v>3073</v>
      </c>
      <c r="G80" s="274"/>
      <c r="H80" s="256" t="s">
        <v>3082</v>
      </c>
      <c r="I80" s="256" t="s">
        <v>3083</v>
      </c>
      <c r="J80" s="256"/>
      <c r="K80" s="267"/>
    </row>
    <row r="81" spans="2:11" ht="15" customHeight="1" x14ac:dyDescent="0.3">
      <c r="B81" s="276"/>
      <c r="C81" s="277" t="s">
        <v>3084</v>
      </c>
      <c r="D81" s="277"/>
      <c r="E81" s="277"/>
      <c r="F81" s="278" t="s">
        <v>3079</v>
      </c>
      <c r="G81" s="277"/>
      <c r="H81" s="277" t="s">
        <v>3085</v>
      </c>
      <c r="I81" s="277" t="s">
        <v>3075</v>
      </c>
      <c r="J81" s="277">
        <v>15</v>
      </c>
      <c r="K81" s="267"/>
    </row>
    <row r="82" spans="2:11" ht="15" customHeight="1" x14ac:dyDescent="0.3">
      <c r="B82" s="276"/>
      <c r="C82" s="277" t="s">
        <v>3086</v>
      </c>
      <c r="D82" s="277"/>
      <c r="E82" s="277"/>
      <c r="F82" s="278" t="s">
        <v>3079</v>
      </c>
      <c r="G82" s="277"/>
      <c r="H82" s="277" t="s">
        <v>3087</v>
      </c>
      <c r="I82" s="277" t="s">
        <v>3075</v>
      </c>
      <c r="J82" s="277">
        <v>15</v>
      </c>
      <c r="K82" s="267"/>
    </row>
    <row r="83" spans="2:11" ht="15" customHeight="1" x14ac:dyDescent="0.3">
      <c r="B83" s="276"/>
      <c r="C83" s="277" t="s">
        <v>3088</v>
      </c>
      <c r="D83" s="277"/>
      <c r="E83" s="277"/>
      <c r="F83" s="278" t="s">
        <v>3079</v>
      </c>
      <c r="G83" s="277"/>
      <c r="H83" s="277" t="s">
        <v>3089</v>
      </c>
      <c r="I83" s="277" t="s">
        <v>3075</v>
      </c>
      <c r="J83" s="277">
        <v>20</v>
      </c>
      <c r="K83" s="267"/>
    </row>
    <row r="84" spans="2:11" ht="15" customHeight="1" x14ac:dyDescent="0.3">
      <c r="B84" s="276"/>
      <c r="C84" s="277" t="s">
        <v>3090</v>
      </c>
      <c r="D84" s="277"/>
      <c r="E84" s="277"/>
      <c r="F84" s="278" t="s">
        <v>3079</v>
      </c>
      <c r="G84" s="277"/>
      <c r="H84" s="277" t="s">
        <v>3091</v>
      </c>
      <c r="I84" s="277" t="s">
        <v>3075</v>
      </c>
      <c r="J84" s="277">
        <v>20</v>
      </c>
      <c r="K84" s="267"/>
    </row>
    <row r="85" spans="2:11" ht="15" customHeight="1" x14ac:dyDescent="0.3">
      <c r="B85" s="276"/>
      <c r="C85" s="256" t="s">
        <v>3092</v>
      </c>
      <c r="D85" s="256"/>
      <c r="E85" s="256"/>
      <c r="F85" s="275" t="s">
        <v>3079</v>
      </c>
      <c r="G85" s="274"/>
      <c r="H85" s="256" t="s">
        <v>3093</v>
      </c>
      <c r="I85" s="256" t="s">
        <v>3075</v>
      </c>
      <c r="J85" s="256">
        <v>50</v>
      </c>
      <c r="K85" s="267"/>
    </row>
    <row r="86" spans="2:11" ht="15" customHeight="1" x14ac:dyDescent="0.3">
      <c r="B86" s="276"/>
      <c r="C86" s="256" t="s">
        <v>3094</v>
      </c>
      <c r="D86" s="256"/>
      <c r="E86" s="256"/>
      <c r="F86" s="275" t="s">
        <v>3079</v>
      </c>
      <c r="G86" s="274"/>
      <c r="H86" s="256" t="s">
        <v>3095</v>
      </c>
      <c r="I86" s="256" t="s">
        <v>3075</v>
      </c>
      <c r="J86" s="256">
        <v>20</v>
      </c>
      <c r="K86" s="267"/>
    </row>
    <row r="87" spans="2:11" ht="15" customHeight="1" x14ac:dyDescent="0.3">
      <c r="B87" s="276"/>
      <c r="C87" s="256" t="s">
        <v>3096</v>
      </c>
      <c r="D87" s="256"/>
      <c r="E87" s="256"/>
      <c r="F87" s="275" t="s">
        <v>3079</v>
      </c>
      <c r="G87" s="274"/>
      <c r="H87" s="256" t="s">
        <v>3097</v>
      </c>
      <c r="I87" s="256" t="s">
        <v>3075</v>
      </c>
      <c r="J87" s="256">
        <v>20</v>
      </c>
      <c r="K87" s="267"/>
    </row>
    <row r="88" spans="2:11" ht="15" customHeight="1" x14ac:dyDescent="0.3">
      <c r="B88" s="276"/>
      <c r="C88" s="256" t="s">
        <v>3098</v>
      </c>
      <c r="D88" s="256"/>
      <c r="E88" s="256"/>
      <c r="F88" s="275" t="s">
        <v>3079</v>
      </c>
      <c r="G88" s="274"/>
      <c r="H88" s="256" t="s">
        <v>3099</v>
      </c>
      <c r="I88" s="256" t="s">
        <v>3075</v>
      </c>
      <c r="J88" s="256">
        <v>50</v>
      </c>
      <c r="K88" s="267"/>
    </row>
    <row r="89" spans="2:11" ht="15" customHeight="1" x14ac:dyDescent="0.3">
      <c r="B89" s="276"/>
      <c r="C89" s="256" t="s">
        <v>3100</v>
      </c>
      <c r="D89" s="256"/>
      <c r="E89" s="256"/>
      <c r="F89" s="275" t="s">
        <v>3079</v>
      </c>
      <c r="G89" s="274"/>
      <c r="H89" s="256" t="s">
        <v>3100</v>
      </c>
      <c r="I89" s="256" t="s">
        <v>3075</v>
      </c>
      <c r="J89" s="256">
        <v>50</v>
      </c>
      <c r="K89" s="267"/>
    </row>
    <row r="90" spans="2:11" ht="15" customHeight="1" x14ac:dyDescent="0.3">
      <c r="B90" s="276"/>
      <c r="C90" s="256" t="s">
        <v>134</v>
      </c>
      <c r="D90" s="256"/>
      <c r="E90" s="256"/>
      <c r="F90" s="275" t="s">
        <v>3079</v>
      </c>
      <c r="G90" s="274"/>
      <c r="H90" s="256" t="s">
        <v>3101</v>
      </c>
      <c r="I90" s="256" t="s">
        <v>3075</v>
      </c>
      <c r="J90" s="256">
        <v>255</v>
      </c>
      <c r="K90" s="267"/>
    </row>
    <row r="91" spans="2:11" ht="15" customHeight="1" x14ac:dyDescent="0.3">
      <c r="B91" s="276"/>
      <c r="C91" s="256" t="s">
        <v>3102</v>
      </c>
      <c r="D91" s="256"/>
      <c r="E91" s="256"/>
      <c r="F91" s="275" t="s">
        <v>3073</v>
      </c>
      <c r="G91" s="274"/>
      <c r="H91" s="256" t="s">
        <v>3103</v>
      </c>
      <c r="I91" s="256" t="s">
        <v>3104</v>
      </c>
      <c r="J91" s="256"/>
      <c r="K91" s="267"/>
    </row>
    <row r="92" spans="2:11" ht="15" customHeight="1" x14ac:dyDescent="0.3">
      <c r="B92" s="276"/>
      <c r="C92" s="256" t="s">
        <v>3105</v>
      </c>
      <c r="D92" s="256"/>
      <c r="E92" s="256"/>
      <c r="F92" s="275" t="s">
        <v>3073</v>
      </c>
      <c r="G92" s="274"/>
      <c r="H92" s="256" t="s">
        <v>3106</v>
      </c>
      <c r="I92" s="256" t="s">
        <v>3107</v>
      </c>
      <c r="J92" s="256"/>
      <c r="K92" s="267"/>
    </row>
    <row r="93" spans="2:11" ht="15" customHeight="1" x14ac:dyDescent="0.3">
      <c r="B93" s="276"/>
      <c r="C93" s="256" t="s">
        <v>3108</v>
      </c>
      <c r="D93" s="256"/>
      <c r="E93" s="256"/>
      <c r="F93" s="275" t="s">
        <v>3073</v>
      </c>
      <c r="G93" s="274"/>
      <c r="H93" s="256" t="s">
        <v>3108</v>
      </c>
      <c r="I93" s="256" t="s">
        <v>3107</v>
      </c>
      <c r="J93" s="256"/>
      <c r="K93" s="267"/>
    </row>
    <row r="94" spans="2:11" ht="15" customHeight="1" x14ac:dyDescent="0.3">
      <c r="B94" s="276"/>
      <c r="C94" s="256" t="s">
        <v>38</v>
      </c>
      <c r="D94" s="256"/>
      <c r="E94" s="256"/>
      <c r="F94" s="275" t="s">
        <v>3073</v>
      </c>
      <c r="G94" s="274"/>
      <c r="H94" s="256" t="s">
        <v>3109</v>
      </c>
      <c r="I94" s="256" t="s">
        <v>3107</v>
      </c>
      <c r="J94" s="256"/>
      <c r="K94" s="267"/>
    </row>
    <row r="95" spans="2:11" ht="15" customHeight="1" x14ac:dyDescent="0.3">
      <c r="B95" s="276"/>
      <c r="C95" s="256" t="s">
        <v>48</v>
      </c>
      <c r="D95" s="256"/>
      <c r="E95" s="256"/>
      <c r="F95" s="275" t="s">
        <v>3073</v>
      </c>
      <c r="G95" s="274"/>
      <c r="H95" s="256" t="s">
        <v>3110</v>
      </c>
      <c r="I95" s="256" t="s">
        <v>3107</v>
      </c>
      <c r="J95" s="256"/>
      <c r="K95" s="267"/>
    </row>
    <row r="96" spans="2:11" ht="15" customHeight="1" x14ac:dyDescent="0.3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 x14ac:dyDescent="0.3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 x14ac:dyDescent="0.3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 x14ac:dyDescent="0.3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 x14ac:dyDescent="0.3">
      <c r="B100" s="266"/>
      <c r="C100" s="376" t="s">
        <v>3111</v>
      </c>
      <c r="D100" s="376"/>
      <c r="E100" s="376"/>
      <c r="F100" s="376"/>
      <c r="G100" s="376"/>
      <c r="H100" s="376"/>
      <c r="I100" s="376"/>
      <c r="J100" s="376"/>
      <c r="K100" s="267"/>
    </row>
    <row r="101" spans="2:11" ht="17.25" customHeight="1" x14ac:dyDescent="0.3">
      <c r="B101" s="266"/>
      <c r="C101" s="268" t="s">
        <v>3067</v>
      </c>
      <c r="D101" s="268"/>
      <c r="E101" s="268"/>
      <c r="F101" s="268" t="s">
        <v>3068</v>
      </c>
      <c r="G101" s="269"/>
      <c r="H101" s="268" t="s">
        <v>129</v>
      </c>
      <c r="I101" s="268" t="s">
        <v>57</v>
      </c>
      <c r="J101" s="268" t="s">
        <v>3069</v>
      </c>
      <c r="K101" s="267"/>
    </row>
    <row r="102" spans="2:11" ht="17.25" customHeight="1" x14ac:dyDescent="0.3">
      <c r="B102" s="266"/>
      <c r="C102" s="270" t="s">
        <v>3070</v>
      </c>
      <c r="D102" s="270"/>
      <c r="E102" s="270"/>
      <c r="F102" s="271" t="s">
        <v>3071</v>
      </c>
      <c r="G102" s="272"/>
      <c r="H102" s="270"/>
      <c r="I102" s="270"/>
      <c r="J102" s="270" t="s">
        <v>3072</v>
      </c>
      <c r="K102" s="267"/>
    </row>
    <row r="103" spans="2:11" ht="5.25" customHeight="1" x14ac:dyDescent="0.3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 x14ac:dyDescent="0.3">
      <c r="B104" s="266"/>
      <c r="C104" s="256" t="s">
        <v>53</v>
      </c>
      <c r="D104" s="273"/>
      <c r="E104" s="273"/>
      <c r="F104" s="275" t="s">
        <v>3073</v>
      </c>
      <c r="G104" s="284"/>
      <c r="H104" s="256" t="s">
        <v>3112</v>
      </c>
      <c r="I104" s="256" t="s">
        <v>3075</v>
      </c>
      <c r="J104" s="256">
        <v>20</v>
      </c>
      <c r="K104" s="267"/>
    </row>
    <row r="105" spans="2:11" ht="15" customHeight="1" x14ac:dyDescent="0.3">
      <c r="B105" s="266"/>
      <c r="C105" s="256" t="s">
        <v>3076</v>
      </c>
      <c r="D105" s="256"/>
      <c r="E105" s="256"/>
      <c r="F105" s="275" t="s">
        <v>3073</v>
      </c>
      <c r="G105" s="256"/>
      <c r="H105" s="256" t="s">
        <v>3112</v>
      </c>
      <c r="I105" s="256" t="s">
        <v>3075</v>
      </c>
      <c r="J105" s="256">
        <v>120</v>
      </c>
      <c r="K105" s="267"/>
    </row>
    <row r="106" spans="2:11" ht="15" customHeight="1" x14ac:dyDescent="0.3">
      <c r="B106" s="276"/>
      <c r="C106" s="256" t="s">
        <v>3078</v>
      </c>
      <c r="D106" s="256"/>
      <c r="E106" s="256"/>
      <c r="F106" s="275" t="s">
        <v>3079</v>
      </c>
      <c r="G106" s="256"/>
      <c r="H106" s="256" t="s">
        <v>3112</v>
      </c>
      <c r="I106" s="256" t="s">
        <v>3075</v>
      </c>
      <c r="J106" s="256">
        <v>50</v>
      </c>
      <c r="K106" s="267"/>
    </row>
    <row r="107" spans="2:11" ht="15" customHeight="1" x14ac:dyDescent="0.3">
      <c r="B107" s="276"/>
      <c r="C107" s="256" t="s">
        <v>3081</v>
      </c>
      <c r="D107" s="256"/>
      <c r="E107" s="256"/>
      <c r="F107" s="275" t="s">
        <v>3073</v>
      </c>
      <c r="G107" s="256"/>
      <c r="H107" s="256" t="s">
        <v>3112</v>
      </c>
      <c r="I107" s="256" t="s">
        <v>3083</v>
      </c>
      <c r="J107" s="256"/>
      <c r="K107" s="267"/>
    </row>
    <row r="108" spans="2:11" ht="15" customHeight="1" x14ac:dyDescent="0.3">
      <c r="B108" s="276"/>
      <c r="C108" s="256" t="s">
        <v>3092</v>
      </c>
      <c r="D108" s="256"/>
      <c r="E108" s="256"/>
      <c r="F108" s="275" t="s">
        <v>3079</v>
      </c>
      <c r="G108" s="256"/>
      <c r="H108" s="256" t="s">
        <v>3112</v>
      </c>
      <c r="I108" s="256" t="s">
        <v>3075</v>
      </c>
      <c r="J108" s="256">
        <v>50</v>
      </c>
      <c r="K108" s="267"/>
    </row>
    <row r="109" spans="2:11" ht="15" customHeight="1" x14ac:dyDescent="0.3">
      <c r="B109" s="276"/>
      <c r="C109" s="256" t="s">
        <v>3100</v>
      </c>
      <c r="D109" s="256"/>
      <c r="E109" s="256"/>
      <c r="F109" s="275" t="s">
        <v>3079</v>
      </c>
      <c r="G109" s="256"/>
      <c r="H109" s="256" t="s">
        <v>3112</v>
      </c>
      <c r="I109" s="256" t="s">
        <v>3075</v>
      </c>
      <c r="J109" s="256">
        <v>50</v>
      </c>
      <c r="K109" s="267"/>
    </row>
    <row r="110" spans="2:11" ht="15" customHeight="1" x14ac:dyDescent="0.3">
      <c r="B110" s="276"/>
      <c r="C110" s="256" t="s">
        <v>3098</v>
      </c>
      <c r="D110" s="256"/>
      <c r="E110" s="256"/>
      <c r="F110" s="275" t="s">
        <v>3079</v>
      </c>
      <c r="G110" s="256"/>
      <c r="H110" s="256" t="s">
        <v>3112</v>
      </c>
      <c r="I110" s="256" t="s">
        <v>3075</v>
      </c>
      <c r="J110" s="256">
        <v>50</v>
      </c>
      <c r="K110" s="267"/>
    </row>
    <row r="111" spans="2:11" ht="15" customHeight="1" x14ac:dyDescent="0.3">
      <c r="B111" s="276"/>
      <c r="C111" s="256" t="s">
        <v>53</v>
      </c>
      <c r="D111" s="256"/>
      <c r="E111" s="256"/>
      <c r="F111" s="275" t="s">
        <v>3073</v>
      </c>
      <c r="G111" s="256"/>
      <c r="H111" s="256" t="s">
        <v>3113</v>
      </c>
      <c r="I111" s="256" t="s">
        <v>3075</v>
      </c>
      <c r="J111" s="256">
        <v>20</v>
      </c>
      <c r="K111" s="267"/>
    </row>
    <row r="112" spans="2:11" ht="15" customHeight="1" x14ac:dyDescent="0.3">
      <c r="B112" s="276"/>
      <c r="C112" s="256" t="s">
        <v>3114</v>
      </c>
      <c r="D112" s="256"/>
      <c r="E112" s="256"/>
      <c r="F112" s="275" t="s">
        <v>3073</v>
      </c>
      <c r="G112" s="256"/>
      <c r="H112" s="256" t="s">
        <v>3115</v>
      </c>
      <c r="I112" s="256" t="s">
        <v>3075</v>
      </c>
      <c r="J112" s="256">
        <v>120</v>
      </c>
      <c r="K112" s="267"/>
    </row>
    <row r="113" spans="2:11" ht="15" customHeight="1" x14ac:dyDescent="0.3">
      <c r="B113" s="276"/>
      <c r="C113" s="256" t="s">
        <v>38</v>
      </c>
      <c r="D113" s="256"/>
      <c r="E113" s="256"/>
      <c r="F113" s="275" t="s">
        <v>3073</v>
      </c>
      <c r="G113" s="256"/>
      <c r="H113" s="256" t="s">
        <v>3116</v>
      </c>
      <c r="I113" s="256" t="s">
        <v>3107</v>
      </c>
      <c r="J113" s="256"/>
      <c r="K113" s="267"/>
    </row>
    <row r="114" spans="2:11" ht="15" customHeight="1" x14ac:dyDescent="0.3">
      <c r="B114" s="276"/>
      <c r="C114" s="256" t="s">
        <v>48</v>
      </c>
      <c r="D114" s="256"/>
      <c r="E114" s="256"/>
      <c r="F114" s="275" t="s">
        <v>3073</v>
      </c>
      <c r="G114" s="256"/>
      <c r="H114" s="256" t="s">
        <v>3117</v>
      </c>
      <c r="I114" s="256" t="s">
        <v>3107</v>
      </c>
      <c r="J114" s="256"/>
      <c r="K114" s="267"/>
    </row>
    <row r="115" spans="2:11" ht="15" customHeight="1" x14ac:dyDescent="0.3">
      <c r="B115" s="276"/>
      <c r="C115" s="256" t="s">
        <v>57</v>
      </c>
      <c r="D115" s="256"/>
      <c r="E115" s="256"/>
      <c r="F115" s="275" t="s">
        <v>3073</v>
      </c>
      <c r="G115" s="256"/>
      <c r="H115" s="256" t="s">
        <v>3118</v>
      </c>
      <c r="I115" s="256" t="s">
        <v>3119</v>
      </c>
      <c r="J115" s="256"/>
      <c r="K115" s="267"/>
    </row>
    <row r="116" spans="2:11" ht="15" customHeight="1" x14ac:dyDescent="0.3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 x14ac:dyDescent="0.3">
      <c r="B117" s="286"/>
      <c r="C117" s="253"/>
      <c r="D117" s="253"/>
      <c r="E117" s="253"/>
      <c r="F117" s="287"/>
      <c r="G117" s="253"/>
      <c r="H117" s="253"/>
      <c r="I117" s="253"/>
      <c r="J117" s="253"/>
      <c r="K117" s="286"/>
    </row>
    <row r="118" spans="2:11" ht="18.75" customHeight="1" x14ac:dyDescent="0.3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 x14ac:dyDescent="0.3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 x14ac:dyDescent="0.3">
      <c r="B120" s="291"/>
      <c r="C120" s="373" t="s">
        <v>3120</v>
      </c>
      <c r="D120" s="373"/>
      <c r="E120" s="373"/>
      <c r="F120" s="373"/>
      <c r="G120" s="373"/>
      <c r="H120" s="373"/>
      <c r="I120" s="373"/>
      <c r="J120" s="373"/>
      <c r="K120" s="292"/>
    </row>
    <row r="121" spans="2:11" ht="17.25" customHeight="1" x14ac:dyDescent="0.3">
      <c r="B121" s="293"/>
      <c r="C121" s="268" t="s">
        <v>3067</v>
      </c>
      <c r="D121" s="268"/>
      <c r="E121" s="268"/>
      <c r="F121" s="268" t="s">
        <v>3068</v>
      </c>
      <c r="G121" s="269"/>
      <c r="H121" s="268" t="s">
        <v>129</v>
      </c>
      <c r="I121" s="268" t="s">
        <v>57</v>
      </c>
      <c r="J121" s="268" t="s">
        <v>3069</v>
      </c>
      <c r="K121" s="294"/>
    </row>
    <row r="122" spans="2:11" ht="17.25" customHeight="1" x14ac:dyDescent="0.3">
      <c r="B122" s="293"/>
      <c r="C122" s="270" t="s">
        <v>3070</v>
      </c>
      <c r="D122" s="270"/>
      <c r="E122" s="270"/>
      <c r="F122" s="271" t="s">
        <v>3071</v>
      </c>
      <c r="G122" s="272"/>
      <c r="H122" s="270"/>
      <c r="I122" s="270"/>
      <c r="J122" s="270" t="s">
        <v>3072</v>
      </c>
      <c r="K122" s="294"/>
    </row>
    <row r="123" spans="2:11" ht="5.25" customHeight="1" x14ac:dyDescent="0.3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 x14ac:dyDescent="0.3">
      <c r="B124" s="295"/>
      <c r="C124" s="256" t="s">
        <v>3076</v>
      </c>
      <c r="D124" s="273"/>
      <c r="E124" s="273"/>
      <c r="F124" s="275" t="s">
        <v>3073</v>
      </c>
      <c r="G124" s="256"/>
      <c r="H124" s="256" t="s">
        <v>3112</v>
      </c>
      <c r="I124" s="256" t="s">
        <v>3075</v>
      </c>
      <c r="J124" s="256">
        <v>120</v>
      </c>
      <c r="K124" s="297"/>
    </row>
    <row r="125" spans="2:11" ht="15" customHeight="1" x14ac:dyDescent="0.3">
      <c r="B125" s="295"/>
      <c r="C125" s="256" t="s">
        <v>3121</v>
      </c>
      <c r="D125" s="256"/>
      <c r="E125" s="256"/>
      <c r="F125" s="275" t="s">
        <v>3073</v>
      </c>
      <c r="G125" s="256"/>
      <c r="H125" s="256" t="s">
        <v>3122</v>
      </c>
      <c r="I125" s="256" t="s">
        <v>3075</v>
      </c>
      <c r="J125" s="256" t="s">
        <v>3123</v>
      </c>
      <c r="K125" s="297"/>
    </row>
    <row r="126" spans="2:11" ht="15" customHeight="1" x14ac:dyDescent="0.3">
      <c r="B126" s="295"/>
      <c r="C126" s="256" t="s">
        <v>3022</v>
      </c>
      <c r="D126" s="256"/>
      <c r="E126" s="256"/>
      <c r="F126" s="275" t="s">
        <v>3073</v>
      </c>
      <c r="G126" s="256"/>
      <c r="H126" s="256" t="s">
        <v>3124</v>
      </c>
      <c r="I126" s="256" t="s">
        <v>3075</v>
      </c>
      <c r="J126" s="256" t="s">
        <v>3123</v>
      </c>
      <c r="K126" s="297"/>
    </row>
    <row r="127" spans="2:11" ht="15" customHeight="1" x14ac:dyDescent="0.3">
      <c r="B127" s="295"/>
      <c r="C127" s="256" t="s">
        <v>3084</v>
      </c>
      <c r="D127" s="256"/>
      <c r="E127" s="256"/>
      <c r="F127" s="275" t="s">
        <v>3079</v>
      </c>
      <c r="G127" s="256"/>
      <c r="H127" s="256" t="s">
        <v>3085</v>
      </c>
      <c r="I127" s="256" t="s">
        <v>3075</v>
      </c>
      <c r="J127" s="256">
        <v>15</v>
      </c>
      <c r="K127" s="297"/>
    </row>
    <row r="128" spans="2:11" ht="15" customHeight="1" x14ac:dyDescent="0.3">
      <c r="B128" s="295"/>
      <c r="C128" s="277" t="s">
        <v>3086</v>
      </c>
      <c r="D128" s="277"/>
      <c r="E128" s="277"/>
      <c r="F128" s="278" t="s">
        <v>3079</v>
      </c>
      <c r="G128" s="277"/>
      <c r="H128" s="277" t="s">
        <v>3087</v>
      </c>
      <c r="I128" s="277" t="s">
        <v>3075</v>
      </c>
      <c r="J128" s="277">
        <v>15</v>
      </c>
      <c r="K128" s="297"/>
    </row>
    <row r="129" spans="2:11" ht="15" customHeight="1" x14ac:dyDescent="0.3">
      <c r="B129" s="295"/>
      <c r="C129" s="277" t="s">
        <v>3088</v>
      </c>
      <c r="D129" s="277"/>
      <c r="E129" s="277"/>
      <c r="F129" s="278" t="s">
        <v>3079</v>
      </c>
      <c r="G129" s="277"/>
      <c r="H129" s="277" t="s">
        <v>3089</v>
      </c>
      <c r="I129" s="277" t="s">
        <v>3075</v>
      </c>
      <c r="J129" s="277">
        <v>20</v>
      </c>
      <c r="K129" s="297"/>
    </row>
    <row r="130" spans="2:11" ht="15" customHeight="1" x14ac:dyDescent="0.3">
      <c r="B130" s="295"/>
      <c r="C130" s="277" t="s">
        <v>3090</v>
      </c>
      <c r="D130" s="277"/>
      <c r="E130" s="277"/>
      <c r="F130" s="278" t="s">
        <v>3079</v>
      </c>
      <c r="G130" s="277"/>
      <c r="H130" s="277" t="s">
        <v>3091</v>
      </c>
      <c r="I130" s="277" t="s">
        <v>3075</v>
      </c>
      <c r="J130" s="277">
        <v>20</v>
      </c>
      <c r="K130" s="297"/>
    </row>
    <row r="131" spans="2:11" ht="15" customHeight="1" x14ac:dyDescent="0.3">
      <c r="B131" s="295"/>
      <c r="C131" s="256" t="s">
        <v>3078</v>
      </c>
      <c r="D131" s="256"/>
      <c r="E131" s="256"/>
      <c r="F131" s="275" t="s">
        <v>3079</v>
      </c>
      <c r="G131" s="256"/>
      <c r="H131" s="256" t="s">
        <v>3112</v>
      </c>
      <c r="I131" s="256" t="s">
        <v>3075</v>
      </c>
      <c r="J131" s="256">
        <v>50</v>
      </c>
      <c r="K131" s="297"/>
    </row>
    <row r="132" spans="2:11" ht="15" customHeight="1" x14ac:dyDescent="0.3">
      <c r="B132" s="295"/>
      <c r="C132" s="256" t="s">
        <v>3092</v>
      </c>
      <c r="D132" s="256"/>
      <c r="E132" s="256"/>
      <c r="F132" s="275" t="s">
        <v>3079</v>
      </c>
      <c r="G132" s="256"/>
      <c r="H132" s="256" t="s">
        <v>3112</v>
      </c>
      <c r="I132" s="256" t="s">
        <v>3075</v>
      </c>
      <c r="J132" s="256">
        <v>50</v>
      </c>
      <c r="K132" s="297"/>
    </row>
    <row r="133" spans="2:11" ht="15" customHeight="1" x14ac:dyDescent="0.3">
      <c r="B133" s="295"/>
      <c r="C133" s="256" t="s">
        <v>3098</v>
      </c>
      <c r="D133" s="256"/>
      <c r="E133" s="256"/>
      <c r="F133" s="275" t="s">
        <v>3079</v>
      </c>
      <c r="G133" s="256"/>
      <c r="H133" s="256" t="s">
        <v>3112</v>
      </c>
      <c r="I133" s="256" t="s">
        <v>3075</v>
      </c>
      <c r="J133" s="256">
        <v>50</v>
      </c>
      <c r="K133" s="297"/>
    </row>
    <row r="134" spans="2:11" ht="15" customHeight="1" x14ac:dyDescent="0.3">
      <c r="B134" s="295"/>
      <c r="C134" s="256" t="s">
        <v>3100</v>
      </c>
      <c r="D134" s="256"/>
      <c r="E134" s="256"/>
      <c r="F134" s="275" t="s">
        <v>3079</v>
      </c>
      <c r="G134" s="256"/>
      <c r="H134" s="256" t="s">
        <v>3112</v>
      </c>
      <c r="I134" s="256" t="s">
        <v>3075</v>
      </c>
      <c r="J134" s="256">
        <v>50</v>
      </c>
      <c r="K134" s="297"/>
    </row>
    <row r="135" spans="2:11" ht="15" customHeight="1" x14ac:dyDescent="0.3">
      <c r="B135" s="295"/>
      <c r="C135" s="256" t="s">
        <v>134</v>
      </c>
      <c r="D135" s="256"/>
      <c r="E135" s="256"/>
      <c r="F135" s="275" t="s">
        <v>3079</v>
      </c>
      <c r="G135" s="256"/>
      <c r="H135" s="256" t="s">
        <v>3125</v>
      </c>
      <c r="I135" s="256" t="s">
        <v>3075</v>
      </c>
      <c r="J135" s="256">
        <v>255</v>
      </c>
      <c r="K135" s="297"/>
    </row>
    <row r="136" spans="2:11" ht="15" customHeight="1" x14ac:dyDescent="0.3">
      <c r="B136" s="295"/>
      <c r="C136" s="256" t="s">
        <v>3102</v>
      </c>
      <c r="D136" s="256"/>
      <c r="E136" s="256"/>
      <c r="F136" s="275" t="s">
        <v>3073</v>
      </c>
      <c r="G136" s="256"/>
      <c r="H136" s="256" t="s">
        <v>3126</v>
      </c>
      <c r="I136" s="256" t="s">
        <v>3104</v>
      </c>
      <c r="J136" s="256"/>
      <c r="K136" s="297"/>
    </row>
    <row r="137" spans="2:11" ht="15" customHeight="1" x14ac:dyDescent="0.3">
      <c r="B137" s="295"/>
      <c r="C137" s="256" t="s">
        <v>3105</v>
      </c>
      <c r="D137" s="256"/>
      <c r="E137" s="256"/>
      <c r="F137" s="275" t="s">
        <v>3073</v>
      </c>
      <c r="G137" s="256"/>
      <c r="H137" s="256" t="s">
        <v>3127</v>
      </c>
      <c r="I137" s="256" t="s">
        <v>3107</v>
      </c>
      <c r="J137" s="256"/>
      <c r="K137" s="297"/>
    </row>
    <row r="138" spans="2:11" ht="15" customHeight="1" x14ac:dyDescent="0.3">
      <c r="B138" s="295"/>
      <c r="C138" s="256" t="s">
        <v>3108</v>
      </c>
      <c r="D138" s="256"/>
      <c r="E138" s="256"/>
      <c r="F138" s="275" t="s">
        <v>3073</v>
      </c>
      <c r="G138" s="256"/>
      <c r="H138" s="256" t="s">
        <v>3108</v>
      </c>
      <c r="I138" s="256" t="s">
        <v>3107</v>
      </c>
      <c r="J138" s="256"/>
      <c r="K138" s="297"/>
    </row>
    <row r="139" spans="2:11" ht="15" customHeight="1" x14ac:dyDescent="0.3">
      <c r="B139" s="295"/>
      <c r="C139" s="256" t="s">
        <v>38</v>
      </c>
      <c r="D139" s="256"/>
      <c r="E139" s="256"/>
      <c r="F139" s="275" t="s">
        <v>3073</v>
      </c>
      <c r="G139" s="256"/>
      <c r="H139" s="256" t="s">
        <v>3128</v>
      </c>
      <c r="I139" s="256" t="s">
        <v>3107</v>
      </c>
      <c r="J139" s="256"/>
      <c r="K139" s="297"/>
    </row>
    <row r="140" spans="2:11" ht="15" customHeight="1" x14ac:dyDescent="0.3">
      <c r="B140" s="295"/>
      <c r="C140" s="256" t="s">
        <v>3129</v>
      </c>
      <c r="D140" s="256"/>
      <c r="E140" s="256"/>
      <c r="F140" s="275" t="s">
        <v>3073</v>
      </c>
      <c r="G140" s="256"/>
      <c r="H140" s="256" t="s">
        <v>3130</v>
      </c>
      <c r="I140" s="256" t="s">
        <v>3107</v>
      </c>
      <c r="J140" s="256"/>
      <c r="K140" s="297"/>
    </row>
    <row r="141" spans="2:11" ht="15" customHeight="1" x14ac:dyDescent="0.3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 x14ac:dyDescent="0.3">
      <c r="B142" s="253"/>
      <c r="C142" s="253"/>
      <c r="D142" s="253"/>
      <c r="E142" s="253"/>
      <c r="F142" s="287"/>
      <c r="G142" s="253"/>
      <c r="H142" s="253"/>
      <c r="I142" s="253"/>
      <c r="J142" s="253"/>
      <c r="K142" s="253"/>
    </row>
    <row r="143" spans="2:11" ht="18.75" customHeight="1" x14ac:dyDescent="0.3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 x14ac:dyDescent="0.3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 x14ac:dyDescent="0.3">
      <c r="B145" s="266"/>
      <c r="C145" s="376" t="s">
        <v>3131</v>
      </c>
      <c r="D145" s="376"/>
      <c r="E145" s="376"/>
      <c r="F145" s="376"/>
      <c r="G145" s="376"/>
      <c r="H145" s="376"/>
      <c r="I145" s="376"/>
      <c r="J145" s="376"/>
      <c r="K145" s="267"/>
    </row>
    <row r="146" spans="2:11" ht="17.25" customHeight="1" x14ac:dyDescent="0.3">
      <c r="B146" s="266"/>
      <c r="C146" s="268" t="s">
        <v>3067</v>
      </c>
      <c r="D146" s="268"/>
      <c r="E146" s="268"/>
      <c r="F146" s="268" t="s">
        <v>3068</v>
      </c>
      <c r="G146" s="269"/>
      <c r="H146" s="268" t="s">
        <v>129</v>
      </c>
      <c r="I146" s="268" t="s">
        <v>57</v>
      </c>
      <c r="J146" s="268" t="s">
        <v>3069</v>
      </c>
      <c r="K146" s="267"/>
    </row>
    <row r="147" spans="2:11" ht="17.25" customHeight="1" x14ac:dyDescent="0.3">
      <c r="B147" s="266"/>
      <c r="C147" s="270" t="s">
        <v>3070</v>
      </c>
      <c r="D147" s="270"/>
      <c r="E147" s="270"/>
      <c r="F147" s="271" t="s">
        <v>3071</v>
      </c>
      <c r="G147" s="272"/>
      <c r="H147" s="270"/>
      <c r="I147" s="270"/>
      <c r="J147" s="270" t="s">
        <v>3072</v>
      </c>
      <c r="K147" s="267"/>
    </row>
    <row r="148" spans="2:11" ht="5.25" customHeight="1" x14ac:dyDescent="0.3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 x14ac:dyDescent="0.3">
      <c r="B149" s="276"/>
      <c r="C149" s="301" t="s">
        <v>3076</v>
      </c>
      <c r="D149" s="256"/>
      <c r="E149" s="256"/>
      <c r="F149" s="302" t="s">
        <v>3073</v>
      </c>
      <c r="G149" s="256"/>
      <c r="H149" s="301" t="s">
        <v>3112</v>
      </c>
      <c r="I149" s="301" t="s">
        <v>3075</v>
      </c>
      <c r="J149" s="301">
        <v>120</v>
      </c>
      <c r="K149" s="297"/>
    </row>
    <row r="150" spans="2:11" ht="15" customHeight="1" x14ac:dyDescent="0.3">
      <c r="B150" s="276"/>
      <c r="C150" s="301" t="s">
        <v>3121</v>
      </c>
      <c r="D150" s="256"/>
      <c r="E150" s="256"/>
      <c r="F150" s="302" t="s">
        <v>3073</v>
      </c>
      <c r="G150" s="256"/>
      <c r="H150" s="301" t="s">
        <v>3132</v>
      </c>
      <c r="I150" s="301" t="s">
        <v>3075</v>
      </c>
      <c r="J150" s="301" t="s">
        <v>3123</v>
      </c>
      <c r="K150" s="297"/>
    </row>
    <row r="151" spans="2:11" ht="15" customHeight="1" x14ac:dyDescent="0.3">
      <c r="B151" s="276"/>
      <c r="C151" s="301" t="s">
        <v>3022</v>
      </c>
      <c r="D151" s="256"/>
      <c r="E151" s="256"/>
      <c r="F151" s="302" t="s">
        <v>3073</v>
      </c>
      <c r="G151" s="256"/>
      <c r="H151" s="301" t="s">
        <v>3133</v>
      </c>
      <c r="I151" s="301" t="s">
        <v>3075</v>
      </c>
      <c r="J151" s="301" t="s">
        <v>3123</v>
      </c>
      <c r="K151" s="297"/>
    </row>
    <row r="152" spans="2:11" ht="15" customHeight="1" x14ac:dyDescent="0.3">
      <c r="B152" s="276"/>
      <c r="C152" s="301" t="s">
        <v>3078</v>
      </c>
      <c r="D152" s="256"/>
      <c r="E152" s="256"/>
      <c r="F152" s="302" t="s">
        <v>3079</v>
      </c>
      <c r="G152" s="256"/>
      <c r="H152" s="301" t="s">
        <v>3112</v>
      </c>
      <c r="I152" s="301" t="s">
        <v>3075</v>
      </c>
      <c r="J152" s="301">
        <v>50</v>
      </c>
      <c r="K152" s="297"/>
    </row>
    <row r="153" spans="2:11" ht="15" customHeight="1" x14ac:dyDescent="0.3">
      <c r="B153" s="276"/>
      <c r="C153" s="301" t="s">
        <v>3081</v>
      </c>
      <c r="D153" s="256"/>
      <c r="E153" s="256"/>
      <c r="F153" s="302" t="s">
        <v>3073</v>
      </c>
      <c r="G153" s="256"/>
      <c r="H153" s="301" t="s">
        <v>3112</v>
      </c>
      <c r="I153" s="301" t="s">
        <v>3083</v>
      </c>
      <c r="J153" s="301"/>
      <c r="K153" s="297"/>
    </row>
    <row r="154" spans="2:11" ht="15" customHeight="1" x14ac:dyDescent="0.3">
      <c r="B154" s="276"/>
      <c r="C154" s="301" t="s">
        <v>3092</v>
      </c>
      <c r="D154" s="256"/>
      <c r="E154" s="256"/>
      <c r="F154" s="302" t="s">
        <v>3079</v>
      </c>
      <c r="G154" s="256"/>
      <c r="H154" s="301" t="s">
        <v>3112</v>
      </c>
      <c r="I154" s="301" t="s">
        <v>3075</v>
      </c>
      <c r="J154" s="301">
        <v>50</v>
      </c>
      <c r="K154" s="297"/>
    </row>
    <row r="155" spans="2:11" ht="15" customHeight="1" x14ac:dyDescent="0.3">
      <c r="B155" s="276"/>
      <c r="C155" s="301" t="s">
        <v>3100</v>
      </c>
      <c r="D155" s="256"/>
      <c r="E155" s="256"/>
      <c r="F155" s="302" t="s">
        <v>3079</v>
      </c>
      <c r="G155" s="256"/>
      <c r="H155" s="301" t="s">
        <v>3112</v>
      </c>
      <c r="I155" s="301" t="s">
        <v>3075</v>
      </c>
      <c r="J155" s="301">
        <v>50</v>
      </c>
      <c r="K155" s="297"/>
    </row>
    <row r="156" spans="2:11" ht="15" customHeight="1" x14ac:dyDescent="0.3">
      <c r="B156" s="276"/>
      <c r="C156" s="301" t="s">
        <v>3098</v>
      </c>
      <c r="D156" s="256"/>
      <c r="E156" s="256"/>
      <c r="F156" s="302" t="s">
        <v>3079</v>
      </c>
      <c r="G156" s="256"/>
      <c r="H156" s="301" t="s">
        <v>3112</v>
      </c>
      <c r="I156" s="301" t="s">
        <v>3075</v>
      </c>
      <c r="J156" s="301">
        <v>50</v>
      </c>
      <c r="K156" s="297"/>
    </row>
    <row r="157" spans="2:11" ht="15" customHeight="1" x14ac:dyDescent="0.3">
      <c r="B157" s="276"/>
      <c r="C157" s="301" t="s">
        <v>85</v>
      </c>
      <c r="D157" s="256"/>
      <c r="E157" s="256"/>
      <c r="F157" s="302" t="s">
        <v>3073</v>
      </c>
      <c r="G157" s="256"/>
      <c r="H157" s="301" t="s">
        <v>3134</v>
      </c>
      <c r="I157" s="301" t="s">
        <v>3075</v>
      </c>
      <c r="J157" s="301" t="s">
        <v>3135</v>
      </c>
      <c r="K157" s="297"/>
    </row>
    <row r="158" spans="2:11" ht="15" customHeight="1" x14ac:dyDescent="0.3">
      <c r="B158" s="276"/>
      <c r="C158" s="301" t="s">
        <v>3136</v>
      </c>
      <c r="D158" s="256"/>
      <c r="E158" s="256"/>
      <c r="F158" s="302" t="s">
        <v>3073</v>
      </c>
      <c r="G158" s="256"/>
      <c r="H158" s="301" t="s">
        <v>3137</v>
      </c>
      <c r="I158" s="301" t="s">
        <v>3107</v>
      </c>
      <c r="J158" s="301"/>
      <c r="K158" s="297"/>
    </row>
    <row r="159" spans="2:11" ht="15" customHeight="1" x14ac:dyDescent="0.3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 x14ac:dyDescent="0.3">
      <c r="B160" s="253"/>
      <c r="C160" s="256"/>
      <c r="D160" s="256"/>
      <c r="E160" s="256"/>
      <c r="F160" s="275"/>
      <c r="G160" s="256"/>
      <c r="H160" s="256"/>
      <c r="I160" s="256"/>
      <c r="J160" s="256"/>
      <c r="K160" s="253"/>
    </row>
    <row r="161" spans="2:11" ht="18.75" customHeight="1" x14ac:dyDescent="0.3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 x14ac:dyDescent="0.3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 x14ac:dyDescent="0.3">
      <c r="B163" s="246"/>
      <c r="C163" s="373" t="s">
        <v>3138</v>
      </c>
      <c r="D163" s="373"/>
      <c r="E163" s="373"/>
      <c r="F163" s="373"/>
      <c r="G163" s="373"/>
      <c r="H163" s="373"/>
      <c r="I163" s="373"/>
      <c r="J163" s="373"/>
      <c r="K163" s="247"/>
    </row>
    <row r="164" spans="2:11" ht="17.25" customHeight="1" x14ac:dyDescent="0.3">
      <c r="B164" s="246"/>
      <c r="C164" s="268" t="s">
        <v>3067</v>
      </c>
      <c r="D164" s="268"/>
      <c r="E164" s="268"/>
      <c r="F164" s="268" t="s">
        <v>3068</v>
      </c>
      <c r="G164" s="305"/>
      <c r="H164" s="306" t="s">
        <v>129</v>
      </c>
      <c r="I164" s="306" t="s">
        <v>57</v>
      </c>
      <c r="J164" s="268" t="s">
        <v>3069</v>
      </c>
      <c r="K164" s="247"/>
    </row>
    <row r="165" spans="2:11" ht="17.25" customHeight="1" x14ac:dyDescent="0.3">
      <c r="B165" s="249"/>
      <c r="C165" s="270" t="s">
        <v>3070</v>
      </c>
      <c r="D165" s="270"/>
      <c r="E165" s="270"/>
      <c r="F165" s="271" t="s">
        <v>3071</v>
      </c>
      <c r="G165" s="307"/>
      <c r="H165" s="308"/>
      <c r="I165" s="308"/>
      <c r="J165" s="270" t="s">
        <v>3072</v>
      </c>
      <c r="K165" s="250"/>
    </row>
    <row r="166" spans="2:11" ht="5.25" customHeight="1" x14ac:dyDescent="0.3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 x14ac:dyDescent="0.3">
      <c r="B167" s="276"/>
      <c r="C167" s="256" t="s">
        <v>3076</v>
      </c>
      <c r="D167" s="256"/>
      <c r="E167" s="256"/>
      <c r="F167" s="275" t="s">
        <v>3073</v>
      </c>
      <c r="G167" s="256"/>
      <c r="H167" s="256" t="s">
        <v>3112</v>
      </c>
      <c r="I167" s="256" t="s">
        <v>3075</v>
      </c>
      <c r="J167" s="256">
        <v>120</v>
      </c>
      <c r="K167" s="297"/>
    </row>
    <row r="168" spans="2:11" ht="15" customHeight="1" x14ac:dyDescent="0.3">
      <c r="B168" s="276"/>
      <c r="C168" s="256" t="s">
        <v>3121</v>
      </c>
      <c r="D168" s="256"/>
      <c r="E168" s="256"/>
      <c r="F168" s="275" t="s">
        <v>3073</v>
      </c>
      <c r="G168" s="256"/>
      <c r="H168" s="256" t="s">
        <v>3122</v>
      </c>
      <c r="I168" s="256" t="s">
        <v>3075</v>
      </c>
      <c r="J168" s="256" t="s">
        <v>3123</v>
      </c>
      <c r="K168" s="297"/>
    </row>
    <row r="169" spans="2:11" ht="15" customHeight="1" x14ac:dyDescent="0.3">
      <c r="B169" s="276"/>
      <c r="C169" s="256" t="s">
        <v>3022</v>
      </c>
      <c r="D169" s="256"/>
      <c r="E169" s="256"/>
      <c r="F169" s="275" t="s">
        <v>3073</v>
      </c>
      <c r="G169" s="256"/>
      <c r="H169" s="256" t="s">
        <v>3139</v>
      </c>
      <c r="I169" s="256" t="s">
        <v>3075</v>
      </c>
      <c r="J169" s="256" t="s">
        <v>3123</v>
      </c>
      <c r="K169" s="297"/>
    </row>
    <row r="170" spans="2:11" ht="15" customHeight="1" x14ac:dyDescent="0.3">
      <c r="B170" s="276"/>
      <c r="C170" s="256" t="s">
        <v>3078</v>
      </c>
      <c r="D170" s="256"/>
      <c r="E170" s="256"/>
      <c r="F170" s="275" t="s">
        <v>3079</v>
      </c>
      <c r="G170" s="256"/>
      <c r="H170" s="256" t="s">
        <v>3139</v>
      </c>
      <c r="I170" s="256" t="s">
        <v>3075</v>
      </c>
      <c r="J170" s="256">
        <v>50</v>
      </c>
      <c r="K170" s="297"/>
    </row>
    <row r="171" spans="2:11" ht="15" customHeight="1" x14ac:dyDescent="0.3">
      <c r="B171" s="276"/>
      <c r="C171" s="256" t="s">
        <v>3081</v>
      </c>
      <c r="D171" s="256"/>
      <c r="E171" s="256"/>
      <c r="F171" s="275" t="s">
        <v>3073</v>
      </c>
      <c r="G171" s="256"/>
      <c r="H171" s="256" t="s">
        <v>3139</v>
      </c>
      <c r="I171" s="256" t="s">
        <v>3083</v>
      </c>
      <c r="J171" s="256"/>
      <c r="K171" s="297"/>
    </row>
    <row r="172" spans="2:11" ht="15" customHeight="1" x14ac:dyDescent="0.3">
      <c r="B172" s="276"/>
      <c r="C172" s="256" t="s">
        <v>3092</v>
      </c>
      <c r="D172" s="256"/>
      <c r="E172" s="256"/>
      <c r="F172" s="275" t="s">
        <v>3079</v>
      </c>
      <c r="G172" s="256"/>
      <c r="H172" s="256" t="s">
        <v>3139</v>
      </c>
      <c r="I172" s="256" t="s">
        <v>3075</v>
      </c>
      <c r="J172" s="256">
        <v>50</v>
      </c>
      <c r="K172" s="297"/>
    </row>
    <row r="173" spans="2:11" ht="15" customHeight="1" x14ac:dyDescent="0.3">
      <c r="B173" s="276"/>
      <c r="C173" s="256" t="s">
        <v>3100</v>
      </c>
      <c r="D173" s="256"/>
      <c r="E173" s="256"/>
      <c r="F173" s="275" t="s">
        <v>3079</v>
      </c>
      <c r="G173" s="256"/>
      <c r="H173" s="256" t="s">
        <v>3139</v>
      </c>
      <c r="I173" s="256" t="s">
        <v>3075</v>
      </c>
      <c r="J173" s="256">
        <v>50</v>
      </c>
      <c r="K173" s="297"/>
    </row>
    <row r="174" spans="2:11" ht="15" customHeight="1" x14ac:dyDescent="0.3">
      <c r="B174" s="276"/>
      <c r="C174" s="256" t="s">
        <v>3098</v>
      </c>
      <c r="D174" s="256"/>
      <c r="E174" s="256"/>
      <c r="F174" s="275" t="s">
        <v>3079</v>
      </c>
      <c r="G174" s="256"/>
      <c r="H174" s="256" t="s">
        <v>3139</v>
      </c>
      <c r="I174" s="256" t="s">
        <v>3075</v>
      </c>
      <c r="J174" s="256">
        <v>50</v>
      </c>
      <c r="K174" s="297"/>
    </row>
    <row r="175" spans="2:11" ht="15" customHeight="1" x14ac:dyDescent="0.3">
      <c r="B175" s="276"/>
      <c r="C175" s="256" t="s">
        <v>128</v>
      </c>
      <c r="D175" s="256"/>
      <c r="E175" s="256"/>
      <c r="F175" s="275" t="s">
        <v>3073</v>
      </c>
      <c r="G175" s="256"/>
      <c r="H175" s="256" t="s">
        <v>3140</v>
      </c>
      <c r="I175" s="256" t="s">
        <v>3141</v>
      </c>
      <c r="J175" s="256"/>
      <c r="K175" s="297"/>
    </row>
    <row r="176" spans="2:11" ht="15" customHeight="1" x14ac:dyDescent="0.3">
      <c r="B176" s="276"/>
      <c r="C176" s="256" t="s">
        <v>57</v>
      </c>
      <c r="D176" s="256"/>
      <c r="E176" s="256"/>
      <c r="F176" s="275" t="s">
        <v>3073</v>
      </c>
      <c r="G176" s="256"/>
      <c r="H176" s="256" t="s">
        <v>3142</v>
      </c>
      <c r="I176" s="256" t="s">
        <v>3143</v>
      </c>
      <c r="J176" s="256">
        <v>1</v>
      </c>
      <c r="K176" s="297"/>
    </row>
    <row r="177" spans="2:11" ht="15" customHeight="1" x14ac:dyDescent="0.3">
      <c r="B177" s="276"/>
      <c r="C177" s="256" t="s">
        <v>53</v>
      </c>
      <c r="D177" s="256"/>
      <c r="E177" s="256"/>
      <c r="F177" s="275" t="s">
        <v>3073</v>
      </c>
      <c r="G177" s="256"/>
      <c r="H177" s="256" t="s">
        <v>3144</v>
      </c>
      <c r="I177" s="256" t="s">
        <v>3075</v>
      </c>
      <c r="J177" s="256">
        <v>20</v>
      </c>
      <c r="K177" s="297"/>
    </row>
    <row r="178" spans="2:11" ht="15" customHeight="1" x14ac:dyDescent="0.3">
      <c r="B178" s="276"/>
      <c r="C178" s="256" t="s">
        <v>129</v>
      </c>
      <c r="D178" s="256"/>
      <c r="E178" s="256"/>
      <c r="F178" s="275" t="s">
        <v>3073</v>
      </c>
      <c r="G178" s="256"/>
      <c r="H178" s="256" t="s">
        <v>3145</v>
      </c>
      <c r="I178" s="256" t="s">
        <v>3075</v>
      </c>
      <c r="J178" s="256">
        <v>255</v>
      </c>
      <c r="K178" s="297"/>
    </row>
    <row r="179" spans="2:11" ht="15" customHeight="1" x14ac:dyDescent="0.3">
      <c r="B179" s="276"/>
      <c r="C179" s="256" t="s">
        <v>130</v>
      </c>
      <c r="D179" s="256"/>
      <c r="E179" s="256"/>
      <c r="F179" s="275" t="s">
        <v>3073</v>
      </c>
      <c r="G179" s="256"/>
      <c r="H179" s="256" t="s">
        <v>3038</v>
      </c>
      <c r="I179" s="256" t="s">
        <v>3075</v>
      </c>
      <c r="J179" s="256">
        <v>10</v>
      </c>
      <c r="K179" s="297"/>
    </row>
    <row r="180" spans="2:11" ht="15" customHeight="1" x14ac:dyDescent="0.3">
      <c r="B180" s="276"/>
      <c r="C180" s="256" t="s">
        <v>131</v>
      </c>
      <c r="D180" s="256"/>
      <c r="E180" s="256"/>
      <c r="F180" s="275" t="s">
        <v>3073</v>
      </c>
      <c r="G180" s="256"/>
      <c r="H180" s="256" t="s">
        <v>3146</v>
      </c>
      <c r="I180" s="256" t="s">
        <v>3107</v>
      </c>
      <c r="J180" s="256"/>
      <c r="K180" s="297"/>
    </row>
    <row r="181" spans="2:11" ht="15" customHeight="1" x14ac:dyDescent="0.3">
      <c r="B181" s="276"/>
      <c r="C181" s="256" t="s">
        <v>3147</v>
      </c>
      <c r="D181" s="256"/>
      <c r="E181" s="256"/>
      <c r="F181" s="275" t="s">
        <v>3073</v>
      </c>
      <c r="G181" s="256"/>
      <c r="H181" s="256" t="s">
        <v>3148</v>
      </c>
      <c r="I181" s="256" t="s">
        <v>3107</v>
      </c>
      <c r="J181" s="256"/>
      <c r="K181" s="297"/>
    </row>
    <row r="182" spans="2:11" ht="15" customHeight="1" x14ac:dyDescent="0.3">
      <c r="B182" s="276"/>
      <c r="C182" s="256" t="s">
        <v>3136</v>
      </c>
      <c r="D182" s="256"/>
      <c r="E182" s="256"/>
      <c r="F182" s="275" t="s">
        <v>3073</v>
      </c>
      <c r="G182" s="256"/>
      <c r="H182" s="256" t="s">
        <v>3149</v>
      </c>
      <c r="I182" s="256" t="s">
        <v>3107</v>
      </c>
      <c r="J182" s="256"/>
      <c r="K182" s="297"/>
    </row>
    <row r="183" spans="2:11" ht="15" customHeight="1" x14ac:dyDescent="0.3">
      <c r="B183" s="276"/>
      <c r="C183" s="256" t="s">
        <v>133</v>
      </c>
      <c r="D183" s="256"/>
      <c r="E183" s="256"/>
      <c r="F183" s="275" t="s">
        <v>3079</v>
      </c>
      <c r="G183" s="256"/>
      <c r="H183" s="256" t="s">
        <v>3150</v>
      </c>
      <c r="I183" s="256" t="s">
        <v>3075</v>
      </c>
      <c r="J183" s="256">
        <v>50</v>
      </c>
      <c r="K183" s="297"/>
    </row>
    <row r="184" spans="2:11" ht="15" customHeight="1" x14ac:dyDescent="0.3">
      <c r="B184" s="276"/>
      <c r="C184" s="256" t="s">
        <v>3151</v>
      </c>
      <c r="D184" s="256"/>
      <c r="E184" s="256"/>
      <c r="F184" s="275" t="s">
        <v>3079</v>
      </c>
      <c r="G184" s="256"/>
      <c r="H184" s="256" t="s">
        <v>3152</v>
      </c>
      <c r="I184" s="256" t="s">
        <v>3153</v>
      </c>
      <c r="J184" s="256"/>
      <c r="K184" s="297"/>
    </row>
    <row r="185" spans="2:11" ht="15" customHeight="1" x14ac:dyDescent="0.3">
      <c r="B185" s="276"/>
      <c r="C185" s="256" t="s">
        <v>3154</v>
      </c>
      <c r="D185" s="256"/>
      <c r="E185" s="256"/>
      <c r="F185" s="275" t="s">
        <v>3079</v>
      </c>
      <c r="G185" s="256"/>
      <c r="H185" s="256" t="s">
        <v>3155</v>
      </c>
      <c r="I185" s="256" t="s">
        <v>3153</v>
      </c>
      <c r="J185" s="256"/>
      <c r="K185" s="297"/>
    </row>
    <row r="186" spans="2:11" ht="15" customHeight="1" x14ac:dyDescent="0.3">
      <c r="B186" s="276"/>
      <c r="C186" s="256" t="s">
        <v>3156</v>
      </c>
      <c r="D186" s="256"/>
      <c r="E186" s="256"/>
      <c r="F186" s="275" t="s">
        <v>3079</v>
      </c>
      <c r="G186" s="256"/>
      <c r="H186" s="256" t="s">
        <v>3157</v>
      </c>
      <c r="I186" s="256" t="s">
        <v>3153</v>
      </c>
      <c r="J186" s="256"/>
      <c r="K186" s="297"/>
    </row>
    <row r="187" spans="2:11" ht="15" customHeight="1" x14ac:dyDescent="0.3">
      <c r="B187" s="276"/>
      <c r="C187" s="309" t="s">
        <v>3158</v>
      </c>
      <c r="D187" s="256"/>
      <c r="E187" s="256"/>
      <c r="F187" s="275" t="s">
        <v>3079</v>
      </c>
      <c r="G187" s="256"/>
      <c r="H187" s="256" t="s">
        <v>3159</v>
      </c>
      <c r="I187" s="256" t="s">
        <v>3160</v>
      </c>
      <c r="J187" s="310" t="s">
        <v>3161</v>
      </c>
      <c r="K187" s="297"/>
    </row>
    <row r="188" spans="2:11" ht="15" customHeight="1" x14ac:dyDescent="0.3">
      <c r="B188" s="276"/>
      <c r="C188" s="261" t="s">
        <v>42</v>
      </c>
      <c r="D188" s="256"/>
      <c r="E188" s="256"/>
      <c r="F188" s="275" t="s">
        <v>3073</v>
      </c>
      <c r="G188" s="256"/>
      <c r="H188" s="253" t="s">
        <v>3162</v>
      </c>
      <c r="I188" s="256" t="s">
        <v>3163</v>
      </c>
      <c r="J188" s="256"/>
      <c r="K188" s="297"/>
    </row>
    <row r="189" spans="2:11" ht="15" customHeight="1" x14ac:dyDescent="0.3">
      <c r="B189" s="276"/>
      <c r="C189" s="261" t="s">
        <v>3164</v>
      </c>
      <c r="D189" s="256"/>
      <c r="E189" s="256"/>
      <c r="F189" s="275" t="s">
        <v>3073</v>
      </c>
      <c r="G189" s="256"/>
      <c r="H189" s="256" t="s">
        <v>3165</v>
      </c>
      <c r="I189" s="256" t="s">
        <v>3107</v>
      </c>
      <c r="J189" s="256"/>
      <c r="K189" s="297"/>
    </row>
    <row r="190" spans="2:11" ht="15" customHeight="1" x14ac:dyDescent="0.3">
      <c r="B190" s="276"/>
      <c r="C190" s="261" t="s">
        <v>3166</v>
      </c>
      <c r="D190" s="256"/>
      <c r="E190" s="256"/>
      <c r="F190" s="275" t="s">
        <v>3073</v>
      </c>
      <c r="G190" s="256"/>
      <c r="H190" s="256" t="s">
        <v>3167</v>
      </c>
      <c r="I190" s="256" t="s">
        <v>3107</v>
      </c>
      <c r="J190" s="256"/>
      <c r="K190" s="297"/>
    </row>
    <row r="191" spans="2:11" ht="15" customHeight="1" x14ac:dyDescent="0.3">
      <c r="B191" s="276"/>
      <c r="C191" s="261" t="s">
        <v>3168</v>
      </c>
      <c r="D191" s="256"/>
      <c r="E191" s="256"/>
      <c r="F191" s="275" t="s">
        <v>3079</v>
      </c>
      <c r="G191" s="256"/>
      <c r="H191" s="256" t="s">
        <v>3169</v>
      </c>
      <c r="I191" s="256" t="s">
        <v>3107</v>
      </c>
      <c r="J191" s="256"/>
      <c r="K191" s="297"/>
    </row>
    <row r="192" spans="2:11" ht="15" customHeight="1" x14ac:dyDescent="0.3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 x14ac:dyDescent="0.3">
      <c r="B193" s="253"/>
      <c r="C193" s="256"/>
      <c r="D193" s="256"/>
      <c r="E193" s="256"/>
      <c r="F193" s="275"/>
      <c r="G193" s="256"/>
      <c r="H193" s="256"/>
      <c r="I193" s="256"/>
      <c r="J193" s="256"/>
      <c r="K193" s="253"/>
    </row>
    <row r="194" spans="2:11" ht="18.75" customHeight="1" x14ac:dyDescent="0.3">
      <c r="B194" s="253"/>
      <c r="C194" s="256"/>
      <c r="D194" s="256"/>
      <c r="E194" s="256"/>
      <c r="F194" s="275"/>
      <c r="G194" s="256"/>
      <c r="H194" s="256"/>
      <c r="I194" s="256"/>
      <c r="J194" s="256"/>
      <c r="K194" s="253"/>
    </row>
    <row r="195" spans="2:11" ht="18.75" customHeight="1" x14ac:dyDescent="0.3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 x14ac:dyDescent="0.3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 x14ac:dyDescent="0.3">
      <c r="B197" s="246"/>
      <c r="C197" s="373" t="s">
        <v>3170</v>
      </c>
      <c r="D197" s="373"/>
      <c r="E197" s="373"/>
      <c r="F197" s="373"/>
      <c r="G197" s="373"/>
      <c r="H197" s="373"/>
      <c r="I197" s="373"/>
      <c r="J197" s="373"/>
      <c r="K197" s="247"/>
    </row>
    <row r="198" spans="2:11" ht="25.5" customHeight="1" x14ac:dyDescent="0.3">
      <c r="B198" s="246"/>
      <c r="C198" s="312" t="s">
        <v>3171</v>
      </c>
      <c r="D198" s="312"/>
      <c r="E198" s="312"/>
      <c r="F198" s="312" t="s">
        <v>3172</v>
      </c>
      <c r="G198" s="313"/>
      <c r="H198" s="374" t="s">
        <v>3173</v>
      </c>
      <c r="I198" s="374"/>
      <c r="J198" s="374"/>
      <c r="K198" s="247"/>
    </row>
    <row r="199" spans="2:11" ht="5.25" customHeight="1" x14ac:dyDescent="0.3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 x14ac:dyDescent="0.3">
      <c r="B200" s="276"/>
      <c r="C200" s="256" t="s">
        <v>3163</v>
      </c>
      <c r="D200" s="256"/>
      <c r="E200" s="256"/>
      <c r="F200" s="275" t="s">
        <v>43</v>
      </c>
      <c r="G200" s="256"/>
      <c r="H200" s="375" t="s">
        <v>3174</v>
      </c>
      <c r="I200" s="375"/>
      <c r="J200" s="375"/>
      <c r="K200" s="297"/>
    </row>
    <row r="201" spans="2:11" ht="15" customHeight="1" x14ac:dyDescent="0.3">
      <c r="B201" s="276"/>
      <c r="C201" s="282"/>
      <c r="D201" s="256"/>
      <c r="E201" s="256"/>
      <c r="F201" s="275" t="s">
        <v>44</v>
      </c>
      <c r="G201" s="256"/>
      <c r="H201" s="375" t="s">
        <v>3175</v>
      </c>
      <c r="I201" s="375"/>
      <c r="J201" s="375"/>
      <c r="K201" s="297"/>
    </row>
    <row r="202" spans="2:11" ht="15" customHeight="1" x14ac:dyDescent="0.3">
      <c r="B202" s="276"/>
      <c r="C202" s="282"/>
      <c r="D202" s="256"/>
      <c r="E202" s="256"/>
      <c r="F202" s="275" t="s">
        <v>47</v>
      </c>
      <c r="G202" s="256"/>
      <c r="H202" s="375" t="s">
        <v>3176</v>
      </c>
      <c r="I202" s="375"/>
      <c r="J202" s="375"/>
      <c r="K202" s="297"/>
    </row>
    <row r="203" spans="2:11" ht="15" customHeight="1" x14ac:dyDescent="0.3">
      <c r="B203" s="276"/>
      <c r="C203" s="256"/>
      <c r="D203" s="256"/>
      <c r="E203" s="256"/>
      <c r="F203" s="275" t="s">
        <v>45</v>
      </c>
      <c r="G203" s="256"/>
      <c r="H203" s="375" t="s">
        <v>3177</v>
      </c>
      <c r="I203" s="375"/>
      <c r="J203" s="375"/>
      <c r="K203" s="297"/>
    </row>
    <row r="204" spans="2:11" ht="15" customHeight="1" x14ac:dyDescent="0.3">
      <c r="B204" s="276"/>
      <c r="C204" s="256"/>
      <c r="D204" s="256"/>
      <c r="E204" s="256"/>
      <c r="F204" s="275" t="s">
        <v>46</v>
      </c>
      <c r="G204" s="256"/>
      <c r="H204" s="375" t="s">
        <v>3178</v>
      </c>
      <c r="I204" s="375"/>
      <c r="J204" s="375"/>
      <c r="K204" s="297"/>
    </row>
    <row r="205" spans="2:11" ht="15" customHeight="1" x14ac:dyDescent="0.3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 x14ac:dyDescent="0.3">
      <c r="B206" s="276"/>
      <c r="C206" s="256" t="s">
        <v>3119</v>
      </c>
      <c r="D206" s="256"/>
      <c r="E206" s="256"/>
      <c r="F206" s="275" t="s">
        <v>78</v>
      </c>
      <c r="G206" s="256"/>
      <c r="H206" s="375" t="s">
        <v>3179</v>
      </c>
      <c r="I206" s="375"/>
      <c r="J206" s="375"/>
      <c r="K206" s="297"/>
    </row>
    <row r="207" spans="2:11" ht="15" customHeight="1" x14ac:dyDescent="0.3">
      <c r="B207" s="276"/>
      <c r="C207" s="282"/>
      <c r="D207" s="256"/>
      <c r="E207" s="256"/>
      <c r="F207" s="275" t="s">
        <v>3016</v>
      </c>
      <c r="G207" s="256"/>
      <c r="H207" s="375" t="s">
        <v>3017</v>
      </c>
      <c r="I207" s="375"/>
      <c r="J207" s="375"/>
      <c r="K207" s="297"/>
    </row>
    <row r="208" spans="2:11" ht="15" customHeight="1" x14ac:dyDescent="0.3">
      <c r="B208" s="276"/>
      <c r="C208" s="256"/>
      <c r="D208" s="256"/>
      <c r="E208" s="256"/>
      <c r="F208" s="275" t="s">
        <v>3014</v>
      </c>
      <c r="G208" s="256"/>
      <c r="H208" s="375" t="s">
        <v>3180</v>
      </c>
      <c r="I208" s="375"/>
      <c r="J208" s="375"/>
      <c r="K208" s="297"/>
    </row>
    <row r="209" spans="2:11" ht="15" customHeight="1" x14ac:dyDescent="0.3">
      <c r="B209" s="314"/>
      <c r="C209" s="282"/>
      <c r="D209" s="282"/>
      <c r="E209" s="282"/>
      <c r="F209" s="275" t="s">
        <v>3018</v>
      </c>
      <c r="G209" s="261"/>
      <c r="H209" s="372" t="s">
        <v>3019</v>
      </c>
      <c r="I209" s="372"/>
      <c r="J209" s="372"/>
      <c r="K209" s="315"/>
    </row>
    <row r="210" spans="2:11" ht="15" customHeight="1" x14ac:dyDescent="0.3">
      <c r="B210" s="314"/>
      <c r="C210" s="282"/>
      <c r="D210" s="282"/>
      <c r="E210" s="282"/>
      <c r="F210" s="275" t="s">
        <v>3020</v>
      </c>
      <c r="G210" s="261"/>
      <c r="H210" s="372" t="s">
        <v>3181</v>
      </c>
      <c r="I210" s="372"/>
      <c r="J210" s="372"/>
      <c r="K210" s="315"/>
    </row>
    <row r="211" spans="2:11" ht="15" customHeight="1" x14ac:dyDescent="0.3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 x14ac:dyDescent="0.3">
      <c r="B212" s="314"/>
      <c r="C212" s="256" t="s">
        <v>3143</v>
      </c>
      <c r="D212" s="282"/>
      <c r="E212" s="282"/>
      <c r="F212" s="275">
        <v>1</v>
      </c>
      <c r="G212" s="261"/>
      <c r="H212" s="372" t="s">
        <v>3182</v>
      </c>
      <c r="I212" s="372"/>
      <c r="J212" s="372"/>
      <c r="K212" s="315"/>
    </row>
    <row r="213" spans="2:11" ht="15" customHeight="1" x14ac:dyDescent="0.3">
      <c r="B213" s="314"/>
      <c r="C213" s="282"/>
      <c r="D213" s="282"/>
      <c r="E213" s="282"/>
      <c r="F213" s="275">
        <v>2</v>
      </c>
      <c r="G213" s="261"/>
      <c r="H213" s="372" t="s">
        <v>3183</v>
      </c>
      <c r="I213" s="372"/>
      <c r="J213" s="372"/>
      <c r="K213" s="315"/>
    </row>
    <row r="214" spans="2:11" ht="15" customHeight="1" x14ac:dyDescent="0.3">
      <c r="B214" s="314"/>
      <c r="C214" s="282"/>
      <c r="D214" s="282"/>
      <c r="E214" s="282"/>
      <c r="F214" s="275">
        <v>3</v>
      </c>
      <c r="G214" s="261"/>
      <c r="H214" s="372" t="s">
        <v>3184</v>
      </c>
      <c r="I214" s="372"/>
      <c r="J214" s="372"/>
      <c r="K214" s="315"/>
    </row>
    <row r="215" spans="2:11" ht="15" customHeight="1" x14ac:dyDescent="0.3">
      <c r="B215" s="314"/>
      <c r="C215" s="282"/>
      <c r="D215" s="282"/>
      <c r="E215" s="282"/>
      <c r="F215" s="275">
        <v>4</v>
      </c>
      <c r="G215" s="261"/>
      <c r="H215" s="372" t="s">
        <v>3185</v>
      </c>
      <c r="I215" s="372"/>
      <c r="J215" s="372"/>
      <c r="K215" s="315"/>
    </row>
    <row r="216" spans="2:11" ht="12.75" customHeight="1" x14ac:dyDescent="0.3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1.1 - Stavební a konstruk...</vt:lpstr>
      <vt:lpstr>Pokyny pro vyplnění</vt:lpstr>
      <vt:lpstr>'1.1 - Stavební a konstruk...'!Názvy_tisku</vt:lpstr>
      <vt:lpstr>'Rekapitulace stavby'!Názvy_tisku</vt:lpstr>
      <vt:lpstr>'1.1 - Stavební a konstruk...'!Oblast_tisku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Mikroregion</cp:lastModifiedBy>
  <dcterms:created xsi:type="dcterms:W3CDTF">2016-10-22T14:50:14Z</dcterms:created>
  <dcterms:modified xsi:type="dcterms:W3CDTF">2017-01-31T07:06:14Z</dcterms:modified>
</cp:coreProperties>
</file>