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70" yWindow="510" windowWidth="24615" windowHeight="13740" activeTab="0"/>
  </bookViews>
  <sheets>
    <sheet name="Rekapitulace stavby" sheetId="1" r:id="rId1"/>
    <sheet name="A1 - Parkoviště, chodník,..." sheetId="2" r:id="rId2"/>
    <sheet name="A2 - Parkoviště, chodník,..." sheetId="3" r:id="rId3"/>
    <sheet name="A3 - Parkoviště, chodník,..." sheetId="4" r:id="rId4"/>
    <sheet name="A4 - Parkoviště, chodník,..." sheetId="5" r:id="rId5"/>
    <sheet name="Pokyny pro vyplnění" sheetId="6" r:id="rId6"/>
  </sheets>
  <definedNames>
    <definedName name="_xlnm._FilterDatabase" localSheetId="1" hidden="1">'A1 - Parkoviště, chodník,...'!$C$87:$K$567</definedName>
    <definedName name="_xlnm._FilterDatabase" localSheetId="2" hidden="1">'A2 - Parkoviště, chodník,...'!$C$85:$K$380</definedName>
    <definedName name="_xlnm._FilterDatabase" localSheetId="3" hidden="1">'A3 - Parkoviště, chodník,...'!$C$76:$K$79</definedName>
    <definedName name="_xlnm._FilterDatabase" localSheetId="4" hidden="1">'A4 - Parkoviště, chodník,...'!$C$77:$K$93</definedName>
    <definedName name="_xlnm.Print_Area" localSheetId="1">'A1 - Parkoviště, chodník,...'!$C$4:$J$36,'A1 - Parkoviště, chodník,...'!$C$42:$J$69,'A1 - Parkoviště, chodník,...'!$C$75:$K$567</definedName>
    <definedName name="_xlnm.Print_Area" localSheetId="2">'A2 - Parkoviště, chodník,...'!$C$4:$J$36,'A2 - Parkoviště, chodník,...'!$C$42:$J$67,'A2 - Parkoviště, chodník,...'!$C$73:$K$380</definedName>
    <definedName name="_xlnm.Print_Area" localSheetId="3">'A3 - Parkoviště, chodník,...'!$C$4:$J$36,'A3 - Parkoviště, chodník,...'!$C$42:$J$58,'A3 - Parkoviště, chodník,...'!$C$64:$K$79</definedName>
    <definedName name="_xlnm.Print_Area" localSheetId="4">'A4 - Parkoviště, chodník,...'!$C$4:$J$36,'A4 - Parkoviště, chodník,...'!$C$42:$J$59,'A4 - Parkoviště, chodník,...'!$C$65:$K$93</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Titles" localSheetId="0">'Rekapitulace stavby'!$49:$49</definedName>
  </definedNames>
  <calcPr calcId="145621"/>
</workbook>
</file>

<file path=xl/sharedStrings.xml><?xml version="1.0" encoding="utf-8"?>
<sst xmlns="http://schemas.openxmlformats.org/spreadsheetml/2006/main" count="8885" uniqueCount="1350">
  <si>
    <t>Export VZ</t>
  </si>
  <si>
    <t>List obsahuje:</t>
  </si>
  <si>
    <t>1) Rekapitulace stavby</t>
  </si>
  <si>
    <t>2) Rekapitulace objektů stavby a soupisů prací</t>
  </si>
  <si>
    <t>3.0</t>
  </si>
  <si>
    <t>ZAMOK</t>
  </si>
  <si>
    <t>False</t>
  </si>
  <si>
    <t>{bbf54509-28d9-4a51-a9f6-272a2ff1616b}</t>
  </si>
  <si>
    <t>0,01</t>
  </si>
  <si>
    <t>21</t>
  </si>
  <si>
    <t>15</t>
  </si>
  <si>
    <t>REKAPITULACE STAVBY</t>
  </si>
  <si>
    <t>v ---  níže se nacházejí doplnkové a pomocné údaje k sestavám  --- v</t>
  </si>
  <si>
    <t>Návod na vyplnění</t>
  </si>
  <si>
    <t>0,001</t>
  </si>
  <si>
    <t>Kód:</t>
  </si>
  <si>
    <t>TV17-012A</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</si>
  <si>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</si>
  <si>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</si>
  <si>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Parkoviště za kavárnou - II.etapa, Rotava</t>
  </si>
  <si>
    <t>KSO:</t>
  </si>
  <si>
    <t>822 29</t>
  </si>
  <si>
    <t>CC-CZ:</t>
  </si>
  <si>
    <t>zak.č.7615-71</t>
  </si>
  <si>
    <t>Místo:</t>
  </si>
  <si>
    <t>Rotava</t>
  </si>
  <si>
    <t>Datum:</t>
  </si>
  <si>
    <t>20. 2. 2017</t>
  </si>
  <si>
    <t>Zadavatel:</t>
  </si>
  <si>
    <t>IČ:</t>
  </si>
  <si>
    <t/>
  </si>
  <si>
    <t>Město Rotava</t>
  </si>
  <si>
    <t>DIČ:</t>
  </si>
  <si>
    <t>Uchazeč:</t>
  </si>
  <si>
    <t>Vyplň údaj</t>
  </si>
  <si>
    <t>Projektant:</t>
  </si>
  <si>
    <t>BPO spol. s r.o.,Lidická 1239,36317 OSTROV</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</si>
  <si>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</si>
  <si>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</si>
  <si>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</si>
  <si>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</si>
  <si>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</si>
  <si>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</si>
  <si>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</si>
  <si>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</si>
  <si>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</si>
  <si>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</si>
  <si>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</si>
  <si>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</si>
  <si>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</si>
  <si>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</si>
  <si>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</si>
  <si>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</si>
  <si>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</si>
  <si>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</si>
  <si>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</si>
  <si>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</si>
  <si>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</si>
  <si>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</si>
  <si>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</si>
  <si>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</si>
  <si>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</si>
  <si>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</si>
  <si>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</si>
  <si>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</si>
  <si>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</si>
  <si>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</si>
  <si>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</si>
  <si>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</si>
  <si>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</si>
  <si>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</si>
  <si>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</si>
  <si>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</si>
  <si>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</si>
  <si>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</si>
  <si>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</si>
  <si>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</si>
  <si>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</si>
  <si>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</si>
  <si>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A1</t>
  </si>
  <si>
    <t>Parkoviště, chodník, vegetační úpravy - Dopravní část</t>
  </si>
  <si>
    <t>STA</t>
  </si>
  <si>
    <t>1</t>
  </si>
  <si>
    <t>{3258fe57-4fc6-433b-8fcb-f853789f4aec}</t>
  </si>
  <si>
    <t>2</t>
  </si>
  <si>
    <t>A2</t>
  </si>
  <si>
    <t>Parkoviště, chodník, vegetační úprava - Dešťová kanalizace</t>
  </si>
  <si>
    <t>{19d7068d-6a4f-40a4-b105-636c7dda23f8}</t>
  </si>
  <si>
    <t>A3</t>
  </si>
  <si>
    <t>Parkoviště, chodník, vegetační úpravy - Elektročást - přenos</t>
  </si>
  <si>
    <t>{1a243dd1-cb46-465e-a683-c8f223715f8b}</t>
  </si>
  <si>
    <t>A4</t>
  </si>
  <si>
    <t>Parkoviště, chodník, vegetační úpravy - VRN + VON</t>
  </si>
  <si>
    <t>{ed8dc4f3-ae62-44b7-8824-0760e52792d4}</t>
  </si>
  <si>
    <t>1) Krycí list soupisu</t>
  </si>
  <si>
    <t>2) Rekapitulace</t>
  </si>
  <si>
    <t>3) Soupis prací</t>
  </si>
  <si>
    <t>Zpět na list:</t>
  </si>
  <si>
    <t>Rekapitulace stavby</t>
  </si>
  <si>
    <t>KRYCÍ LIST SOUPISU</t>
  </si>
  <si>
    <t>Objekt:</t>
  </si>
  <si>
    <t>A1 - Parkoviště, chodník, vegetační úpravy - Dopravní část</t>
  </si>
  <si>
    <t>REKAPITULACE ČLENĚNÍ SOUPISU PRACÍ</t>
  </si>
  <si>
    <t>Kód dílu - Popis</t>
  </si>
  <si>
    <t>Cena celkem [CZK]</t>
  </si>
  <si>
    <t>Náklady soupisu celkem</t>
  </si>
  <si>
    <t>-1</t>
  </si>
  <si>
    <t>HSV - Práce a dodávky HSV</t>
  </si>
  <si>
    <t xml:space="preserve">    1 - Zemní práce</t>
  </si>
  <si>
    <t xml:space="preserve">    11 - Zemní práce - přípravné a přidružené práce</t>
  </si>
  <si>
    <t xml:space="preserve">    45 - Podkladní a vedlejší konstrukce kromě vozovek a železničního svršku</t>
  </si>
  <si>
    <t xml:space="preserve">    5-B1 - Konstrukce parkoviště</t>
  </si>
  <si>
    <t xml:space="preserve">    5-C1 - Zpevněné plochy z betonové dlažby tl. 80 mm</t>
  </si>
  <si>
    <t xml:space="preserve">    5-D1 - Konstrukce chodníků - betonová dlažba tl. 60 mm</t>
  </si>
  <si>
    <t xml:space="preserve">    8 - Trubní vedení</t>
  </si>
  <si>
    <t xml:space="preserve">    91 - Doplňující konstrukce a práce pozemních komunikací, letišť a ploch</t>
  </si>
  <si>
    <t xml:space="preserve">    96 - Bourání konstrukcí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</si>
  <si>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</si>
  <si>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</si>
  <si>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</si>
  <si>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</si>
  <si>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</si>
  <si>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</si>
  <si>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</si>
  <si>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</si>
  <si>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</si>
  <si>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</si>
  <si>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</si>
  <si>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</si>
  <si>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</si>
  <si>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</si>
  <si>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</si>
  <si>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</si>
  <si>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</si>
  <si>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</si>
  <si>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</si>
  <si>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</si>
  <si>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</si>
  <si>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121101101</t>
  </si>
  <si>
    <t>Sejmutí ornice nebo lesní půdy s vodorovným přemístěním na hromady v místě upotřebení nebo na dočasné či trvalé skládky se složením, na vzdálenost do 50 m</t>
  </si>
  <si>
    <t>m3</t>
  </si>
  <si>
    <t>CS ÚRS 2017 01</t>
  </si>
  <si>
    <t>4</t>
  </si>
  <si>
    <t>1785510872</t>
  </si>
  <si>
    <t>PSC</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</si>
  <si>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</si>
  <si>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</si>
  <si>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dle TZ</t>
  </si>
  <si>
    <t>348,0*0,15</t>
  </si>
  <si>
    <t>122202202</t>
  </si>
  <si>
    <t>Odkopávky a prokopávky nezapažené pro silnice s přemístěním výkopku v příčných profilech na vzdálenost do 15 m nebo s naložením na dopravní prostředek v hornině tř. 3 přes 100 do 1 000 m3</t>
  </si>
  <si>
    <t>-463093206</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</si>
  <si>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</si>
  <si>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odkopávky dle TZ</t>
  </si>
  <si>
    <t>372</t>
  </si>
  <si>
    <t>3</t>
  </si>
  <si>
    <t>122202209</t>
  </si>
  <si>
    <t>Odkopávky a prokopávky nezapažené pro silnice s přemístěním výkopku v příčných profilech na vzdálenost do 15 m nebo s naložením na dopravní prostředek v hornině tř. 3 Příplatek k cenám za lepivost horniny tř. 3</t>
  </si>
  <si>
    <t>-472793494</t>
  </si>
  <si>
    <t>lepivost 50% - pol.122202202</t>
  </si>
  <si>
    <t>372,0*0,5</t>
  </si>
  <si>
    <t>132212101</t>
  </si>
  <si>
    <t>Hloubení zapažených i nezapažených rýh šířky do 600 mm ručním nebo pneumatickým nářadím s urovnáním dna do předepsaného profilu a spádu v horninách tř. 3 soudržných</t>
  </si>
  <si>
    <t>-1297627293</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</si>
  <si>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</si>
  <si>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rýhy pro chráničky - pr.hloubka 1,2 m</t>
  </si>
  <si>
    <t>0,6*1,2*24,0+0,32</t>
  </si>
  <si>
    <t>5</t>
  </si>
  <si>
    <t>132212109</t>
  </si>
  <si>
    <t>Hloubení zapažených i nezapažených rýh šířky do 600 mm ručním nebo pneumatickým nářadím s urovnáním dna do předepsaného profilu a spádu v horninách tř. 3 Příplatek k cenám za lepivost horniny tř. 3</t>
  </si>
  <si>
    <t>-1715131751</t>
  </si>
  <si>
    <t>lepivost 50%</t>
  </si>
  <si>
    <t>17,6*0,5</t>
  </si>
  <si>
    <t>6</t>
  </si>
  <si>
    <t>132201201</t>
  </si>
  <si>
    <t>Hloubení zapažených i nezapažených rýh šířky přes 600 do 2 000 mm s urovnáním dna do předepsaného profilu a spádu v hornině tř. 3 do 100 m3</t>
  </si>
  <si>
    <t>-1321529469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</si>
  <si>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</si>
  <si>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pro odvodnění  UV - prům. hloubka 1,3 m</t>
  </si>
  <si>
    <t>0,8*1,3*25,2+0,292</t>
  </si>
  <si>
    <t>7</t>
  </si>
  <si>
    <t>132201209</t>
  </si>
  <si>
    <t>Hloubení zapažených i nezapažených rýh šířky přes 600 do 2 000 mm s urovnáním dna do předepsaného profilu a spádu v hornině tř. 3 Příplatek k cenám za lepivost horniny tř. 3</t>
  </si>
  <si>
    <t>-226855495</t>
  </si>
  <si>
    <t>26,5*0,5</t>
  </si>
  <si>
    <t>8</t>
  </si>
  <si>
    <t>151101101</t>
  </si>
  <si>
    <t>Zřízení pažení a rozepření stěn rýh pro podzemní vedení pro všechny šířky rýhy příložné pro jakoukoliv mezerovitost, hloubky do 2 m</t>
  </si>
  <si>
    <t>m2</t>
  </si>
  <si>
    <t>1091456947</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</si>
  <si>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</si>
  <si>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2*1,2*24,0</t>
  </si>
  <si>
    <t>2*1,3*25,2</t>
  </si>
  <si>
    <t>0,88</t>
  </si>
  <si>
    <t>Součet</t>
  </si>
  <si>
    <t>9</t>
  </si>
  <si>
    <t>151101111</t>
  </si>
  <si>
    <t>Odstranění pažení a rozepření stěn rýh pro podzemní vedení s uložením materiálu na vzdálenost do 3 m od kraje výkopu příložné, hloubky do 2 m</t>
  </si>
  <si>
    <t>-1041298112</t>
  </si>
  <si>
    <t>10</t>
  </si>
  <si>
    <t>174101101</t>
  </si>
  <si>
    <t>Zásyp sypaninou z jakékoliv horniny s uložením výkopku ve vrstvách se zhutněním jam, šachet, rýh nebo kolem objektů v těchto vykopávkách</t>
  </si>
  <si>
    <t>-529682683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</si>
  <si>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</si>
  <si>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bude proveden z vhodného hutnitelného materiálu</t>
  </si>
  <si>
    <t>(štěrkodrť 0-32 mm)</t>
  </si>
  <si>
    <t>výkop rýh</t>
  </si>
  <si>
    <t>pol.132212101+132201201</t>
  </si>
  <si>
    <t>17,6+26,5</t>
  </si>
  <si>
    <t>méně obsyp - pol.175151101 mezisoučet A</t>
  </si>
  <si>
    <t>-9,3</t>
  </si>
  <si>
    <t>méně chráničky s obetonováním</t>
  </si>
  <si>
    <t>-0,6*0,3*24,0</t>
  </si>
  <si>
    <t>méně podklad - pol.451573111</t>
  </si>
  <si>
    <t>-4,5</t>
  </si>
  <si>
    <t>méně UV1+UV2</t>
  </si>
  <si>
    <t>-3,14*0,4*0,4*1,2*2</t>
  </si>
  <si>
    <t>0,226</t>
  </si>
  <si>
    <t>Mezisoučet A</t>
  </si>
  <si>
    <t>zásyp zeminou - zásyp krajnic/ obrub</t>
  </si>
  <si>
    <t>126,0</t>
  </si>
  <si>
    <t>11</t>
  </si>
  <si>
    <t>M</t>
  </si>
  <si>
    <t>583312000</t>
  </si>
  <si>
    <t>štěrkopísek netříděný zásypový materiál - dodávka, doprava</t>
  </si>
  <si>
    <t>t</t>
  </si>
  <si>
    <t>-708401820</t>
  </si>
  <si>
    <t>hutnění 10%, ztratné 1%</t>
  </si>
  <si>
    <t>pol.174101101 mezisoučet A</t>
  </si>
  <si>
    <t>25,0*1,8*1,11</t>
  </si>
  <si>
    <t>12</t>
  </si>
  <si>
    <t>175151101</t>
  </si>
  <si>
    <t>Obsypání potrubí strojně sypaninou z vhodných hornin tř. 1 až 4 nebo materiálem připraveným podél výkopu ve vzdálenosti do 3 m od jeho kraje, pro jakoukoliv hloubku výkopu a míru zhutnění bez prohození sypaniny</t>
  </si>
  <si>
    <t>616942815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</si>
  <si>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</si>
  <si>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trubky odvodnění UV  DN 160</t>
  </si>
  <si>
    <t>0,8*(0,3+0,16)*25,2+0,026</t>
  </si>
  <si>
    <t>méně trubky</t>
  </si>
  <si>
    <t>-3,14*0,08*0,08*25,2</t>
  </si>
  <si>
    <t>0,006</t>
  </si>
  <si>
    <t>13</t>
  </si>
  <si>
    <t>583313460</t>
  </si>
  <si>
    <t>kamenivo těžené drobné frakce 0-4 - dodávka, doprava</t>
  </si>
  <si>
    <t>-169457607</t>
  </si>
  <si>
    <t>pol.175151101</t>
  </si>
  <si>
    <t>8,8*1,8*1,11</t>
  </si>
  <si>
    <t>14</t>
  </si>
  <si>
    <t>161101101</t>
  </si>
  <si>
    <t>Svislé přemístění výkopku bez naložení do dopravní nádoby avšak s vyprázdněním dopravní nádoby na hromadu nebo do dopravního prostředku z horniny tř. 1 až 4, při hloubce výkopu přes 1 do 2,5 m</t>
  </si>
  <si>
    <t>1191575490</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</si>
  <si>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</si>
  <si>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162201102</t>
  </si>
  <si>
    <t>Vodorovné přemístění výkopku nebo sypaniny po suchu na obvyklém dopravním prostředku, bez naložení výkopku, avšak se složením bez rozhrnutí z horniny tř. 1 až 4 na vzdálenost přes 20 do 50 m</t>
  </si>
  <si>
    <t>-1387185202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</si>
  <si>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</si>
  <si>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přesun po staveništi sypkých hmot pro obsyp a zásyp</t>
  </si>
  <si>
    <t>v rýhách</t>
  </si>
  <si>
    <t>pol.174101101+175151101+451573111</t>
  </si>
  <si>
    <t>151,0+8,8+4,5</t>
  </si>
  <si>
    <t>16</t>
  </si>
  <si>
    <t>162701105</t>
  </si>
  <si>
    <t>Vodorovné přemístění výkopku nebo sypaniny po suchu na obvyklém dopravním prostředku, bez naložení výkopku, avšak se složením bez rozhrnutí z horniny tř. 1 až 4 na vzdálenost přes 9 000 do 10 000 m</t>
  </si>
  <si>
    <t>1397378489</t>
  </si>
  <si>
    <t>přebytečná ornice na skládku</t>
  </si>
  <si>
    <t>sejmutá ornice - pol.121101101</t>
  </si>
  <si>
    <t>52,2</t>
  </si>
  <si>
    <t>méně zpětně rozprostřená ornice</t>
  </si>
  <si>
    <t>pol.181301111+182301131</t>
  </si>
  <si>
    <t>10 m3 ornice pro rozprostření nahrazuje substrát</t>
  </si>
  <si>
    <t>(pro zvýšení její kvality)</t>
  </si>
  <si>
    <t>-((235,0+130,0)*0,1-10,0)</t>
  </si>
  <si>
    <t>vykopaná zemina na skládku</t>
  </si>
  <si>
    <t>odkopávka - pol.122202202</t>
  </si>
  <si>
    <t>372,0</t>
  </si>
  <si>
    <t>méně zásyp obrubníků</t>
  </si>
  <si>
    <t>pol.174101101 mezisoučet B</t>
  </si>
  <si>
    <t>-126,0</t>
  </si>
  <si>
    <t>Mezisoučet B</t>
  </si>
  <si>
    <t>17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</si>
  <si>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</si>
  <si>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</si>
  <si>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-977973393</t>
  </si>
  <si>
    <t>celkem 31 km</t>
  </si>
  <si>
    <t>pol.162701105</t>
  </si>
  <si>
    <t>315,8*(31-10)</t>
  </si>
  <si>
    <t>18</t>
  </si>
  <si>
    <t>171201201</t>
  </si>
  <si>
    <t>Uložení sypaniny na skládky</t>
  </si>
  <si>
    <t>218331713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</si>
  <si>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</si>
  <si>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315,8</t>
  </si>
  <si>
    <t>19</t>
  </si>
  <si>
    <t>17120121R</t>
  </si>
  <si>
    <t>Uložení sypaniny poplatek za uložení sypaniny na skládce (skládkovné)</t>
  </si>
  <si>
    <t>-261451110</t>
  </si>
  <si>
    <t>pol.171201201</t>
  </si>
  <si>
    <t>315,8*1,5</t>
  </si>
  <si>
    <t>20</t>
  </si>
  <si>
    <t>181301111</t>
  </si>
  <si>
    <t>Rozprostření a urovnání ornice v rovině nebo ve svahu sklonu do 1:5 při souvislé ploše přes 500 m2, tl. vrstvy do 100 mm</t>
  </si>
  <si>
    <t>1348750571</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</si>
  <si>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</si>
  <si>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dle TZ a pol.181951101</t>
  </si>
  <si>
    <t>235,0</t>
  </si>
  <si>
    <t>182301131</t>
  </si>
  <si>
    <t>Rozprostření a urovnání ornice ve svahu sklonu přes 1:5 při souvislé ploše přes 500 m2, tl. vrstvy do 100 mm</t>
  </si>
  <si>
    <t>-2115724153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</si>
  <si>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</si>
  <si>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dle TZ a pol.182201101</t>
  </si>
  <si>
    <t>130,0</t>
  </si>
  <si>
    <t>22</t>
  </si>
  <si>
    <t>103715000</t>
  </si>
  <si>
    <t>substrát pro trávníky A  VL - dodávka, doprava</t>
  </si>
  <si>
    <t>353848798</t>
  </si>
  <si>
    <t>10,0</t>
  </si>
  <si>
    <t>23</t>
  </si>
  <si>
    <t>181411131</t>
  </si>
  <si>
    <t>Založení trávníku na půdě předem připravené plochy do 1000 m2 výsevem včetně utažení parkového v rovině nebo na svahu do 1:5</t>
  </si>
  <si>
    <t>146274809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</si>
  <si>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</si>
  <si>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dle TZ a pol.181301111</t>
  </si>
  <si>
    <t>24</t>
  </si>
  <si>
    <t>181411132</t>
  </si>
  <si>
    <t>Založení trávníku na půdě předem připravené plochy do 1000 m2 výsevem včetně utažení parkového na svahu přes 1:5 do 1:2</t>
  </si>
  <si>
    <t>1308604939</t>
  </si>
  <si>
    <t>dle TZ a pol.182301131</t>
  </si>
  <si>
    <t>25</t>
  </si>
  <si>
    <t>005724100</t>
  </si>
  <si>
    <t>osiva pícnin směsi travní balení obvykle 25 kg parková - dodávka, doprava</t>
  </si>
  <si>
    <t>kg</t>
  </si>
  <si>
    <t>1649533253</t>
  </si>
  <si>
    <t>ztratné 3%</t>
  </si>
  <si>
    <t>množství dle ceníkové přílohy</t>
  </si>
  <si>
    <t>(235,0+130,0)*0,015*1,03+0,361</t>
  </si>
  <si>
    <t>26</t>
  </si>
  <si>
    <t>185804312</t>
  </si>
  <si>
    <t>Zalití rostlin vodou plocha přes 20 m2</t>
  </si>
  <si>
    <t>-1420012202</t>
  </si>
  <si>
    <t>trávník - pol.181411131+181411132</t>
  </si>
  <si>
    <t>(235,0+130,0)*10*0,001</t>
  </si>
  <si>
    <t>27</t>
  </si>
  <si>
    <t>185851121</t>
  </si>
  <si>
    <t>Dovoz vody pro zálivku rostlin na vzdálenost do 1000 m</t>
  </si>
  <si>
    <t>2010037190</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</si>
  <si>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</si>
  <si>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28</t>
  </si>
  <si>
    <t>185851129</t>
  </si>
  <si>
    <t>Dovoz vody pro zálivku rostlin Příplatek k ceně za každých dalších i započatých 1000 m</t>
  </si>
  <si>
    <t>-2036780840</t>
  </si>
  <si>
    <t>29</t>
  </si>
  <si>
    <t>181951101</t>
  </si>
  <si>
    <t>Úprava pláně vyrovnáním výškových rozdílů v hornině tř. 1 až 4 bez zhutnění</t>
  </si>
  <si>
    <t>-2031268627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</si>
  <si>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</si>
  <si>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konečné terénní úpravy - zatravňované plochy - dle TZ</t>
  </si>
  <si>
    <t>30</t>
  </si>
  <si>
    <t>181951102</t>
  </si>
  <si>
    <t>Úprava pláně vyrovnáním výškových rozdílů v hornině tř. 1 až 4 se zhutněním</t>
  </si>
  <si>
    <t>1880408766</t>
  </si>
  <si>
    <t>úprava pláně výkopu ( zpevněných ploch)</t>
  </si>
  <si>
    <t>1420,0</t>
  </si>
  <si>
    <t>31</t>
  </si>
  <si>
    <t>182201101</t>
  </si>
  <si>
    <t>Svahování trvalých svahů do projektovaných profilů s potřebným přemístěním výkopku při svahování násypů v jakékoliv hornině</t>
  </si>
  <si>
    <t>1657182237</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</si>
  <si>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</si>
  <si>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Zemní práce - přípravné a přidružené práce</t>
  </si>
  <si>
    <t>32</t>
  </si>
  <si>
    <t>919735113</t>
  </si>
  <si>
    <t>Řezání stávajícího živičného krytu nebo podkladu hloubky přes 100 do 150 mm</t>
  </si>
  <si>
    <t>m</t>
  </si>
  <si>
    <t>-11589548</t>
  </si>
  <si>
    <t xml:space="preserve">Poznámka k souboru cen:
1. V cenách jsou započteny i náklady na spotřebu vody. </t>
  </si>
  <si>
    <t>stávající sfalt.plochy pro napojení nové konstrukce :</t>
  </si>
  <si>
    <t>dle TZ - hl.11 cm, prům. šířka bourání 10 cm, celková délka 62 m</t>
  </si>
  <si>
    <t>62,0</t>
  </si>
  <si>
    <t>33</t>
  </si>
  <si>
    <t>113107143</t>
  </si>
  <si>
    <t>Odstranění podkladů nebo krytů s přemístěním hmot na skládku na vzdálenost do 3 m nebo s naložením na dopravní prostředek v ploše jednotlivě do 50 m2 živičných, o tl. vrstvy přes 100 do 150 mm</t>
  </si>
  <si>
    <t>-219372751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</si>
  <si>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</si>
  <si>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62,0*0,1</t>
  </si>
  <si>
    <t>34</t>
  </si>
  <si>
    <t>113107141</t>
  </si>
  <si>
    <t>Odstranění podkladů nebo krytů s přemístěním hmot na skládku na vzdálenost do 3 m nebo s naložením na dopravní prostředek v ploše jednotlivě do 50 m2 živičných, o tl. vrstvy do 50 mm</t>
  </si>
  <si>
    <t>1866288951</t>
  </si>
  <si>
    <t>stávající asfaltový chodník</t>
  </si>
  <si>
    <t>dle TZ - hl.5 cm</t>
  </si>
  <si>
    <t>45,0</t>
  </si>
  <si>
    <t>35</t>
  </si>
  <si>
    <t>113107132</t>
  </si>
  <si>
    <t>Odstranění podkladů nebo krytů s přemístěním hmot na skládku na vzdálenost do 3 m nebo s naložením na dopravní prostředek v ploše jednotlivě do 50 m2 z betonu prostého, o tl. vrstvy přes 150 do 300 mm</t>
  </si>
  <si>
    <t>-1558603768</t>
  </si>
  <si>
    <t>dle TZ - stávající bet.plocha hl.20 cm</t>
  </si>
  <si>
    <t>36,0</t>
  </si>
  <si>
    <t>36</t>
  </si>
  <si>
    <t>113107162</t>
  </si>
  <si>
    <t>Odstranění podkladů nebo krytů s přemístěním hmot na skládku na vzdálenost do 20 m nebo s naložením na dopravní prostředek v ploše jednotlivě přes 50 m2 do 200 m2 z kameniva hrubého drceného, o tl. vrstvy přes 100 do 200 mm</t>
  </si>
  <si>
    <t>703320960</t>
  </si>
  <si>
    <t>podklad - stávající asfaltový chodník</t>
  </si>
  <si>
    <t>dle TZ - hl.15 cm</t>
  </si>
  <si>
    <t>podklad - stávající chodník z dlažby</t>
  </si>
  <si>
    <t>37,0</t>
  </si>
  <si>
    <t>37</t>
  </si>
  <si>
    <t>113107223</t>
  </si>
  <si>
    <t>Odstranění podkladů nebo krytů s přemístěním hmot na skládku na vzdálenost do 20 m nebo s naložením na dopravní prostředek v ploše jednotlivě přes 200 m2 z kameniva hrubého drceného, o tl. vrstvy přes 200 do 300 mm</t>
  </si>
  <si>
    <t>-625921910</t>
  </si>
  <si>
    <t>dle TZ - podklad stávající bet.plochy hl.25 cm</t>
  </si>
  <si>
    <t>38</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</si>
  <si>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</si>
  <si>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</si>
  <si>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-96801486</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</si>
  <si>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</si>
  <si>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stávající chodník z bet.dlažby tl. 60 mm včetně odstranění lože</t>
  </si>
  <si>
    <t>39</t>
  </si>
  <si>
    <t>113106241</t>
  </si>
  <si>
    <t>Rozebrání dlažeb a dílců komunikací pro pěší, vozovek a ploch s přemístěním hmot na skládku na vzdálenost do 3 m nebo s naložením na dopravní prostředek vozovek a ploch, s jakoukoliv výplní spár v ploše jednotlivě přes 200 m2 ze silničních dílců jakýchkoliv rozměrů, s ložem z kameniva nebo živice živicí se spárami zalitými</t>
  </si>
  <si>
    <t>-2113543764</t>
  </si>
  <si>
    <t>silniční panely včetně pískového nebo ŠP lože - dle TZ</t>
  </si>
  <si>
    <t>1220,0</t>
  </si>
  <si>
    <t>40</t>
  </si>
  <si>
    <t>113107222</t>
  </si>
  <si>
    <t>Odstranění podkladů nebo krytů s přemístěním hmot na skládku na vzdálenost do 20 m nebo s naložením na dopravní prostředek v ploše jednotlivě přes 200 m2 z kameniva hrubého drceného, o tl. vrstvy přes 100 do 200 mm</t>
  </si>
  <si>
    <t>1673760213</t>
  </si>
  <si>
    <t>podkladní vrstva pod silničními panely</t>
  </si>
  <si>
    <t>dle pol.113106241</t>
  </si>
  <si>
    <t>41</t>
  </si>
  <si>
    <t>113202111</t>
  </si>
  <si>
    <t>Vytrhání obrub s vybouráním lože, s přemístěním hmot na skládku na vzdálenost do 3 m nebo s naložením na dopravní prostředek z krajníků nebo obrubníků stojatých</t>
  </si>
  <si>
    <t>1229923570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</si>
  <si>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</si>
  <si>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stávající silniční obrubník - dle TZ</t>
  </si>
  <si>
    <t>76,5</t>
  </si>
  <si>
    <t>stávající chodníkový obrubník - dle TZ</t>
  </si>
  <si>
    <t>69,5</t>
  </si>
  <si>
    <t>45</t>
  </si>
  <si>
    <t>Podkladní a vedlejší konstrukce kromě vozovek a železničního svršku</t>
  </si>
  <si>
    <t>42</t>
  </si>
  <si>
    <t>451573111</t>
  </si>
  <si>
    <t>Lože pod potrubí, stoky a drobné objekty v otevřeném výkopu z písku a štěrkopísku do 63 mm</t>
  </si>
  <si>
    <t>-1502440243</t>
  </si>
  <si>
    <t xml:space="preserve">Poznámka k souboru cen:
1. Ceny -1111 a -1192 lze použít i pro zřízení sběrných vrstev nad drenážními trubkami. 2. V cenách -5111 a -1192 jsou započteny i náklady na prohození výkopku získaného při zemních pracích. </t>
  </si>
  <si>
    <t>pod trubky odvodnění UV</t>
  </si>
  <si>
    <t>0,15*0,8*25,2</t>
  </si>
  <si>
    <t>pod chráničky</t>
  </si>
  <si>
    <t>0,1*0,6*24,0</t>
  </si>
  <si>
    <t>0,036</t>
  </si>
  <si>
    <t>5-B1</t>
  </si>
  <si>
    <t>Konstrukce parkoviště</t>
  </si>
  <si>
    <t>43</t>
  </si>
  <si>
    <t>577134121</t>
  </si>
  <si>
    <t>Asfaltový beton vrstva obrusná ACO 11 (ABS) s rozprostřením a se zhutněním z nemodifikovaného asfaltu v pruhu šířky přes 3 m tř. I, po zhutnění tl. 40 mm</t>
  </si>
  <si>
    <t>-1513495304</t>
  </si>
  <si>
    <t xml:space="preserve">Poznámka k souboru cen:
1. ČSN EN 13108-1 připouští pro ACO 11 pouze tl. 35 až 50 mm. </t>
  </si>
  <si>
    <t>1035,0</t>
  </si>
  <si>
    <t>44</t>
  </si>
  <si>
    <t>565135121</t>
  </si>
  <si>
    <t>Asfaltový beton vrstva podkladní ACP 16+ (obalované kamenivo střednězrnné - OKS) s rozprostřením a zhutněním v pruhu šířky přes 3 m, po zhutnění tl. 50 mm</t>
  </si>
  <si>
    <t>-1918248680</t>
  </si>
  <si>
    <t xml:space="preserve">Poznámka k souboru cen:
1. ČSN EN 13108-1 připouští pro ACP 16 pouze tl. 50 až 80 mm. </t>
  </si>
  <si>
    <t>564851111</t>
  </si>
  <si>
    <t>Podklad ze štěrkodrti ŠDa s rozprostřením a zhutněním, po zhutnění tl. 150 mm</t>
  </si>
  <si>
    <t>-1514917965</t>
  </si>
  <si>
    <t>46</t>
  </si>
  <si>
    <t>56485111R</t>
  </si>
  <si>
    <t>Podklad ze štěrkodrti ŠDb s rozprostřením a zhutněním, po zhutnění tl. 150 mm</t>
  </si>
  <si>
    <t>-1174582267</t>
  </si>
  <si>
    <t>dle pol.564851111</t>
  </si>
  <si>
    <t>pod a za obrubníky</t>
  </si>
  <si>
    <t>(0,45+1,0)*(18+63+6+10)+0,35</t>
  </si>
  <si>
    <t>5-C1</t>
  </si>
  <si>
    <t>Zpevněné plochy z betonové dlažby tl. 80 mm</t>
  </si>
  <si>
    <t>47</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</si>
  <si>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</si>
  <si>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</si>
  <si>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-1867286205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</si>
  <si>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</si>
  <si>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plocha pro kontejnery - dle TZ</t>
  </si>
  <si>
    <t>48</t>
  </si>
  <si>
    <t>592451920</t>
  </si>
  <si>
    <t>dlažba betonová tl.8 cm šedá - dodávka, doprava</t>
  </si>
  <si>
    <t>376030497</t>
  </si>
  <si>
    <t>pol.596212210</t>
  </si>
  <si>
    <t>10,0*1,03+0,7</t>
  </si>
  <si>
    <t>49</t>
  </si>
  <si>
    <t>564861111</t>
  </si>
  <si>
    <t>Podklad ze štěrkodrti ŠDb s rozprostřením a zhutněním, po zhutnění tl. 200 mm</t>
  </si>
  <si>
    <t>2031550497</t>
  </si>
  <si>
    <t>dle pol.596212210</t>
  </si>
  <si>
    <t>pod  obrubníky</t>
  </si>
  <si>
    <t>0,45*15+0,25</t>
  </si>
  <si>
    <t>5-D1</t>
  </si>
  <si>
    <t>Konstrukce chodníků - betonová dlažba tl. 60 mm</t>
  </si>
  <si>
    <t>50</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</si>
  <si>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</si>
  <si>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</si>
  <si>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-698025082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</si>
  <si>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</si>
  <si>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chodníky - dle TZ</t>
  </si>
  <si>
    <t>110,0</t>
  </si>
  <si>
    <t>51</t>
  </si>
  <si>
    <t>59245308R</t>
  </si>
  <si>
    <t>dlažba betonová tl. 6 cm přírodní  - dodávka, doprava</t>
  </si>
  <si>
    <t>-532401446</t>
  </si>
  <si>
    <t>chodníky</t>
  </si>
  <si>
    <t>dle pol.596211111</t>
  </si>
  <si>
    <t>110,0*1,02+0,8</t>
  </si>
  <si>
    <t>52</t>
  </si>
  <si>
    <t>1498069476</t>
  </si>
  <si>
    <t>pod obrubníky</t>
  </si>
  <si>
    <t>0,4*85</t>
  </si>
  <si>
    <t>Trubní vedení</t>
  </si>
  <si>
    <t>53</t>
  </si>
  <si>
    <t>871324301</t>
  </si>
  <si>
    <t>Montáž kanalizačního potrubí z plastů z polyetylenu PE 100 svařovaných na tupo v otevřeném výkopu ve sklonu do 20 % SDR 17/PN 10 D 160 x 9,5 mm</t>
  </si>
  <si>
    <t>-394458810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</si>
  <si>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</si>
  <si>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odvodnění UV - dle TZ</t>
  </si>
  <si>
    <t>25,2</t>
  </si>
  <si>
    <t>54</t>
  </si>
  <si>
    <t>286137010</t>
  </si>
  <si>
    <t>potrubí kanalizační tlakové PE100 SDR 17, 160 x 9,4 mm - dodávka, doprava</t>
  </si>
  <si>
    <t>1878889663</t>
  </si>
  <si>
    <t>ztratné 1,5%</t>
  </si>
  <si>
    <t>pol.871324301</t>
  </si>
  <si>
    <t>25,2*1,015+0,422</t>
  </si>
  <si>
    <t>55</t>
  </si>
  <si>
    <t>87000100R</t>
  </si>
  <si>
    <t>Příplatek na tvarovky plastového potrubí a pomocné naspecifikované práce při napojování šachet apod</t>
  </si>
  <si>
    <t>1306559973</t>
  </si>
  <si>
    <t>56</t>
  </si>
  <si>
    <t>892312121</t>
  </si>
  <si>
    <t>Tlakové zkoušky vzduchem těsnícími vaky ucpávkovými DN 150</t>
  </si>
  <si>
    <t>úsek</t>
  </si>
  <si>
    <t>382563004</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</si>
  <si>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</si>
  <si>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57</t>
  </si>
  <si>
    <t>895941111</t>
  </si>
  <si>
    <t xml:space="preserve">Zřízení vpusti kanalizační uliční typové z betonových dílců </t>
  </si>
  <si>
    <t>kus</t>
  </si>
  <si>
    <t>-1542199111</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</si>
  <si>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</si>
  <si>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dle specifikace prací v TZ</t>
  </si>
  <si>
    <t>UV1 + UV2</t>
  </si>
  <si>
    <t>2,0</t>
  </si>
  <si>
    <t>58</t>
  </si>
  <si>
    <t>89000100R</t>
  </si>
  <si>
    <t>dodávka + doprava kompletu prefabrikovaných betonnových dílců DN 450mm pro 1 ks uliční vpusti</t>
  </si>
  <si>
    <t>-802012357</t>
  </si>
  <si>
    <t>dodávka k pol.895941111</t>
  </si>
  <si>
    <t>59</t>
  </si>
  <si>
    <t>899203111</t>
  </si>
  <si>
    <t>Osazení mříží litinových včetně rámů a košů na bahno hmotnosti jednotlivě přes 100 do 150 kg</t>
  </si>
  <si>
    <t>-377442790</t>
  </si>
  <si>
    <t xml:space="preserve">Poznámka k souboru cen:
1. V cenách nejsou započteny náklady na dodání mříží, rámů a košů na bahno; tyto náklady se oceňují ve specifikaci. </t>
  </si>
  <si>
    <t>uliční vpusti UV1+UV2</t>
  </si>
  <si>
    <t>60</t>
  </si>
  <si>
    <t>552423240</t>
  </si>
  <si>
    <t>koš kalový pro mříž mříž D 400- dodávka, doprava</t>
  </si>
  <si>
    <t>-1734704256</t>
  </si>
  <si>
    <t>pro UV - pol.899203111</t>
  </si>
  <si>
    <t>61</t>
  </si>
  <si>
    <t>552423220</t>
  </si>
  <si>
    <t>mříž zatížení D 400- plochá 300x500mm- dodávka, doprava</t>
  </si>
  <si>
    <t>1774578163</t>
  </si>
  <si>
    <t>91</t>
  </si>
  <si>
    <t>Doplňující konstrukce a práce pozemních komunikací, letišť a ploch</t>
  </si>
  <si>
    <t>62</t>
  </si>
  <si>
    <t>916231213</t>
  </si>
  <si>
    <t>Osazení chodníkového obrubníku betonového se zřízením lože, s vyplněním a zatřením spár cementovou maltou stojatého s boční opěrou z betonu prostého tř. C 12/15, do lože z betonu prostého téže značky</t>
  </si>
  <si>
    <t>1116574393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</si>
  <si>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</si>
  <si>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85,0</t>
  </si>
  <si>
    <t>Poznámka :</t>
  </si>
  <si>
    <t>tl. betonového lože započtená v položce je 100 mm</t>
  </si>
  <si>
    <t>63</t>
  </si>
  <si>
    <t>592174090</t>
  </si>
  <si>
    <t>obrubník betonový chodníkový 100x8x25 cm - dodávka, doprava</t>
  </si>
  <si>
    <t>146115248</t>
  </si>
  <si>
    <t>ztratné 1%</t>
  </si>
  <si>
    <t xml:space="preserve">pol.916231213 </t>
  </si>
  <si>
    <t>85,0*1,01+0,15</t>
  </si>
  <si>
    <t>64</t>
  </si>
  <si>
    <t>916131213</t>
  </si>
  <si>
    <t>Osazení silničního obrubníku betonového se zřízením lože, s vyplněním a zatřením spár cementovou maltou stojatého s boční opěrou z betonu prostého tř. C 12/15, do lože z betonu prostého téže značky</t>
  </si>
  <si>
    <t>-1442820613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</si>
  <si>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</si>
  <si>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dle specifikace v TZ</t>
  </si>
  <si>
    <t xml:space="preserve">obrubník betonový přímý 1000/300/150 mm   </t>
  </si>
  <si>
    <t>125,0</t>
  </si>
  <si>
    <t>obrubník bet. rohový vnitřní 8 ks</t>
  </si>
  <si>
    <t>1,0*8</t>
  </si>
  <si>
    <t>obrubník bet. obloukový vnější R=2  1x3,14  2 ks</t>
  </si>
  <si>
    <t>3,14*2</t>
  </si>
  <si>
    <t>Mezisoučet C</t>
  </si>
  <si>
    <t xml:space="preserve">obrubník betonový nájezdový   </t>
  </si>
  <si>
    <t>9,0</t>
  </si>
  <si>
    <t>Mezisoučet D</t>
  </si>
  <si>
    <t>obrubník betonový přechodový levý+ pravý   1ks + 1ks</t>
  </si>
  <si>
    <t>1,0+1,0</t>
  </si>
  <si>
    <t>Mezisoučet E</t>
  </si>
  <si>
    <t>65</t>
  </si>
  <si>
    <t>916991121</t>
  </si>
  <si>
    <t>Lože pod obrubníky, krajníky nebo obruby z dlažebních kostek z betonu prostého tř. C 16/20</t>
  </si>
  <si>
    <t>-357112978</t>
  </si>
  <si>
    <t>tl. lože přesahující 100 mm</t>
  </si>
  <si>
    <t>celková tl. = 150 mm</t>
  </si>
  <si>
    <t>dle pol.916131213</t>
  </si>
  <si>
    <t>150,28*0,45*(0,15-0,1)*1,035</t>
  </si>
  <si>
    <t>66</t>
  </si>
  <si>
    <t>592175030</t>
  </si>
  <si>
    <t>obrubník betonový silniční  100x15x30 cm - dodávka, doprava</t>
  </si>
  <si>
    <t>1073385540</t>
  </si>
  <si>
    <t>pol.916121213 mezisoučet A - ztratné 1%</t>
  </si>
  <si>
    <t>125,0*1,01+0,75</t>
  </si>
  <si>
    <t>67</t>
  </si>
  <si>
    <t>59217500R</t>
  </si>
  <si>
    <t>obrubník rohový vnitřní,  přírodní - dodávka, doprava</t>
  </si>
  <si>
    <t>1568355841</t>
  </si>
  <si>
    <t>pol.916121213 mezisoučet B - ztratné 1%</t>
  </si>
  <si>
    <t>8,0*1,01</t>
  </si>
  <si>
    <t>68</t>
  </si>
  <si>
    <t>59217508R</t>
  </si>
  <si>
    <t>obrubník silniční betonový obloukový vnější r=200 cm, přírodní - dodávka, doprava</t>
  </si>
  <si>
    <t>-1067079769</t>
  </si>
  <si>
    <t>pol.916121213 mezisoučet C - ztratné 1%</t>
  </si>
  <si>
    <t>2,0*1,01</t>
  </si>
  <si>
    <t>69</t>
  </si>
  <si>
    <t>59217510R</t>
  </si>
  <si>
    <t>obrubník betonový silniční nájezdový 100x15x30 cm - dodávka, doprava</t>
  </si>
  <si>
    <t>-1839612805</t>
  </si>
  <si>
    <t>pol.916121213 mezisoučet D - ztratné 1%</t>
  </si>
  <si>
    <t>10,0*1,01</t>
  </si>
  <si>
    <t>70</t>
  </si>
  <si>
    <t>592175150</t>
  </si>
  <si>
    <t>obrubník betonový silniční přechodový pravý, levý - dodávka, doprava</t>
  </si>
  <si>
    <t>229665170</t>
  </si>
  <si>
    <t>pol.916121213 mezisoučet E - ztratné 1%</t>
  </si>
  <si>
    <t>pravý</t>
  </si>
  <si>
    <t>1,0*1,01</t>
  </si>
  <si>
    <t>levý</t>
  </si>
  <si>
    <t>71</t>
  </si>
  <si>
    <t>915111111</t>
  </si>
  <si>
    <t>Vodorovné dopravní značení stříkané barvou dělící čára šířky 125 mm souvislá bílá základní</t>
  </si>
  <si>
    <t>1579551784</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</si>
  <si>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</si>
  <si>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parkoviště - V10c</t>
  </si>
  <si>
    <t>388,0</t>
  </si>
  <si>
    <t>72</t>
  </si>
  <si>
    <t>915131111</t>
  </si>
  <si>
    <t>Vodorovné dopravní značení stříkané barvou přechody pro chodce, šipky, symboly bílé základní</t>
  </si>
  <si>
    <t>-353831378</t>
  </si>
  <si>
    <t>parkoviště - V10f</t>
  </si>
  <si>
    <t>73</t>
  </si>
  <si>
    <t>915611111</t>
  </si>
  <si>
    <t>Předznačení pro vodorovné značení stříkané barvou nebo prováděné z nátěrových hmot liniové dělicí čáry, vodicí proužky</t>
  </si>
  <si>
    <t>137999161</t>
  </si>
  <si>
    <t xml:space="preserve">Poznámka k souboru cen:
1. Množství měrných jednotek se určuje: a) pro cenu -1111 v m délky dělicí čáry nebo vodícího proužku (včetně mezer), b) pro cenu -1112 v m2 natírané nebo stříkané plochy. </t>
  </si>
  <si>
    <t>74</t>
  </si>
  <si>
    <t>915621111</t>
  </si>
  <si>
    <t>Předznačení pro vodorovné značení stříkané barvou nebo prováděné z nátěrových hmot plošné šipky, symboly, nápisy</t>
  </si>
  <si>
    <t>-2101702696</t>
  </si>
  <si>
    <t>75</t>
  </si>
  <si>
    <t>914111111</t>
  </si>
  <si>
    <t>Montáž svislé dopravní značky základní velikosti do 1 m2 objímkami na sloupky nebo konzoly</t>
  </si>
  <si>
    <t>1269290645</t>
  </si>
  <si>
    <t>dle  TZ</t>
  </si>
  <si>
    <t>na sloupek</t>
  </si>
  <si>
    <t>značka IP12 se syblolem č.O1 - nová</t>
  </si>
  <si>
    <t>zpětně použité demontované značky</t>
  </si>
  <si>
    <t>76</t>
  </si>
  <si>
    <t>404442570</t>
  </si>
  <si>
    <t>značka dopravní svislá reflexní AL- NK 500 x 700 mm</t>
  </si>
  <si>
    <t>239793571</t>
  </si>
  <si>
    <t>značka IP12 se symbolem O1</t>
  </si>
  <si>
    <t>77</t>
  </si>
  <si>
    <t>914511112</t>
  </si>
  <si>
    <t>Montáž sloupku dopravních značek délky do 3,5 m s betonovým základem a patkou</t>
  </si>
  <si>
    <t>-1190846578</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</si>
  <si>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</si>
  <si>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pro značku IP12 se symbolem č.O1 - nová</t>
  </si>
  <si>
    <t xml:space="preserve">včetně zemních prací, betonového základu a </t>
  </si>
  <si>
    <t>hliníkové patky</t>
  </si>
  <si>
    <t>78</t>
  </si>
  <si>
    <t>404452300</t>
  </si>
  <si>
    <t>výrobky a tabule orientační pro návěstí a zabezpečovací zařízení silniční značky dopravní svislé sloupky Zn 70 - 350</t>
  </si>
  <si>
    <t>-1208545301</t>
  </si>
  <si>
    <t>k pol.914511111 - nová značka</t>
  </si>
  <si>
    <t>79</t>
  </si>
  <si>
    <t>93000100R</t>
  </si>
  <si>
    <t>Montáž plastových kabelových chrániček DN150 mm včetně obetonování</t>
  </si>
  <si>
    <t>-1732566079</t>
  </si>
  <si>
    <t>24,0</t>
  </si>
  <si>
    <t>80</t>
  </si>
  <si>
    <t>93000110R</t>
  </si>
  <si>
    <t>kabelová chránička půlená plastová DN 110 - dodávka, doprava</t>
  </si>
  <si>
    <t>-1729938297</t>
  </si>
  <si>
    <t>81</t>
  </si>
  <si>
    <t>460490011</t>
  </si>
  <si>
    <t>Krytí kabelů, spojek, koncovek a odbočnic kabelů výstražnou fólií z PVC včetně vyrovnání povrchu rýhy, rozvinutí a uložení fólie do rýhy, fólie šířky do 20cm</t>
  </si>
  <si>
    <t>-2104070819</t>
  </si>
  <si>
    <t>82</t>
  </si>
  <si>
    <t>919732221</t>
  </si>
  <si>
    <t>Styčná pracovní spára při napojení nového živičného povrchu na stávající se zalitím za tepla modifikovanou asfaltovou hmotou s posypem vápenným hydrátem šířky do 15 mm, hloubky do 25 mm bez prořezání spáry</t>
  </si>
  <si>
    <t>-1033311329</t>
  </si>
  <si>
    <t xml:space="preserve">Poznámka k souboru cen:
1. V cenách jsou započteny i náklady na vyčištění spár, na impregnaci a zalití spár včetně dodání hmot. </t>
  </si>
  <si>
    <t>dle pol.919735113 (odd.11)</t>
  </si>
  <si>
    <t>88,6</t>
  </si>
  <si>
    <t>83</t>
  </si>
  <si>
    <t>936174311</t>
  </si>
  <si>
    <t>Montáž stojanu na kola přichyceného kotevními šrouby 5 kol</t>
  </si>
  <si>
    <t>-1316343428</t>
  </si>
  <si>
    <t xml:space="preserve">Poznámka k souboru cen:
1. V cenách jsou započteny i náklady na upevňovací materiál. 2. V cenách nejsou započteny náklady na dodání stojanu, tyto se oceňují ve specifikaci. </t>
  </si>
  <si>
    <t>včetně kotevních prvků</t>
  </si>
  <si>
    <t>84</t>
  </si>
  <si>
    <t>749101510</t>
  </si>
  <si>
    <t>stojan na kola na 5 kol jednostranný, kov  57 x 175 x 50 cm - dodávka, doprava</t>
  </si>
  <si>
    <t>-535231893</t>
  </si>
  <si>
    <t>povrch stojenu žárově zinkován</t>
  </si>
  <si>
    <t>96</t>
  </si>
  <si>
    <t>Bourání konstrukcí</t>
  </si>
  <si>
    <t>85</t>
  </si>
  <si>
    <t>961044111</t>
  </si>
  <si>
    <t>Bourání základů z betonu prostého</t>
  </si>
  <si>
    <t>2137470826</t>
  </si>
  <si>
    <t>základové betonové patky demontovaných stožárů - 6 ks</t>
  </si>
  <si>
    <t>0,5*0,5*0,8*6</t>
  </si>
  <si>
    <t>86</t>
  </si>
  <si>
    <t>966006132</t>
  </si>
  <si>
    <t>Odstranění dopravních nebo orientačních značek se sloupkem s uložením hmot na vzdálenost do 20 m nebo s naložením na dopravní prostředek, se zásypem jam a jeho zhutněním s betonovou patkou</t>
  </si>
  <si>
    <t>502146144</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</si>
  <si>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</si>
  <si>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 xml:space="preserve">stávající demontované značky budou zpětně osazeny </t>
  </si>
  <si>
    <t>na novém parkovišti</t>
  </si>
  <si>
    <t>997</t>
  </si>
  <si>
    <t>Přesun sutě</t>
  </si>
  <si>
    <t>87</t>
  </si>
  <si>
    <t>997221551</t>
  </si>
  <si>
    <t>Vodorovná doprava suti bez naložení, ale se složením a s hrubým urovnáním ze sypkých materiálů, na vzdálenost do 1 km</t>
  </si>
  <si>
    <t>-1916016971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</si>
  <si>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</si>
  <si>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suť</t>
  </si>
  <si>
    <t>suť pol.113107143+113107141</t>
  </si>
  <si>
    <t>1,959+4,41</t>
  </si>
  <si>
    <t>betonová suť</t>
  </si>
  <si>
    <t>suť pol.113107132</t>
  </si>
  <si>
    <t>22,5</t>
  </si>
  <si>
    <t>suť pol.961044111 (odd.96)</t>
  </si>
  <si>
    <t>2,4</t>
  </si>
  <si>
    <t>betonové základy demontovaných značek</t>
  </si>
  <si>
    <t>suť pol.966006132</t>
  </si>
  <si>
    <t>0,246</t>
  </si>
  <si>
    <t>podkladní vrstva z kameniva</t>
  </si>
  <si>
    <t>suť pol.113107162+113107223+113107222</t>
  </si>
  <si>
    <t>23,78+15,84+353,8</t>
  </si>
  <si>
    <t>88</t>
  </si>
  <si>
    <t>997221559</t>
  </si>
  <si>
    <t>Vodorovná doprava suti bez naložení, ale se složením a s hrubým urovnáním Příplatek k ceně za každý další i započatý 1 km přes 1 km</t>
  </si>
  <si>
    <t>-1118819503</t>
  </si>
  <si>
    <t>celkem  31 km</t>
  </si>
  <si>
    <t>pol.997221551</t>
  </si>
  <si>
    <t>424,935*(31-1)</t>
  </si>
  <si>
    <t>89</t>
  </si>
  <si>
    <t>99722181R</t>
  </si>
  <si>
    <t>Poplatek za uložení stavebního odpadu na skládce (skládkovné) betonového</t>
  </si>
  <si>
    <t>-1768741997</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</si>
  <si>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</si>
  <si>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dle pol.997221551 mezisoučet B</t>
  </si>
  <si>
    <t>25,146</t>
  </si>
  <si>
    <t>90</t>
  </si>
  <si>
    <t>99722184R</t>
  </si>
  <si>
    <t>Poplatek za uložení stavebního odpadu na skládce (skládkovné) z asfaltových povrchů</t>
  </si>
  <si>
    <t>-38203802</t>
  </si>
  <si>
    <t>dle pol.997221551 mezisoučet A</t>
  </si>
  <si>
    <t>6,369</t>
  </si>
  <si>
    <t>99722185R</t>
  </si>
  <si>
    <t>Poplatek za uložení stavebního odpadu na skládce (skládkovné) z kameniva</t>
  </si>
  <si>
    <t>740926793</t>
  </si>
  <si>
    <t>dle pol.997221551 mezisoučet c</t>
  </si>
  <si>
    <t>393,42</t>
  </si>
  <si>
    <t>92</t>
  </si>
  <si>
    <t>997221561</t>
  </si>
  <si>
    <t>Vodorovná doprava suti bez naložení, ale se složením a s hrubým urovnáním z kusových materiálů, na vzdálenost do 1 km</t>
  </si>
  <si>
    <t>897986860</t>
  </si>
  <si>
    <t>vybouraná dlažba  - na meziskládku v areálu města</t>
  </si>
  <si>
    <t>vzdálenost do 1 km</t>
  </si>
  <si>
    <t>suť pol.113106121</t>
  </si>
  <si>
    <t>9,435</t>
  </si>
  <si>
    <t>93</t>
  </si>
  <si>
    <t>997221571</t>
  </si>
  <si>
    <t>Vodorovná doprava vybouraných hmot bez naložení, ale se složením a s hrubým urovnáním na vzdálenost do 1 km</t>
  </si>
  <si>
    <t>-1215106103</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</si>
  <si>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</si>
  <si>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na meziskládku v areálu města - vzdálenost do 1 km</t>
  </si>
  <si>
    <t>vybourané obrubníky</t>
  </si>
  <si>
    <t>suť pol.113202111</t>
  </si>
  <si>
    <t>29,93</t>
  </si>
  <si>
    <t>vybourané silniční panely</t>
  </si>
  <si>
    <t>suť pol.113106241</t>
  </si>
  <si>
    <t>497,76</t>
  </si>
  <si>
    <t>998</t>
  </si>
  <si>
    <t>Přesun hmot</t>
  </si>
  <si>
    <t>94</t>
  </si>
  <si>
    <t>998225111</t>
  </si>
  <si>
    <t>Přesun hmot pro komunikace s krytem z kameniva, monolitickým betonovým nebo živičným dopravní vzdálenost do 200 m jakékoliv délky objektu</t>
  </si>
  <si>
    <t>2075399523</t>
  </si>
  <si>
    <t xml:space="preserve">Poznámka k souboru cen:
1. Ceny lze použít i pro plochy letišť s krytem monolitickým betonovým nebo živičným. </t>
  </si>
  <si>
    <t>A2 - Parkoviště, chodník, vegetační úprava - Dešťová kanalizace</t>
  </si>
  <si>
    <t xml:space="preserve">    87 - Potrubí z trub plastických a skleněných</t>
  </si>
  <si>
    <t xml:space="preserve">    89 - Ostatní konstrukce</t>
  </si>
  <si>
    <t xml:space="preserve">    89-KŠ - Kanalizační šachta ŠD1</t>
  </si>
  <si>
    <t xml:space="preserve">    89-OD - Odlučovač lehkých kapalin</t>
  </si>
  <si>
    <t>PSV - Práce a dodávky PSV</t>
  </si>
  <si>
    <t xml:space="preserve">    711 - Izolace proti vodě, vlhkosti a plynům</t>
  </si>
  <si>
    <t>131201202</t>
  </si>
  <si>
    <t>Hloubení zapažených jam a zářezů s urovnáním dna do předepsaného profilu a spádu v hornině tř. 3 přes 100 do 1 000 m3</t>
  </si>
  <si>
    <t>1619201377</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</si>
  <si>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</si>
  <si>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jáma pro odlučovač</t>
  </si>
  <si>
    <t>3,4*3,4*3,1</t>
  </si>
  <si>
    <t>3,1*1,5*0,5*4,9*2</t>
  </si>
  <si>
    <t>3,1*1,5*0,5*(4,9-1,1)*2</t>
  </si>
  <si>
    <t>0,709</t>
  </si>
  <si>
    <t>131201209</t>
  </si>
  <si>
    <t>Hloubení zapažených jam a zářezů s urovnáním dna do předepsaného profilu a spádu Příplatek k cenám za lepivost horniny tř. 3</t>
  </si>
  <si>
    <t>-643066175</t>
  </si>
  <si>
    <t>pol.131201202</t>
  </si>
  <si>
    <t>77,0*0,3</t>
  </si>
  <si>
    <t>132201202</t>
  </si>
  <si>
    <t>Hloubení zapažených i nezapažených rýh šířky přes 600 do 2 000 mm s urovnáním dna do předepsaného profilu a spádu v hornině tř. 3 přes 100 do 1 000 m3</t>
  </si>
  <si>
    <t>-1686363294</t>
  </si>
  <si>
    <t>rýhy pro potrubí DN 200</t>
  </si>
  <si>
    <t>1,1*(2,3+2,25)/2*(2,0-0,5)</t>
  </si>
  <si>
    <t>1,1*1,67*(3,5-0,5-1,1)</t>
  </si>
  <si>
    <t>rýhy pro potrubí DN 150</t>
  </si>
  <si>
    <t>1,1*1,45*(3,5-1,1-0,3)</t>
  </si>
  <si>
    <t>10,6*0,03+0,088</t>
  </si>
  <si>
    <t>kanalizační šachta ŠD1</t>
  </si>
  <si>
    <t>2,4*2,4*2,6</t>
  </si>
  <si>
    <t>2,6*1,3*0,5*3,7*2</t>
  </si>
  <si>
    <t>2,6*1,3*0,5*(3,7-1,0)*2</t>
  </si>
  <si>
    <t>36,6*0,03+0,294</t>
  </si>
  <si>
    <t>-78171502</t>
  </si>
  <si>
    <t>předpoklad lepivost 50%</t>
  </si>
  <si>
    <t>pol.132201202</t>
  </si>
  <si>
    <t>49,0*0,5</t>
  </si>
  <si>
    <t>-1414200756</t>
  </si>
  <si>
    <t>rýhy - pažené</t>
  </si>
  <si>
    <t>2*1,45*(3,5-1,1-0,3)+0,91</t>
  </si>
  <si>
    <t>2*1,67*(3,5-0,5-1,1)+0,654</t>
  </si>
  <si>
    <t>kanalizační šachta ŠD1 - nepažený výkop</t>
  </si>
  <si>
    <t>-1921995593</t>
  </si>
  <si>
    <t>151101102</t>
  </si>
  <si>
    <t>Zřízení pažení a rozepření stěn rýh pro podzemní vedení pro všechny šířky rýhy příložné pro jakoukoliv mezerovitost, hloubky do 4 m</t>
  </si>
  <si>
    <t>-1873399034</t>
  </si>
  <si>
    <t>2*(2,3+2,25)/2*(2,0-0,5)+0,175</t>
  </si>
  <si>
    <t>151101112</t>
  </si>
  <si>
    <t>Odstranění pažení a rozepření stěn rýh pro podzemní vedení s uložením materiálu na vzdálenost do 3 m od kraje výkopu příložné, hloubky přes 2 do 4 m</t>
  </si>
  <si>
    <t>-2061785332</t>
  </si>
  <si>
    <t>2042084420</t>
  </si>
  <si>
    <t>pažený výkop rýh - 100% výkopku</t>
  </si>
  <si>
    <t>pol.132201202 mezisoučet A</t>
  </si>
  <si>
    <t>11,0</t>
  </si>
  <si>
    <t>nepažený výkop rýh - 55% výkopku</t>
  </si>
  <si>
    <t>pol.132201202 mezisoučet B</t>
  </si>
  <si>
    <t>38,0*0,55</t>
  </si>
  <si>
    <t>nepažený výkop jámy - 16% výkopku</t>
  </si>
  <si>
    <t>77,0*0,16</t>
  </si>
  <si>
    <t>0,28</t>
  </si>
  <si>
    <t>248645236</t>
  </si>
  <si>
    <t xml:space="preserve">obsyp pískem </t>
  </si>
  <si>
    <t>1,1*(0,2+0,3)*(2,0-0,5)</t>
  </si>
  <si>
    <t>1,1*(0,2+0,3)*(3,5-0,5-1,1)</t>
  </si>
  <si>
    <t>1,1*(0,15+0,3)*(3,5-1,1-0,3)</t>
  </si>
  <si>
    <t>0,09</t>
  </si>
  <si>
    <t>méně potrubí</t>
  </si>
  <si>
    <t>-3,14*0,1*0,1*(5,5-1,0-1,1)</t>
  </si>
  <si>
    <t>-3,14*0,075*0,075*(3,5-1,1-0,3)</t>
  </si>
  <si>
    <t>kamenivo těžené drobné - písek - dodávka, doprava</t>
  </si>
  <si>
    <t>-1104540004</t>
  </si>
  <si>
    <t>2,856*1,8*1,11</t>
  </si>
  <si>
    <t>Zásyp jam, šachet rýh nebo kolem objektů sypaninou se zhutněním</t>
  </si>
  <si>
    <t>589547473</t>
  </si>
  <si>
    <t>výkopy</t>
  </si>
  <si>
    <t>77,0</t>
  </si>
  <si>
    <t>49,0</t>
  </si>
  <si>
    <t>-3,0</t>
  </si>
  <si>
    <t>méně podklad - pol.451573111+452321151</t>
  </si>
  <si>
    <t>-(2,5+1,0)</t>
  </si>
  <si>
    <t>méně odlučovač</t>
  </si>
  <si>
    <t>-3,14*1,12*1,12*1,7</t>
  </si>
  <si>
    <t>-3,14*0,6*0,6*0,3</t>
  </si>
  <si>
    <t>-3,14*0,45*0,45*0,7</t>
  </si>
  <si>
    <t>méně kanalizační šachta ŠD1</t>
  </si>
  <si>
    <t>-3,14*0,6*0,6*2,6</t>
  </si>
  <si>
    <t>0,919</t>
  </si>
  <si>
    <t>-1941304404</t>
  </si>
  <si>
    <t xml:space="preserve">pol.174101101 </t>
  </si>
  <si>
    <t>110,0*1,8*1,11</t>
  </si>
  <si>
    <t>162201101</t>
  </si>
  <si>
    <t>Vodorovné přemístění výkopku nebo sypaniny po suchu na obvyklém dopravním prostředku, bez naložení výkopku, avšak se složením bez rozhrnutí z horniny tř. 1 až 4 na vzdálenost do 20 m</t>
  </si>
  <si>
    <t>-2049149789</t>
  </si>
  <si>
    <t>pol.174101101+175151101</t>
  </si>
  <si>
    <t>110,0+3,0</t>
  </si>
  <si>
    <t>pol.451573111</t>
  </si>
  <si>
    <t>2,5</t>
  </si>
  <si>
    <t>-1836299032</t>
  </si>
  <si>
    <t>pol.132201202+132201202</t>
  </si>
  <si>
    <t>77,0+49,0</t>
  </si>
  <si>
    <t>-398127455</t>
  </si>
  <si>
    <t>126,0*(31-10)</t>
  </si>
  <si>
    <t>-326758093</t>
  </si>
  <si>
    <t>1858325623</t>
  </si>
  <si>
    <t>126,0*1,5</t>
  </si>
  <si>
    <t>295784767</t>
  </si>
  <si>
    <t>pod potrubí DN 200</t>
  </si>
  <si>
    <t>1,1*0,1*(2,0-0,5)</t>
  </si>
  <si>
    <t>1,1*0,1*(3,5-0,5-1,1)</t>
  </si>
  <si>
    <t>pod potrubí DN 150</t>
  </si>
  <si>
    <t>1,1*0,1*(3,5-1,1-0,3)+0,095</t>
  </si>
  <si>
    <t>pod odlučovač</t>
  </si>
  <si>
    <t>0,15*3,4*3,4+0,066</t>
  </si>
  <si>
    <t>452321151</t>
  </si>
  <si>
    <t>Podkladní a zajišťovací konstrukce z betonu železového v otevřeném výkopu desky pod potrubí, stoky a drobné objekty z betonu tř. C 20/25</t>
  </si>
  <si>
    <t>-21555005</t>
  </si>
  <si>
    <t xml:space="preserve">Poznámka k souboru cen:
1. Ceny -1121 až -1181 a -1192 lze použít i pro ochrannou vrstvu pod železobetonové konstrukce. 2. Ceny -2121 až -2181 a -2192 jsou určeny pro jakékoliv úkosy sedel. </t>
  </si>
  <si>
    <t>pod odlučovač - výkres č.6</t>
  </si>
  <si>
    <t>0,15*2,5*2,5+0,062</t>
  </si>
  <si>
    <t>452351101</t>
  </si>
  <si>
    <t>Bednění podkladních a zajišťovacích konstrukcí v otevřeném výkopu desek nebo sedlových loží pod potrubí, stoky a drobné objekty</t>
  </si>
  <si>
    <t>-1524445939</t>
  </si>
  <si>
    <t>deska pod odlučovačem</t>
  </si>
  <si>
    <t>0,15*2,5*4</t>
  </si>
  <si>
    <t>452368211</t>
  </si>
  <si>
    <t>Výztuž podkladních desek, bloků nebo pražců v otevřeném výkopu ze svařovaných sítí typu Kari</t>
  </si>
  <si>
    <t>-44797515</t>
  </si>
  <si>
    <t>Kari síť 8/8/150/150 (Q335A) - 5,38 kg/m2</t>
  </si>
  <si>
    <t>2,5*2,5*5,38*1,25*0,001</t>
  </si>
  <si>
    <t>Potrubí z trub plastických a skleněných</t>
  </si>
  <si>
    <t>871350420</t>
  </si>
  <si>
    <t>Montáž kanalizačního potrubí z plastů z polypropylenu PP korugovaného SN 12 DN 200</t>
  </si>
  <si>
    <t>-839319661</t>
  </si>
  <si>
    <t>dle výkresu č.3</t>
  </si>
  <si>
    <t>DN 150</t>
  </si>
  <si>
    <t>3,5</t>
  </si>
  <si>
    <t>DN 200</t>
  </si>
  <si>
    <t>5,5</t>
  </si>
  <si>
    <t>286147160</t>
  </si>
  <si>
    <t>trubka kanalizační žebrovaná PP vnitřní průměr 150mm, dl. 2m, SN 12- dodávka, doprava</t>
  </si>
  <si>
    <t>-1048767991</t>
  </si>
  <si>
    <t>dle pol.871350420 - mezisoučet A = 3,5 m</t>
  </si>
  <si>
    <t>3,5/2+0,25</t>
  </si>
  <si>
    <t>286147210</t>
  </si>
  <si>
    <t>trubka kanalizační žebrovaná PP vnitřní průměr 200mm, dl. 3m, SN 12 - dodávka, doprava</t>
  </si>
  <si>
    <t>-154714391</t>
  </si>
  <si>
    <t>pol.87135042 mezisoučet B = 5,5 m</t>
  </si>
  <si>
    <t>5,5/3+0,167</t>
  </si>
  <si>
    <t>877350430</t>
  </si>
  <si>
    <t>Montáž tvarovek na kanalizačním plastovém potrubí z polypropylenu PP korugovaného spojek, redukcí nebo navrtávacích sedel DN 200</t>
  </si>
  <si>
    <t>-1236390676</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</si>
  <si>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</si>
  <si>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redukce DN 150/200 mm</t>
  </si>
  <si>
    <t>286147780</t>
  </si>
  <si>
    <t>redukce 200/160mm pro potrubí kanalizační žebrované PP - dodávka, doprava</t>
  </si>
  <si>
    <t>1752074876</t>
  </si>
  <si>
    <t>pol.877350430</t>
  </si>
  <si>
    <t>877375121</t>
  </si>
  <si>
    <t>Výřez a montáž odbočné tvarovky na potrubí z trub plastových DN 300</t>
  </si>
  <si>
    <t>-60540130</t>
  </si>
  <si>
    <t xml:space="preserve">Poznámka k souboru cen:
1. Ceny jsou určeny pro dodatečné osazení odbočných tvarovek na stávající potrubí. 2. V cenách nejsou započteny náklady na dodání 1 ks odbočné tvarovky a 1 ks přesuvky, popř. 1 ks trouby a těsnících kroužků; tyto náklady se oceňují ve specifikaci. Ztratné lze dohodnout u trub kanalizačních z tvrdého PVC ve výši 1,5 %. </t>
  </si>
  <si>
    <t>napojení dešťové kanalizace na stávající dešťovou kanalizaci</t>
  </si>
  <si>
    <t>- vysazení odbočky 300/200 mm na stáv.kanalizaci</t>
  </si>
  <si>
    <t>286147730</t>
  </si>
  <si>
    <t>odbočka DN 300/200mm pro potrubí kanalizační žebrované z PP - dodávka, doprava</t>
  </si>
  <si>
    <t>-586762746</t>
  </si>
  <si>
    <t>87737000R</t>
  </si>
  <si>
    <t>Napojení potrubí DN 200 mm do odlučovače včetně utěsnění</t>
  </si>
  <si>
    <t>632671132</t>
  </si>
  <si>
    <t>Ostatní konstrukce</t>
  </si>
  <si>
    <t>89235312R</t>
  </si>
  <si>
    <t>Proplach (pročištění) vodou potrubí DN do 200</t>
  </si>
  <si>
    <t>1065778758</t>
  </si>
  <si>
    <t xml:space="preserve">Poznámka k souboru cen:
1. V cenách jsou započteny náklady na napuštění a vypuštění vody, dodání vody a dezinfekčního prostředku. </t>
  </si>
  <si>
    <t>dle pol.871350420</t>
  </si>
  <si>
    <t>892352121</t>
  </si>
  <si>
    <t>Tlakové zkoušky vzduchem těsnícími vaky ucpávkovými DN 150 a 200</t>
  </si>
  <si>
    <t>518707238</t>
  </si>
  <si>
    <t>89000010R</t>
  </si>
  <si>
    <t>Kamerová zkouška potrubí včetně vyhodnocení</t>
  </si>
  <si>
    <t>-152778953</t>
  </si>
  <si>
    <t>89-KŠ</t>
  </si>
  <si>
    <t>Kanalizační šachta ŠD1</t>
  </si>
  <si>
    <t>894411111</t>
  </si>
  <si>
    <t>Zřízení šachet kanalizačních z betonových dílců výšky vstupu do 1,50 m s obložením dna betonem tř. C 25/30, na potrubí DN do 200</t>
  </si>
  <si>
    <t>1357569105</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</si>
  <si>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</si>
  <si>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 xml:space="preserve">šachta ŠD1 </t>
  </si>
  <si>
    <t>894118001</t>
  </si>
  <si>
    <t>Šachty kanalizační Příplatek k cenám za každých dalších 0,60 m výšky vstupu</t>
  </si>
  <si>
    <t>-1358186315</t>
  </si>
  <si>
    <t xml:space="preserve">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</si>
  <si>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592240060</t>
  </si>
  <si>
    <t>dílec betonový pro vstupní šachty-kónus+ kapsulové stupadlo 100/62,5x60x9 cm - dodávka, doprava</t>
  </si>
  <si>
    <t>1537024065</t>
  </si>
  <si>
    <t>dle tabulky šachet na výkresu Kanalizační šachty</t>
  </si>
  <si>
    <t>šachta ŠD</t>
  </si>
  <si>
    <t>1*1,01</t>
  </si>
  <si>
    <t>592240000</t>
  </si>
  <si>
    <t>dílec betonový pro vstupní šachty  100x25x9 cm - dodávka, doprava</t>
  </si>
  <si>
    <t>68856620</t>
  </si>
  <si>
    <t>4*1,01</t>
  </si>
  <si>
    <t>899104111</t>
  </si>
  <si>
    <t>Osazení poklopů litinových a ocelových včetně rámů hmotnosti jednotlivě přes 150 kg</t>
  </si>
  <si>
    <t>-341154874</t>
  </si>
  <si>
    <t xml:space="preserve">Poznámka k souboru cen:
1. Cena -1111 lze použít i pro osazení rektifikačních kroužků nebo rámečků. 2. V cenách nejsou započteny náklady na dodání poklopů včetně rámů; tyto náklady se oceňují ve specifikaci. </t>
  </si>
  <si>
    <t>286619350</t>
  </si>
  <si>
    <t>poklop litinový těžký s rámem d= 600 mm  D400 - dodávka, doprava</t>
  </si>
  <si>
    <t>-613108623</t>
  </si>
  <si>
    <t>877350440</t>
  </si>
  <si>
    <t>Montáž tvarovek na kanalizačním plastovém potrubí z polypropylenu PP korugovaného šachtových vložek DN 200</t>
  </si>
  <si>
    <t>-1782653406</t>
  </si>
  <si>
    <t>šachtové vložky DN 200</t>
  </si>
  <si>
    <t>ŠD1</t>
  </si>
  <si>
    <t>286174810</t>
  </si>
  <si>
    <t>vložka šachtová kanalizace PP korugované DN 200 - dodávka, doprava</t>
  </si>
  <si>
    <t>1054406193</t>
  </si>
  <si>
    <t>P</t>
  </si>
  <si>
    <t>Poznámka k položce:
Těsnění není zahrnuto v ceně tvarovek, nutno objednat zvlášt.</t>
  </si>
  <si>
    <t>pol.877350440</t>
  </si>
  <si>
    <t>2*1,015</t>
  </si>
  <si>
    <t>89-OD</t>
  </si>
  <si>
    <t>Odlučovač lehkých kapalin</t>
  </si>
  <si>
    <t>89111200R</t>
  </si>
  <si>
    <t>Osazení celoplastového odlučovače lehkých kapalin dvojstěnného pro obetonování d=2240 mm, výška 1670 mm</t>
  </si>
  <si>
    <t>-770203330</t>
  </si>
  <si>
    <t>89120010R</t>
  </si>
  <si>
    <t>odlučovač lehkých kapalin celoplastový, konstrukce dvojitých stěn s výztuží pro obetonování + vyztužená konstrukce stropu pro zabetonování (bez dodávky betonu) - vlastnoti a ostatní parametry jsou uvedeny v techn.zprávě - dodávka</t>
  </si>
  <si>
    <t>262252665</t>
  </si>
  <si>
    <t>89962010R</t>
  </si>
  <si>
    <t>Obetonování plastové šachty v meziprostoru stěn a betonáž horního víka betonovou směsí dle TZ (sednutí 10 až 40 mm, hustota 2,5 g/cm3, rychlost kladení směsi 0,2m/hod, vibrace 10%)</t>
  </si>
  <si>
    <t>-235812059</t>
  </si>
  <si>
    <t>stěny odlučovače</t>
  </si>
  <si>
    <t>(3,14*1,12*1,12-3,14*0,94*0,94)*1,67</t>
  </si>
  <si>
    <t>stropní deska</t>
  </si>
  <si>
    <t>3,14*1,12*1,12*0,2</t>
  </si>
  <si>
    <t>-3,14*0,49*0,49*0,2</t>
  </si>
  <si>
    <t>0,119</t>
  </si>
  <si>
    <t>89111300R</t>
  </si>
  <si>
    <t>Odlučovač - zapojení, uvedení do provozu</t>
  </si>
  <si>
    <t>-1778248026</t>
  </si>
  <si>
    <t>89111400R</t>
  </si>
  <si>
    <t>Odlučovač - doprava</t>
  </si>
  <si>
    <t>-239462226</t>
  </si>
  <si>
    <t>894411311</t>
  </si>
  <si>
    <t>Osazení železobetonových dílců pro šachty skruží rovných</t>
  </si>
  <si>
    <t>-13062291</t>
  </si>
  <si>
    <t xml:space="preserve">Poznámka k souboru cen:
1. V cenách nejsou započteny náklady na dodání železobetonových dílců; dodání těchto dílců se oceňuje ve specifikaci. </t>
  </si>
  <si>
    <t>odlučovač - vstupní komínek</t>
  </si>
  <si>
    <t>894412411</t>
  </si>
  <si>
    <t>Osazení železobetonových dílců pro šachty skruží přechodových</t>
  </si>
  <si>
    <t>888499226</t>
  </si>
  <si>
    <t>-613972251</t>
  </si>
  <si>
    <t>k pol.894411311</t>
  </si>
  <si>
    <t>-1910273322</t>
  </si>
  <si>
    <t>k pol.894412411</t>
  </si>
  <si>
    <t>-913778616</t>
  </si>
  <si>
    <t>odlučovač</t>
  </si>
  <si>
    <t>-1205366063</t>
  </si>
  <si>
    <t>998276101</t>
  </si>
  <si>
    <t>Přesun hmot pro trubní vedení hloubené z trub z plastických hmot nebo sklolaminátových pro vodovody nebo kanalizace v otevřeném výkopu dopravní vzdálenost do 15 m</t>
  </si>
  <si>
    <t>-386954297</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</si>
  <si>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</si>
  <si>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PSV</t>
  </si>
  <si>
    <t>Práce a dodávky PSV</t>
  </si>
  <si>
    <t>711</t>
  </si>
  <si>
    <t>Izolace proti vodě, vlhkosti a plynům</t>
  </si>
  <si>
    <t>711111001</t>
  </si>
  <si>
    <t>Provedení izolace proti zemní vlhkosti natěradly a tmely za studena na ploše vodorovné V nátěrem penetračním</t>
  </si>
  <si>
    <t>-323262286</t>
  </si>
  <si>
    <t xml:space="preserve">Poznámka k souboru cen:
1. Izolace plochy jednotlivě do 10 m2 se oceňují skladebně cenou příslušné izolace a cenou 711 19-9095 Příplatek za plochu do 10 m2. </t>
  </si>
  <si>
    <t>stropní deska odlučovače - výkres č.6</t>
  </si>
  <si>
    <t>3,14*1,12*1,12-3,14*0,49*0,49</t>
  </si>
  <si>
    <t>3,14*2,24*0,2+3,14*1,2*0,2</t>
  </si>
  <si>
    <t>5,3*0,1+0,125</t>
  </si>
  <si>
    <t>111631500</t>
  </si>
  <si>
    <t>lak asfaltový penetrační (MJ t) bal 9 kg - dodávka, doprava</t>
  </si>
  <si>
    <t>-1872018773</t>
  </si>
  <si>
    <t>pol.711111001</t>
  </si>
  <si>
    <t>6,0*0,0003</t>
  </si>
  <si>
    <t>711141559</t>
  </si>
  <si>
    <t>Provedení izolace proti zemní vlhkosti pásy přitavením NAIP na ploše vodorovné V</t>
  </si>
  <si>
    <t>-1013238</t>
  </si>
  <si>
    <t xml:space="preserve">Poznámka k souboru cen:
1. Izolace plochy jednotlivě do 10 m2 se oceňují skladebně cenou příslušné izolace a cenou 711 19-9097 Příplatek za plochu do 10 m2. </t>
  </si>
  <si>
    <t>dle pol.711111001</t>
  </si>
  <si>
    <t>6,0</t>
  </si>
  <si>
    <t>628311160</t>
  </si>
  <si>
    <t>pás těžký asfaltovaný vložka strojní lepenka - dodávka, doprava</t>
  </si>
  <si>
    <t>-1004535879</t>
  </si>
  <si>
    <t>ztratné 15%</t>
  </si>
  <si>
    <t>pol.711141559</t>
  </si>
  <si>
    <t>6,0*1,15+0,1</t>
  </si>
  <si>
    <t>711491172</t>
  </si>
  <si>
    <t>Provedení izolace proti povrchové a podpovrchové tlakové vodě ostatní na ploše vodorovné V z textilií, vrstvy ochranné</t>
  </si>
  <si>
    <t>-1541567392</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</si>
  <si>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</si>
  <si>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dle pol.711141559</t>
  </si>
  <si>
    <t>693110110</t>
  </si>
  <si>
    <t>geotextilie  340 g/m2 - dodávka, doprava</t>
  </si>
  <si>
    <t>-2139471053</t>
  </si>
  <si>
    <t>ztratné 5%</t>
  </si>
  <si>
    <t>6,0*1,05</t>
  </si>
  <si>
    <t>998711101</t>
  </si>
  <si>
    <t>Přesun hmot pro izolace proti vodě, vlhkosti a plynům stanovený z hmotnosti přesunovaného materiálu vodorovná dopravní vzdálenost do 50 m v objektech výšky do 6 m</t>
  </si>
  <si>
    <t>1291910706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</si>
  <si>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</si>
  <si>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A3 - Parkoviště, chodník, vegetační úpravy - Elektročást - přenos</t>
  </si>
  <si>
    <t>EL_přenos - Elektročást - přenos</t>
  </si>
  <si>
    <t>EL_přenos</t>
  </si>
  <si>
    <t>Elektročást - přenos</t>
  </si>
  <si>
    <t>EL 01</t>
  </si>
  <si>
    <t>Věřejné osvětlení - přenos ze samostatného rozpočtu - viz příloha</t>
  </si>
  <si>
    <t>-489519390</t>
  </si>
  <si>
    <t>A4 - Parkoviště, chodník, vegetační úpravy - VRN + VON</t>
  </si>
  <si>
    <t>VRN - Vedlejší rozpočtové náklady</t>
  </si>
  <si>
    <t>VON - Vedlejší ostatní náklady</t>
  </si>
  <si>
    <t>VRN</t>
  </si>
  <si>
    <t>Vedlejší rozpočtové náklady</t>
  </si>
  <si>
    <t>VRN 01</t>
  </si>
  <si>
    <t>Zařízení staveniště</t>
  </si>
  <si>
    <t>Kč</t>
  </si>
  <si>
    <t>1024</t>
  </si>
  <si>
    <t>-1177181013</t>
  </si>
  <si>
    <t>VON</t>
  </si>
  <si>
    <t>Vedlejší ostatní náklady</t>
  </si>
  <si>
    <t>01</t>
  </si>
  <si>
    <t>Kkompletační činnost dodavatele</t>
  </si>
  <si>
    <t>512</t>
  </si>
  <si>
    <t>142192319</t>
  </si>
  <si>
    <t>02</t>
  </si>
  <si>
    <t>Vytýčení stávajících inženýrských sítí na staveništi a jejich ověření u správců</t>
  </si>
  <si>
    <t>-605460231</t>
  </si>
  <si>
    <t>03</t>
  </si>
  <si>
    <t>Vytyčení základních směrových a výškových bodů stavby</t>
  </si>
  <si>
    <t>441256952</t>
  </si>
  <si>
    <t>04</t>
  </si>
  <si>
    <t>Zaměření skutečného provedení stavby</t>
  </si>
  <si>
    <t>706437157</t>
  </si>
  <si>
    <t>05</t>
  </si>
  <si>
    <t>Geometrický plán</t>
  </si>
  <si>
    <t>466021499</t>
  </si>
  <si>
    <t>06</t>
  </si>
  <si>
    <t>Zpracování dokumentace skutečného provádění stavby</t>
  </si>
  <si>
    <t>-1215653438</t>
  </si>
  <si>
    <t>07</t>
  </si>
  <si>
    <t>Opatření k zajištění bezpečnosti účastníků realizace akce a veřejnosti (zejména zajištění staveniště,osvětlení výkopů, bezpečnostní tabulky)</t>
  </si>
  <si>
    <t>1339025677</t>
  </si>
  <si>
    <t>08</t>
  </si>
  <si>
    <t>Dopravně inženýrská opatření ( DIO )</t>
  </si>
  <si>
    <t>-1083237087</t>
  </si>
  <si>
    <t>09</t>
  </si>
  <si>
    <t>Zkoušky hutnění</t>
  </si>
  <si>
    <t>-12086813</t>
  </si>
  <si>
    <t>Ochrana stromů na staveništi</t>
  </si>
  <si>
    <t>729708851</t>
  </si>
  <si>
    <t xml:space="preserve">Informační tabule s údaji o stavbě </t>
  </si>
  <si>
    <t>1017165481</t>
  </si>
  <si>
    <t>Úklid staveniště a uvedení jejího okolí do původního stavu</t>
  </si>
  <si>
    <t>-1376082737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</si>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</sst>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8" fillId="0" borderId="0" xfId="0" applyFont="1" applyBorder="1" applyAlignment="1" applyProtection="1">
      <alignmen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96"/>
      <c r="AS2" s="396"/>
      <c r="AT2" s="396"/>
      <c r="AU2" s="396"/>
      <c r="AV2" s="396"/>
      <c r="AW2" s="396"/>
      <c r="AX2" s="396"/>
      <c r="AY2" s="396"/>
      <c r="AZ2" s="396"/>
      <c r="BA2" s="396"/>
      <c r="BB2" s="396"/>
      <c r="BC2" s="396"/>
      <c r="BD2" s="396"/>
      <c r="BE2" s="396"/>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61" t="s">
        <v>16</v>
      </c>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29"/>
      <c r="AQ5" s="31"/>
      <c r="BE5" s="359" t="s">
        <v>17</v>
      </c>
      <c r="BS5" s="24" t="s">
        <v>8</v>
      </c>
    </row>
    <row r="6" spans="2:71" ht="36.95" customHeight="1">
      <c r="B6" s="28"/>
      <c r="C6" s="29"/>
      <c r="D6" s="36" t="s">
        <v>18</v>
      </c>
      <c r="E6" s="29"/>
      <c r="F6" s="29"/>
      <c r="G6" s="29"/>
      <c r="H6" s="29"/>
      <c r="I6" s="29"/>
      <c r="J6" s="29"/>
      <c r="K6" s="363" t="s">
        <v>19</v>
      </c>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29"/>
      <c r="AQ6" s="31"/>
      <c r="BE6" s="360"/>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60"/>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60"/>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60"/>
      <c r="BS9" s="24" t="s">
        <v>8</v>
      </c>
    </row>
    <row r="10" spans="2:71" ht="14.45" customHeight="1">
      <c r="B10" s="28"/>
      <c r="C10" s="29"/>
      <c r="D10" s="37"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29</v>
      </c>
      <c r="AL10" s="29"/>
      <c r="AM10" s="29"/>
      <c r="AN10" s="35" t="s">
        <v>30</v>
      </c>
      <c r="AO10" s="29"/>
      <c r="AP10" s="29"/>
      <c r="AQ10" s="31"/>
      <c r="BE10" s="360"/>
      <c r="BS10" s="24" t="s">
        <v>8</v>
      </c>
    </row>
    <row r="11" spans="2:71" ht="18.4" customHeight="1">
      <c r="B11" s="28"/>
      <c r="C11" s="29"/>
      <c r="D11" s="29"/>
      <c r="E11" s="35" t="s">
        <v>31</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32</v>
      </c>
      <c r="AL11" s="29"/>
      <c r="AM11" s="29"/>
      <c r="AN11" s="35" t="s">
        <v>30</v>
      </c>
      <c r="AO11" s="29"/>
      <c r="AP11" s="29"/>
      <c r="AQ11" s="31"/>
      <c r="BE11" s="360"/>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60"/>
      <c r="BS12" s="24" t="s">
        <v>8</v>
      </c>
    </row>
    <row r="13" spans="2:71" ht="14.45" customHeight="1">
      <c r="B13" s="28"/>
      <c r="C13" s="29"/>
      <c r="D13" s="37"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29</v>
      </c>
      <c r="AL13" s="29"/>
      <c r="AM13" s="29"/>
      <c r="AN13" s="39" t="s">
        <v>34</v>
      </c>
      <c r="AO13" s="29"/>
      <c r="AP13" s="29"/>
      <c r="AQ13" s="31"/>
      <c r="BE13" s="360"/>
      <c r="BS13" s="24" t="s">
        <v>8</v>
      </c>
    </row>
    <row r="14" spans="2:71" ht="13.5">
      <c r="B14" s="28"/>
      <c r="C14" s="29"/>
      <c r="D14" s="29"/>
      <c r="E14" s="364" t="s">
        <v>34</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7" t="s">
        <v>32</v>
      </c>
      <c r="AL14" s="29"/>
      <c r="AM14" s="29"/>
      <c r="AN14" s="39" t="s">
        <v>34</v>
      </c>
      <c r="AO14" s="29"/>
      <c r="AP14" s="29"/>
      <c r="AQ14" s="31"/>
      <c r="BE14" s="360"/>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60"/>
      <c r="BS15" s="24" t="s">
        <v>6</v>
      </c>
    </row>
    <row r="16" spans="2:71" ht="14.45" customHeight="1">
      <c r="B16" s="28"/>
      <c r="C16" s="29"/>
      <c r="D16" s="37"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29</v>
      </c>
      <c r="AL16" s="29"/>
      <c r="AM16" s="29"/>
      <c r="AN16" s="35" t="s">
        <v>30</v>
      </c>
      <c r="AO16" s="29"/>
      <c r="AP16" s="29"/>
      <c r="AQ16" s="31"/>
      <c r="BE16" s="360"/>
      <c r="BS16" s="24" t="s">
        <v>6</v>
      </c>
    </row>
    <row r="17" spans="2:71" ht="18.4" customHeight="1">
      <c r="B17" s="28"/>
      <c r="C17" s="29"/>
      <c r="D17" s="29"/>
      <c r="E17" s="35" t="s">
        <v>36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32</v>
      </c>
      <c r="AL17" s="29"/>
      <c r="AM17" s="29"/>
      <c r="AN17" s="35" t="s">
        <v>30</v>
      </c>
      <c r="AO17" s="29"/>
      <c r="AP17" s="29"/>
      <c r="AQ17" s="31"/>
      <c r="BE17" s="360"/>
      <c r="BS17" s="24" t="s">
        <v>37</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60"/>
      <c r="BS18" s="24" t="s">
        <v>8</v>
      </c>
    </row>
    <row r="19" spans="2:71" ht="14.45" customHeight="1">
      <c r="B19" s="28"/>
      <c r="C19" s="29"/>
      <c r="D19" s="37" t="s">
        <v>38</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60"/>
      <c r="BS19" s="24" t="s">
        <v>8</v>
      </c>
    </row>
    <row r="20" spans="2:71" ht="48.75" customHeight="1">
      <c r="B20" s="28"/>
      <c r="C20" s="29"/>
      <c r="D20" s="29"/>
      <c r="E20" s="366" t="s">
        <v>39</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29"/>
      <c r="AP20" s="29"/>
      <c r="AQ20" s="31"/>
      <c r="BE20" s="360"/>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60"/>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60"/>
    </row>
    <row r="23" spans="2:57" s="1" customFormat="1" ht="25.9" customHeight="1">
      <c r="B23" s="41"/>
      <c r="C23" s="42"/>
      <c r="D23" s="43" t="s">
        <v>40</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7">
        <f>ROUND(AG51,2)</f>
        <v>0</v>
      </c>
      <c r="AL23" s="368"/>
      <c r="AM23" s="368"/>
      <c r="AN23" s="368"/>
      <c r="AO23" s="368"/>
      <c r="AP23" s="42"/>
      <c r="AQ23" s="45"/>
      <c r="BE23" s="360"/>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60"/>
    </row>
    <row r="25" spans="2:57" s="1" customFormat="1" ht="13.5">
      <c r="B25" s="41"/>
      <c r="C25" s="42"/>
      <c r="D25" s="42"/>
      <c r="E25" s="42"/>
      <c r="F25" s="42"/>
      <c r="G25" s="42"/>
      <c r="H25" s="42"/>
      <c r="I25" s="42"/>
      <c r="J25" s="42"/>
      <c r="K25" s="42"/>
      <c r="L25" s="369" t="s">
        <v>41</v>
      </c>
      <c r="M25" s="369"/>
      <c r="N25" s="369"/>
      <c r="O25" s="369"/>
      <c r="P25" s="42"/>
      <c r="Q25" s="42"/>
      <c r="R25" s="42"/>
      <c r="S25" s="42"/>
      <c r="T25" s="42"/>
      <c r="U25" s="42"/>
      <c r="V25" s="42"/>
      <c r="W25" s="369" t="s">
        <v>42</v>
      </c>
      <c r="X25" s="369"/>
      <c r="Y25" s="369"/>
      <c r="Z25" s="369"/>
      <c r="AA25" s="369"/>
      <c r="AB25" s="369"/>
      <c r="AC25" s="369"/>
      <c r="AD25" s="369"/>
      <c r="AE25" s="369"/>
      <c r="AF25" s="42"/>
      <c r="AG25" s="42"/>
      <c r="AH25" s="42"/>
      <c r="AI25" s="42"/>
      <c r="AJ25" s="42"/>
      <c r="AK25" s="369" t="s">
        <v>43</v>
      </c>
      <c r="AL25" s="369"/>
      <c r="AM25" s="369"/>
      <c r="AN25" s="369"/>
      <c r="AO25" s="369"/>
      <c r="AP25" s="42"/>
      <c r="AQ25" s="45"/>
      <c r="BE25" s="360"/>
    </row>
    <row r="26" spans="2:57" s="2" customFormat="1" ht="14.45" customHeight="1">
      <c r="B26" s="47"/>
      <c r="C26" s="48"/>
      <c r="D26" s="49" t="s">
        <v>44</v>
      </c>
      <c r="E26" s="48"/>
      <c r="F26" s="49" t="s">
        <v>45</v>
      </c>
      <c r="G26" s="48"/>
      <c r="H26" s="48"/>
      <c r="I26" s="48"/>
      <c r="J26" s="48"/>
      <c r="K26" s="48"/>
      <c r="L26" s="370">
        <v>0.21</v>
      </c>
      <c r="M26" s="371"/>
      <c r="N26" s="371"/>
      <c r="O26" s="371"/>
      <c r="P26" s="48"/>
      <c r="Q26" s="48"/>
      <c r="R26" s="48"/>
      <c r="S26" s="48"/>
      <c r="T26" s="48"/>
      <c r="U26" s="48"/>
      <c r="V26" s="48"/>
      <c r="W26" s="372">
        <f>ROUND(AZ51,2)</f>
        <v>0</v>
      </c>
      <c r="X26" s="371"/>
      <c r="Y26" s="371"/>
      <c r="Z26" s="371"/>
      <c r="AA26" s="371"/>
      <c r="AB26" s="371"/>
      <c r="AC26" s="371"/>
      <c r="AD26" s="371"/>
      <c r="AE26" s="371"/>
      <c r="AF26" s="48"/>
      <c r="AG26" s="48"/>
      <c r="AH26" s="48"/>
      <c r="AI26" s="48"/>
      <c r="AJ26" s="48"/>
      <c r="AK26" s="372">
        <f>ROUND(AV51,2)</f>
        <v>0</v>
      </c>
      <c r="AL26" s="371"/>
      <c r="AM26" s="371"/>
      <c r="AN26" s="371"/>
      <c r="AO26" s="371"/>
      <c r="AP26" s="48"/>
      <c r="AQ26" s="50"/>
      <c r="BE26" s="360"/>
    </row>
    <row r="27" spans="2:57" s="2" customFormat="1" ht="14.45" customHeight="1">
      <c r="B27" s="47"/>
      <c r="C27" s="48"/>
      <c r="D27" s="48"/>
      <c r="E27" s="48"/>
      <c r="F27" s="49" t="s">
        <v>46</v>
      </c>
      <c r="G27" s="48"/>
      <c r="H27" s="48"/>
      <c r="I27" s="48"/>
      <c r="J27" s="48"/>
      <c r="K27" s="48"/>
      <c r="L27" s="370">
        <v>0.15</v>
      </c>
      <c r="M27" s="371"/>
      <c r="N27" s="371"/>
      <c r="O27" s="371"/>
      <c r="P27" s="48"/>
      <c r="Q27" s="48"/>
      <c r="R27" s="48"/>
      <c r="S27" s="48"/>
      <c r="T27" s="48"/>
      <c r="U27" s="48"/>
      <c r="V27" s="48"/>
      <c r="W27" s="372">
        <f>ROUND(BA51,2)</f>
        <v>0</v>
      </c>
      <c r="X27" s="371"/>
      <c r="Y27" s="371"/>
      <c r="Z27" s="371"/>
      <c r="AA27" s="371"/>
      <c r="AB27" s="371"/>
      <c r="AC27" s="371"/>
      <c r="AD27" s="371"/>
      <c r="AE27" s="371"/>
      <c r="AF27" s="48"/>
      <c r="AG27" s="48"/>
      <c r="AH27" s="48"/>
      <c r="AI27" s="48"/>
      <c r="AJ27" s="48"/>
      <c r="AK27" s="372">
        <f>ROUND(AW51,2)</f>
        <v>0</v>
      </c>
      <c r="AL27" s="371"/>
      <c r="AM27" s="371"/>
      <c r="AN27" s="371"/>
      <c r="AO27" s="371"/>
      <c r="AP27" s="48"/>
      <c r="AQ27" s="50"/>
      <c r="BE27" s="360"/>
    </row>
    <row r="28" spans="2:57" s="2" customFormat="1" ht="14.45" customHeight="1" hidden="1">
      <c r="B28" s="47"/>
      <c r="C28" s="48"/>
      <c r="D28" s="48"/>
      <c r="E28" s="48"/>
      <c r="F28" s="49" t="s">
        <v>47</v>
      </c>
      <c r="G28" s="48"/>
      <c r="H28" s="48"/>
      <c r="I28" s="48"/>
      <c r="J28" s="48"/>
      <c r="K28" s="48"/>
      <c r="L28" s="370">
        <v>0.21</v>
      </c>
      <c r="M28" s="371"/>
      <c r="N28" s="371"/>
      <c r="O28" s="371"/>
      <c r="P28" s="48"/>
      <c r="Q28" s="48"/>
      <c r="R28" s="48"/>
      <c r="S28" s="48"/>
      <c r="T28" s="48"/>
      <c r="U28" s="48"/>
      <c r="V28" s="48"/>
      <c r="W28" s="372">
        <f>ROUND(BB51,2)</f>
        <v>0</v>
      </c>
      <c r="X28" s="371"/>
      <c r="Y28" s="371"/>
      <c r="Z28" s="371"/>
      <c r="AA28" s="371"/>
      <c r="AB28" s="371"/>
      <c r="AC28" s="371"/>
      <c r="AD28" s="371"/>
      <c r="AE28" s="371"/>
      <c r="AF28" s="48"/>
      <c r="AG28" s="48"/>
      <c r="AH28" s="48"/>
      <c r="AI28" s="48"/>
      <c r="AJ28" s="48"/>
      <c r="AK28" s="372">
        <v>0</v>
      </c>
      <c r="AL28" s="371"/>
      <c r="AM28" s="371"/>
      <c r="AN28" s="371"/>
      <c r="AO28" s="371"/>
      <c r="AP28" s="48"/>
      <c r="AQ28" s="50"/>
      <c r="BE28" s="360"/>
    </row>
    <row r="29" spans="2:57" s="2" customFormat="1" ht="14.45" customHeight="1" hidden="1">
      <c r="B29" s="47"/>
      <c r="C29" s="48"/>
      <c r="D29" s="48"/>
      <c r="E29" s="48"/>
      <c r="F29" s="49" t="s">
        <v>48</v>
      </c>
      <c r="G29" s="48"/>
      <c r="H29" s="48"/>
      <c r="I29" s="48"/>
      <c r="J29" s="48"/>
      <c r="K29" s="48"/>
      <c r="L29" s="370">
        <v>0.15</v>
      </c>
      <c r="M29" s="371"/>
      <c r="N29" s="371"/>
      <c r="O29" s="371"/>
      <c r="P29" s="48"/>
      <c r="Q29" s="48"/>
      <c r="R29" s="48"/>
      <c r="S29" s="48"/>
      <c r="T29" s="48"/>
      <c r="U29" s="48"/>
      <c r="V29" s="48"/>
      <c r="W29" s="372">
        <f>ROUND(BC51,2)</f>
        <v>0</v>
      </c>
      <c r="X29" s="371"/>
      <c r="Y29" s="371"/>
      <c r="Z29" s="371"/>
      <c r="AA29" s="371"/>
      <c r="AB29" s="371"/>
      <c r="AC29" s="371"/>
      <c r="AD29" s="371"/>
      <c r="AE29" s="371"/>
      <c r="AF29" s="48"/>
      <c r="AG29" s="48"/>
      <c r="AH29" s="48"/>
      <c r="AI29" s="48"/>
      <c r="AJ29" s="48"/>
      <c r="AK29" s="372">
        <v>0</v>
      </c>
      <c r="AL29" s="371"/>
      <c r="AM29" s="371"/>
      <c r="AN29" s="371"/>
      <c r="AO29" s="371"/>
      <c r="AP29" s="48"/>
      <c r="AQ29" s="50"/>
      <c r="BE29" s="360"/>
    </row>
    <row r="30" spans="2:57" s="2" customFormat="1" ht="14.45" customHeight="1" hidden="1">
      <c r="B30" s="47"/>
      <c r="C30" s="48"/>
      <c r="D30" s="48"/>
      <c r="E30" s="48"/>
      <c r="F30" s="49" t="s">
        <v>49</v>
      </c>
      <c r="G30" s="48"/>
      <c r="H30" s="48"/>
      <c r="I30" s="48"/>
      <c r="J30" s="48"/>
      <c r="K30" s="48"/>
      <c r="L30" s="370">
        <v>0</v>
      </c>
      <c r="M30" s="371"/>
      <c r="N30" s="371"/>
      <c r="O30" s="371"/>
      <c r="P30" s="48"/>
      <c r="Q30" s="48"/>
      <c r="R30" s="48"/>
      <c r="S30" s="48"/>
      <c r="T30" s="48"/>
      <c r="U30" s="48"/>
      <c r="V30" s="48"/>
      <c r="W30" s="372">
        <f>ROUND(BD51,2)</f>
        <v>0</v>
      </c>
      <c r="X30" s="371"/>
      <c r="Y30" s="371"/>
      <c r="Z30" s="371"/>
      <c r="AA30" s="371"/>
      <c r="AB30" s="371"/>
      <c r="AC30" s="371"/>
      <c r="AD30" s="371"/>
      <c r="AE30" s="371"/>
      <c r="AF30" s="48"/>
      <c r="AG30" s="48"/>
      <c r="AH30" s="48"/>
      <c r="AI30" s="48"/>
      <c r="AJ30" s="48"/>
      <c r="AK30" s="372">
        <v>0</v>
      </c>
      <c r="AL30" s="371"/>
      <c r="AM30" s="371"/>
      <c r="AN30" s="371"/>
      <c r="AO30" s="371"/>
      <c r="AP30" s="48"/>
      <c r="AQ30" s="50"/>
      <c r="BE30" s="360"/>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60"/>
    </row>
    <row r="32" spans="2:57" s="1" customFormat="1" ht="25.9" customHeight="1">
      <c r="B32" s="41"/>
      <c r="C32" s="51"/>
      <c r="D32" s="52" t="s">
        <v>50</v>
      </c>
      <c r="E32" s="53"/>
      <c r="F32" s="53"/>
      <c r="G32" s="53"/>
      <c r="H32" s="53"/>
      <c r="I32" s="53"/>
      <c r="J32" s="53"/>
      <c r="K32" s="53"/>
      <c r="L32" s="53"/>
      <c r="M32" s="53"/>
      <c r="N32" s="53"/>
      <c r="O32" s="53"/>
      <c r="P32" s="53"/>
      <c r="Q32" s="53"/>
      <c r="R32" s="53"/>
      <c r="S32" s="53"/>
      <c r="T32" s="54" t="s">
        <v>51</v>
      </c>
      <c r="U32" s="53"/>
      <c r="V32" s="53"/>
      <c r="W32" s="53"/>
      <c r="X32" s="373" t="s">
        <v>52</v>
      </c>
      <c r="Y32" s="374"/>
      <c r="Z32" s="374"/>
      <c r="AA32" s="374"/>
      <c r="AB32" s="374"/>
      <c r="AC32" s="53"/>
      <c r="AD32" s="53"/>
      <c r="AE32" s="53"/>
      <c r="AF32" s="53"/>
      <c r="AG32" s="53"/>
      <c r="AH32" s="53"/>
      <c r="AI32" s="53"/>
      <c r="AJ32" s="53"/>
      <c r="AK32" s="375">
        <f>SUM(AK23:AK30)</f>
        <v>0</v>
      </c>
      <c r="AL32" s="374"/>
      <c r="AM32" s="374"/>
      <c r="AN32" s="374"/>
      <c r="AO32" s="376"/>
      <c r="AP32" s="51"/>
      <c r="AQ32" s="55"/>
      <c r="BE32" s="360"/>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53</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TV17-012A</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77" t="str">
        <f>K6</f>
        <v>Parkoviště za kavárnou - II.etapa, Rotava</v>
      </c>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24</v>
      </c>
      <c r="D44" s="63"/>
      <c r="E44" s="63"/>
      <c r="F44" s="63"/>
      <c r="G44" s="63"/>
      <c r="H44" s="63"/>
      <c r="I44" s="63"/>
      <c r="J44" s="63"/>
      <c r="K44" s="63"/>
      <c r="L44" s="72" t="str">
        <f>IF(K8="","",K8)</f>
        <v>Rotava</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79" t="str">
        <f>IF(AN8="","",AN8)</f>
        <v>20. 2. 2017</v>
      </c>
      <c r="AN44" s="379"/>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28</v>
      </c>
      <c r="D46" s="63"/>
      <c r="E46" s="63"/>
      <c r="F46" s="63"/>
      <c r="G46" s="63"/>
      <c r="H46" s="63"/>
      <c r="I46" s="63"/>
      <c r="J46" s="63"/>
      <c r="K46" s="63"/>
      <c r="L46" s="66" t="str">
        <f>IF(E11="","",E11)</f>
        <v>Město Rotava</v>
      </c>
      <c r="M46" s="63"/>
      <c r="N46" s="63"/>
      <c r="O46" s="63"/>
      <c r="P46" s="63"/>
      <c r="Q46" s="63"/>
      <c r="R46" s="63"/>
      <c r="S46" s="63"/>
      <c r="T46" s="63"/>
      <c r="U46" s="63"/>
      <c r="V46" s="63"/>
      <c r="W46" s="63"/>
      <c r="X46" s="63"/>
      <c r="Y46" s="63"/>
      <c r="Z46" s="63"/>
      <c r="AA46" s="63"/>
      <c r="AB46" s="63"/>
      <c r="AC46" s="63"/>
      <c r="AD46" s="63"/>
      <c r="AE46" s="63"/>
      <c r="AF46" s="63"/>
      <c r="AG46" s="63"/>
      <c r="AH46" s="63"/>
      <c r="AI46" s="65" t="s">
        <v>35</v>
      </c>
      <c r="AJ46" s="63"/>
      <c r="AK46" s="63"/>
      <c r="AL46" s="63"/>
      <c r="AM46" s="380" t="str">
        <f>IF(E17="","",E17)</f>
        <v>BPO spol. s r.o.,Lidická 1239,36317 OSTROV</v>
      </c>
      <c r="AN46" s="380"/>
      <c r="AO46" s="380"/>
      <c r="AP46" s="380"/>
      <c r="AQ46" s="63"/>
      <c r="AR46" s="61"/>
      <c r="AS46" s="381" t="s">
        <v>54</v>
      </c>
      <c r="AT46" s="382"/>
      <c r="AU46" s="74"/>
      <c r="AV46" s="74"/>
      <c r="AW46" s="74"/>
      <c r="AX46" s="74"/>
      <c r="AY46" s="74"/>
      <c r="AZ46" s="74"/>
      <c r="BA46" s="74"/>
      <c r="BB46" s="74"/>
      <c r="BC46" s="74"/>
      <c r="BD46" s="75"/>
    </row>
    <row r="47" spans="2:56" s="1" customFormat="1" ht="13.5">
      <c r="B47" s="41"/>
      <c r="C47" s="65" t="s">
        <v>33</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83"/>
      <c r="AT47" s="384"/>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85"/>
      <c r="AT48" s="386"/>
      <c r="AU48" s="42"/>
      <c r="AV48" s="42"/>
      <c r="AW48" s="42"/>
      <c r="AX48" s="42"/>
      <c r="AY48" s="42"/>
      <c r="AZ48" s="42"/>
      <c r="BA48" s="42"/>
      <c r="BB48" s="42"/>
      <c r="BC48" s="42"/>
      <c r="BD48" s="78"/>
    </row>
    <row r="49" spans="2:56" s="1" customFormat="1" ht="29.25" customHeight="1">
      <c r="B49" s="41"/>
      <c r="C49" s="387" t="s">
        <v>55</v>
      </c>
      <c r="D49" s="388"/>
      <c r="E49" s="388"/>
      <c r="F49" s="388"/>
      <c r="G49" s="388"/>
      <c r="H49" s="79"/>
      <c r="I49" s="389" t="s">
        <v>56</v>
      </c>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90" t="s">
        <v>57</v>
      </c>
      <c r="AH49" s="388"/>
      <c r="AI49" s="388"/>
      <c r="AJ49" s="388"/>
      <c r="AK49" s="388"/>
      <c r="AL49" s="388"/>
      <c r="AM49" s="388"/>
      <c r="AN49" s="389" t="s">
        <v>58</v>
      </c>
      <c r="AO49" s="388"/>
      <c r="AP49" s="388"/>
      <c r="AQ49" s="80" t="s">
        <v>59</v>
      </c>
      <c r="AR49" s="61"/>
      <c r="AS49" s="81" t="s">
        <v>60</v>
      </c>
      <c r="AT49" s="82" t="s">
        <v>61</v>
      </c>
      <c r="AU49" s="82" t="s">
        <v>62</v>
      </c>
      <c r="AV49" s="82" t="s">
        <v>63</v>
      </c>
      <c r="AW49" s="82" t="s">
        <v>64</v>
      </c>
      <c r="AX49" s="82" t="s">
        <v>65</v>
      </c>
      <c r="AY49" s="82" t="s">
        <v>66</v>
      </c>
      <c r="AZ49" s="82" t="s">
        <v>67</v>
      </c>
      <c r="BA49" s="82" t="s">
        <v>68</v>
      </c>
      <c r="BB49" s="82" t="s">
        <v>69</v>
      </c>
      <c r="BC49" s="82" t="s">
        <v>70</v>
      </c>
      <c r="BD49" s="83" t="s">
        <v>71</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72</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94">
        <f>ROUND(SUM(AG52:AG55),2)</f>
        <v>0</v>
      </c>
      <c r="AH51" s="394"/>
      <c r="AI51" s="394"/>
      <c r="AJ51" s="394"/>
      <c r="AK51" s="394"/>
      <c r="AL51" s="394"/>
      <c r="AM51" s="394"/>
      <c r="AN51" s="395">
        <f>SUM(AG51,AT51)</f>
        <v>0</v>
      </c>
      <c r="AO51" s="395"/>
      <c r="AP51" s="395"/>
      <c r="AQ51" s="89" t="s">
        <v>30</v>
      </c>
      <c r="AR51" s="71"/>
      <c r="AS51" s="90">
        <f>ROUND(SUM(AS52:AS55),2)</f>
        <v>0</v>
      </c>
      <c r="AT51" s="91">
        <f>ROUND(SUM(AV51:AW51),2)</f>
        <v>0</v>
      </c>
      <c r="AU51" s="92">
        <f>ROUND(SUM(AU52:AU55),5)</f>
        <v>0</v>
      </c>
      <c r="AV51" s="91">
        <f>ROUND(AZ51*L26,2)</f>
        <v>0</v>
      </c>
      <c r="AW51" s="91">
        <f>ROUND(BA51*L27,2)</f>
        <v>0</v>
      </c>
      <c r="AX51" s="91">
        <f>ROUND(BB51*L26,2)</f>
        <v>0</v>
      </c>
      <c r="AY51" s="91">
        <f>ROUND(BC51*L27,2)</f>
        <v>0</v>
      </c>
      <c r="AZ51" s="91">
        <f>ROUND(SUM(AZ52:AZ55),2)</f>
        <v>0</v>
      </c>
      <c r="BA51" s="91">
        <f>ROUND(SUM(BA52:BA55),2)</f>
        <v>0</v>
      </c>
      <c r="BB51" s="91">
        <f>ROUND(SUM(BB52:BB55),2)</f>
        <v>0</v>
      </c>
      <c r="BC51" s="91">
        <f>ROUND(SUM(BC52:BC55),2)</f>
        <v>0</v>
      </c>
      <c r="BD51" s="93">
        <f>ROUND(SUM(BD52:BD55),2)</f>
        <v>0</v>
      </c>
      <c r="BS51" s="94" t="s">
        <v>73</v>
      </c>
      <c r="BT51" s="94" t="s">
        <v>74</v>
      </c>
      <c r="BU51" s="95" t="s">
        <v>75</v>
      </c>
      <c r="BV51" s="94" t="s">
        <v>76</v>
      </c>
      <c r="BW51" s="94" t="s">
        <v>7</v>
      </c>
      <c r="BX51" s="94" t="s">
        <v>77</v>
      </c>
      <c r="CL51" s="94" t="s">
        <v>21</v>
      </c>
    </row>
    <row r="52" spans="1:91" s="5" customFormat="1" ht="37.5" customHeight="1">
      <c r="A52" s="96" t="s">
        <v>78</v>
      </c>
      <c r="B52" s="97"/>
      <c r="C52" s="98"/>
      <c r="D52" s="393" t="s">
        <v>79</v>
      </c>
      <c r="E52" s="393"/>
      <c r="F52" s="393"/>
      <c r="G52" s="393"/>
      <c r="H52" s="393"/>
      <c r="I52" s="99"/>
      <c r="J52" s="393" t="s">
        <v>80</v>
      </c>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1">
        <f>'A1 - Parkoviště, chodník,...'!J27</f>
        <v>0</v>
      </c>
      <c r="AH52" s="392"/>
      <c r="AI52" s="392"/>
      <c r="AJ52" s="392"/>
      <c r="AK52" s="392"/>
      <c r="AL52" s="392"/>
      <c r="AM52" s="392"/>
      <c r="AN52" s="391">
        <f>SUM(AG52,AT52)</f>
        <v>0</v>
      </c>
      <c r="AO52" s="392"/>
      <c r="AP52" s="392"/>
      <c r="AQ52" s="100" t="s">
        <v>81</v>
      </c>
      <c r="AR52" s="101"/>
      <c r="AS52" s="102">
        <v>0</v>
      </c>
      <c r="AT52" s="103">
        <f>ROUND(SUM(AV52:AW52),2)</f>
        <v>0</v>
      </c>
      <c r="AU52" s="104">
        <f>'A1 - Parkoviště, chodník,...'!P88</f>
        <v>0</v>
      </c>
      <c r="AV52" s="103">
        <f>'A1 - Parkoviště, chodník,...'!J30</f>
        <v>0</v>
      </c>
      <c r="AW52" s="103">
        <f>'A1 - Parkoviště, chodník,...'!J31</f>
        <v>0</v>
      </c>
      <c r="AX52" s="103">
        <f>'A1 - Parkoviště, chodník,...'!J32</f>
        <v>0</v>
      </c>
      <c r="AY52" s="103">
        <f>'A1 - Parkoviště, chodník,...'!J33</f>
        <v>0</v>
      </c>
      <c r="AZ52" s="103">
        <f>'A1 - Parkoviště, chodník,...'!F30</f>
        <v>0</v>
      </c>
      <c r="BA52" s="103">
        <f>'A1 - Parkoviště, chodník,...'!F31</f>
        <v>0</v>
      </c>
      <c r="BB52" s="103">
        <f>'A1 - Parkoviště, chodník,...'!F32</f>
        <v>0</v>
      </c>
      <c r="BC52" s="103">
        <f>'A1 - Parkoviště, chodník,...'!F33</f>
        <v>0</v>
      </c>
      <c r="BD52" s="105">
        <f>'A1 - Parkoviště, chodník,...'!F34</f>
        <v>0</v>
      </c>
      <c r="BT52" s="106" t="s">
        <v>82</v>
      </c>
      <c r="BV52" s="106" t="s">
        <v>76</v>
      </c>
      <c r="BW52" s="106" t="s">
        <v>83</v>
      </c>
      <c r="BX52" s="106" t="s">
        <v>7</v>
      </c>
      <c r="CL52" s="106" t="s">
        <v>21</v>
      </c>
      <c r="CM52" s="106" t="s">
        <v>84</v>
      </c>
    </row>
    <row r="53" spans="1:91" s="5" customFormat="1" ht="37.5" customHeight="1">
      <c r="A53" s="96" t="s">
        <v>78</v>
      </c>
      <c r="B53" s="97"/>
      <c r="C53" s="98"/>
      <c r="D53" s="393" t="s">
        <v>85</v>
      </c>
      <c r="E53" s="393"/>
      <c r="F53" s="393"/>
      <c r="G53" s="393"/>
      <c r="H53" s="393"/>
      <c r="I53" s="99"/>
      <c r="J53" s="393" t="s">
        <v>86</v>
      </c>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1">
        <f>'A2 - Parkoviště, chodník,...'!J27</f>
        <v>0</v>
      </c>
      <c r="AH53" s="392"/>
      <c r="AI53" s="392"/>
      <c r="AJ53" s="392"/>
      <c r="AK53" s="392"/>
      <c r="AL53" s="392"/>
      <c r="AM53" s="392"/>
      <c r="AN53" s="391">
        <f>SUM(AG53,AT53)</f>
        <v>0</v>
      </c>
      <c r="AO53" s="392"/>
      <c r="AP53" s="392"/>
      <c r="AQ53" s="100" t="s">
        <v>81</v>
      </c>
      <c r="AR53" s="101"/>
      <c r="AS53" s="102">
        <v>0</v>
      </c>
      <c r="AT53" s="103">
        <f>ROUND(SUM(AV53:AW53),2)</f>
        <v>0</v>
      </c>
      <c r="AU53" s="104">
        <f>'A2 - Parkoviště, chodník,...'!P86</f>
        <v>0</v>
      </c>
      <c r="AV53" s="103">
        <f>'A2 - Parkoviště, chodník,...'!J30</f>
        <v>0</v>
      </c>
      <c r="AW53" s="103">
        <f>'A2 - Parkoviště, chodník,...'!J31</f>
        <v>0</v>
      </c>
      <c r="AX53" s="103">
        <f>'A2 - Parkoviště, chodník,...'!J32</f>
        <v>0</v>
      </c>
      <c r="AY53" s="103">
        <f>'A2 - Parkoviště, chodník,...'!J33</f>
        <v>0</v>
      </c>
      <c r="AZ53" s="103">
        <f>'A2 - Parkoviště, chodník,...'!F30</f>
        <v>0</v>
      </c>
      <c r="BA53" s="103">
        <f>'A2 - Parkoviště, chodník,...'!F31</f>
        <v>0</v>
      </c>
      <c r="BB53" s="103">
        <f>'A2 - Parkoviště, chodník,...'!F32</f>
        <v>0</v>
      </c>
      <c r="BC53" s="103">
        <f>'A2 - Parkoviště, chodník,...'!F33</f>
        <v>0</v>
      </c>
      <c r="BD53" s="105">
        <f>'A2 - Parkoviště, chodník,...'!F34</f>
        <v>0</v>
      </c>
      <c r="BT53" s="106" t="s">
        <v>82</v>
      </c>
      <c r="BV53" s="106" t="s">
        <v>76</v>
      </c>
      <c r="BW53" s="106" t="s">
        <v>87</v>
      </c>
      <c r="BX53" s="106" t="s">
        <v>7</v>
      </c>
      <c r="CL53" s="106" t="s">
        <v>21</v>
      </c>
      <c r="CM53" s="106" t="s">
        <v>84</v>
      </c>
    </row>
    <row r="54" spans="1:91" s="5" customFormat="1" ht="37.5" customHeight="1">
      <c r="A54" s="96" t="s">
        <v>78</v>
      </c>
      <c r="B54" s="97"/>
      <c r="C54" s="98"/>
      <c r="D54" s="393" t="s">
        <v>88</v>
      </c>
      <c r="E54" s="393"/>
      <c r="F54" s="393"/>
      <c r="G54" s="393"/>
      <c r="H54" s="393"/>
      <c r="I54" s="99"/>
      <c r="J54" s="393" t="s">
        <v>89</v>
      </c>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1">
        <f>'A3 - Parkoviště, chodník,...'!J27</f>
        <v>0</v>
      </c>
      <c r="AH54" s="392"/>
      <c r="AI54" s="392"/>
      <c r="AJ54" s="392"/>
      <c r="AK54" s="392"/>
      <c r="AL54" s="392"/>
      <c r="AM54" s="392"/>
      <c r="AN54" s="391">
        <f>SUM(AG54,AT54)</f>
        <v>0</v>
      </c>
      <c r="AO54" s="392"/>
      <c r="AP54" s="392"/>
      <c r="AQ54" s="100" t="s">
        <v>81</v>
      </c>
      <c r="AR54" s="101"/>
      <c r="AS54" s="102">
        <v>0</v>
      </c>
      <c r="AT54" s="103">
        <f>ROUND(SUM(AV54:AW54),2)</f>
        <v>0</v>
      </c>
      <c r="AU54" s="104">
        <f>'A3 - Parkoviště, chodník,...'!P77</f>
        <v>0</v>
      </c>
      <c r="AV54" s="103">
        <f>'A3 - Parkoviště, chodník,...'!J30</f>
        <v>0</v>
      </c>
      <c r="AW54" s="103">
        <f>'A3 - Parkoviště, chodník,...'!J31</f>
        <v>0</v>
      </c>
      <c r="AX54" s="103">
        <f>'A3 - Parkoviště, chodník,...'!J32</f>
        <v>0</v>
      </c>
      <c r="AY54" s="103">
        <f>'A3 - Parkoviště, chodník,...'!J33</f>
        <v>0</v>
      </c>
      <c r="AZ54" s="103">
        <f>'A3 - Parkoviště, chodník,...'!F30</f>
        <v>0</v>
      </c>
      <c r="BA54" s="103">
        <f>'A3 - Parkoviště, chodník,...'!F31</f>
        <v>0</v>
      </c>
      <c r="BB54" s="103">
        <f>'A3 - Parkoviště, chodník,...'!F32</f>
        <v>0</v>
      </c>
      <c r="BC54" s="103">
        <f>'A3 - Parkoviště, chodník,...'!F33</f>
        <v>0</v>
      </c>
      <c r="BD54" s="105">
        <f>'A3 - Parkoviště, chodník,...'!F34</f>
        <v>0</v>
      </c>
      <c r="BT54" s="106" t="s">
        <v>82</v>
      </c>
      <c r="BV54" s="106" t="s">
        <v>76</v>
      </c>
      <c r="BW54" s="106" t="s">
        <v>90</v>
      </c>
      <c r="BX54" s="106" t="s">
        <v>7</v>
      </c>
      <c r="CL54" s="106" t="s">
        <v>21</v>
      </c>
      <c r="CM54" s="106" t="s">
        <v>84</v>
      </c>
    </row>
    <row r="55" spans="1:91" s="5" customFormat="1" ht="37.5" customHeight="1">
      <c r="A55" s="96" t="s">
        <v>78</v>
      </c>
      <c r="B55" s="97"/>
      <c r="C55" s="98"/>
      <c r="D55" s="393" t="s">
        <v>91</v>
      </c>
      <c r="E55" s="393"/>
      <c r="F55" s="393"/>
      <c r="G55" s="393"/>
      <c r="H55" s="393"/>
      <c r="I55" s="99"/>
      <c r="J55" s="393" t="s">
        <v>92</v>
      </c>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1">
        <f>'A4 - Parkoviště, chodník,...'!J27</f>
        <v>0</v>
      </c>
      <c r="AH55" s="392"/>
      <c r="AI55" s="392"/>
      <c r="AJ55" s="392"/>
      <c r="AK55" s="392"/>
      <c r="AL55" s="392"/>
      <c r="AM55" s="392"/>
      <c r="AN55" s="391">
        <f>SUM(AG55,AT55)</f>
        <v>0</v>
      </c>
      <c r="AO55" s="392"/>
      <c r="AP55" s="392"/>
      <c r="AQ55" s="100" t="s">
        <v>81</v>
      </c>
      <c r="AR55" s="101"/>
      <c r="AS55" s="107">
        <v>0</v>
      </c>
      <c r="AT55" s="108">
        <f>ROUND(SUM(AV55:AW55),2)</f>
        <v>0</v>
      </c>
      <c r="AU55" s="109">
        <f>'A4 - Parkoviště, chodník,...'!P78</f>
        <v>0</v>
      </c>
      <c r="AV55" s="108">
        <f>'A4 - Parkoviště, chodník,...'!J30</f>
        <v>0</v>
      </c>
      <c r="AW55" s="108">
        <f>'A4 - Parkoviště, chodník,...'!J31</f>
        <v>0</v>
      </c>
      <c r="AX55" s="108">
        <f>'A4 - Parkoviště, chodník,...'!J32</f>
        <v>0</v>
      </c>
      <c r="AY55" s="108">
        <f>'A4 - Parkoviště, chodník,...'!J33</f>
        <v>0</v>
      </c>
      <c r="AZ55" s="108">
        <f>'A4 - Parkoviště, chodník,...'!F30</f>
        <v>0</v>
      </c>
      <c r="BA55" s="108">
        <f>'A4 - Parkoviště, chodník,...'!F31</f>
        <v>0</v>
      </c>
      <c r="BB55" s="108">
        <f>'A4 - Parkoviště, chodník,...'!F32</f>
        <v>0</v>
      </c>
      <c r="BC55" s="108">
        <f>'A4 - Parkoviště, chodník,...'!F33</f>
        <v>0</v>
      </c>
      <c r="BD55" s="110">
        <f>'A4 - Parkoviště, chodník,...'!F34</f>
        <v>0</v>
      </c>
      <c r="BT55" s="106" t="s">
        <v>82</v>
      </c>
      <c r="BV55" s="106" t="s">
        <v>76</v>
      </c>
      <c r="BW55" s="106" t="s">
        <v>93</v>
      </c>
      <c r="BX55" s="106" t="s">
        <v>7</v>
      </c>
      <c r="CL55" s="106" t="s">
        <v>21</v>
      </c>
      <c r="CM55" s="106" t="s">
        <v>84</v>
      </c>
    </row>
    <row r="56" spans="2:44" s="1" customFormat="1" ht="30" customHeight="1">
      <c r="B56" s="41"/>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1"/>
    </row>
    <row r="57" spans="2:44" s="1" customFormat="1" ht="6.95" customHeigh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61"/>
    </row>
  </sheetData>
  <sheetProtection password="CC35" sheet="1" objects="1" scenarios="1" formatCells="0"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A1 - Parkoviště, chodník,...'!C2" display="/"/>
    <hyperlink ref="A53" location="'A2 - Parkoviště, chodník,...'!C2" display="/"/>
    <hyperlink ref="A54" location="'A3 - Parkoviště, chodník,...'!C2" display="/"/>
    <hyperlink ref="A55" location="'A4 - Parkoviště, chodník,...'!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94</v>
      </c>
      <c r="G1" s="404" t="s">
        <v>95</v>
      </c>
      <c r="H1" s="404"/>
      <c r="I1" s="115"/>
      <c r="J1" s="114" t="s">
        <v>96</v>
      </c>
      <c r="K1" s="113" t="s">
        <v>97</v>
      </c>
      <c r="L1" s="114" t="s">
        <v>98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83</v>
      </c>
    </row>
    <row r="3" spans="2:46" ht="6.95" customHeight="1">
      <c r="B3" s="25"/>
      <c r="C3" s="26"/>
      <c r="D3" s="26"/>
      <c r="E3" s="26"/>
      <c r="F3" s="26"/>
      <c r="G3" s="26"/>
      <c r="H3" s="26"/>
      <c r="I3" s="116"/>
      <c r="J3" s="26"/>
      <c r="K3" s="27"/>
      <c r="AT3" s="24" t="s">
        <v>84</v>
      </c>
    </row>
    <row r="4" spans="2:46" ht="36.95" customHeight="1">
      <c r="B4" s="28"/>
      <c r="C4" s="29"/>
      <c r="D4" s="30" t="s">
        <v>99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397" t="str">
        <f>'Rekapitulace stavby'!K6</f>
        <v>Parkoviště za kavárnou - II.etapa, Rotava</v>
      </c>
      <c r="F7" s="398"/>
      <c r="G7" s="398"/>
      <c r="H7" s="398"/>
      <c r="I7" s="117"/>
      <c r="J7" s="29"/>
      <c r="K7" s="31"/>
    </row>
    <row r="8" spans="2:11" s="1" customFormat="1" ht="13.5">
      <c r="B8" s="41"/>
      <c r="C8" s="42"/>
      <c r="D8" s="37" t="s">
        <v>100</v>
      </c>
      <c r="E8" s="42"/>
      <c r="F8" s="42"/>
      <c r="G8" s="42"/>
      <c r="H8" s="42"/>
      <c r="I8" s="118"/>
      <c r="J8" s="42"/>
      <c r="K8" s="45"/>
    </row>
    <row r="9" spans="2:11" s="1" customFormat="1" ht="36.95" customHeight="1">
      <c r="B9" s="41"/>
      <c r="C9" s="42"/>
      <c r="D9" s="42"/>
      <c r="E9" s="399" t="s">
        <v>101</v>
      </c>
      <c r="F9" s="400"/>
      <c r="G9" s="400"/>
      <c r="H9" s="400"/>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20. 2. 2017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30</v>
      </c>
      <c r="K14" s="45"/>
    </row>
    <row r="15" spans="2:11" s="1" customFormat="1" ht="18" customHeight="1">
      <c r="B15" s="41"/>
      <c r="C15" s="42"/>
      <c r="D15" s="42"/>
      <c r="E15" s="35" t="s">
        <v>31</v>
      </c>
      <c r="F15" s="42"/>
      <c r="G15" s="42"/>
      <c r="H15" s="42"/>
      <c r="I15" s="119" t="s">
        <v>32</v>
      </c>
      <c r="J15" s="35" t="s">
        <v>30</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30</v>
      </c>
      <c r="K20" s="45"/>
    </row>
    <row r="21" spans="2:11" s="1" customFormat="1" ht="18" customHeight="1">
      <c r="B21" s="41"/>
      <c r="C21" s="42"/>
      <c r="D21" s="42"/>
      <c r="E21" s="35" t="s">
        <v>36</v>
      </c>
      <c r="F21" s="42"/>
      <c r="G21" s="42"/>
      <c r="H21" s="42"/>
      <c r="I21" s="119" t="s">
        <v>32</v>
      </c>
      <c r="J21" s="35" t="s">
        <v>30</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38</v>
      </c>
      <c r="E23" s="42"/>
      <c r="F23" s="42"/>
      <c r="G23" s="42"/>
      <c r="H23" s="42"/>
      <c r="I23" s="118"/>
      <c r="J23" s="42"/>
      <c r="K23" s="45"/>
    </row>
    <row r="24" spans="2:11" s="6" customFormat="1" ht="22.5" customHeight="1">
      <c r="B24" s="121"/>
      <c r="C24" s="122"/>
      <c r="D24" s="122"/>
      <c r="E24" s="366" t="s">
        <v>30</v>
      </c>
      <c r="F24" s="366"/>
      <c r="G24" s="366"/>
      <c r="H24" s="36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40</v>
      </c>
      <c r="E27" s="42"/>
      <c r="F27" s="42"/>
      <c r="G27" s="42"/>
      <c r="H27" s="42"/>
      <c r="I27" s="118"/>
      <c r="J27" s="128">
        <f>ROUND(J88,2)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42</v>
      </c>
      <c r="G29" s="42"/>
      <c r="H29" s="42"/>
      <c r="I29" s="129" t="s">
        <v>41</v>
      </c>
      <c r="J29" s="46" t="s">
        <v>43</v>
      </c>
      <c r="K29" s="45"/>
    </row>
    <row r="30" spans="2:11" s="1" customFormat="1" ht="14.45" customHeight="1">
      <c r="B30" s="41"/>
      <c r="C30" s="42"/>
      <c r="D30" s="49" t="s">
        <v>44</v>
      </c>
      <c r="E30" s="49" t="s">
        <v>45</v>
      </c>
      <c r="F30" s="130">
        <f>ROUND(SUM(BE88:BE567),2)</f>
        <v>0</v>
      </c>
      <c r="G30" s="42"/>
      <c r="H30" s="42"/>
      <c r="I30" s="131">
        <v>0.21</v>
      </c>
      <c r="J30" s="130">
        <f>ROUND(ROUND((SUM(BE88:BE567)),2)*I30,2)</f>
        <v>0</v>
      </c>
      <c r="K30" s="45"/>
    </row>
    <row r="31" spans="2:11" s="1" customFormat="1" ht="14.45" customHeight="1">
      <c r="B31" s="41"/>
      <c r="C31" s="42"/>
      <c r="D31" s="42"/>
      <c r="E31" s="49" t="s">
        <v>46</v>
      </c>
      <c r="F31" s="130">
        <f>ROUND(SUM(BF88:BF567),2)</f>
        <v>0</v>
      </c>
      <c r="G31" s="42"/>
      <c r="H31" s="42"/>
      <c r="I31" s="131">
        <v>0.15</v>
      </c>
      <c r="J31" s="130">
        <f>ROUND(ROUND((SUM(BF88:BF567)),2)*I31,2)</f>
        <v>0</v>
      </c>
      <c r="K31" s="45"/>
    </row>
    <row r="32" spans="2:11" s="1" customFormat="1" ht="14.45" customHeight="1" hidden="1">
      <c r="B32" s="41"/>
      <c r="C32" s="42"/>
      <c r="D32" s="42"/>
      <c r="E32" s="49" t="s">
        <v>47</v>
      </c>
      <c r="F32" s="130">
        <f>ROUND(SUM(BG88:BG567),2)</f>
        <v>0</v>
      </c>
      <c r="G32" s="42"/>
      <c r="H32" s="42"/>
      <c r="I32" s="131">
        <v>0.21</v>
      </c>
      <c r="J32" s="130">
        <v>0</v>
      </c>
      <c r="K32" s="45"/>
    </row>
    <row r="33" spans="2:11" s="1" customFormat="1" ht="14.45" customHeight="1" hidden="1">
      <c r="B33" s="41"/>
      <c r="C33" s="42"/>
      <c r="D33" s="42"/>
      <c r="E33" s="49" t="s">
        <v>48</v>
      </c>
      <c r="F33" s="130">
        <f>ROUND(SUM(BH88:BH567),2)</f>
        <v>0</v>
      </c>
      <c r="G33" s="42"/>
      <c r="H33" s="42"/>
      <c r="I33" s="131">
        <v>0.15</v>
      </c>
      <c r="J33" s="130">
        <v>0</v>
      </c>
      <c r="K33" s="45"/>
    </row>
    <row r="34" spans="2:11" s="1" customFormat="1" ht="14.45" customHeight="1" hidden="1">
      <c r="B34" s="41"/>
      <c r="C34" s="42"/>
      <c r="D34" s="42"/>
      <c r="E34" s="49" t="s">
        <v>49</v>
      </c>
      <c r="F34" s="130">
        <f>ROUND(SUM(BI88:BI567),2)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50</v>
      </c>
      <c r="E36" s="79"/>
      <c r="F36" s="79"/>
      <c r="G36" s="134" t="s">
        <v>51</v>
      </c>
      <c r="H36" s="135" t="s">
        <v>52</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397" t="str">
        <f>E7</f>
        <v>Parkoviště za kavárnou - II.etapa, Rotava</v>
      </c>
      <c r="F45" s="398"/>
      <c r="G45" s="398"/>
      <c r="H45" s="398"/>
      <c r="I45" s="118"/>
      <c r="J45" s="42"/>
      <c r="K45" s="45"/>
    </row>
    <row r="46" spans="2:11" s="1" customFormat="1" ht="14.45" customHeight="1">
      <c r="B46" s="41"/>
      <c r="C46" s="37" t="s">
        <v>100</v>
      </c>
      <c r="D46" s="42"/>
      <c r="E46" s="42"/>
      <c r="F46" s="42"/>
      <c r="G46" s="42"/>
      <c r="H46" s="42"/>
      <c r="I46" s="118"/>
      <c r="J46" s="42"/>
      <c r="K46" s="45"/>
    </row>
    <row r="47" spans="2:11" s="1" customFormat="1" ht="23.25" customHeight="1">
      <c r="B47" s="41"/>
      <c r="C47" s="42"/>
      <c r="D47" s="42"/>
      <c r="E47" s="399" t="str">
        <f>E9</f>
        <v>A1 - Parkoviště, chodník, vegetační úpravy - Dopravní část</v>
      </c>
      <c r="F47" s="400"/>
      <c r="G47" s="400"/>
      <c r="H47" s="400"/>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Rotava</v>
      </c>
      <c r="G49" s="42"/>
      <c r="H49" s="42"/>
      <c r="I49" s="119" t="s">
        <v>26</v>
      </c>
      <c r="J49" s="120" t="str">
        <f>IF(J12="","",J12)</f>
        <v>20. 2. 2017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Město Rotava</v>
      </c>
      <c r="G51" s="42"/>
      <c r="H51" s="42"/>
      <c r="I51" s="119" t="s">
        <v>35</v>
      </c>
      <c r="J51" s="35" t="str">
        <f>E21</f>
        <v>BPO spol. s r.o.,Lidická 1239,36317 OSTROV</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103</v>
      </c>
      <c r="D54" s="132"/>
      <c r="E54" s="132"/>
      <c r="F54" s="132"/>
      <c r="G54" s="132"/>
      <c r="H54" s="132"/>
      <c r="I54" s="145"/>
      <c r="J54" s="146" t="s">
        <v>104</v>
      </c>
      <c r="K54" s="147"/>
    </row>
    <row r="55" spans="2:11" s="1" customFormat="1" ht="10.35" customHeight="1">
      <c r="B55" s="41"/>
      <c r="C55" s="42"/>
      <c r="D55" s="42"/>
      <c r="E55" s="42"/>
      <c r="F55" s="42"/>
      <c r="G55" s="42"/>
      <c r="H55" s="42"/>
      <c r="I55" s="118"/>
      <c r="J55" s="42"/>
      <c r="K55" s="45"/>
    </row>
    <row r="56" spans="2:47" s="1" customFormat="1" ht="29.25" customHeight="1">
      <c r="B56" s="41"/>
      <c r="C56" s="148" t="s">
        <v>105</v>
      </c>
      <c r="D56" s="42"/>
      <c r="E56" s="42"/>
      <c r="F56" s="42"/>
      <c r="G56" s="42"/>
      <c r="H56" s="42"/>
      <c r="I56" s="118"/>
      <c r="J56" s="128">
        <f>J88</f>
        <v>0</v>
      </c>
      <c r="K56" s="45"/>
      <c r="AU56" s="24" t="s">
        <v>106</v>
      </c>
    </row>
    <row r="57" spans="2:11" s="7" customFormat="1" ht="24.95" customHeight="1">
      <c r="B57" s="149"/>
      <c r="C57" s="150"/>
      <c r="D57" s="151" t="s">
        <v>107</v>
      </c>
      <c r="E57" s="152"/>
      <c r="F57" s="152"/>
      <c r="G57" s="152"/>
      <c r="H57" s="152"/>
      <c r="I57" s="153"/>
      <c r="J57" s="154">
        <f>J89</f>
        <v>0</v>
      </c>
      <c r="K57" s="155"/>
    </row>
    <row r="58" spans="2:11" s="8" customFormat="1" ht="19.9" customHeight="1">
      <c r="B58" s="156"/>
      <c r="C58" s="157"/>
      <c r="D58" s="158" t="s">
        <v>108</v>
      </c>
      <c r="E58" s="159"/>
      <c r="F58" s="159"/>
      <c r="G58" s="159"/>
      <c r="H58" s="159"/>
      <c r="I58" s="160"/>
      <c r="J58" s="161">
        <f>J90</f>
        <v>0</v>
      </c>
      <c r="K58" s="162"/>
    </row>
    <row r="59" spans="2:11" s="8" customFormat="1" ht="19.9" customHeight="1">
      <c r="B59" s="156"/>
      <c r="C59" s="157"/>
      <c r="D59" s="158" t="s">
        <v>109</v>
      </c>
      <c r="E59" s="159"/>
      <c r="F59" s="159"/>
      <c r="G59" s="159"/>
      <c r="H59" s="159"/>
      <c r="I59" s="160"/>
      <c r="J59" s="161">
        <f>J255</f>
        <v>0</v>
      </c>
      <c r="K59" s="162"/>
    </row>
    <row r="60" spans="2:11" s="8" customFormat="1" ht="19.9" customHeight="1">
      <c r="B60" s="156"/>
      <c r="C60" s="157"/>
      <c r="D60" s="158" t="s">
        <v>110</v>
      </c>
      <c r="E60" s="159"/>
      <c r="F60" s="159"/>
      <c r="G60" s="159"/>
      <c r="H60" s="159"/>
      <c r="I60" s="160"/>
      <c r="J60" s="161">
        <f>J308</f>
        <v>0</v>
      </c>
      <c r="K60" s="162"/>
    </row>
    <row r="61" spans="2:11" s="8" customFormat="1" ht="19.9" customHeight="1">
      <c r="B61" s="156"/>
      <c r="C61" s="157"/>
      <c r="D61" s="158" t="s">
        <v>111</v>
      </c>
      <c r="E61" s="159"/>
      <c r="F61" s="159"/>
      <c r="G61" s="159"/>
      <c r="H61" s="159"/>
      <c r="I61" s="160"/>
      <c r="J61" s="161">
        <f>J317</f>
        <v>0</v>
      </c>
      <c r="K61" s="162"/>
    </row>
    <row r="62" spans="2:11" s="8" customFormat="1" ht="19.9" customHeight="1">
      <c r="B62" s="156"/>
      <c r="C62" s="157"/>
      <c r="D62" s="158" t="s">
        <v>112</v>
      </c>
      <c r="E62" s="159"/>
      <c r="F62" s="159"/>
      <c r="G62" s="159"/>
      <c r="H62" s="159"/>
      <c r="I62" s="160"/>
      <c r="J62" s="161">
        <f>J331</f>
        <v>0</v>
      </c>
      <c r="K62" s="162"/>
    </row>
    <row r="63" spans="2:11" s="8" customFormat="1" ht="19.9" customHeight="1">
      <c r="B63" s="156"/>
      <c r="C63" s="157"/>
      <c r="D63" s="158" t="s">
        <v>113</v>
      </c>
      <c r="E63" s="159"/>
      <c r="F63" s="159"/>
      <c r="G63" s="159"/>
      <c r="H63" s="159"/>
      <c r="I63" s="160"/>
      <c r="J63" s="161">
        <f>J346</f>
        <v>0</v>
      </c>
      <c r="K63" s="162"/>
    </row>
    <row r="64" spans="2:11" s="8" customFormat="1" ht="19.9" customHeight="1">
      <c r="B64" s="156"/>
      <c r="C64" s="157"/>
      <c r="D64" s="158" t="s">
        <v>114</v>
      </c>
      <c r="E64" s="159"/>
      <c r="F64" s="159"/>
      <c r="G64" s="159"/>
      <c r="H64" s="159"/>
      <c r="I64" s="160"/>
      <c r="J64" s="161">
        <f>J362</f>
        <v>0</v>
      </c>
      <c r="K64" s="162"/>
    </row>
    <row r="65" spans="2:11" s="8" customFormat="1" ht="19.9" customHeight="1">
      <c r="B65" s="156"/>
      <c r="C65" s="157"/>
      <c r="D65" s="158" t="s">
        <v>115</v>
      </c>
      <c r="E65" s="159"/>
      <c r="F65" s="159"/>
      <c r="G65" s="159"/>
      <c r="H65" s="159"/>
      <c r="I65" s="160"/>
      <c r="J65" s="161">
        <f>J392</f>
        <v>0</v>
      </c>
      <c r="K65" s="162"/>
    </row>
    <row r="66" spans="2:11" s="8" customFormat="1" ht="19.9" customHeight="1">
      <c r="B66" s="156"/>
      <c r="C66" s="157"/>
      <c r="D66" s="158" t="s">
        <v>116</v>
      </c>
      <c r="E66" s="159"/>
      <c r="F66" s="159"/>
      <c r="G66" s="159"/>
      <c r="H66" s="159"/>
      <c r="I66" s="160"/>
      <c r="J66" s="161">
        <f>J501</f>
        <v>0</v>
      </c>
      <c r="K66" s="162"/>
    </row>
    <row r="67" spans="2:11" s="8" customFormat="1" ht="19.9" customHeight="1">
      <c r="B67" s="156"/>
      <c r="C67" s="157"/>
      <c r="D67" s="158" t="s">
        <v>117</v>
      </c>
      <c r="E67" s="159"/>
      <c r="F67" s="159"/>
      <c r="G67" s="159"/>
      <c r="H67" s="159"/>
      <c r="I67" s="160"/>
      <c r="J67" s="161">
        <f>J511</f>
        <v>0</v>
      </c>
      <c r="K67" s="162"/>
    </row>
    <row r="68" spans="2:11" s="8" customFormat="1" ht="19.9" customHeight="1">
      <c r="B68" s="156"/>
      <c r="C68" s="157"/>
      <c r="D68" s="158" t="s">
        <v>118</v>
      </c>
      <c r="E68" s="159"/>
      <c r="F68" s="159"/>
      <c r="G68" s="159"/>
      <c r="H68" s="159"/>
      <c r="I68" s="160"/>
      <c r="J68" s="161">
        <f>J565</f>
        <v>0</v>
      </c>
      <c r="K68" s="162"/>
    </row>
    <row r="69" spans="2:11" s="1" customFormat="1" ht="21.75" customHeight="1">
      <c r="B69" s="41"/>
      <c r="C69" s="42"/>
      <c r="D69" s="42"/>
      <c r="E69" s="42"/>
      <c r="F69" s="42"/>
      <c r="G69" s="42"/>
      <c r="H69" s="42"/>
      <c r="I69" s="118"/>
      <c r="J69" s="42"/>
      <c r="K69" s="45"/>
    </row>
    <row r="70" spans="2:11" s="1" customFormat="1" ht="6.95" customHeight="1">
      <c r="B70" s="56"/>
      <c r="C70" s="57"/>
      <c r="D70" s="57"/>
      <c r="E70" s="57"/>
      <c r="F70" s="57"/>
      <c r="G70" s="57"/>
      <c r="H70" s="57"/>
      <c r="I70" s="139"/>
      <c r="J70" s="57"/>
      <c r="K70" s="58"/>
    </row>
    <row r="74" spans="2:12" s="1" customFormat="1" ht="6.95" customHeight="1">
      <c r="B74" s="59"/>
      <c r="C74" s="60"/>
      <c r="D74" s="60"/>
      <c r="E74" s="60"/>
      <c r="F74" s="60"/>
      <c r="G74" s="60"/>
      <c r="H74" s="60"/>
      <c r="I74" s="142"/>
      <c r="J74" s="60"/>
      <c r="K74" s="60"/>
      <c r="L74" s="61"/>
    </row>
    <row r="75" spans="2:12" s="1" customFormat="1" ht="36.95" customHeight="1">
      <c r="B75" s="41"/>
      <c r="C75" s="62" t="s">
        <v>119</v>
      </c>
      <c r="D75" s="63"/>
      <c r="E75" s="63"/>
      <c r="F75" s="63"/>
      <c r="G75" s="63"/>
      <c r="H75" s="63"/>
      <c r="I75" s="163"/>
      <c r="J75" s="63"/>
      <c r="K75" s="63"/>
      <c r="L75" s="61"/>
    </row>
    <row r="76" spans="2:12" s="1" customFormat="1" ht="6.95" customHeight="1">
      <c r="B76" s="41"/>
      <c r="C76" s="63"/>
      <c r="D76" s="63"/>
      <c r="E76" s="63"/>
      <c r="F76" s="63"/>
      <c r="G76" s="63"/>
      <c r="H76" s="63"/>
      <c r="I76" s="163"/>
      <c r="J76" s="63"/>
      <c r="K76" s="63"/>
      <c r="L76" s="61"/>
    </row>
    <row r="77" spans="2:12" s="1" customFormat="1" ht="14.45" customHeight="1">
      <c r="B77" s="41"/>
      <c r="C77" s="65" t="s">
        <v>18</v>
      </c>
      <c r="D77" s="63"/>
      <c r="E77" s="63"/>
      <c r="F77" s="63"/>
      <c r="G77" s="63"/>
      <c r="H77" s="63"/>
      <c r="I77" s="163"/>
      <c r="J77" s="63"/>
      <c r="K77" s="63"/>
      <c r="L77" s="61"/>
    </row>
    <row r="78" spans="2:12" s="1" customFormat="1" ht="22.5" customHeight="1">
      <c r="B78" s="41"/>
      <c r="C78" s="63"/>
      <c r="D78" s="63"/>
      <c r="E78" s="401" t="str">
        <f>E7</f>
        <v>Parkoviště za kavárnou - II.etapa, Rotava</v>
      </c>
      <c r="F78" s="402"/>
      <c r="G78" s="402"/>
      <c r="H78" s="402"/>
      <c r="I78" s="163"/>
      <c r="J78" s="63"/>
      <c r="K78" s="63"/>
      <c r="L78" s="61"/>
    </row>
    <row r="79" spans="2:12" s="1" customFormat="1" ht="14.45" customHeight="1">
      <c r="B79" s="41"/>
      <c r="C79" s="65" t="s">
        <v>100</v>
      </c>
      <c r="D79" s="63"/>
      <c r="E79" s="63"/>
      <c r="F79" s="63"/>
      <c r="G79" s="63"/>
      <c r="H79" s="63"/>
      <c r="I79" s="163"/>
      <c r="J79" s="63"/>
      <c r="K79" s="63"/>
      <c r="L79" s="61"/>
    </row>
    <row r="80" spans="2:12" s="1" customFormat="1" ht="23.25" customHeight="1">
      <c r="B80" s="41"/>
      <c r="C80" s="63"/>
      <c r="D80" s="63"/>
      <c r="E80" s="377" t="str">
        <f>E9</f>
        <v>A1 - Parkoviště, chodník, vegetační úpravy - Dopravní část</v>
      </c>
      <c r="F80" s="403"/>
      <c r="G80" s="403"/>
      <c r="H80" s="403"/>
      <c r="I80" s="163"/>
      <c r="J80" s="63"/>
      <c r="K80" s="63"/>
      <c r="L80" s="61"/>
    </row>
    <row r="81" spans="2:12" s="1" customFormat="1" ht="6.95" customHeight="1">
      <c r="B81" s="41"/>
      <c r="C81" s="63"/>
      <c r="D81" s="63"/>
      <c r="E81" s="63"/>
      <c r="F81" s="63"/>
      <c r="G81" s="63"/>
      <c r="H81" s="63"/>
      <c r="I81" s="163"/>
      <c r="J81" s="63"/>
      <c r="K81" s="63"/>
      <c r="L81" s="61"/>
    </row>
    <row r="82" spans="2:12" s="1" customFormat="1" ht="18" customHeight="1">
      <c r="B82" s="41"/>
      <c r="C82" s="65" t="s">
        <v>24</v>
      </c>
      <c r="D82" s="63"/>
      <c r="E82" s="63"/>
      <c r="F82" s="164" t="str">
        <f>F12</f>
        <v>Rotava</v>
      </c>
      <c r="G82" s="63"/>
      <c r="H82" s="63"/>
      <c r="I82" s="165" t="s">
        <v>26</v>
      </c>
      <c r="J82" s="73" t="str">
        <f>IF(J12="","",J12)</f>
        <v>20. 2. 2017</v>
      </c>
      <c r="K82" s="63"/>
      <c r="L82" s="61"/>
    </row>
    <row r="83" spans="2:12" s="1" customFormat="1" ht="6.95" customHeight="1">
      <c r="B83" s="41"/>
      <c r="C83" s="63"/>
      <c r="D83" s="63"/>
      <c r="E83" s="63"/>
      <c r="F83" s="63"/>
      <c r="G83" s="63"/>
      <c r="H83" s="63"/>
      <c r="I83" s="163"/>
      <c r="J83" s="63"/>
      <c r="K83" s="63"/>
      <c r="L83" s="61"/>
    </row>
    <row r="84" spans="2:12" s="1" customFormat="1" ht="13.5">
      <c r="B84" s="41"/>
      <c r="C84" s="65" t="s">
        <v>28</v>
      </c>
      <c r="D84" s="63"/>
      <c r="E84" s="63"/>
      <c r="F84" s="164" t="str">
        <f>E15</f>
        <v>Město Rotava</v>
      </c>
      <c r="G84" s="63"/>
      <c r="H84" s="63"/>
      <c r="I84" s="165" t="s">
        <v>35</v>
      </c>
      <c r="J84" s="164" t="str">
        <f>E21</f>
        <v>BPO spol. s r.o.,Lidická 1239,36317 OSTROV</v>
      </c>
      <c r="K84" s="63"/>
      <c r="L84" s="61"/>
    </row>
    <row r="85" spans="2:12" s="1" customFormat="1" ht="14.45" customHeight="1">
      <c r="B85" s="41"/>
      <c r="C85" s="65" t="s">
        <v>33</v>
      </c>
      <c r="D85" s="63"/>
      <c r="E85" s="63"/>
      <c r="F85" s="164" t="str">
        <f>IF(E18="","",E18)</f>
        <v/>
      </c>
      <c r="G85" s="63"/>
      <c r="H85" s="63"/>
      <c r="I85" s="163"/>
      <c r="J85" s="63"/>
      <c r="K85" s="63"/>
      <c r="L85" s="61"/>
    </row>
    <row r="86" spans="2:12" s="1" customFormat="1" ht="10.35" customHeight="1">
      <c r="B86" s="41"/>
      <c r="C86" s="63"/>
      <c r="D86" s="63"/>
      <c r="E86" s="63"/>
      <c r="F86" s="63"/>
      <c r="G86" s="63"/>
      <c r="H86" s="63"/>
      <c r="I86" s="163"/>
      <c r="J86" s="63"/>
      <c r="K86" s="63"/>
      <c r="L86" s="61"/>
    </row>
    <row r="87" spans="2:20" s="9" customFormat="1" ht="29.25" customHeight="1">
      <c r="B87" s="166"/>
      <c r="C87" s="167" t="s">
        <v>120</v>
      </c>
      <c r="D87" s="168" t="s">
        <v>59</v>
      </c>
      <c r="E87" s="168" t="s">
        <v>55</v>
      </c>
      <c r="F87" s="168" t="s">
        <v>121</v>
      </c>
      <c r="G87" s="168" t="s">
        <v>122</v>
      </c>
      <c r="H87" s="168" t="s">
        <v>123</v>
      </c>
      <c r="I87" s="169" t="s">
        <v>124</v>
      </c>
      <c r="J87" s="168" t="s">
        <v>104</v>
      </c>
      <c r="K87" s="170" t="s">
        <v>125</v>
      </c>
      <c r="L87" s="171"/>
      <c r="M87" s="81" t="s">
        <v>126</v>
      </c>
      <c r="N87" s="82" t="s">
        <v>44</v>
      </c>
      <c r="O87" s="82" t="s">
        <v>127</v>
      </c>
      <c r="P87" s="82" t="s">
        <v>128</v>
      </c>
      <c r="Q87" s="82" t="s">
        <v>129</v>
      </c>
      <c r="R87" s="82" t="s">
        <v>130</v>
      </c>
      <c r="S87" s="82" t="s">
        <v>131</v>
      </c>
      <c r="T87" s="83" t="s">
        <v>132</v>
      </c>
    </row>
    <row r="88" spans="2:63" s="1" customFormat="1" ht="29.25" customHeight="1">
      <c r="B88" s="41"/>
      <c r="C88" s="87" t="s">
        <v>105</v>
      </c>
      <c r="D88" s="63"/>
      <c r="E88" s="63"/>
      <c r="F88" s="63"/>
      <c r="G88" s="63"/>
      <c r="H88" s="63"/>
      <c r="I88" s="163"/>
      <c r="J88" s="172">
        <f>BK88</f>
        <v>0</v>
      </c>
      <c r="K88" s="63"/>
      <c r="L88" s="61"/>
      <c r="M88" s="84"/>
      <c r="N88" s="85"/>
      <c r="O88" s="85"/>
      <c r="P88" s="173">
        <f>P89</f>
        <v>0</v>
      </c>
      <c r="Q88" s="85"/>
      <c r="R88" s="173">
        <f>R89</f>
        <v>92.130222</v>
      </c>
      <c r="S88" s="85"/>
      <c r="T88" s="174">
        <f>T89</f>
        <v>962.0601999999999</v>
      </c>
      <c r="AT88" s="24" t="s">
        <v>73</v>
      </c>
      <c r="AU88" s="24" t="s">
        <v>106</v>
      </c>
      <c r="BK88" s="175">
        <f>BK89</f>
        <v>0</v>
      </c>
    </row>
    <row r="89" spans="2:63" s="10" customFormat="1" ht="37.35" customHeight="1">
      <c r="B89" s="176"/>
      <c r="C89" s="177"/>
      <c r="D89" s="178" t="s">
        <v>73</v>
      </c>
      <c r="E89" s="179" t="s">
        <v>133</v>
      </c>
      <c r="F89" s="179" t="s">
        <v>134</v>
      </c>
      <c r="G89" s="177"/>
      <c r="H89" s="177"/>
      <c r="I89" s="180"/>
      <c r="J89" s="181">
        <f>BK89</f>
        <v>0</v>
      </c>
      <c r="K89" s="177"/>
      <c r="L89" s="182"/>
      <c r="M89" s="183"/>
      <c r="N89" s="184"/>
      <c r="O89" s="184"/>
      <c r="P89" s="185">
        <f>P90+P255+P308+P317+P331+P346+P362+P392+P501+P511+P565</f>
        <v>0</v>
      </c>
      <c r="Q89" s="184"/>
      <c r="R89" s="185">
        <f>R90+R255+R308+R317+R331+R346+R362+R392+R501+R511+R565</f>
        <v>92.130222</v>
      </c>
      <c r="S89" s="184"/>
      <c r="T89" s="186">
        <f>T90+T255+T308+T317+T331+T346+T362+T392+T501+T511+T565</f>
        <v>962.0601999999999</v>
      </c>
      <c r="AR89" s="187" t="s">
        <v>82</v>
      </c>
      <c r="AT89" s="188" t="s">
        <v>73</v>
      </c>
      <c r="AU89" s="188" t="s">
        <v>74</v>
      </c>
      <c r="AY89" s="187" t="s">
        <v>135</v>
      </c>
      <c r="BK89" s="189">
        <f>BK90+BK255+BK308+BK317+BK331+BK346+BK362+BK392+BK501+BK511+BK565</f>
        <v>0</v>
      </c>
    </row>
    <row r="90" spans="2:63" s="10" customFormat="1" ht="19.9" customHeight="1">
      <c r="B90" s="176"/>
      <c r="C90" s="177"/>
      <c r="D90" s="190" t="s">
        <v>73</v>
      </c>
      <c r="E90" s="191" t="s">
        <v>82</v>
      </c>
      <c r="F90" s="191" t="s">
        <v>136</v>
      </c>
      <c r="G90" s="177"/>
      <c r="H90" s="177"/>
      <c r="I90" s="180"/>
      <c r="J90" s="192">
        <f>BK90</f>
        <v>0</v>
      </c>
      <c r="K90" s="177"/>
      <c r="L90" s="182"/>
      <c r="M90" s="183"/>
      <c r="N90" s="184"/>
      <c r="O90" s="184"/>
      <c r="P90" s="185">
        <f>SUM(P91:P254)</f>
        <v>0</v>
      </c>
      <c r="Q90" s="184"/>
      <c r="R90" s="185">
        <f>SUM(R91:R254)</f>
        <v>2.2101599999999997</v>
      </c>
      <c r="S90" s="184"/>
      <c r="T90" s="186">
        <f>SUM(T91:T254)</f>
        <v>0</v>
      </c>
      <c r="AR90" s="187" t="s">
        <v>82</v>
      </c>
      <c r="AT90" s="188" t="s">
        <v>73</v>
      </c>
      <c r="AU90" s="188" t="s">
        <v>82</v>
      </c>
      <c r="AY90" s="187" t="s">
        <v>135</v>
      </c>
      <c r="BK90" s="189">
        <f>SUM(BK91:BK254)</f>
        <v>0</v>
      </c>
    </row>
    <row r="91" spans="2:65" s="1" customFormat="1" ht="31.5" customHeight="1">
      <c r="B91" s="41"/>
      <c r="C91" s="193" t="s">
        <v>82</v>
      </c>
      <c r="D91" s="193" t="s">
        <v>137</v>
      </c>
      <c r="E91" s="194" t="s">
        <v>138</v>
      </c>
      <c r="F91" s="195" t="s">
        <v>139</v>
      </c>
      <c r="G91" s="196" t="s">
        <v>140</v>
      </c>
      <c r="H91" s="197">
        <v>52.2</v>
      </c>
      <c r="I91" s="198"/>
      <c r="J91" s="199">
        <f>ROUND(I91*H91,2)</f>
        <v>0</v>
      </c>
      <c r="K91" s="195" t="s">
        <v>141</v>
      </c>
      <c r="L91" s="61"/>
      <c r="M91" s="200" t="s">
        <v>30</v>
      </c>
      <c r="N91" s="201" t="s">
        <v>45</v>
      </c>
      <c r="O91" s="42"/>
      <c r="P91" s="202">
        <f>O91*H91</f>
        <v>0</v>
      </c>
      <c r="Q91" s="202">
        <v>0</v>
      </c>
      <c r="R91" s="202">
        <f>Q91*H91</f>
        <v>0</v>
      </c>
      <c r="S91" s="202">
        <v>0</v>
      </c>
      <c r="T91" s="203">
        <f>S91*H91</f>
        <v>0</v>
      </c>
      <c r="AR91" s="24" t="s">
        <v>142</v>
      </c>
      <c r="AT91" s="24" t="s">
        <v>137</v>
      </c>
      <c r="AU91" s="24" t="s">
        <v>84</v>
      </c>
      <c r="AY91" s="24" t="s">
        <v>135</v>
      </c>
      <c r="BE91" s="204">
        <f>IF(N91="základní",J91,0)</f>
        <v>0</v>
      </c>
      <c r="BF91" s="204">
        <f>IF(N91="snížená",J91,0)</f>
        <v>0</v>
      </c>
      <c r="BG91" s="204">
        <f>IF(N91="zákl. přenesená",J91,0)</f>
        <v>0</v>
      </c>
      <c r="BH91" s="204">
        <f>IF(N91="sníž. přenesená",J91,0)</f>
        <v>0</v>
      </c>
      <c r="BI91" s="204">
        <f>IF(N91="nulová",J91,0)</f>
        <v>0</v>
      </c>
      <c r="BJ91" s="24" t="s">
        <v>82</v>
      </c>
      <c r="BK91" s="204">
        <f>ROUND(I91*H91,2)</f>
        <v>0</v>
      </c>
      <c r="BL91" s="24" t="s">
        <v>142</v>
      </c>
      <c r="BM91" s="24" t="s">
        <v>143</v>
      </c>
    </row>
    <row r="92" spans="2:47" s="1" customFormat="1" ht="229.5">
      <c r="B92" s="41"/>
      <c r="C92" s="63"/>
      <c r="D92" s="205" t="s">
        <v>144</v>
      </c>
      <c r="E92" s="63"/>
      <c r="F92" s="206" t="s">
        <v>145</v>
      </c>
      <c r="G92" s="63"/>
      <c r="H92" s="63"/>
      <c r="I92" s="163"/>
      <c r="J92" s="63"/>
      <c r="K92" s="63"/>
      <c r="L92" s="61"/>
      <c r="M92" s="207"/>
      <c r="N92" s="42"/>
      <c r="O92" s="42"/>
      <c r="P92" s="42"/>
      <c r="Q92" s="42"/>
      <c r="R92" s="42"/>
      <c r="S92" s="42"/>
      <c r="T92" s="78"/>
      <c r="AT92" s="24" t="s">
        <v>144</v>
      </c>
      <c r="AU92" s="24" t="s">
        <v>84</v>
      </c>
    </row>
    <row r="93" spans="2:51" s="11" customFormat="1" ht="13.5">
      <c r="B93" s="208"/>
      <c r="C93" s="209"/>
      <c r="D93" s="205" t="s">
        <v>146</v>
      </c>
      <c r="E93" s="210" t="s">
        <v>30</v>
      </c>
      <c r="F93" s="211" t="s">
        <v>147</v>
      </c>
      <c r="G93" s="209"/>
      <c r="H93" s="212" t="s">
        <v>30</v>
      </c>
      <c r="I93" s="213"/>
      <c r="J93" s="209"/>
      <c r="K93" s="209"/>
      <c r="L93" s="214"/>
      <c r="M93" s="215"/>
      <c r="N93" s="216"/>
      <c r="O93" s="216"/>
      <c r="P93" s="216"/>
      <c r="Q93" s="216"/>
      <c r="R93" s="216"/>
      <c r="S93" s="216"/>
      <c r="T93" s="217"/>
      <c r="AT93" s="218" t="s">
        <v>146</v>
      </c>
      <c r="AU93" s="218" t="s">
        <v>84</v>
      </c>
      <c r="AV93" s="11" t="s">
        <v>82</v>
      </c>
      <c r="AW93" s="11" t="s">
        <v>37</v>
      </c>
      <c r="AX93" s="11" t="s">
        <v>74</v>
      </c>
      <c r="AY93" s="218" t="s">
        <v>135</v>
      </c>
    </row>
    <row r="94" spans="2:51" s="12" customFormat="1" ht="13.5">
      <c r="B94" s="219"/>
      <c r="C94" s="220"/>
      <c r="D94" s="221" t="s">
        <v>146</v>
      </c>
      <c r="E94" s="222" t="s">
        <v>30</v>
      </c>
      <c r="F94" s="223" t="s">
        <v>148</v>
      </c>
      <c r="G94" s="220"/>
      <c r="H94" s="224">
        <v>52.2</v>
      </c>
      <c r="I94" s="225"/>
      <c r="J94" s="220"/>
      <c r="K94" s="220"/>
      <c r="L94" s="226"/>
      <c r="M94" s="227"/>
      <c r="N94" s="228"/>
      <c r="O94" s="228"/>
      <c r="P94" s="228"/>
      <c r="Q94" s="228"/>
      <c r="R94" s="228"/>
      <c r="S94" s="228"/>
      <c r="T94" s="229"/>
      <c r="AT94" s="230" t="s">
        <v>146</v>
      </c>
      <c r="AU94" s="230" t="s">
        <v>84</v>
      </c>
      <c r="AV94" s="12" t="s">
        <v>84</v>
      </c>
      <c r="AW94" s="12" t="s">
        <v>37</v>
      </c>
      <c r="AX94" s="12" t="s">
        <v>82</v>
      </c>
      <c r="AY94" s="230" t="s">
        <v>135</v>
      </c>
    </row>
    <row r="95" spans="2:65" s="1" customFormat="1" ht="44.25" customHeight="1">
      <c r="B95" s="41"/>
      <c r="C95" s="193" t="s">
        <v>84</v>
      </c>
      <c r="D95" s="193" t="s">
        <v>137</v>
      </c>
      <c r="E95" s="194" t="s">
        <v>149</v>
      </c>
      <c r="F95" s="195" t="s">
        <v>150</v>
      </c>
      <c r="G95" s="196" t="s">
        <v>140</v>
      </c>
      <c r="H95" s="197">
        <v>372</v>
      </c>
      <c r="I95" s="198"/>
      <c r="J95" s="199">
        <f>ROUND(I95*H95,2)</f>
        <v>0</v>
      </c>
      <c r="K95" s="195" t="s">
        <v>141</v>
      </c>
      <c r="L95" s="61"/>
      <c r="M95" s="200" t="s">
        <v>30</v>
      </c>
      <c r="N95" s="201" t="s">
        <v>45</v>
      </c>
      <c r="O95" s="42"/>
      <c r="P95" s="202">
        <f>O95*H95</f>
        <v>0</v>
      </c>
      <c r="Q95" s="202">
        <v>0</v>
      </c>
      <c r="R95" s="202">
        <f>Q95*H95</f>
        <v>0</v>
      </c>
      <c r="S95" s="202">
        <v>0</v>
      </c>
      <c r="T95" s="203">
        <f>S95*H95</f>
        <v>0</v>
      </c>
      <c r="AR95" s="24" t="s">
        <v>142</v>
      </c>
      <c r="AT95" s="24" t="s">
        <v>137</v>
      </c>
      <c r="AU95" s="24" t="s">
        <v>84</v>
      </c>
      <c r="AY95" s="24" t="s">
        <v>135</v>
      </c>
      <c r="BE95" s="204">
        <f>IF(N95="základní",J95,0)</f>
        <v>0</v>
      </c>
      <c r="BF95" s="204">
        <f>IF(N95="snížená",J95,0)</f>
        <v>0</v>
      </c>
      <c r="BG95" s="204">
        <f>IF(N95="zákl. přenesená",J95,0)</f>
        <v>0</v>
      </c>
      <c r="BH95" s="204">
        <f>IF(N95="sníž. přenesená",J95,0)</f>
        <v>0</v>
      </c>
      <c r="BI95" s="204">
        <f>IF(N95="nulová",J95,0)</f>
        <v>0</v>
      </c>
      <c r="BJ95" s="24" t="s">
        <v>82</v>
      </c>
      <c r="BK95" s="204">
        <f>ROUND(I95*H95,2)</f>
        <v>0</v>
      </c>
      <c r="BL95" s="24" t="s">
        <v>142</v>
      </c>
      <c r="BM95" s="24" t="s">
        <v>151</v>
      </c>
    </row>
    <row r="96" spans="2:47" s="1" customFormat="1" ht="270">
      <c r="B96" s="41"/>
      <c r="C96" s="63"/>
      <c r="D96" s="205" t="s">
        <v>144</v>
      </c>
      <c r="E96" s="63"/>
      <c r="F96" s="206" t="s">
        <v>152</v>
      </c>
      <c r="G96" s="63"/>
      <c r="H96" s="63"/>
      <c r="I96" s="163"/>
      <c r="J96" s="63"/>
      <c r="K96" s="63"/>
      <c r="L96" s="61"/>
      <c r="M96" s="207"/>
      <c r="N96" s="42"/>
      <c r="O96" s="42"/>
      <c r="P96" s="42"/>
      <c r="Q96" s="42"/>
      <c r="R96" s="42"/>
      <c r="S96" s="42"/>
      <c r="T96" s="78"/>
      <c r="AT96" s="24" t="s">
        <v>144</v>
      </c>
      <c r="AU96" s="24" t="s">
        <v>84</v>
      </c>
    </row>
    <row r="97" spans="2:51" s="11" customFormat="1" ht="13.5">
      <c r="B97" s="208"/>
      <c r="C97" s="209"/>
      <c r="D97" s="205" t="s">
        <v>146</v>
      </c>
      <c r="E97" s="210" t="s">
        <v>30</v>
      </c>
      <c r="F97" s="211" t="s">
        <v>153</v>
      </c>
      <c r="G97" s="209"/>
      <c r="H97" s="212" t="s">
        <v>30</v>
      </c>
      <c r="I97" s="213"/>
      <c r="J97" s="209"/>
      <c r="K97" s="209"/>
      <c r="L97" s="214"/>
      <c r="M97" s="215"/>
      <c r="N97" s="216"/>
      <c r="O97" s="216"/>
      <c r="P97" s="216"/>
      <c r="Q97" s="216"/>
      <c r="R97" s="216"/>
      <c r="S97" s="216"/>
      <c r="T97" s="217"/>
      <c r="AT97" s="218" t="s">
        <v>146</v>
      </c>
      <c r="AU97" s="218" t="s">
        <v>84</v>
      </c>
      <c r="AV97" s="11" t="s">
        <v>82</v>
      </c>
      <c r="AW97" s="11" t="s">
        <v>37</v>
      </c>
      <c r="AX97" s="11" t="s">
        <v>74</v>
      </c>
      <c r="AY97" s="218" t="s">
        <v>135</v>
      </c>
    </row>
    <row r="98" spans="2:51" s="12" customFormat="1" ht="13.5">
      <c r="B98" s="219"/>
      <c r="C98" s="220"/>
      <c r="D98" s="221" t="s">
        <v>146</v>
      </c>
      <c r="E98" s="222" t="s">
        <v>30</v>
      </c>
      <c r="F98" s="223" t="s">
        <v>154</v>
      </c>
      <c r="G98" s="220"/>
      <c r="H98" s="224">
        <v>372</v>
      </c>
      <c r="I98" s="225"/>
      <c r="J98" s="220"/>
      <c r="K98" s="220"/>
      <c r="L98" s="226"/>
      <c r="M98" s="227"/>
      <c r="N98" s="228"/>
      <c r="O98" s="228"/>
      <c r="P98" s="228"/>
      <c r="Q98" s="228"/>
      <c r="R98" s="228"/>
      <c r="S98" s="228"/>
      <c r="T98" s="229"/>
      <c r="AT98" s="230" t="s">
        <v>146</v>
      </c>
      <c r="AU98" s="230" t="s">
        <v>84</v>
      </c>
      <c r="AV98" s="12" t="s">
        <v>84</v>
      </c>
      <c r="AW98" s="12" t="s">
        <v>37</v>
      </c>
      <c r="AX98" s="12" t="s">
        <v>82</v>
      </c>
      <c r="AY98" s="230" t="s">
        <v>135</v>
      </c>
    </row>
    <row r="99" spans="2:65" s="1" customFormat="1" ht="44.25" customHeight="1">
      <c r="B99" s="41"/>
      <c r="C99" s="193" t="s">
        <v>155</v>
      </c>
      <c r="D99" s="193" t="s">
        <v>137</v>
      </c>
      <c r="E99" s="194" t="s">
        <v>156</v>
      </c>
      <c r="F99" s="195" t="s">
        <v>157</v>
      </c>
      <c r="G99" s="196" t="s">
        <v>140</v>
      </c>
      <c r="H99" s="197">
        <v>186</v>
      </c>
      <c r="I99" s="198"/>
      <c r="J99" s="199">
        <f>ROUND(I99*H99,2)</f>
        <v>0</v>
      </c>
      <c r="K99" s="195" t="s">
        <v>141</v>
      </c>
      <c r="L99" s="61"/>
      <c r="M99" s="200" t="s">
        <v>30</v>
      </c>
      <c r="N99" s="201" t="s">
        <v>45</v>
      </c>
      <c r="O99" s="42"/>
      <c r="P99" s="202">
        <f>O99*H99</f>
        <v>0</v>
      </c>
      <c r="Q99" s="202">
        <v>0</v>
      </c>
      <c r="R99" s="202">
        <f>Q99*H99</f>
        <v>0</v>
      </c>
      <c r="S99" s="202">
        <v>0</v>
      </c>
      <c r="T99" s="203">
        <f>S99*H99</f>
        <v>0</v>
      </c>
      <c r="AR99" s="24" t="s">
        <v>142</v>
      </c>
      <c r="AT99" s="24" t="s">
        <v>137</v>
      </c>
      <c r="AU99" s="24" t="s">
        <v>84</v>
      </c>
      <c r="AY99" s="24" t="s">
        <v>135</v>
      </c>
      <c r="BE99" s="204">
        <f>IF(N99="základní",J99,0)</f>
        <v>0</v>
      </c>
      <c r="BF99" s="204">
        <f>IF(N99="snížená",J99,0)</f>
        <v>0</v>
      </c>
      <c r="BG99" s="204">
        <f>IF(N99="zákl. přenesená",J99,0)</f>
        <v>0</v>
      </c>
      <c r="BH99" s="204">
        <f>IF(N99="sníž. přenesená",J99,0)</f>
        <v>0</v>
      </c>
      <c r="BI99" s="204">
        <f>IF(N99="nulová",J99,0)</f>
        <v>0</v>
      </c>
      <c r="BJ99" s="24" t="s">
        <v>82</v>
      </c>
      <c r="BK99" s="204">
        <f>ROUND(I99*H99,2)</f>
        <v>0</v>
      </c>
      <c r="BL99" s="24" t="s">
        <v>142</v>
      </c>
      <c r="BM99" s="24" t="s">
        <v>158</v>
      </c>
    </row>
    <row r="100" spans="2:47" s="1" customFormat="1" ht="270">
      <c r="B100" s="41"/>
      <c r="C100" s="63"/>
      <c r="D100" s="205" t="s">
        <v>144</v>
      </c>
      <c r="E100" s="63"/>
      <c r="F100" s="206" t="s">
        <v>152</v>
      </c>
      <c r="G100" s="63"/>
      <c r="H100" s="63"/>
      <c r="I100" s="163"/>
      <c r="J100" s="63"/>
      <c r="K100" s="63"/>
      <c r="L100" s="61"/>
      <c r="M100" s="207"/>
      <c r="N100" s="42"/>
      <c r="O100" s="42"/>
      <c r="P100" s="42"/>
      <c r="Q100" s="42"/>
      <c r="R100" s="42"/>
      <c r="S100" s="42"/>
      <c r="T100" s="78"/>
      <c r="AT100" s="24" t="s">
        <v>144</v>
      </c>
      <c r="AU100" s="24" t="s">
        <v>84</v>
      </c>
    </row>
    <row r="101" spans="2:51" s="11" customFormat="1" ht="13.5">
      <c r="B101" s="208"/>
      <c r="C101" s="209"/>
      <c r="D101" s="205" t="s">
        <v>146</v>
      </c>
      <c r="E101" s="210" t="s">
        <v>30</v>
      </c>
      <c r="F101" s="211" t="s">
        <v>159</v>
      </c>
      <c r="G101" s="209"/>
      <c r="H101" s="212" t="s">
        <v>30</v>
      </c>
      <c r="I101" s="213"/>
      <c r="J101" s="209"/>
      <c r="K101" s="209"/>
      <c r="L101" s="214"/>
      <c r="M101" s="215"/>
      <c r="N101" s="216"/>
      <c r="O101" s="216"/>
      <c r="P101" s="216"/>
      <c r="Q101" s="216"/>
      <c r="R101" s="216"/>
      <c r="S101" s="216"/>
      <c r="T101" s="217"/>
      <c r="AT101" s="218" t="s">
        <v>146</v>
      </c>
      <c r="AU101" s="218" t="s">
        <v>84</v>
      </c>
      <c r="AV101" s="11" t="s">
        <v>82</v>
      </c>
      <c r="AW101" s="11" t="s">
        <v>37</v>
      </c>
      <c r="AX101" s="11" t="s">
        <v>74</v>
      </c>
      <c r="AY101" s="218" t="s">
        <v>135</v>
      </c>
    </row>
    <row r="102" spans="2:51" s="12" customFormat="1" ht="13.5">
      <c r="B102" s="219"/>
      <c r="C102" s="220"/>
      <c r="D102" s="221" t="s">
        <v>146</v>
      </c>
      <c r="E102" s="222" t="s">
        <v>30</v>
      </c>
      <c r="F102" s="223" t="s">
        <v>160</v>
      </c>
      <c r="G102" s="220"/>
      <c r="H102" s="224">
        <v>186</v>
      </c>
      <c r="I102" s="225"/>
      <c r="J102" s="220"/>
      <c r="K102" s="220"/>
      <c r="L102" s="226"/>
      <c r="M102" s="227"/>
      <c r="N102" s="228"/>
      <c r="O102" s="228"/>
      <c r="P102" s="228"/>
      <c r="Q102" s="228"/>
      <c r="R102" s="228"/>
      <c r="S102" s="228"/>
      <c r="T102" s="229"/>
      <c r="AT102" s="230" t="s">
        <v>146</v>
      </c>
      <c r="AU102" s="230" t="s">
        <v>84</v>
      </c>
      <c r="AV102" s="12" t="s">
        <v>84</v>
      </c>
      <c r="AW102" s="12" t="s">
        <v>37</v>
      </c>
      <c r="AX102" s="12" t="s">
        <v>82</v>
      </c>
      <c r="AY102" s="230" t="s">
        <v>135</v>
      </c>
    </row>
    <row r="103" spans="2:65" s="1" customFormat="1" ht="31.5" customHeight="1">
      <c r="B103" s="41"/>
      <c r="C103" s="193" t="s">
        <v>142</v>
      </c>
      <c r="D103" s="193" t="s">
        <v>137</v>
      </c>
      <c r="E103" s="194" t="s">
        <v>161</v>
      </c>
      <c r="F103" s="195" t="s">
        <v>162</v>
      </c>
      <c r="G103" s="196" t="s">
        <v>140</v>
      </c>
      <c r="H103" s="197">
        <v>17.6</v>
      </c>
      <c r="I103" s="198"/>
      <c r="J103" s="199">
        <f>ROUND(I103*H103,2)</f>
        <v>0</v>
      </c>
      <c r="K103" s="195" t="s">
        <v>141</v>
      </c>
      <c r="L103" s="61"/>
      <c r="M103" s="200" t="s">
        <v>30</v>
      </c>
      <c r="N103" s="201" t="s">
        <v>45</v>
      </c>
      <c r="O103" s="42"/>
      <c r="P103" s="202">
        <f>O103*H103</f>
        <v>0</v>
      </c>
      <c r="Q103" s="202">
        <v>0</v>
      </c>
      <c r="R103" s="202">
        <f>Q103*H103</f>
        <v>0</v>
      </c>
      <c r="S103" s="202">
        <v>0</v>
      </c>
      <c r="T103" s="203">
        <f>S103*H103</f>
        <v>0</v>
      </c>
      <c r="AR103" s="24" t="s">
        <v>142</v>
      </c>
      <c r="AT103" s="24" t="s">
        <v>137</v>
      </c>
      <c r="AU103" s="24" t="s">
        <v>84</v>
      </c>
      <c r="AY103" s="24" t="s">
        <v>135</v>
      </c>
      <c r="BE103" s="204">
        <f>IF(N103="základní",J103,0)</f>
        <v>0</v>
      </c>
      <c r="BF103" s="204">
        <f>IF(N103="snížená",J103,0)</f>
        <v>0</v>
      </c>
      <c r="BG103" s="204">
        <f>IF(N103="zákl. přenesená",J103,0)</f>
        <v>0</v>
      </c>
      <c r="BH103" s="204">
        <f>IF(N103="sníž. přenesená",J103,0)</f>
        <v>0</v>
      </c>
      <c r="BI103" s="204">
        <f>IF(N103="nulová",J103,0)</f>
        <v>0</v>
      </c>
      <c r="BJ103" s="24" t="s">
        <v>82</v>
      </c>
      <c r="BK103" s="204">
        <f>ROUND(I103*H103,2)</f>
        <v>0</v>
      </c>
      <c r="BL103" s="24" t="s">
        <v>142</v>
      </c>
      <c r="BM103" s="24" t="s">
        <v>163</v>
      </c>
    </row>
    <row r="104" spans="2:47" s="1" customFormat="1" ht="54">
      <c r="B104" s="41"/>
      <c r="C104" s="63"/>
      <c r="D104" s="205" t="s">
        <v>144</v>
      </c>
      <c r="E104" s="63"/>
      <c r="F104" s="206" t="s">
        <v>164</v>
      </c>
      <c r="G104" s="63"/>
      <c r="H104" s="63"/>
      <c r="I104" s="163"/>
      <c r="J104" s="63"/>
      <c r="K104" s="63"/>
      <c r="L104" s="61"/>
      <c r="M104" s="207"/>
      <c r="N104" s="42"/>
      <c r="O104" s="42"/>
      <c r="P104" s="42"/>
      <c r="Q104" s="42"/>
      <c r="R104" s="42"/>
      <c r="S104" s="42"/>
      <c r="T104" s="78"/>
      <c r="AT104" s="24" t="s">
        <v>144</v>
      </c>
      <c r="AU104" s="24" t="s">
        <v>84</v>
      </c>
    </row>
    <row r="105" spans="2:51" s="11" customFormat="1" ht="13.5">
      <c r="B105" s="208"/>
      <c r="C105" s="209"/>
      <c r="D105" s="205" t="s">
        <v>146</v>
      </c>
      <c r="E105" s="210" t="s">
        <v>30</v>
      </c>
      <c r="F105" s="211" t="s">
        <v>165</v>
      </c>
      <c r="G105" s="209"/>
      <c r="H105" s="212" t="s">
        <v>30</v>
      </c>
      <c r="I105" s="213"/>
      <c r="J105" s="209"/>
      <c r="K105" s="209"/>
      <c r="L105" s="214"/>
      <c r="M105" s="215"/>
      <c r="N105" s="216"/>
      <c r="O105" s="216"/>
      <c r="P105" s="216"/>
      <c r="Q105" s="216"/>
      <c r="R105" s="216"/>
      <c r="S105" s="216"/>
      <c r="T105" s="217"/>
      <c r="AT105" s="218" t="s">
        <v>146</v>
      </c>
      <c r="AU105" s="218" t="s">
        <v>84</v>
      </c>
      <c r="AV105" s="11" t="s">
        <v>82</v>
      </c>
      <c r="AW105" s="11" t="s">
        <v>37</v>
      </c>
      <c r="AX105" s="11" t="s">
        <v>74</v>
      </c>
      <c r="AY105" s="218" t="s">
        <v>135</v>
      </c>
    </row>
    <row r="106" spans="2:51" s="12" customFormat="1" ht="13.5">
      <c r="B106" s="219"/>
      <c r="C106" s="220"/>
      <c r="D106" s="221" t="s">
        <v>146</v>
      </c>
      <c r="E106" s="222" t="s">
        <v>30</v>
      </c>
      <c r="F106" s="223" t="s">
        <v>166</v>
      </c>
      <c r="G106" s="220"/>
      <c r="H106" s="224">
        <v>17.6</v>
      </c>
      <c r="I106" s="225"/>
      <c r="J106" s="220"/>
      <c r="K106" s="220"/>
      <c r="L106" s="226"/>
      <c r="M106" s="227"/>
      <c r="N106" s="228"/>
      <c r="O106" s="228"/>
      <c r="P106" s="228"/>
      <c r="Q106" s="228"/>
      <c r="R106" s="228"/>
      <c r="S106" s="228"/>
      <c r="T106" s="229"/>
      <c r="AT106" s="230" t="s">
        <v>146</v>
      </c>
      <c r="AU106" s="230" t="s">
        <v>84</v>
      </c>
      <c r="AV106" s="12" t="s">
        <v>84</v>
      </c>
      <c r="AW106" s="12" t="s">
        <v>37</v>
      </c>
      <c r="AX106" s="12" t="s">
        <v>82</v>
      </c>
      <c r="AY106" s="230" t="s">
        <v>135</v>
      </c>
    </row>
    <row r="107" spans="2:65" s="1" customFormat="1" ht="44.25" customHeight="1">
      <c r="B107" s="41"/>
      <c r="C107" s="193" t="s">
        <v>167</v>
      </c>
      <c r="D107" s="193" t="s">
        <v>137</v>
      </c>
      <c r="E107" s="194" t="s">
        <v>168</v>
      </c>
      <c r="F107" s="195" t="s">
        <v>169</v>
      </c>
      <c r="G107" s="196" t="s">
        <v>140</v>
      </c>
      <c r="H107" s="197">
        <v>8.8</v>
      </c>
      <c r="I107" s="198"/>
      <c r="J107" s="199">
        <f>ROUND(I107*H107,2)</f>
        <v>0</v>
      </c>
      <c r="K107" s="195" t="s">
        <v>141</v>
      </c>
      <c r="L107" s="61"/>
      <c r="M107" s="200" t="s">
        <v>30</v>
      </c>
      <c r="N107" s="201" t="s">
        <v>45</v>
      </c>
      <c r="O107" s="42"/>
      <c r="P107" s="202">
        <f>O107*H107</f>
        <v>0</v>
      </c>
      <c r="Q107" s="202">
        <v>0</v>
      </c>
      <c r="R107" s="202">
        <f>Q107*H107</f>
        <v>0</v>
      </c>
      <c r="S107" s="202">
        <v>0</v>
      </c>
      <c r="T107" s="203">
        <f>S107*H107</f>
        <v>0</v>
      </c>
      <c r="AR107" s="24" t="s">
        <v>142</v>
      </c>
      <c r="AT107" s="24" t="s">
        <v>137</v>
      </c>
      <c r="AU107" s="24" t="s">
        <v>84</v>
      </c>
      <c r="AY107" s="24" t="s">
        <v>135</v>
      </c>
      <c r="BE107" s="204">
        <f>IF(N107="základní",J107,0)</f>
        <v>0</v>
      </c>
      <c r="BF107" s="204">
        <f>IF(N107="snížená",J107,0)</f>
        <v>0</v>
      </c>
      <c r="BG107" s="204">
        <f>IF(N107="zákl. přenesená",J107,0)</f>
        <v>0</v>
      </c>
      <c r="BH107" s="204">
        <f>IF(N107="sníž. přenesená",J107,0)</f>
        <v>0</v>
      </c>
      <c r="BI107" s="204">
        <f>IF(N107="nulová",J107,0)</f>
        <v>0</v>
      </c>
      <c r="BJ107" s="24" t="s">
        <v>82</v>
      </c>
      <c r="BK107" s="204">
        <f>ROUND(I107*H107,2)</f>
        <v>0</v>
      </c>
      <c r="BL107" s="24" t="s">
        <v>142</v>
      </c>
      <c r="BM107" s="24" t="s">
        <v>170</v>
      </c>
    </row>
    <row r="108" spans="2:47" s="1" customFormat="1" ht="54">
      <c r="B108" s="41"/>
      <c r="C108" s="63"/>
      <c r="D108" s="205" t="s">
        <v>144</v>
      </c>
      <c r="E108" s="63"/>
      <c r="F108" s="206" t="s">
        <v>164</v>
      </c>
      <c r="G108" s="63"/>
      <c r="H108" s="63"/>
      <c r="I108" s="163"/>
      <c r="J108" s="63"/>
      <c r="K108" s="63"/>
      <c r="L108" s="61"/>
      <c r="M108" s="207"/>
      <c r="N108" s="42"/>
      <c r="O108" s="42"/>
      <c r="P108" s="42"/>
      <c r="Q108" s="42"/>
      <c r="R108" s="42"/>
      <c r="S108" s="42"/>
      <c r="T108" s="78"/>
      <c r="AT108" s="24" t="s">
        <v>144</v>
      </c>
      <c r="AU108" s="24" t="s">
        <v>84</v>
      </c>
    </row>
    <row r="109" spans="2:51" s="11" customFormat="1" ht="13.5">
      <c r="B109" s="208"/>
      <c r="C109" s="209"/>
      <c r="D109" s="205" t="s">
        <v>146</v>
      </c>
      <c r="E109" s="210" t="s">
        <v>30</v>
      </c>
      <c r="F109" s="211" t="s">
        <v>171</v>
      </c>
      <c r="G109" s="209"/>
      <c r="H109" s="212" t="s">
        <v>30</v>
      </c>
      <c r="I109" s="213"/>
      <c r="J109" s="209"/>
      <c r="K109" s="209"/>
      <c r="L109" s="214"/>
      <c r="M109" s="215"/>
      <c r="N109" s="216"/>
      <c r="O109" s="216"/>
      <c r="P109" s="216"/>
      <c r="Q109" s="216"/>
      <c r="R109" s="216"/>
      <c r="S109" s="216"/>
      <c r="T109" s="217"/>
      <c r="AT109" s="218" t="s">
        <v>146</v>
      </c>
      <c r="AU109" s="218" t="s">
        <v>84</v>
      </c>
      <c r="AV109" s="11" t="s">
        <v>82</v>
      </c>
      <c r="AW109" s="11" t="s">
        <v>37</v>
      </c>
      <c r="AX109" s="11" t="s">
        <v>74</v>
      </c>
      <c r="AY109" s="218" t="s">
        <v>135</v>
      </c>
    </row>
    <row r="110" spans="2:51" s="12" customFormat="1" ht="13.5">
      <c r="B110" s="219"/>
      <c r="C110" s="220"/>
      <c r="D110" s="221" t="s">
        <v>146</v>
      </c>
      <c r="E110" s="222" t="s">
        <v>30</v>
      </c>
      <c r="F110" s="223" t="s">
        <v>172</v>
      </c>
      <c r="G110" s="220"/>
      <c r="H110" s="224">
        <v>8.8</v>
      </c>
      <c r="I110" s="225"/>
      <c r="J110" s="220"/>
      <c r="K110" s="220"/>
      <c r="L110" s="226"/>
      <c r="M110" s="227"/>
      <c r="N110" s="228"/>
      <c r="O110" s="228"/>
      <c r="P110" s="228"/>
      <c r="Q110" s="228"/>
      <c r="R110" s="228"/>
      <c r="S110" s="228"/>
      <c r="T110" s="229"/>
      <c r="AT110" s="230" t="s">
        <v>146</v>
      </c>
      <c r="AU110" s="230" t="s">
        <v>84</v>
      </c>
      <c r="AV110" s="12" t="s">
        <v>84</v>
      </c>
      <c r="AW110" s="12" t="s">
        <v>37</v>
      </c>
      <c r="AX110" s="12" t="s">
        <v>82</v>
      </c>
      <c r="AY110" s="230" t="s">
        <v>135</v>
      </c>
    </row>
    <row r="111" spans="2:65" s="1" customFormat="1" ht="31.5" customHeight="1">
      <c r="B111" s="41"/>
      <c r="C111" s="193" t="s">
        <v>173</v>
      </c>
      <c r="D111" s="193" t="s">
        <v>137</v>
      </c>
      <c r="E111" s="194" t="s">
        <v>174</v>
      </c>
      <c r="F111" s="195" t="s">
        <v>175</v>
      </c>
      <c r="G111" s="196" t="s">
        <v>140</v>
      </c>
      <c r="H111" s="197">
        <v>26.5</v>
      </c>
      <c r="I111" s="198"/>
      <c r="J111" s="199">
        <f>ROUND(I111*H111,2)</f>
        <v>0</v>
      </c>
      <c r="K111" s="195" t="s">
        <v>141</v>
      </c>
      <c r="L111" s="61"/>
      <c r="M111" s="200" t="s">
        <v>30</v>
      </c>
      <c r="N111" s="201" t="s">
        <v>45</v>
      </c>
      <c r="O111" s="42"/>
      <c r="P111" s="202">
        <f>O111*H111</f>
        <v>0</v>
      </c>
      <c r="Q111" s="202">
        <v>0</v>
      </c>
      <c r="R111" s="202">
        <f>Q111*H111</f>
        <v>0</v>
      </c>
      <c r="S111" s="202">
        <v>0</v>
      </c>
      <c r="T111" s="203">
        <f>S111*H111</f>
        <v>0</v>
      </c>
      <c r="AR111" s="24" t="s">
        <v>142</v>
      </c>
      <c r="AT111" s="24" t="s">
        <v>137</v>
      </c>
      <c r="AU111" s="24" t="s">
        <v>84</v>
      </c>
      <c r="AY111" s="24" t="s">
        <v>135</v>
      </c>
      <c r="BE111" s="204">
        <f>IF(N111="základní",J111,0)</f>
        <v>0</v>
      </c>
      <c r="BF111" s="204">
        <f>IF(N111="snížená",J111,0)</f>
        <v>0</v>
      </c>
      <c r="BG111" s="204">
        <f>IF(N111="zákl. přenesená",J111,0)</f>
        <v>0</v>
      </c>
      <c r="BH111" s="204">
        <f>IF(N111="sníž. přenesená",J111,0)</f>
        <v>0</v>
      </c>
      <c r="BI111" s="204">
        <f>IF(N111="nulová",J111,0)</f>
        <v>0</v>
      </c>
      <c r="BJ111" s="24" t="s">
        <v>82</v>
      </c>
      <c r="BK111" s="204">
        <f>ROUND(I111*H111,2)</f>
        <v>0</v>
      </c>
      <c r="BL111" s="24" t="s">
        <v>142</v>
      </c>
      <c r="BM111" s="24" t="s">
        <v>176</v>
      </c>
    </row>
    <row r="112" spans="2:47" s="1" customFormat="1" ht="202.5">
      <c r="B112" s="41"/>
      <c r="C112" s="63"/>
      <c r="D112" s="205" t="s">
        <v>144</v>
      </c>
      <c r="E112" s="63"/>
      <c r="F112" s="206" t="s">
        <v>177</v>
      </c>
      <c r="G112" s="63"/>
      <c r="H112" s="63"/>
      <c r="I112" s="163"/>
      <c r="J112" s="63"/>
      <c r="K112" s="63"/>
      <c r="L112" s="61"/>
      <c r="M112" s="207"/>
      <c r="N112" s="42"/>
      <c r="O112" s="42"/>
      <c r="P112" s="42"/>
      <c r="Q112" s="42"/>
      <c r="R112" s="42"/>
      <c r="S112" s="42"/>
      <c r="T112" s="78"/>
      <c r="AT112" s="24" t="s">
        <v>144</v>
      </c>
      <c r="AU112" s="24" t="s">
        <v>84</v>
      </c>
    </row>
    <row r="113" spans="2:51" s="11" customFormat="1" ht="13.5">
      <c r="B113" s="208"/>
      <c r="C113" s="209"/>
      <c r="D113" s="205" t="s">
        <v>146</v>
      </c>
      <c r="E113" s="210" t="s">
        <v>30</v>
      </c>
      <c r="F113" s="211" t="s">
        <v>178</v>
      </c>
      <c r="G113" s="209"/>
      <c r="H113" s="212" t="s">
        <v>30</v>
      </c>
      <c r="I113" s="213"/>
      <c r="J113" s="209"/>
      <c r="K113" s="209"/>
      <c r="L113" s="214"/>
      <c r="M113" s="215"/>
      <c r="N113" s="216"/>
      <c r="O113" s="216"/>
      <c r="P113" s="216"/>
      <c r="Q113" s="216"/>
      <c r="R113" s="216"/>
      <c r="S113" s="216"/>
      <c r="T113" s="217"/>
      <c r="AT113" s="218" t="s">
        <v>146</v>
      </c>
      <c r="AU113" s="218" t="s">
        <v>84</v>
      </c>
      <c r="AV113" s="11" t="s">
        <v>82</v>
      </c>
      <c r="AW113" s="11" t="s">
        <v>37</v>
      </c>
      <c r="AX113" s="11" t="s">
        <v>74</v>
      </c>
      <c r="AY113" s="218" t="s">
        <v>135</v>
      </c>
    </row>
    <row r="114" spans="2:51" s="12" customFormat="1" ht="13.5">
      <c r="B114" s="219"/>
      <c r="C114" s="220"/>
      <c r="D114" s="221" t="s">
        <v>146</v>
      </c>
      <c r="E114" s="222" t="s">
        <v>30</v>
      </c>
      <c r="F114" s="223" t="s">
        <v>179</v>
      </c>
      <c r="G114" s="220"/>
      <c r="H114" s="224">
        <v>26.5</v>
      </c>
      <c r="I114" s="225"/>
      <c r="J114" s="220"/>
      <c r="K114" s="220"/>
      <c r="L114" s="226"/>
      <c r="M114" s="227"/>
      <c r="N114" s="228"/>
      <c r="O114" s="228"/>
      <c r="P114" s="228"/>
      <c r="Q114" s="228"/>
      <c r="R114" s="228"/>
      <c r="S114" s="228"/>
      <c r="T114" s="229"/>
      <c r="AT114" s="230" t="s">
        <v>146</v>
      </c>
      <c r="AU114" s="230" t="s">
        <v>84</v>
      </c>
      <c r="AV114" s="12" t="s">
        <v>84</v>
      </c>
      <c r="AW114" s="12" t="s">
        <v>37</v>
      </c>
      <c r="AX114" s="12" t="s">
        <v>82</v>
      </c>
      <c r="AY114" s="230" t="s">
        <v>135</v>
      </c>
    </row>
    <row r="115" spans="2:65" s="1" customFormat="1" ht="31.5" customHeight="1">
      <c r="B115" s="41"/>
      <c r="C115" s="193" t="s">
        <v>180</v>
      </c>
      <c r="D115" s="193" t="s">
        <v>137</v>
      </c>
      <c r="E115" s="194" t="s">
        <v>181</v>
      </c>
      <c r="F115" s="195" t="s">
        <v>182</v>
      </c>
      <c r="G115" s="196" t="s">
        <v>140</v>
      </c>
      <c r="H115" s="197">
        <v>13.25</v>
      </c>
      <c r="I115" s="198"/>
      <c r="J115" s="199">
        <f>ROUND(I115*H115,2)</f>
        <v>0</v>
      </c>
      <c r="K115" s="195" t="s">
        <v>141</v>
      </c>
      <c r="L115" s="61"/>
      <c r="M115" s="200" t="s">
        <v>30</v>
      </c>
      <c r="N115" s="201" t="s">
        <v>45</v>
      </c>
      <c r="O115" s="42"/>
      <c r="P115" s="202">
        <f>O115*H115</f>
        <v>0</v>
      </c>
      <c r="Q115" s="202">
        <v>0</v>
      </c>
      <c r="R115" s="202">
        <f>Q115*H115</f>
        <v>0</v>
      </c>
      <c r="S115" s="202">
        <v>0</v>
      </c>
      <c r="T115" s="203">
        <f>S115*H115</f>
        <v>0</v>
      </c>
      <c r="AR115" s="24" t="s">
        <v>142</v>
      </c>
      <c r="AT115" s="24" t="s">
        <v>137</v>
      </c>
      <c r="AU115" s="24" t="s">
        <v>84</v>
      </c>
      <c r="AY115" s="24" t="s">
        <v>135</v>
      </c>
      <c r="BE115" s="204">
        <f>IF(N115="základní",J115,0)</f>
        <v>0</v>
      </c>
      <c r="BF115" s="204">
        <f>IF(N115="snížená",J115,0)</f>
        <v>0</v>
      </c>
      <c r="BG115" s="204">
        <f>IF(N115="zákl. přenesená",J115,0)</f>
        <v>0</v>
      </c>
      <c r="BH115" s="204">
        <f>IF(N115="sníž. přenesená",J115,0)</f>
        <v>0</v>
      </c>
      <c r="BI115" s="204">
        <f>IF(N115="nulová",J115,0)</f>
        <v>0</v>
      </c>
      <c r="BJ115" s="24" t="s">
        <v>82</v>
      </c>
      <c r="BK115" s="204">
        <f>ROUND(I115*H115,2)</f>
        <v>0</v>
      </c>
      <c r="BL115" s="24" t="s">
        <v>142</v>
      </c>
      <c r="BM115" s="24" t="s">
        <v>183</v>
      </c>
    </row>
    <row r="116" spans="2:47" s="1" customFormat="1" ht="202.5">
      <c r="B116" s="41"/>
      <c r="C116" s="63"/>
      <c r="D116" s="205" t="s">
        <v>144</v>
      </c>
      <c r="E116" s="63"/>
      <c r="F116" s="206" t="s">
        <v>177</v>
      </c>
      <c r="G116" s="63"/>
      <c r="H116" s="63"/>
      <c r="I116" s="163"/>
      <c r="J116" s="63"/>
      <c r="K116" s="63"/>
      <c r="L116" s="61"/>
      <c r="M116" s="207"/>
      <c r="N116" s="42"/>
      <c r="O116" s="42"/>
      <c r="P116" s="42"/>
      <c r="Q116" s="42"/>
      <c r="R116" s="42"/>
      <c r="S116" s="42"/>
      <c r="T116" s="78"/>
      <c r="AT116" s="24" t="s">
        <v>144</v>
      </c>
      <c r="AU116" s="24" t="s">
        <v>84</v>
      </c>
    </row>
    <row r="117" spans="2:51" s="11" customFormat="1" ht="13.5">
      <c r="B117" s="208"/>
      <c r="C117" s="209"/>
      <c r="D117" s="205" t="s">
        <v>146</v>
      </c>
      <c r="E117" s="210" t="s">
        <v>30</v>
      </c>
      <c r="F117" s="211" t="s">
        <v>171</v>
      </c>
      <c r="G117" s="209"/>
      <c r="H117" s="212" t="s">
        <v>30</v>
      </c>
      <c r="I117" s="213"/>
      <c r="J117" s="209"/>
      <c r="K117" s="209"/>
      <c r="L117" s="214"/>
      <c r="M117" s="215"/>
      <c r="N117" s="216"/>
      <c r="O117" s="216"/>
      <c r="P117" s="216"/>
      <c r="Q117" s="216"/>
      <c r="R117" s="216"/>
      <c r="S117" s="216"/>
      <c r="T117" s="217"/>
      <c r="AT117" s="218" t="s">
        <v>146</v>
      </c>
      <c r="AU117" s="218" t="s">
        <v>84</v>
      </c>
      <c r="AV117" s="11" t="s">
        <v>82</v>
      </c>
      <c r="AW117" s="11" t="s">
        <v>37</v>
      </c>
      <c r="AX117" s="11" t="s">
        <v>74</v>
      </c>
      <c r="AY117" s="218" t="s">
        <v>135</v>
      </c>
    </row>
    <row r="118" spans="2:51" s="12" customFormat="1" ht="13.5">
      <c r="B118" s="219"/>
      <c r="C118" s="220"/>
      <c r="D118" s="221" t="s">
        <v>146</v>
      </c>
      <c r="E118" s="222" t="s">
        <v>30</v>
      </c>
      <c r="F118" s="223" t="s">
        <v>184</v>
      </c>
      <c r="G118" s="220"/>
      <c r="H118" s="224">
        <v>13.25</v>
      </c>
      <c r="I118" s="225"/>
      <c r="J118" s="220"/>
      <c r="K118" s="220"/>
      <c r="L118" s="226"/>
      <c r="M118" s="227"/>
      <c r="N118" s="228"/>
      <c r="O118" s="228"/>
      <c r="P118" s="228"/>
      <c r="Q118" s="228"/>
      <c r="R118" s="228"/>
      <c r="S118" s="228"/>
      <c r="T118" s="229"/>
      <c r="AT118" s="230" t="s">
        <v>146</v>
      </c>
      <c r="AU118" s="230" t="s">
        <v>84</v>
      </c>
      <c r="AV118" s="12" t="s">
        <v>84</v>
      </c>
      <c r="AW118" s="12" t="s">
        <v>37</v>
      </c>
      <c r="AX118" s="12" t="s">
        <v>82</v>
      </c>
      <c r="AY118" s="230" t="s">
        <v>135</v>
      </c>
    </row>
    <row r="119" spans="2:65" s="1" customFormat="1" ht="31.5" customHeight="1">
      <c r="B119" s="41"/>
      <c r="C119" s="193" t="s">
        <v>185</v>
      </c>
      <c r="D119" s="193" t="s">
        <v>137</v>
      </c>
      <c r="E119" s="194" t="s">
        <v>186</v>
      </c>
      <c r="F119" s="195" t="s">
        <v>187</v>
      </c>
      <c r="G119" s="196" t="s">
        <v>188</v>
      </c>
      <c r="H119" s="197">
        <v>124</v>
      </c>
      <c r="I119" s="198"/>
      <c r="J119" s="199">
        <f>ROUND(I119*H119,2)</f>
        <v>0</v>
      </c>
      <c r="K119" s="195" t="s">
        <v>141</v>
      </c>
      <c r="L119" s="61"/>
      <c r="M119" s="200" t="s">
        <v>30</v>
      </c>
      <c r="N119" s="201" t="s">
        <v>45</v>
      </c>
      <c r="O119" s="42"/>
      <c r="P119" s="202">
        <f>O119*H119</f>
        <v>0</v>
      </c>
      <c r="Q119" s="202">
        <v>0.00084</v>
      </c>
      <c r="R119" s="202">
        <f>Q119*H119</f>
        <v>0.10416</v>
      </c>
      <c r="S119" s="202">
        <v>0</v>
      </c>
      <c r="T119" s="203">
        <f>S119*H119</f>
        <v>0</v>
      </c>
      <c r="AR119" s="24" t="s">
        <v>142</v>
      </c>
      <c r="AT119" s="24" t="s">
        <v>137</v>
      </c>
      <c r="AU119" s="24" t="s">
        <v>84</v>
      </c>
      <c r="AY119" s="24" t="s">
        <v>135</v>
      </c>
      <c r="BE119" s="204">
        <f>IF(N119="základní",J119,0)</f>
        <v>0</v>
      </c>
      <c r="BF119" s="204">
        <f>IF(N119="snížená",J119,0)</f>
        <v>0</v>
      </c>
      <c r="BG119" s="204">
        <f>IF(N119="zákl. přenesená",J119,0)</f>
        <v>0</v>
      </c>
      <c r="BH119" s="204">
        <f>IF(N119="sníž. přenesená",J119,0)</f>
        <v>0</v>
      </c>
      <c r="BI119" s="204">
        <f>IF(N119="nulová",J119,0)</f>
        <v>0</v>
      </c>
      <c r="BJ119" s="24" t="s">
        <v>82</v>
      </c>
      <c r="BK119" s="204">
        <f>ROUND(I119*H119,2)</f>
        <v>0</v>
      </c>
      <c r="BL119" s="24" t="s">
        <v>142</v>
      </c>
      <c r="BM119" s="24" t="s">
        <v>189</v>
      </c>
    </row>
    <row r="120" spans="2:47" s="1" customFormat="1" ht="148.5">
      <c r="B120" s="41"/>
      <c r="C120" s="63"/>
      <c r="D120" s="205" t="s">
        <v>144</v>
      </c>
      <c r="E120" s="63"/>
      <c r="F120" s="206" t="s">
        <v>190</v>
      </c>
      <c r="G120" s="63"/>
      <c r="H120" s="63"/>
      <c r="I120" s="163"/>
      <c r="J120" s="63"/>
      <c r="K120" s="63"/>
      <c r="L120" s="61"/>
      <c r="M120" s="207"/>
      <c r="N120" s="42"/>
      <c r="O120" s="42"/>
      <c r="P120" s="42"/>
      <c r="Q120" s="42"/>
      <c r="R120" s="42"/>
      <c r="S120" s="42"/>
      <c r="T120" s="78"/>
      <c r="AT120" s="24" t="s">
        <v>144</v>
      </c>
      <c r="AU120" s="24" t="s">
        <v>84</v>
      </c>
    </row>
    <row r="121" spans="2:51" s="11" customFormat="1" ht="13.5">
      <c r="B121" s="208"/>
      <c r="C121" s="209"/>
      <c r="D121" s="205" t="s">
        <v>146</v>
      </c>
      <c r="E121" s="210" t="s">
        <v>30</v>
      </c>
      <c r="F121" s="211" t="s">
        <v>165</v>
      </c>
      <c r="G121" s="209"/>
      <c r="H121" s="212" t="s">
        <v>30</v>
      </c>
      <c r="I121" s="213"/>
      <c r="J121" s="209"/>
      <c r="K121" s="209"/>
      <c r="L121" s="214"/>
      <c r="M121" s="215"/>
      <c r="N121" s="216"/>
      <c r="O121" s="216"/>
      <c r="P121" s="216"/>
      <c r="Q121" s="216"/>
      <c r="R121" s="216"/>
      <c r="S121" s="216"/>
      <c r="T121" s="217"/>
      <c r="AT121" s="218" t="s">
        <v>146</v>
      </c>
      <c r="AU121" s="218" t="s">
        <v>84</v>
      </c>
      <c r="AV121" s="11" t="s">
        <v>82</v>
      </c>
      <c r="AW121" s="11" t="s">
        <v>37</v>
      </c>
      <c r="AX121" s="11" t="s">
        <v>74</v>
      </c>
      <c r="AY121" s="218" t="s">
        <v>135</v>
      </c>
    </row>
    <row r="122" spans="2:51" s="12" customFormat="1" ht="13.5">
      <c r="B122" s="219"/>
      <c r="C122" s="220"/>
      <c r="D122" s="205" t="s">
        <v>146</v>
      </c>
      <c r="E122" s="231" t="s">
        <v>30</v>
      </c>
      <c r="F122" s="232" t="s">
        <v>191</v>
      </c>
      <c r="G122" s="220"/>
      <c r="H122" s="233">
        <v>57.6</v>
      </c>
      <c r="I122" s="225"/>
      <c r="J122" s="220"/>
      <c r="K122" s="220"/>
      <c r="L122" s="226"/>
      <c r="M122" s="227"/>
      <c r="N122" s="228"/>
      <c r="O122" s="228"/>
      <c r="P122" s="228"/>
      <c r="Q122" s="228"/>
      <c r="R122" s="228"/>
      <c r="S122" s="228"/>
      <c r="T122" s="229"/>
      <c r="AT122" s="230" t="s">
        <v>146</v>
      </c>
      <c r="AU122" s="230" t="s">
        <v>84</v>
      </c>
      <c r="AV122" s="12" t="s">
        <v>84</v>
      </c>
      <c r="AW122" s="12" t="s">
        <v>37</v>
      </c>
      <c r="AX122" s="12" t="s">
        <v>74</v>
      </c>
      <c r="AY122" s="230" t="s">
        <v>135</v>
      </c>
    </row>
    <row r="123" spans="2:51" s="11" customFormat="1" ht="13.5">
      <c r="B123" s="208"/>
      <c r="C123" s="209"/>
      <c r="D123" s="205" t="s">
        <v>146</v>
      </c>
      <c r="E123" s="210" t="s">
        <v>30</v>
      </c>
      <c r="F123" s="211" t="s">
        <v>178</v>
      </c>
      <c r="G123" s="209"/>
      <c r="H123" s="212" t="s">
        <v>30</v>
      </c>
      <c r="I123" s="213"/>
      <c r="J123" s="209"/>
      <c r="K123" s="209"/>
      <c r="L123" s="214"/>
      <c r="M123" s="215"/>
      <c r="N123" s="216"/>
      <c r="O123" s="216"/>
      <c r="P123" s="216"/>
      <c r="Q123" s="216"/>
      <c r="R123" s="216"/>
      <c r="S123" s="216"/>
      <c r="T123" s="217"/>
      <c r="AT123" s="218" t="s">
        <v>146</v>
      </c>
      <c r="AU123" s="218" t="s">
        <v>84</v>
      </c>
      <c r="AV123" s="11" t="s">
        <v>82</v>
      </c>
      <c r="AW123" s="11" t="s">
        <v>37</v>
      </c>
      <c r="AX123" s="11" t="s">
        <v>74</v>
      </c>
      <c r="AY123" s="218" t="s">
        <v>135</v>
      </c>
    </row>
    <row r="124" spans="2:51" s="12" customFormat="1" ht="13.5">
      <c r="B124" s="219"/>
      <c r="C124" s="220"/>
      <c r="D124" s="205" t="s">
        <v>146</v>
      </c>
      <c r="E124" s="231" t="s">
        <v>30</v>
      </c>
      <c r="F124" s="232" t="s">
        <v>192</v>
      </c>
      <c r="G124" s="220"/>
      <c r="H124" s="233">
        <v>65.52</v>
      </c>
      <c r="I124" s="225"/>
      <c r="J124" s="220"/>
      <c r="K124" s="220"/>
      <c r="L124" s="226"/>
      <c r="M124" s="227"/>
      <c r="N124" s="228"/>
      <c r="O124" s="228"/>
      <c r="P124" s="228"/>
      <c r="Q124" s="228"/>
      <c r="R124" s="228"/>
      <c r="S124" s="228"/>
      <c r="T124" s="229"/>
      <c r="AT124" s="230" t="s">
        <v>146</v>
      </c>
      <c r="AU124" s="230" t="s">
        <v>84</v>
      </c>
      <c r="AV124" s="12" t="s">
        <v>84</v>
      </c>
      <c r="AW124" s="12" t="s">
        <v>37</v>
      </c>
      <c r="AX124" s="12" t="s">
        <v>74</v>
      </c>
      <c r="AY124" s="230" t="s">
        <v>135</v>
      </c>
    </row>
    <row r="125" spans="2:51" s="12" customFormat="1" ht="13.5">
      <c r="B125" s="219"/>
      <c r="C125" s="220"/>
      <c r="D125" s="205" t="s">
        <v>146</v>
      </c>
      <c r="E125" s="231" t="s">
        <v>30</v>
      </c>
      <c r="F125" s="232" t="s">
        <v>193</v>
      </c>
      <c r="G125" s="220"/>
      <c r="H125" s="233">
        <v>0.88</v>
      </c>
      <c r="I125" s="225"/>
      <c r="J125" s="220"/>
      <c r="K125" s="220"/>
      <c r="L125" s="226"/>
      <c r="M125" s="227"/>
      <c r="N125" s="228"/>
      <c r="O125" s="228"/>
      <c r="P125" s="228"/>
      <c r="Q125" s="228"/>
      <c r="R125" s="228"/>
      <c r="S125" s="228"/>
      <c r="T125" s="229"/>
      <c r="AT125" s="230" t="s">
        <v>146</v>
      </c>
      <c r="AU125" s="230" t="s">
        <v>84</v>
      </c>
      <c r="AV125" s="12" t="s">
        <v>84</v>
      </c>
      <c r="AW125" s="12" t="s">
        <v>37</v>
      </c>
      <c r="AX125" s="12" t="s">
        <v>74</v>
      </c>
      <c r="AY125" s="230" t="s">
        <v>135</v>
      </c>
    </row>
    <row r="126" spans="2:51" s="13" customFormat="1" ht="13.5">
      <c r="B126" s="234"/>
      <c r="C126" s="235"/>
      <c r="D126" s="221" t="s">
        <v>146</v>
      </c>
      <c r="E126" s="236" t="s">
        <v>30</v>
      </c>
      <c r="F126" s="237" t="s">
        <v>194</v>
      </c>
      <c r="G126" s="235"/>
      <c r="H126" s="238">
        <v>124</v>
      </c>
      <c r="I126" s="239"/>
      <c r="J126" s="235"/>
      <c r="K126" s="235"/>
      <c r="L126" s="240"/>
      <c r="M126" s="241"/>
      <c r="N126" s="242"/>
      <c r="O126" s="242"/>
      <c r="P126" s="242"/>
      <c r="Q126" s="242"/>
      <c r="R126" s="242"/>
      <c r="S126" s="242"/>
      <c r="T126" s="243"/>
      <c r="AT126" s="244" t="s">
        <v>146</v>
      </c>
      <c r="AU126" s="244" t="s">
        <v>84</v>
      </c>
      <c r="AV126" s="13" t="s">
        <v>142</v>
      </c>
      <c r="AW126" s="13" t="s">
        <v>37</v>
      </c>
      <c r="AX126" s="13" t="s">
        <v>82</v>
      </c>
      <c r="AY126" s="244" t="s">
        <v>135</v>
      </c>
    </row>
    <row r="127" spans="2:65" s="1" customFormat="1" ht="31.5" customHeight="1">
      <c r="B127" s="41"/>
      <c r="C127" s="193" t="s">
        <v>195</v>
      </c>
      <c r="D127" s="193" t="s">
        <v>137</v>
      </c>
      <c r="E127" s="194" t="s">
        <v>196</v>
      </c>
      <c r="F127" s="195" t="s">
        <v>197</v>
      </c>
      <c r="G127" s="196" t="s">
        <v>188</v>
      </c>
      <c r="H127" s="197">
        <v>124</v>
      </c>
      <c r="I127" s="198"/>
      <c r="J127" s="199">
        <f>ROUND(I127*H127,2)</f>
        <v>0</v>
      </c>
      <c r="K127" s="195" t="s">
        <v>141</v>
      </c>
      <c r="L127" s="61"/>
      <c r="M127" s="200" t="s">
        <v>30</v>
      </c>
      <c r="N127" s="201" t="s">
        <v>45</v>
      </c>
      <c r="O127" s="42"/>
      <c r="P127" s="202">
        <f>O127*H127</f>
        <v>0</v>
      </c>
      <c r="Q127" s="202">
        <v>0</v>
      </c>
      <c r="R127" s="202">
        <f>Q127*H127</f>
        <v>0</v>
      </c>
      <c r="S127" s="202">
        <v>0</v>
      </c>
      <c r="T127" s="203">
        <f>S127*H127</f>
        <v>0</v>
      </c>
      <c r="AR127" s="24" t="s">
        <v>142</v>
      </c>
      <c r="AT127" s="24" t="s">
        <v>137</v>
      </c>
      <c r="AU127" s="24" t="s">
        <v>84</v>
      </c>
      <c r="AY127" s="24" t="s">
        <v>135</v>
      </c>
      <c r="BE127" s="204">
        <f>IF(N127="základní",J127,0)</f>
        <v>0</v>
      </c>
      <c r="BF127" s="204">
        <f>IF(N127="snížená",J127,0)</f>
        <v>0</v>
      </c>
      <c r="BG127" s="204">
        <f>IF(N127="zákl. přenesená",J127,0)</f>
        <v>0</v>
      </c>
      <c r="BH127" s="204">
        <f>IF(N127="sníž. přenesená",J127,0)</f>
        <v>0</v>
      </c>
      <c r="BI127" s="204">
        <f>IF(N127="nulová",J127,0)</f>
        <v>0</v>
      </c>
      <c r="BJ127" s="24" t="s">
        <v>82</v>
      </c>
      <c r="BK127" s="204">
        <f>ROUND(I127*H127,2)</f>
        <v>0</v>
      </c>
      <c r="BL127" s="24" t="s">
        <v>142</v>
      </c>
      <c r="BM127" s="24" t="s">
        <v>198</v>
      </c>
    </row>
    <row r="128" spans="2:65" s="1" customFormat="1" ht="31.5" customHeight="1">
      <c r="B128" s="41"/>
      <c r="C128" s="193" t="s">
        <v>199</v>
      </c>
      <c r="D128" s="193" t="s">
        <v>137</v>
      </c>
      <c r="E128" s="194" t="s">
        <v>200</v>
      </c>
      <c r="F128" s="195" t="s">
        <v>201</v>
      </c>
      <c r="G128" s="196" t="s">
        <v>140</v>
      </c>
      <c r="H128" s="197">
        <v>151</v>
      </c>
      <c r="I128" s="198"/>
      <c r="J128" s="199">
        <f>ROUND(I128*H128,2)</f>
        <v>0</v>
      </c>
      <c r="K128" s="195" t="s">
        <v>141</v>
      </c>
      <c r="L128" s="61"/>
      <c r="M128" s="200" t="s">
        <v>30</v>
      </c>
      <c r="N128" s="201" t="s">
        <v>45</v>
      </c>
      <c r="O128" s="42"/>
      <c r="P128" s="202">
        <f>O128*H128</f>
        <v>0</v>
      </c>
      <c r="Q128" s="202">
        <v>0</v>
      </c>
      <c r="R128" s="202">
        <f>Q128*H128</f>
        <v>0</v>
      </c>
      <c r="S128" s="202">
        <v>0</v>
      </c>
      <c r="T128" s="203">
        <f>S128*H128</f>
        <v>0</v>
      </c>
      <c r="AR128" s="24" t="s">
        <v>142</v>
      </c>
      <c r="AT128" s="24" t="s">
        <v>137</v>
      </c>
      <c r="AU128" s="24" t="s">
        <v>84</v>
      </c>
      <c r="AY128" s="24" t="s">
        <v>135</v>
      </c>
      <c r="BE128" s="204">
        <f>IF(N128="základní",J128,0)</f>
        <v>0</v>
      </c>
      <c r="BF128" s="204">
        <f>IF(N128="snížená",J128,0)</f>
        <v>0</v>
      </c>
      <c r="BG128" s="204">
        <f>IF(N128="zákl. přenesená",J128,0)</f>
        <v>0</v>
      </c>
      <c r="BH128" s="204">
        <f>IF(N128="sníž. přenesená",J128,0)</f>
        <v>0</v>
      </c>
      <c r="BI128" s="204">
        <f>IF(N128="nulová",J128,0)</f>
        <v>0</v>
      </c>
      <c r="BJ128" s="24" t="s">
        <v>82</v>
      </c>
      <c r="BK128" s="204">
        <f>ROUND(I128*H128,2)</f>
        <v>0</v>
      </c>
      <c r="BL128" s="24" t="s">
        <v>142</v>
      </c>
      <c r="BM128" s="24" t="s">
        <v>202</v>
      </c>
    </row>
    <row r="129" spans="2:47" s="1" customFormat="1" ht="409.5">
      <c r="B129" s="41"/>
      <c r="C129" s="63"/>
      <c r="D129" s="205" t="s">
        <v>144</v>
      </c>
      <c r="E129" s="63"/>
      <c r="F129" s="206" t="s">
        <v>203</v>
      </c>
      <c r="G129" s="63"/>
      <c r="H129" s="63"/>
      <c r="I129" s="163"/>
      <c r="J129" s="63"/>
      <c r="K129" s="63"/>
      <c r="L129" s="61"/>
      <c r="M129" s="207"/>
      <c r="N129" s="42"/>
      <c r="O129" s="42"/>
      <c r="P129" s="42"/>
      <c r="Q129" s="42"/>
      <c r="R129" s="42"/>
      <c r="S129" s="42"/>
      <c r="T129" s="78"/>
      <c r="AT129" s="24" t="s">
        <v>144</v>
      </c>
      <c r="AU129" s="24" t="s">
        <v>84</v>
      </c>
    </row>
    <row r="130" spans="2:51" s="11" customFormat="1" ht="13.5">
      <c r="B130" s="208"/>
      <c r="C130" s="209"/>
      <c r="D130" s="205" t="s">
        <v>146</v>
      </c>
      <c r="E130" s="210" t="s">
        <v>30</v>
      </c>
      <c r="F130" s="211" t="s">
        <v>204</v>
      </c>
      <c r="G130" s="209"/>
      <c r="H130" s="212" t="s">
        <v>30</v>
      </c>
      <c r="I130" s="213"/>
      <c r="J130" s="209"/>
      <c r="K130" s="209"/>
      <c r="L130" s="214"/>
      <c r="M130" s="215"/>
      <c r="N130" s="216"/>
      <c r="O130" s="216"/>
      <c r="P130" s="216"/>
      <c r="Q130" s="216"/>
      <c r="R130" s="216"/>
      <c r="S130" s="216"/>
      <c r="T130" s="217"/>
      <c r="AT130" s="218" t="s">
        <v>146</v>
      </c>
      <c r="AU130" s="218" t="s">
        <v>84</v>
      </c>
      <c r="AV130" s="11" t="s">
        <v>82</v>
      </c>
      <c r="AW130" s="11" t="s">
        <v>37</v>
      </c>
      <c r="AX130" s="11" t="s">
        <v>74</v>
      </c>
      <c r="AY130" s="218" t="s">
        <v>135</v>
      </c>
    </row>
    <row r="131" spans="2:51" s="11" customFormat="1" ht="13.5">
      <c r="B131" s="208"/>
      <c r="C131" s="209"/>
      <c r="D131" s="205" t="s">
        <v>146</v>
      </c>
      <c r="E131" s="210" t="s">
        <v>30</v>
      </c>
      <c r="F131" s="211" t="s">
        <v>205</v>
      </c>
      <c r="G131" s="209"/>
      <c r="H131" s="212" t="s">
        <v>30</v>
      </c>
      <c r="I131" s="213"/>
      <c r="J131" s="209"/>
      <c r="K131" s="209"/>
      <c r="L131" s="214"/>
      <c r="M131" s="215"/>
      <c r="N131" s="216"/>
      <c r="O131" s="216"/>
      <c r="P131" s="216"/>
      <c r="Q131" s="216"/>
      <c r="R131" s="216"/>
      <c r="S131" s="216"/>
      <c r="T131" s="217"/>
      <c r="AT131" s="218" t="s">
        <v>146</v>
      </c>
      <c r="AU131" s="218" t="s">
        <v>84</v>
      </c>
      <c r="AV131" s="11" t="s">
        <v>82</v>
      </c>
      <c r="AW131" s="11" t="s">
        <v>37</v>
      </c>
      <c r="AX131" s="11" t="s">
        <v>74</v>
      </c>
      <c r="AY131" s="218" t="s">
        <v>135</v>
      </c>
    </row>
    <row r="132" spans="2:51" s="11" customFormat="1" ht="13.5">
      <c r="B132" s="208"/>
      <c r="C132" s="209"/>
      <c r="D132" s="205" t="s">
        <v>146</v>
      </c>
      <c r="E132" s="210" t="s">
        <v>30</v>
      </c>
      <c r="F132" s="211" t="s">
        <v>206</v>
      </c>
      <c r="G132" s="209"/>
      <c r="H132" s="212" t="s">
        <v>30</v>
      </c>
      <c r="I132" s="213"/>
      <c r="J132" s="209"/>
      <c r="K132" s="209"/>
      <c r="L132" s="214"/>
      <c r="M132" s="215"/>
      <c r="N132" s="216"/>
      <c r="O132" s="216"/>
      <c r="P132" s="216"/>
      <c r="Q132" s="216"/>
      <c r="R132" s="216"/>
      <c r="S132" s="216"/>
      <c r="T132" s="217"/>
      <c r="AT132" s="218" t="s">
        <v>146</v>
      </c>
      <c r="AU132" s="218" t="s">
        <v>84</v>
      </c>
      <c r="AV132" s="11" t="s">
        <v>82</v>
      </c>
      <c r="AW132" s="11" t="s">
        <v>37</v>
      </c>
      <c r="AX132" s="11" t="s">
        <v>74</v>
      </c>
      <c r="AY132" s="218" t="s">
        <v>135</v>
      </c>
    </row>
    <row r="133" spans="2:51" s="11" customFormat="1" ht="13.5">
      <c r="B133" s="208"/>
      <c r="C133" s="209"/>
      <c r="D133" s="205" t="s">
        <v>146</v>
      </c>
      <c r="E133" s="210" t="s">
        <v>30</v>
      </c>
      <c r="F133" s="211" t="s">
        <v>207</v>
      </c>
      <c r="G133" s="209"/>
      <c r="H133" s="212" t="s">
        <v>30</v>
      </c>
      <c r="I133" s="213"/>
      <c r="J133" s="209"/>
      <c r="K133" s="209"/>
      <c r="L133" s="214"/>
      <c r="M133" s="215"/>
      <c r="N133" s="216"/>
      <c r="O133" s="216"/>
      <c r="P133" s="216"/>
      <c r="Q133" s="216"/>
      <c r="R133" s="216"/>
      <c r="S133" s="216"/>
      <c r="T133" s="217"/>
      <c r="AT133" s="218" t="s">
        <v>146</v>
      </c>
      <c r="AU133" s="218" t="s">
        <v>84</v>
      </c>
      <c r="AV133" s="11" t="s">
        <v>82</v>
      </c>
      <c r="AW133" s="11" t="s">
        <v>37</v>
      </c>
      <c r="AX133" s="11" t="s">
        <v>74</v>
      </c>
      <c r="AY133" s="218" t="s">
        <v>135</v>
      </c>
    </row>
    <row r="134" spans="2:51" s="12" customFormat="1" ht="13.5">
      <c r="B134" s="219"/>
      <c r="C134" s="220"/>
      <c r="D134" s="205" t="s">
        <v>146</v>
      </c>
      <c r="E134" s="231" t="s">
        <v>30</v>
      </c>
      <c r="F134" s="232" t="s">
        <v>208</v>
      </c>
      <c r="G134" s="220"/>
      <c r="H134" s="233">
        <v>44.1</v>
      </c>
      <c r="I134" s="225"/>
      <c r="J134" s="220"/>
      <c r="K134" s="220"/>
      <c r="L134" s="226"/>
      <c r="M134" s="227"/>
      <c r="N134" s="228"/>
      <c r="O134" s="228"/>
      <c r="P134" s="228"/>
      <c r="Q134" s="228"/>
      <c r="R134" s="228"/>
      <c r="S134" s="228"/>
      <c r="T134" s="229"/>
      <c r="AT134" s="230" t="s">
        <v>146</v>
      </c>
      <c r="AU134" s="230" t="s">
        <v>84</v>
      </c>
      <c r="AV134" s="12" t="s">
        <v>84</v>
      </c>
      <c r="AW134" s="12" t="s">
        <v>37</v>
      </c>
      <c r="AX134" s="12" t="s">
        <v>74</v>
      </c>
      <c r="AY134" s="230" t="s">
        <v>135</v>
      </c>
    </row>
    <row r="135" spans="2:51" s="11" customFormat="1" ht="13.5">
      <c r="B135" s="208"/>
      <c r="C135" s="209"/>
      <c r="D135" s="205" t="s">
        <v>146</v>
      </c>
      <c r="E135" s="210" t="s">
        <v>30</v>
      </c>
      <c r="F135" s="211" t="s">
        <v>209</v>
      </c>
      <c r="G135" s="209"/>
      <c r="H135" s="212" t="s">
        <v>30</v>
      </c>
      <c r="I135" s="213"/>
      <c r="J135" s="209"/>
      <c r="K135" s="209"/>
      <c r="L135" s="214"/>
      <c r="M135" s="215"/>
      <c r="N135" s="216"/>
      <c r="O135" s="216"/>
      <c r="P135" s="216"/>
      <c r="Q135" s="216"/>
      <c r="R135" s="216"/>
      <c r="S135" s="216"/>
      <c r="T135" s="217"/>
      <c r="AT135" s="218" t="s">
        <v>146</v>
      </c>
      <c r="AU135" s="218" t="s">
        <v>84</v>
      </c>
      <c r="AV135" s="11" t="s">
        <v>82</v>
      </c>
      <c r="AW135" s="11" t="s">
        <v>37</v>
      </c>
      <c r="AX135" s="11" t="s">
        <v>74</v>
      </c>
      <c r="AY135" s="218" t="s">
        <v>135</v>
      </c>
    </row>
    <row r="136" spans="2:51" s="12" customFormat="1" ht="13.5">
      <c r="B136" s="219"/>
      <c r="C136" s="220"/>
      <c r="D136" s="205" t="s">
        <v>146</v>
      </c>
      <c r="E136" s="231" t="s">
        <v>30</v>
      </c>
      <c r="F136" s="232" t="s">
        <v>210</v>
      </c>
      <c r="G136" s="220"/>
      <c r="H136" s="233">
        <v>-9.3</v>
      </c>
      <c r="I136" s="225"/>
      <c r="J136" s="220"/>
      <c r="K136" s="220"/>
      <c r="L136" s="226"/>
      <c r="M136" s="227"/>
      <c r="N136" s="228"/>
      <c r="O136" s="228"/>
      <c r="P136" s="228"/>
      <c r="Q136" s="228"/>
      <c r="R136" s="228"/>
      <c r="S136" s="228"/>
      <c r="T136" s="229"/>
      <c r="AT136" s="230" t="s">
        <v>146</v>
      </c>
      <c r="AU136" s="230" t="s">
        <v>84</v>
      </c>
      <c r="AV136" s="12" t="s">
        <v>84</v>
      </c>
      <c r="AW136" s="12" t="s">
        <v>37</v>
      </c>
      <c r="AX136" s="12" t="s">
        <v>74</v>
      </c>
      <c r="AY136" s="230" t="s">
        <v>135</v>
      </c>
    </row>
    <row r="137" spans="2:51" s="11" customFormat="1" ht="13.5">
      <c r="B137" s="208"/>
      <c r="C137" s="209"/>
      <c r="D137" s="205" t="s">
        <v>146</v>
      </c>
      <c r="E137" s="210" t="s">
        <v>30</v>
      </c>
      <c r="F137" s="211" t="s">
        <v>211</v>
      </c>
      <c r="G137" s="209"/>
      <c r="H137" s="212" t="s">
        <v>30</v>
      </c>
      <c r="I137" s="213"/>
      <c r="J137" s="209"/>
      <c r="K137" s="209"/>
      <c r="L137" s="214"/>
      <c r="M137" s="215"/>
      <c r="N137" s="216"/>
      <c r="O137" s="216"/>
      <c r="P137" s="216"/>
      <c r="Q137" s="216"/>
      <c r="R137" s="216"/>
      <c r="S137" s="216"/>
      <c r="T137" s="217"/>
      <c r="AT137" s="218" t="s">
        <v>146</v>
      </c>
      <c r="AU137" s="218" t="s">
        <v>84</v>
      </c>
      <c r="AV137" s="11" t="s">
        <v>82</v>
      </c>
      <c r="AW137" s="11" t="s">
        <v>37</v>
      </c>
      <c r="AX137" s="11" t="s">
        <v>74</v>
      </c>
      <c r="AY137" s="218" t="s">
        <v>135</v>
      </c>
    </row>
    <row r="138" spans="2:51" s="12" customFormat="1" ht="13.5">
      <c r="B138" s="219"/>
      <c r="C138" s="220"/>
      <c r="D138" s="205" t="s">
        <v>146</v>
      </c>
      <c r="E138" s="231" t="s">
        <v>30</v>
      </c>
      <c r="F138" s="232" t="s">
        <v>212</v>
      </c>
      <c r="G138" s="220"/>
      <c r="H138" s="233">
        <v>-4.32</v>
      </c>
      <c r="I138" s="225"/>
      <c r="J138" s="220"/>
      <c r="K138" s="220"/>
      <c r="L138" s="226"/>
      <c r="M138" s="227"/>
      <c r="N138" s="228"/>
      <c r="O138" s="228"/>
      <c r="P138" s="228"/>
      <c r="Q138" s="228"/>
      <c r="R138" s="228"/>
      <c r="S138" s="228"/>
      <c r="T138" s="229"/>
      <c r="AT138" s="230" t="s">
        <v>146</v>
      </c>
      <c r="AU138" s="230" t="s">
        <v>84</v>
      </c>
      <c r="AV138" s="12" t="s">
        <v>84</v>
      </c>
      <c r="AW138" s="12" t="s">
        <v>37</v>
      </c>
      <c r="AX138" s="12" t="s">
        <v>74</v>
      </c>
      <c r="AY138" s="230" t="s">
        <v>135</v>
      </c>
    </row>
    <row r="139" spans="2:51" s="11" customFormat="1" ht="13.5">
      <c r="B139" s="208"/>
      <c r="C139" s="209"/>
      <c r="D139" s="205" t="s">
        <v>146</v>
      </c>
      <c r="E139" s="210" t="s">
        <v>30</v>
      </c>
      <c r="F139" s="211" t="s">
        <v>213</v>
      </c>
      <c r="G139" s="209"/>
      <c r="H139" s="212" t="s">
        <v>30</v>
      </c>
      <c r="I139" s="213"/>
      <c r="J139" s="209"/>
      <c r="K139" s="209"/>
      <c r="L139" s="214"/>
      <c r="M139" s="215"/>
      <c r="N139" s="216"/>
      <c r="O139" s="216"/>
      <c r="P139" s="216"/>
      <c r="Q139" s="216"/>
      <c r="R139" s="216"/>
      <c r="S139" s="216"/>
      <c r="T139" s="217"/>
      <c r="AT139" s="218" t="s">
        <v>146</v>
      </c>
      <c r="AU139" s="218" t="s">
        <v>84</v>
      </c>
      <c r="AV139" s="11" t="s">
        <v>82</v>
      </c>
      <c r="AW139" s="11" t="s">
        <v>37</v>
      </c>
      <c r="AX139" s="11" t="s">
        <v>74</v>
      </c>
      <c r="AY139" s="218" t="s">
        <v>135</v>
      </c>
    </row>
    <row r="140" spans="2:51" s="12" customFormat="1" ht="13.5">
      <c r="B140" s="219"/>
      <c r="C140" s="220"/>
      <c r="D140" s="205" t="s">
        <v>146</v>
      </c>
      <c r="E140" s="231" t="s">
        <v>30</v>
      </c>
      <c r="F140" s="232" t="s">
        <v>214</v>
      </c>
      <c r="G140" s="220"/>
      <c r="H140" s="233">
        <v>-4.5</v>
      </c>
      <c r="I140" s="225"/>
      <c r="J140" s="220"/>
      <c r="K140" s="220"/>
      <c r="L140" s="226"/>
      <c r="M140" s="227"/>
      <c r="N140" s="228"/>
      <c r="O140" s="228"/>
      <c r="P140" s="228"/>
      <c r="Q140" s="228"/>
      <c r="R140" s="228"/>
      <c r="S140" s="228"/>
      <c r="T140" s="229"/>
      <c r="AT140" s="230" t="s">
        <v>146</v>
      </c>
      <c r="AU140" s="230" t="s">
        <v>84</v>
      </c>
      <c r="AV140" s="12" t="s">
        <v>84</v>
      </c>
      <c r="AW140" s="12" t="s">
        <v>37</v>
      </c>
      <c r="AX140" s="12" t="s">
        <v>74</v>
      </c>
      <c r="AY140" s="230" t="s">
        <v>135</v>
      </c>
    </row>
    <row r="141" spans="2:51" s="11" customFormat="1" ht="13.5">
      <c r="B141" s="208"/>
      <c r="C141" s="209"/>
      <c r="D141" s="205" t="s">
        <v>146</v>
      </c>
      <c r="E141" s="210" t="s">
        <v>30</v>
      </c>
      <c r="F141" s="211" t="s">
        <v>215</v>
      </c>
      <c r="G141" s="209"/>
      <c r="H141" s="212" t="s">
        <v>30</v>
      </c>
      <c r="I141" s="213"/>
      <c r="J141" s="209"/>
      <c r="K141" s="209"/>
      <c r="L141" s="214"/>
      <c r="M141" s="215"/>
      <c r="N141" s="216"/>
      <c r="O141" s="216"/>
      <c r="P141" s="216"/>
      <c r="Q141" s="216"/>
      <c r="R141" s="216"/>
      <c r="S141" s="216"/>
      <c r="T141" s="217"/>
      <c r="AT141" s="218" t="s">
        <v>146</v>
      </c>
      <c r="AU141" s="218" t="s">
        <v>84</v>
      </c>
      <c r="AV141" s="11" t="s">
        <v>82</v>
      </c>
      <c r="AW141" s="11" t="s">
        <v>37</v>
      </c>
      <c r="AX141" s="11" t="s">
        <v>74</v>
      </c>
      <c r="AY141" s="218" t="s">
        <v>135</v>
      </c>
    </row>
    <row r="142" spans="2:51" s="12" customFormat="1" ht="13.5">
      <c r="B142" s="219"/>
      <c r="C142" s="220"/>
      <c r="D142" s="205" t="s">
        <v>146</v>
      </c>
      <c r="E142" s="231" t="s">
        <v>30</v>
      </c>
      <c r="F142" s="232" t="s">
        <v>216</v>
      </c>
      <c r="G142" s="220"/>
      <c r="H142" s="233">
        <v>-1.206</v>
      </c>
      <c r="I142" s="225"/>
      <c r="J142" s="220"/>
      <c r="K142" s="220"/>
      <c r="L142" s="226"/>
      <c r="M142" s="227"/>
      <c r="N142" s="228"/>
      <c r="O142" s="228"/>
      <c r="P142" s="228"/>
      <c r="Q142" s="228"/>
      <c r="R142" s="228"/>
      <c r="S142" s="228"/>
      <c r="T142" s="229"/>
      <c r="AT142" s="230" t="s">
        <v>146</v>
      </c>
      <c r="AU142" s="230" t="s">
        <v>84</v>
      </c>
      <c r="AV142" s="12" t="s">
        <v>84</v>
      </c>
      <c r="AW142" s="12" t="s">
        <v>37</v>
      </c>
      <c r="AX142" s="12" t="s">
        <v>74</v>
      </c>
      <c r="AY142" s="230" t="s">
        <v>135</v>
      </c>
    </row>
    <row r="143" spans="2:51" s="12" customFormat="1" ht="13.5">
      <c r="B143" s="219"/>
      <c r="C143" s="220"/>
      <c r="D143" s="205" t="s">
        <v>146</v>
      </c>
      <c r="E143" s="231" t="s">
        <v>30</v>
      </c>
      <c r="F143" s="232" t="s">
        <v>217</v>
      </c>
      <c r="G143" s="220"/>
      <c r="H143" s="233">
        <v>0.226</v>
      </c>
      <c r="I143" s="225"/>
      <c r="J143" s="220"/>
      <c r="K143" s="220"/>
      <c r="L143" s="226"/>
      <c r="M143" s="227"/>
      <c r="N143" s="228"/>
      <c r="O143" s="228"/>
      <c r="P143" s="228"/>
      <c r="Q143" s="228"/>
      <c r="R143" s="228"/>
      <c r="S143" s="228"/>
      <c r="T143" s="229"/>
      <c r="AT143" s="230" t="s">
        <v>146</v>
      </c>
      <c r="AU143" s="230" t="s">
        <v>84</v>
      </c>
      <c r="AV143" s="12" t="s">
        <v>84</v>
      </c>
      <c r="AW143" s="12" t="s">
        <v>37</v>
      </c>
      <c r="AX143" s="12" t="s">
        <v>74</v>
      </c>
      <c r="AY143" s="230" t="s">
        <v>135</v>
      </c>
    </row>
    <row r="144" spans="2:51" s="14" customFormat="1" ht="13.5">
      <c r="B144" s="245"/>
      <c r="C144" s="246"/>
      <c r="D144" s="205" t="s">
        <v>146</v>
      </c>
      <c r="E144" s="247" t="s">
        <v>30</v>
      </c>
      <c r="F144" s="248" t="s">
        <v>218</v>
      </c>
      <c r="G144" s="246"/>
      <c r="H144" s="249">
        <v>25</v>
      </c>
      <c r="I144" s="250"/>
      <c r="J144" s="246"/>
      <c r="K144" s="246"/>
      <c r="L144" s="251"/>
      <c r="M144" s="252"/>
      <c r="N144" s="253"/>
      <c r="O144" s="253"/>
      <c r="P144" s="253"/>
      <c r="Q144" s="253"/>
      <c r="R144" s="253"/>
      <c r="S144" s="253"/>
      <c r="T144" s="254"/>
      <c r="AT144" s="255" t="s">
        <v>146</v>
      </c>
      <c r="AU144" s="255" t="s">
        <v>84</v>
      </c>
      <c r="AV144" s="14" t="s">
        <v>155</v>
      </c>
      <c r="AW144" s="14" t="s">
        <v>37</v>
      </c>
      <c r="AX144" s="14" t="s">
        <v>74</v>
      </c>
      <c r="AY144" s="255" t="s">
        <v>135</v>
      </c>
    </row>
    <row r="145" spans="2:51" s="11" customFormat="1" ht="13.5">
      <c r="B145" s="208"/>
      <c r="C145" s="209"/>
      <c r="D145" s="205" t="s">
        <v>146</v>
      </c>
      <c r="E145" s="210" t="s">
        <v>30</v>
      </c>
      <c r="F145" s="211" t="s">
        <v>219</v>
      </c>
      <c r="G145" s="209"/>
      <c r="H145" s="212" t="s">
        <v>30</v>
      </c>
      <c r="I145" s="213"/>
      <c r="J145" s="209"/>
      <c r="K145" s="209"/>
      <c r="L145" s="214"/>
      <c r="M145" s="215"/>
      <c r="N145" s="216"/>
      <c r="O145" s="216"/>
      <c r="P145" s="216"/>
      <c r="Q145" s="216"/>
      <c r="R145" s="216"/>
      <c r="S145" s="216"/>
      <c r="T145" s="217"/>
      <c r="AT145" s="218" t="s">
        <v>146</v>
      </c>
      <c r="AU145" s="218" t="s">
        <v>84</v>
      </c>
      <c r="AV145" s="11" t="s">
        <v>82</v>
      </c>
      <c r="AW145" s="11" t="s">
        <v>37</v>
      </c>
      <c r="AX145" s="11" t="s">
        <v>74</v>
      </c>
      <c r="AY145" s="218" t="s">
        <v>135</v>
      </c>
    </row>
    <row r="146" spans="2:51" s="11" customFormat="1" ht="13.5">
      <c r="B146" s="208"/>
      <c r="C146" s="209"/>
      <c r="D146" s="205" t="s">
        <v>146</v>
      </c>
      <c r="E146" s="210" t="s">
        <v>30</v>
      </c>
      <c r="F146" s="211" t="s">
        <v>147</v>
      </c>
      <c r="G146" s="209"/>
      <c r="H146" s="212" t="s">
        <v>30</v>
      </c>
      <c r="I146" s="213"/>
      <c r="J146" s="209"/>
      <c r="K146" s="209"/>
      <c r="L146" s="214"/>
      <c r="M146" s="215"/>
      <c r="N146" s="216"/>
      <c r="O146" s="216"/>
      <c r="P146" s="216"/>
      <c r="Q146" s="216"/>
      <c r="R146" s="216"/>
      <c r="S146" s="216"/>
      <c r="T146" s="217"/>
      <c r="AT146" s="218" t="s">
        <v>146</v>
      </c>
      <c r="AU146" s="218" t="s">
        <v>84</v>
      </c>
      <c r="AV146" s="11" t="s">
        <v>82</v>
      </c>
      <c r="AW146" s="11" t="s">
        <v>37</v>
      </c>
      <c r="AX146" s="11" t="s">
        <v>74</v>
      </c>
      <c r="AY146" s="218" t="s">
        <v>135</v>
      </c>
    </row>
    <row r="147" spans="2:51" s="12" customFormat="1" ht="13.5">
      <c r="B147" s="219"/>
      <c r="C147" s="220"/>
      <c r="D147" s="205" t="s">
        <v>146</v>
      </c>
      <c r="E147" s="231" t="s">
        <v>30</v>
      </c>
      <c r="F147" s="232" t="s">
        <v>220</v>
      </c>
      <c r="G147" s="220"/>
      <c r="H147" s="233">
        <v>126</v>
      </c>
      <c r="I147" s="225"/>
      <c r="J147" s="220"/>
      <c r="K147" s="220"/>
      <c r="L147" s="226"/>
      <c r="M147" s="227"/>
      <c r="N147" s="228"/>
      <c r="O147" s="228"/>
      <c r="P147" s="228"/>
      <c r="Q147" s="228"/>
      <c r="R147" s="228"/>
      <c r="S147" s="228"/>
      <c r="T147" s="229"/>
      <c r="AT147" s="230" t="s">
        <v>146</v>
      </c>
      <c r="AU147" s="230" t="s">
        <v>84</v>
      </c>
      <c r="AV147" s="12" t="s">
        <v>84</v>
      </c>
      <c r="AW147" s="12" t="s">
        <v>37</v>
      </c>
      <c r="AX147" s="12" t="s">
        <v>74</v>
      </c>
      <c r="AY147" s="230" t="s">
        <v>135</v>
      </c>
    </row>
    <row r="148" spans="2:51" s="13" customFormat="1" ht="13.5">
      <c r="B148" s="234"/>
      <c r="C148" s="235"/>
      <c r="D148" s="221" t="s">
        <v>146</v>
      </c>
      <c r="E148" s="236" t="s">
        <v>30</v>
      </c>
      <c r="F148" s="237" t="s">
        <v>194</v>
      </c>
      <c r="G148" s="235"/>
      <c r="H148" s="238">
        <v>151</v>
      </c>
      <c r="I148" s="239"/>
      <c r="J148" s="235"/>
      <c r="K148" s="235"/>
      <c r="L148" s="240"/>
      <c r="M148" s="241"/>
      <c r="N148" s="242"/>
      <c r="O148" s="242"/>
      <c r="P148" s="242"/>
      <c r="Q148" s="242"/>
      <c r="R148" s="242"/>
      <c r="S148" s="242"/>
      <c r="T148" s="243"/>
      <c r="AT148" s="244" t="s">
        <v>146</v>
      </c>
      <c r="AU148" s="244" t="s">
        <v>84</v>
      </c>
      <c r="AV148" s="13" t="s">
        <v>142</v>
      </c>
      <c r="AW148" s="13" t="s">
        <v>37</v>
      </c>
      <c r="AX148" s="13" t="s">
        <v>82</v>
      </c>
      <c r="AY148" s="244" t="s">
        <v>135</v>
      </c>
    </row>
    <row r="149" spans="2:65" s="1" customFormat="1" ht="22.5" customHeight="1">
      <c r="B149" s="41"/>
      <c r="C149" s="256" t="s">
        <v>221</v>
      </c>
      <c r="D149" s="256" t="s">
        <v>222</v>
      </c>
      <c r="E149" s="257" t="s">
        <v>223</v>
      </c>
      <c r="F149" s="258" t="s">
        <v>224</v>
      </c>
      <c r="G149" s="259" t="s">
        <v>225</v>
      </c>
      <c r="H149" s="260">
        <v>49.95</v>
      </c>
      <c r="I149" s="261"/>
      <c r="J149" s="262">
        <f>ROUND(I149*H149,2)</f>
        <v>0</v>
      </c>
      <c r="K149" s="258" t="s">
        <v>141</v>
      </c>
      <c r="L149" s="263"/>
      <c r="M149" s="264" t="s">
        <v>30</v>
      </c>
      <c r="N149" s="265" t="s">
        <v>45</v>
      </c>
      <c r="O149" s="42"/>
      <c r="P149" s="202">
        <f>O149*H149</f>
        <v>0</v>
      </c>
      <c r="Q149" s="202">
        <v>0</v>
      </c>
      <c r="R149" s="202">
        <f>Q149*H149</f>
        <v>0</v>
      </c>
      <c r="S149" s="202">
        <v>0</v>
      </c>
      <c r="T149" s="203">
        <f>S149*H149</f>
        <v>0</v>
      </c>
      <c r="AR149" s="24" t="s">
        <v>185</v>
      </c>
      <c r="AT149" s="24" t="s">
        <v>222</v>
      </c>
      <c r="AU149" s="24" t="s">
        <v>84</v>
      </c>
      <c r="AY149" s="24" t="s">
        <v>135</v>
      </c>
      <c r="BE149" s="204">
        <f>IF(N149="základní",J149,0)</f>
        <v>0</v>
      </c>
      <c r="BF149" s="204">
        <f>IF(N149="snížená",J149,0)</f>
        <v>0</v>
      </c>
      <c r="BG149" s="204">
        <f>IF(N149="zákl. přenesená",J149,0)</f>
        <v>0</v>
      </c>
      <c r="BH149" s="204">
        <f>IF(N149="sníž. přenesená",J149,0)</f>
        <v>0</v>
      </c>
      <c r="BI149" s="204">
        <f>IF(N149="nulová",J149,0)</f>
        <v>0</v>
      </c>
      <c r="BJ149" s="24" t="s">
        <v>82</v>
      </c>
      <c r="BK149" s="204">
        <f>ROUND(I149*H149,2)</f>
        <v>0</v>
      </c>
      <c r="BL149" s="24" t="s">
        <v>142</v>
      </c>
      <c r="BM149" s="24" t="s">
        <v>226</v>
      </c>
    </row>
    <row r="150" spans="2:51" s="11" customFormat="1" ht="13.5">
      <c r="B150" s="208"/>
      <c r="C150" s="209"/>
      <c r="D150" s="205" t="s">
        <v>146</v>
      </c>
      <c r="E150" s="210" t="s">
        <v>30</v>
      </c>
      <c r="F150" s="211" t="s">
        <v>227</v>
      </c>
      <c r="G150" s="209"/>
      <c r="H150" s="212" t="s">
        <v>30</v>
      </c>
      <c r="I150" s="213"/>
      <c r="J150" s="209"/>
      <c r="K150" s="209"/>
      <c r="L150" s="214"/>
      <c r="M150" s="215"/>
      <c r="N150" s="216"/>
      <c r="O150" s="216"/>
      <c r="P150" s="216"/>
      <c r="Q150" s="216"/>
      <c r="R150" s="216"/>
      <c r="S150" s="216"/>
      <c r="T150" s="217"/>
      <c r="AT150" s="218" t="s">
        <v>146</v>
      </c>
      <c r="AU150" s="218" t="s">
        <v>84</v>
      </c>
      <c r="AV150" s="11" t="s">
        <v>82</v>
      </c>
      <c r="AW150" s="11" t="s">
        <v>37</v>
      </c>
      <c r="AX150" s="11" t="s">
        <v>74</v>
      </c>
      <c r="AY150" s="218" t="s">
        <v>135</v>
      </c>
    </row>
    <row r="151" spans="2:51" s="11" customFormat="1" ht="13.5">
      <c r="B151" s="208"/>
      <c r="C151" s="209"/>
      <c r="D151" s="205" t="s">
        <v>146</v>
      </c>
      <c r="E151" s="210" t="s">
        <v>30</v>
      </c>
      <c r="F151" s="211" t="s">
        <v>228</v>
      </c>
      <c r="G151" s="209"/>
      <c r="H151" s="212" t="s">
        <v>30</v>
      </c>
      <c r="I151" s="213"/>
      <c r="J151" s="209"/>
      <c r="K151" s="209"/>
      <c r="L151" s="214"/>
      <c r="M151" s="215"/>
      <c r="N151" s="216"/>
      <c r="O151" s="216"/>
      <c r="P151" s="216"/>
      <c r="Q151" s="216"/>
      <c r="R151" s="216"/>
      <c r="S151" s="216"/>
      <c r="T151" s="217"/>
      <c r="AT151" s="218" t="s">
        <v>146</v>
      </c>
      <c r="AU151" s="218" t="s">
        <v>84</v>
      </c>
      <c r="AV151" s="11" t="s">
        <v>82</v>
      </c>
      <c r="AW151" s="11" t="s">
        <v>37</v>
      </c>
      <c r="AX151" s="11" t="s">
        <v>74</v>
      </c>
      <c r="AY151" s="218" t="s">
        <v>135</v>
      </c>
    </row>
    <row r="152" spans="2:51" s="12" customFormat="1" ht="13.5">
      <c r="B152" s="219"/>
      <c r="C152" s="220"/>
      <c r="D152" s="221" t="s">
        <v>146</v>
      </c>
      <c r="E152" s="222" t="s">
        <v>30</v>
      </c>
      <c r="F152" s="223" t="s">
        <v>229</v>
      </c>
      <c r="G152" s="220"/>
      <c r="H152" s="224">
        <v>49.95</v>
      </c>
      <c r="I152" s="225"/>
      <c r="J152" s="220"/>
      <c r="K152" s="220"/>
      <c r="L152" s="226"/>
      <c r="M152" s="227"/>
      <c r="N152" s="228"/>
      <c r="O152" s="228"/>
      <c r="P152" s="228"/>
      <c r="Q152" s="228"/>
      <c r="R152" s="228"/>
      <c r="S152" s="228"/>
      <c r="T152" s="229"/>
      <c r="AT152" s="230" t="s">
        <v>146</v>
      </c>
      <c r="AU152" s="230" t="s">
        <v>84</v>
      </c>
      <c r="AV152" s="12" t="s">
        <v>84</v>
      </c>
      <c r="AW152" s="12" t="s">
        <v>37</v>
      </c>
      <c r="AX152" s="12" t="s">
        <v>82</v>
      </c>
      <c r="AY152" s="230" t="s">
        <v>135</v>
      </c>
    </row>
    <row r="153" spans="2:65" s="1" customFormat="1" ht="44.25" customHeight="1">
      <c r="B153" s="41"/>
      <c r="C153" s="193" t="s">
        <v>230</v>
      </c>
      <c r="D153" s="193" t="s">
        <v>137</v>
      </c>
      <c r="E153" s="194" t="s">
        <v>231</v>
      </c>
      <c r="F153" s="195" t="s">
        <v>232</v>
      </c>
      <c r="G153" s="196" t="s">
        <v>140</v>
      </c>
      <c r="H153" s="197">
        <v>8.8</v>
      </c>
      <c r="I153" s="198"/>
      <c r="J153" s="199">
        <f>ROUND(I153*H153,2)</f>
        <v>0</v>
      </c>
      <c r="K153" s="195" t="s">
        <v>141</v>
      </c>
      <c r="L153" s="61"/>
      <c r="M153" s="200" t="s">
        <v>30</v>
      </c>
      <c r="N153" s="201" t="s">
        <v>45</v>
      </c>
      <c r="O153" s="42"/>
      <c r="P153" s="202">
        <f>O153*H153</f>
        <v>0</v>
      </c>
      <c r="Q153" s="202">
        <v>0</v>
      </c>
      <c r="R153" s="202">
        <f>Q153*H153</f>
        <v>0</v>
      </c>
      <c r="S153" s="202">
        <v>0</v>
      </c>
      <c r="T153" s="203">
        <f>S153*H153</f>
        <v>0</v>
      </c>
      <c r="AR153" s="24" t="s">
        <v>142</v>
      </c>
      <c r="AT153" s="24" t="s">
        <v>137</v>
      </c>
      <c r="AU153" s="24" t="s">
        <v>84</v>
      </c>
      <c r="AY153" s="24" t="s">
        <v>135</v>
      </c>
      <c r="BE153" s="204">
        <f>IF(N153="základní",J153,0)</f>
        <v>0</v>
      </c>
      <c r="BF153" s="204">
        <f>IF(N153="snížená",J153,0)</f>
        <v>0</v>
      </c>
      <c r="BG153" s="204">
        <f>IF(N153="zákl. přenesená",J153,0)</f>
        <v>0</v>
      </c>
      <c r="BH153" s="204">
        <f>IF(N153="sníž. přenesená",J153,0)</f>
        <v>0</v>
      </c>
      <c r="BI153" s="204">
        <f>IF(N153="nulová",J153,0)</f>
        <v>0</v>
      </c>
      <c r="BJ153" s="24" t="s">
        <v>82</v>
      </c>
      <c r="BK153" s="204">
        <f>ROUND(I153*H153,2)</f>
        <v>0</v>
      </c>
      <c r="BL153" s="24" t="s">
        <v>142</v>
      </c>
      <c r="BM153" s="24" t="s">
        <v>233</v>
      </c>
    </row>
    <row r="154" spans="2:47" s="1" customFormat="1" ht="108">
      <c r="B154" s="41"/>
      <c r="C154" s="63"/>
      <c r="D154" s="205" t="s">
        <v>144</v>
      </c>
      <c r="E154" s="63"/>
      <c r="F154" s="206" t="s">
        <v>234</v>
      </c>
      <c r="G154" s="63"/>
      <c r="H154" s="63"/>
      <c r="I154" s="163"/>
      <c r="J154" s="63"/>
      <c r="K154" s="63"/>
      <c r="L154" s="61"/>
      <c r="M154" s="207"/>
      <c r="N154" s="42"/>
      <c r="O154" s="42"/>
      <c r="P154" s="42"/>
      <c r="Q154" s="42"/>
      <c r="R154" s="42"/>
      <c r="S154" s="42"/>
      <c r="T154" s="78"/>
      <c r="AT154" s="24" t="s">
        <v>144</v>
      </c>
      <c r="AU154" s="24" t="s">
        <v>84</v>
      </c>
    </row>
    <row r="155" spans="2:51" s="11" customFormat="1" ht="13.5">
      <c r="B155" s="208"/>
      <c r="C155" s="209"/>
      <c r="D155" s="205" t="s">
        <v>146</v>
      </c>
      <c r="E155" s="210" t="s">
        <v>30</v>
      </c>
      <c r="F155" s="211" t="s">
        <v>235</v>
      </c>
      <c r="G155" s="209"/>
      <c r="H155" s="212" t="s">
        <v>30</v>
      </c>
      <c r="I155" s="213"/>
      <c r="J155" s="209"/>
      <c r="K155" s="209"/>
      <c r="L155" s="214"/>
      <c r="M155" s="215"/>
      <c r="N155" s="216"/>
      <c r="O155" s="216"/>
      <c r="P155" s="216"/>
      <c r="Q155" s="216"/>
      <c r="R155" s="216"/>
      <c r="S155" s="216"/>
      <c r="T155" s="217"/>
      <c r="AT155" s="218" t="s">
        <v>146</v>
      </c>
      <c r="AU155" s="218" t="s">
        <v>84</v>
      </c>
      <c r="AV155" s="11" t="s">
        <v>82</v>
      </c>
      <c r="AW155" s="11" t="s">
        <v>37</v>
      </c>
      <c r="AX155" s="11" t="s">
        <v>74</v>
      </c>
      <c r="AY155" s="218" t="s">
        <v>135</v>
      </c>
    </row>
    <row r="156" spans="2:51" s="12" customFormat="1" ht="13.5">
      <c r="B156" s="219"/>
      <c r="C156" s="220"/>
      <c r="D156" s="205" t="s">
        <v>146</v>
      </c>
      <c r="E156" s="231" t="s">
        <v>30</v>
      </c>
      <c r="F156" s="232" t="s">
        <v>236</v>
      </c>
      <c r="G156" s="220"/>
      <c r="H156" s="233">
        <v>9.3</v>
      </c>
      <c r="I156" s="225"/>
      <c r="J156" s="220"/>
      <c r="K156" s="220"/>
      <c r="L156" s="226"/>
      <c r="M156" s="227"/>
      <c r="N156" s="228"/>
      <c r="O156" s="228"/>
      <c r="P156" s="228"/>
      <c r="Q156" s="228"/>
      <c r="R156" s="228"/>
      <c r="S156" s="228"/>
      <c r="T156" s="229"/>
      <c r="AT156" s="230" t="s">
        <v>146</v>
      </c>
      <c r="AU156" s="230" t="s">
        <v>84</v>
      </c>
      <c r="AV156" s="12" t="s">
        <v>84</v>
      </c>
      <c r="AW156" s="12" t="s">
        <v>37</v>
      </c>
      <c r="AX156" s="12" t="s">
        <v>74</v>
      </c>
      <c r="AY156" s="230" t="s">
        <v>135</v>
      </c>
    </row>
    <row r="157" spans="2:51" s="14" customFormat="1" ht="13.5">
      <c r="B157" s="245"/>
      <c r="C157" s="246"/>
      <c r="D157" s="205" t="s">
        <v>146</v>
      </c>
      <c r="E157" s="247" t="s">
        <v>30</v>
      </c>
      <c r="F157" s="248" t="s">
        <v>218</v>
      </c>
      <c r="G157" s="246"/>
      <c r="H157" s="249">
        <v>9.3</v>
      </c>
      <c r="I157" s="250"/>
      <c r="J157" s="246"/>
      <c r="K157" s="246"/>
      <c r="L157" s="251"/>
      <c r="M157" s="252"/>
      <c r="N157" s="253"/>
      <c r="O157" s="253"/>
      <c r="P157" s="253"/>
      <c r="Q157" s="253"/>
      <c r="R157" s="253"/>
      <c r="S157" s="253"/>
      <c r="T157" s="254"/>
      <c r="AT157" s="255" t="s">
        <v>146</v>
      </c>
      <c r="AU157" s="255" t="s">
        <v>84</v>
      </c>
      <c r="AV157" s="14" t="s">
        <v>155</v>
      </c>
      <c r="AW157" s="14" t="s">
        <v>37</v>
      </c>
      <c r="AX157" s="14" t="s">
        <v>74</v>
      </c>
      <c r="AY157" s="255" t="s">
        <v>135</v>
      </c>
    </row>
    <row r="158" spans="2:51" s="11" customFormat="1" ht="13.5">
      <c r="B158" s="208"/>
      <c r="C158" s="209"/>
      <c r="D158" s="205" t="s">
        <v>146</v>
      </c>
      <c r="E158" s="210" t="s">
        <v>30</v>
      </c>
      <c r="F158" s="211" t="s">
        <v>237</v>
      </c>
      <c r="G158" s="209"/>
      <c r="H158" s="212" t="s">
        <v>30</v>
      </c>
      <c r="I158" s="213"/>
      <c r="J158" s="209"/>
      <c r="K158" s="209"/>
      <c r="L158" s="214"/>
      <c r="M158" s="215"/>
      <c r="N158" s="216"/>
      <c r="O158" s="216"/>
      <c r="P158" s="216"/>
      <c r="Q158" s="216"/>
      <c r="R158" s="216"/>
      <c r="S158" s="216"/>
      <c r="T158" s="217"/>
      <c r="AT158" s="218" t="s">
        <v>146</v>
      </c>
      <c r="AU158" s="218" t="s">
        <v>84</v>
      </c>
      <c r="AV158" s="11" t="s">
        <v>82</v>
      </c>
      <c r="AW158" s="11" t="s">
        <v>37</v>
      </c>
      <c r="AX158" s="11" t="s">
        <v>74</v>
      </c>
      <c r="AY158" s="218" t="s">
        <v>135</v>
      </c>
    </row>
    <row r="159" spans="2:51" s="12" customFormat="1" ht="13.5">
      <c r="B159" s="219"/>
      <c r="C159" s="220"/>
      <c r="D159" s="205" t="s">
        <v>146</v>
      </c>
      <c r="E159" s="231" t="s">
        <v>30</v>
      </c>
      <c r="F159" s="232" t="s">
        <v>238</v>
      </c>
      <c r="G159" s="220"/>
      <c r="H159" s="233">
        <v>-0.506</v>
      </c>
      <c r="I159" s="225"/>
      <c r="J159" s="220"/>
      <c r="K159" s="220"/>
      <c r="L159" s="226"/>
      <c r="M159" s="227"/>
      <c r="N159" s="228"/>
      <c r="O159" s="228"/>
      <c r="P159" s="228"/>
      <c r="Q159" s="228"/>
      <c r="R159" s="228"/>
      <c r="S159" s="228"/>
      <c r="T159" s="229"/>
      <c r="AT159" s="230" t="s">
        <v>146</v>
      </c>
      <c r="AU159" s="230" t="s">
        <v>84</v>
      </c>
      <c r="AV159" s="12" t="s">
        <v>84</v>
      </c>
      <c r="AW159" s="12" t="s">
        <v>37</v>
      </c>
      <c r="AX159" s="12" t="s">
        <v>74</v>
      </c>
      <c r="AY159" s="230" t="s">
        <v>135</v>
      </c>
    </row>
    <row r="160" spans="2:51" s="12" customFormat="1" ht="13.5">
      <c r="B160" s="219"/>
      <c r="C160" s="220"/>
      <c r="D160" s="205" t="s">
        <v>146</v>
      </c>
      <c r="E160" s="231" t="s">
        <v>30</v>
      </c>
      <c r="F160" s="232" t="s">
        <v>239</v>
      </c>
      <c r="G160" s="220"/>
      <c r="H160" s="233">
        <v>0.006</v>
      </c>
      <c r="I160" s="225"/>
      <c r="J160" s="220"/>
      <c r="K160" s="220"/>
      <c r="L160" s="226"/>
      <c r="M160" s="227"/>
      <c r="N160" s="228"/>
      <c r="O160" s="228"/>
      <c r="P160" s="228"/>
      <c r="Q160" s="228"/>
      <c r="R160" s="228"/>
      <c r="S160" s="228"/>
      <c r="T160" s="229"/>
      <c r="AT160" s="230" t="s">
        <v>146</v>
      </c>
      <c r="AU160" s="230" t="s">
        <v>84</v>
      </c>
      <c r="AV160" s="12" t="s">
        <v>84</v>
      </c>
      <c r="AW160" s="12" t="s">
        <v>37</v>
      </c>
      <c r="AX160" s="12" t="s">
        <v>74</v>
      </c>
      <c r="AY160" s="230" t="s">
        <v>135</v>
      </c>
    </row>
    <row r="161" spans="2:51" s="13" customFormat="1" ht="13.5">
      <c r="B161" s="234"/>
      <c r="C161" s="235"/>
      <c r="D161" s="221" t="s">
        <v>146</v>
      </c>
      <c r="E161" s="236" t="s">
        <v>30</v>
      </c>
      <c r="F161" s="237" t="s">
        <v>194</v>
      </c>
      <c r="G161" s="235"/>
      <c r="H161" s="238">
        <v>8.8</v>
      </c>
      <c r="I161" s="239"/>
      <c r="J161" s="235"/>
      <c r="K161" s="235"/>
      <c r="L161" s="240"/>
      <c r="M161" s="241"/>
      <c r="N161" s="242"/>
      <c r="O161" s="242"/>
      <c r="P161" s="242"/>
      <c r="Q161" s="242"/>
      <c r="R161" s="242"/>
      <c r="S161" s="242"/>
      <c r="T161" s="243"/>
      <c r="AT161" s="244" t="s">
        <v>146</v>
      </c>
      <c r="AU161" s="244" t="s">
        <v>84</v>
      </c>
      <c r="AV161" s="13" t="s">
        <v>142</v>
      </c>
      <c r="AW161" s="13" t="s">
        <v>37</v>
      </c>
      <c r="AX161" s="13" t="s">
        <v>82</v>
      </c>
      <c r="AY161" s="244" t="s">
        <v>135</v>
      </c>
    </row>
    <row r="162" spans="2:65" s="1" customFormat="1" ht="22.5" customHeight="1">
      <c r="B162" s="41"/>
      <c r="C162" s="256" t="s">
        <v>240</v>
      </c>
      <c r="D162" s="256" t="s">
        <v>222</v>
      </c>
      <c r="E162" s="257" t="s">
        <v>241</v>
      </c>
      <c r="F162" s="258" t="s">
        <v>242</v>
      </c>
      <c r="G162" s="259" t="s">
        <v>225</v>
      </c>
      <c r="H162" s="260">
        <v>17.582</v>
      </c>
      <c r="I162" s="261"/>
      <c r="J162" s="262">
        <f>ROUND(I162*H162,2)</f>
        <v>0</v>
      </c>
      <c r="K162" s="258" t="s">
        <v>141</v>
      </c>
      <c r="L162" s="263"/>
      <c r="M162" s="264" t="s">
        <v>30</v>
      </c>
      <c r="N162" s="265" t="s">
        <v>45</v>
      </c>
      <c r="O162" s="42"/>
      <c r="P162" s="202">
        <f>O162*H162</f>
        <v>0</v>
      </c>
      <c r="Q162" s="202">
        <v>0</v>
      </c>
      <c r="R162" s="202">
        <f>Q162*H162</f>
        <v>0</v>
      </c>
      <c r="S162" s="202">
        <v>0</v>
      </c>
      <c r="T162" s="203">
        <f>S162*H162</f>
        <v>0</v>
      </c>
      <c r="AR162" s="24" t="s">
        <v>185</v>
      </c>
      <c r="AT162" s="24" t="s">
        <v>222</v>
      </c>
      <c r="AU162" s="24" t="s">
        <v>84</v>
      </c>
      <c r="AY162" s="24" t="s">
        <v>135</v>
      </c>
      <c r="BE162" s="204">
        <f>IF(N162="základní",J162,0)</f>
        <v>0</v>
      </c>
      <c r="BF162" s="204">
        <f>IF(N162="snížená",J162,0)</f>
        <v>0</v>
      </c>
      <c r="BG162" s="204">
        <f>IF(N162="zákl. přenesená",J162,0)</f>
        <v>0</v>
      </c>
      <c r="BH162" s="204">
        <f>IF(N162="sníž. přenesená",J162,0)</f>
        <v>0</v>
      </c>
      <c r="BI162" s="204">
        <f>IF(N162="nulová",J162,0)</f>
        <v>0</v>
      </c>
      <c r="BJ162" s="24" t="s">
        <v>82</v>
      </c>
      <c r="BK162" s="204">
        <f>ROUND(I162*H162,2)</f>
        <v>0</v>
      </c>
      <c r="BL162" s="24" t="s">
        <v>142</v>
      </c>
      <c r="BM162" s="24" t="s">
        <v>243</v>
      </c>
    </row>
    <row r="163" spans="2:51" s="11" customFormat="1" ht="13.5">
      <c r="B163" s="208"/>
      <c r="C163" s="209"/>
      <c r="D163" s="205" t="s">
        <v>146</v>
      </c>
      <c r="E163" s="210" t="s">
        <v>30</v>
      </c>
      <c r="F163" s="211" t="s">
        <v>227</v>
      </c>
      <c r="G163" s="209"/>
      <c r="H163" s="212" t="s">
        <v>30</v>
      </c>
      <c r="I163" s="213"/>
      <c r="J163" s="209"/>
      <c r="K163" s="209"/>
      <c r="L163" s="214"/>
      <c r="M163" s="215"/>
      <c r="N163" s="216"/>
      <c r="O163" s="216"/>
      <c r="P163" s="216"/>
      <c r="Q163" s="216"/>
      <c r="R163" s="216"/>
      <c r="S163" s="216"/>
      <c r="T163" s="217"/>
      <c r="AT163" s="218" t="s">
        <v>146</v>
      </c>
      <c r="AU163" s="218" t="s">
        <v>84</v>
      </c>
      <c r="AV163" s="11" t="s">
        <v>82</v>
      </c>
      <c r="AW163" s="11" t="s">
        <v>37</v>
      </c>
      <c r="AX163" s="11" t="s">
        <v>74</v>
      </c>
      <c r="AY163" s="218" t="s">
        <v>135</v>
      </c>
    </row>
    <row r="164" spans="2:51" s="11" customFormat="1" ht="13.5">
      <c r="B164" s="208"/>
      <c r="C164" s="209"/>
      <c r="D164" s="205" t="s">
        <v>146</v>
      </c>
      <c r="E164" s="210" t="s">
        <v>30</v>
      </c>
      <c r="F164" s="211" t="s">
        <v>244</v>
      </c>
      <c r="G164" s="209"/>
      <c r="H164" s="212" t="s">
        <v>30</v>
      </c>
      <c r="I164" s="213"/>
      <c r="J164" s="209"/>
      <c r="K164" s="209"/>
      <c r="L164" s="214"/>
      <c r="M164" s="215"/>
      <c r="N164" s="216"/>
      <c r="O164" s="216"/>
      <c r="P164" s="216"/>
      <c r="Q164" s="216"/>
      <c r="R164" s="216"/>
      <c r="S164" s="216"/>
      <c r="T164" s="217"/>
      <c r="AT164" s="218" t="s">
        <v>146</v>
      </c>
      <c r="AU164" s="218" t="s">
        <v>84</v>
      </c>
      <c r="AV164" s="11" t="s">
        <v>82</v>
      </c>
      <c r="AW164" s="11" t="s">
        <v>37</v>
      </c>
      <c r="AX164" s="11" t="s">
        <v>74</v>
      </c>
      <c r="AY164" s="218" t="s">
        <v>135</v>
      </c>
    </row>
    <row r="165" spans="2:51" s="12" customFormat="1" ht="13.5">
      <c r="B165" s="219"/>
      <c r="C165" s="220"/>
      <c r="D165" s="221" t="s">
        <v>146</v>
      </c>
      <c r="E165" s="222" t="s">
        <v>30</v>
      </c>
      <c r="F165" s="223" t="s">
        <v>245</v>
      </c>
      <c r="G165" s="220"/>
      <c r="H165" s="224">
        <v>17.582</v>
      </c>
      <c r="I165" s="225"/>
      <c r="J165" s="220"/>
      <c r="K165" s="220"/>
      <c r="L165" s="226"/>
      <c r="M165" s="227"/>
      <c r="N165" s="228"/>
      <c r="O165" s="228"/>
      <c r="P165" s="228"/>
      <c r="Q165" s="228"/>
      <c r="R165" s="228"/>
      <c r="S165" s="228"/>
      <c r="T165" s="229"/>
      <c r="AT165" s="230" t="s">
        <v>146</v>
      </c>
      <c r="AU165" s="230" t="s">
        <v>84</v>
      </c>
      <c r="AV165" s="12" t="s">
        <v>84</v>
      </c>
      <c r="AW165" s="12" t="s">
        <v>37</v>
      </c>
      <c r="AX165" s="12" t="s">
        <v>82</v>
      </c>
      <c r="AY165" s="230" t="s">
        <v>135</v>
      </c>
    </row>
    <row r="166" spans="2:65" s="1" customFormat="1" ht="44.25" customHeight="1">
      <c r="B166" s="41"/>
      <c r="C166" s="193" t="s">
        <v>246</v>
      </c>
      <c r="D166" s="193" t="s">
        <v>137</v>
      </c>
      <c r="E166" s="194" t="s">
        <v>247</v>
      </c>
      <c r="F166" s="195" t="s">
        <v>248</v>
      </c>
      <c r="G166" s="196" t="s">
        <v>140</v>
      </c>
      <c r="H166" s="197">
        <v>44.1</v>
      </c>
      <c r="I166" s="198"/>
      <c r="J166" s="199">
        <f>ROUND(I166*H166,2)</f>
        <v>0</v>
      </c>
      <c r="K166" s="195" t="s">
        <v>141</v>
      </c>
      <c r="L166" s="61"/>
      <c r="M166" s="200" t="s">
        <v>30</v>
      </c>
      <c r="N166" s="201" t="s">
        <v>45</v>
      </c>
      <c r="O166" s="42"/>
      <c r="P166" s="202">
        <f>O166*H166</f>
        <v>0</v>
      </c>
      <c r="Q166" s="202">
        <v>0</v>
      </c>
      <c r="R166" s="202">
        <f>Q166*H166</f>
        <v>0</v>
      </c>
      <c r="S166" s="202">
        <v>0</v>
      </c>
      <c r="T166" s="203">
        <f>S166*H166</f>
        <v>0</v>
      </c>
      <c r="AR166" s="24" t="s">
        <v>142</v>
      </c>
      <c r="AT166" s="24" t="s">
        <v>137</v>
      </c>
      <c r="AU166" s="24" t="s">
        <v>84</v>
      </c>
      <c r="AY166" s="24" t="s">
        <v>135</v>
      </c>
      <c r="BE166" s="204">
        <f>IF(N166="základní",J166,0)</f>
        <v>0</v>
      </c>
      <c r="BF166" s="204">
        <f>IF(N166="snížená",J166,0)</f>
        <v>0</v>
      </c>
      <c r="BG166" s="204">
        <f>IF(N166="zákl. přenesená",J166,0)</f>
        <v>0</v>
      </c>
      <c r="BH166" s="204">
        <f>IF(N166="sníž. přenesená",J166,0)</f>
        <v>0</v>
      </c>
      <c r="BI166" s="204">
        <f>IF(N166="nulová",J166,0)</f>
        <v>0</v>
      </c>
      <c r="BJ166" s="24" t="s">
        <v>82</v>
      </c>
      <c r="BK166" s="204">
        <f>ROUND(I166*H166,2)</f>
        <v>0</v>
      </c>
      <c r="BL166" s="24" t="s">
        <v>142</v>
      </c>
      <c r="BM166" s="24" t="s">
        <v>249</v>
      </c>
    </row>
    <row r="167" spans="2:47" s="1" customFormat="1" ht="94.5">
      <c r="B167" s="41"/>
      <c r="C167" s="63"/>
      <c r="D167" s="205" t="s">
        <v>144</v>
      </c>
      <c r="E167" s="63"/>
      <c r="F167" s="206" t="s">
        <v>250</v>
      </c>
      <c r="G167" s="63"/>
      <c r="H167" s="63"/>
      <c r="I167" s="163"/>
      <c r="J167" s="63"/>
      <c r="K167" s="63"/>
      <c r="L167" s="61"/>
      <c r="M167" s="207"/>
      <c r="N167" s="42"/>
      <c r="O167" s="42"/>
      <c r="P167" s="42"/>
      <c r="Q167" s="42"/>
      <c r="R167" s="42"/>
      <c r="S167" s="42"/>
      <c r="T167" s="78"/>
      <c r="AT167" s="24" t="s">
        <v>144</v>
      </c>
      <c r="AU167" s="24" t="s">
        <v>84</v>
      </c>
    </row>
    <row r="168" spans="2:51" s="11" customFormat="1" ht="13.5">
      <c r="B168" s="208"/>
      <c r="C168" s="209"/>
      <c r="D168" s="205" t="s">
        <v>146</v>
      </c>
      <c r="E168" s="210" t="s">
        <v>30</v>
      </c>
      <c r="F168" s="211" t="s">
        <v>206</v>
      </c>
      <c r="G168" s="209"/>
      <c r="H168" s="212" t="s">
        <v>30</v>
      </c>
      <c r="I168" s="213"/>
      <c r="J168" s="209"/>
      <c r="K168" s="209"/>
      <c r="L168" s="214"/>
      <c r="M168" s="215"/>
      <c r="N168" s="216"/>
      <c r="O168" s="216"/>
      <c r="P168" s="216"/>
      <c r="Q168" s="216"/>
      <c r="R168" s="216"/>
      <c r="S168" s="216"/>
      <c r="T168" s="217"/>
      <c r="AT168" s="218" t="s">
        <v>146</v>
      </c>
      <c r="AU168" s="218" t="s">
        <v>84</v>
      </c>
      <c r="AV168" s="11" t="s">
        <v>82</v>
      </c>
      <c r="AW168" s="11" t="s">
        <v>37</v>
      </c>
      <c r="AX168" s="11" t="s">
        <v>74</v>
      </c>
      <c r="AY168" s="218" t="s">
        <v>135</v>
      </c>
    </row>
    <row r="169" spans="2:51" s="11" customFormat="1" ht="13.5">
      <c r="B169" s="208"/>
      <c r="C169" s="209"/>
      <c r="D169" s="205" t="s">
        <v>146</v>
      </c>
      <c r="E169" s="210" t="s">
        <v>30</v>
      </c>
      <c r="F169" s="211" t="s">
        <v>207</v>
      </c>
      <c r="G169" s="209"/>
      <c r="H169" s="212" t="s">
        <v>30</v>
      </c>
      <c r="I169" s="213"/>
      <c r="J169" s="209"/>
      <c r="K169" s="209"/>
      <c r="L169" s="214"/>
      <c r="M169" s="215"/>
      <c r="N169" s="216"/>
      <c r="O169" s="216"/>
      <c r="P169" s="216"/>
      <c r="Q169" s="216"/>
      <c r="R169" s="216"/>
      <c r="S169" s="216"/>
      <c r="T169" s="217"/>
      <c r="AT169" s="218" t="s">
        <v>146</v>
      </c>
      <c r="AU169" s="218" t="s">
        <v>84</v>
      </c>
      <c r="AV169" s="11" t="s">
        <v>82</v>
      </c>
      <c r="AW169" s="11" t="s">
        <v>37</v>
      </c>
      <c r="AX169" s="11" t="s">
        <v>74</v>
      </c>
      <c r="AY169" s="218" t="s">
        <v>135</v>
      </c>
    </row>
    <row r="170" spans="2:51" s="12" customFormat="1" ht="13.5">
      <c r="B170" s="219"/>
      <c r="C170" s="220"/>
      <c r="D170" s="221" t="s">
        <v>146</v>
      </c>
      <c r="E170" s="222" t="s">
        <v>30</v>
      </c>
      <c r="F170" s="223" t="s">
        <v>208</v>
      </c>
      <c r="G170" s="220"/>
      <c r="H170" s="224">
        <v>44.1</v>
      </c>
      <c r="I170" s="225"/>
      <c r="J170" s="220"/>
      <c r="K170" s="220"/>
      <c r="L170" s="226"/>
      <c r="M170" s="227"/>
      <c r="N170" s="228"/>
      <c r="O170" s="228"/>
      <c r="P170" s="228"/>
      <c r="Q170" s="228"/>
      <c r="R170" s="228"/>
      <c r="S170" s="228"/>
      <c r="T170" s="229"/>
      <c r="AT170" s="230" t="s">
        <v>146</v>
      </c>
      <c r="AU170" s="230" t="s">
        <v>84</v>
      </c>
      <c r="AV170" s="12" t="s">
        <v>84</v>
      </c>
      <c r="AW170" s="12" t="s">
        <v>37</v>
      </c>
      <c r="AX170" s="12" t="s">
        <v>82</v>
      </c>
      <c r="AY170" s="230" t="s">
        <v>135</v>
      </c>
    </row>
    <row r="171" spans="2:65" s="1" customFormat="1" ht="44.25" customHeight="1">
      <c r="B171" s="41"/>
      <c r="C171" s="193" t="s">
        <v>10</v>
      </c>
      <c r="D171" s="193" t="s">
        <v>137</v>
      </c>
      <c r="E171" s="194" t="s">
        <v>251</v>
      </c>
      <c r="F171" s="195" t="s">
        <v>252</v>
      </c>
      <c r="G171" s="196" t="s">
        <v>140</v>
      </c>
      <c r="H171" s="197">
        <v>164.3</v>
      </c>
      <c r="I171" s="198"/>
      <c r="J171" s="199">
        <f>ROUND(I171*H171,2)</f>
        <v>0</v>
      </c>
      <c r="K171" s="195" t="s">
        <v>141</v>
      </c>
      <c r="L171" s="61"/>
      <c r="M171" s="200" t="s">
        <v>30</v>
      </c>
      <c r="N171" s="201" t="s">
        <v>45</v>
      </c>
      <c r="O171" s="42"/>
      <c r="P171" s="202">
        <f>O171*H171</f>
        <v>0</v>
      </c>
      <c r="Q171" s="202">
        <v>0</v>
      </c>
      <c r="R171" s="202">
        <f>Q171*H171</f>
        <v>0</v>
      </c>
      <c r="S171" s="202">
        <v>0</v>
      </c>
      <c r="T171" s="203">
        <f>S171*H171</f>
        <v>0</v>
      </c>
      <c r="AR171" s="24" t="s">
        <v>142</v>
      </c>
      <c r="AT171" s="24" t="s">
        <v>137</v>
      </c>
      <c r="AU171" s="24" t="s">
        <v>84</v>
      </c>
      <c r="AY171" s="24" t="s">
        <v>135</v>
      </c>
      <c r="BE171" s="204">
        <f>IF(N171="základní",J171,0)</f>
        <v>0</v>
      </c>
      <c r="BF171" s="204">
        <f>IF(N171="snížená",J171,0)</f>
        <v>0</v>
      </c>
      <c r="BG171" s="204">
        <f>IF(N171="zákl. přenesená",J171,0)</f>
        <v>0</v>
      </c>
      <c r="BH171" s="204">
        <f>IF(N171="sníž. přenesená",J171,0)</f>
        <v>0</v>
      </c>
      <c r="BI171" s="204">
        <f>IF(N171="nulová",J171,0)</f>
        <v>0</v>
      </c>
      <c r="BJ171" s="24" t="s">
        <v>82</v>
      </c>
      <c r="BK171" s="204">
        <f>ROUND(I171*H171,2)</f>
        <v>0</v>
      </c>
      <c r="BL171" s="24" t="s">
        <v>142</v>
      </c>
      <c r="BM171" s="24" t="s">
        <v>253</v>
      </c>
    </row>
    <row r="172" spans="2:47" s="1" customFormat="1" ht="189">
      <c r="B172" s="41"/>
      <c r="C172" s="63"/>
      <c r="D172" s="205" t="s">
        <v>144</v>
      </c>
      <c r="E172" s="63"/>
      <c r="F172" s="206" t="s">
        <v>254</v>
      </c>
      <c r="G172" s="63"/>
      <c r="H172" s="63"/>
      <c r="I172" s="163"/>
      <c r="J172" s="63"/>
      <c r="K172" s="63"/>
      <c r="L172" s="61"/>
      <c r="M172" s="207"/>
      <c r="N172" s="42"/>
      <c r="O172" s="42"/>
      <c r="P172" s="42"/>
      <c r="Q172" s="42"/>
      <c r="R172" s="42"/>
      <c r="S172" s="42"/>
      <c r="T172" s="78"/>
      <c r="AT172" s="24" t="s">
        <v>144</v>
      </c>
      <c r="AU172" s="24" t="s">
        <v>84</v>
      </c>
    </row>
    <row r="173" spans="2:51" s="11" customFormat="1" ht="13.5">
      <c r="B173" s="208"/>
      <c r="C173" s="209"/>
      <c r="D173" s="205" t="s">
        <v>146</v>
      </c>
      <c r="E173" s="210" t="s">
        <v>30</v>
      </c>
      <c r="F173" s="211" t="s">
        <v>255</v>
      </c>
      <c r="G173" s="209"/>
      <c r="H173" s="212" t="s">
        <v>30</v>
      </c>
      <c r="I173" s="213"/>
      <c r="J173" s="209"/>
      <c r="K173" s="209"/>
      <c r="L173" s="214"/>
      <c r="M173" s="215"/>
      <c r="N173" s="216"/>
      <c r="O173" s="216"/>
      <c r="P173" s="216"/>
      <c r="Q173" s="216"/>
      <c r="R173" s="216"/>
      <c r="S173" s="216"/>
      <c r="T173" s="217"/>
      <c r="AT173" s="218" t="s">
        <v>146</v>
      </c>
      <c r="AU173" s="218" t="s">
        <v>84</v>
      </c>
      <c r="AV173" s="11" t="s">
        <v>82</v>
      </c>
      <c r="AW173" s="11" t="s">
        <v>37</v>
      </c>
      <c r="AX173" s="11" t="s">
        <v>74</v>
      </c>
      <c r="AY173" s="218" t="s">
        <v>135</v>
      </c>
    </row>
    <row r="174" spans="2:51" s="11" customFormat="1" ht="13.5">
      <c r="B174" s="208"/>
      <c r="C174" s="209"/>
      <c r="D174" s="205" t="s">
        <v>146</v>
      </c>
      <c r="E174" s="210" t="s">
        <v>30</v>
      </c>
      <c r="F174" s="211" t="s">
        <v>256</v>
      </c>
      <c r="G174" s="209"/>
      <c r="H174" s="212" t="s">
        <v>30</v>
      </c>
      <c r="I174" s="213"/>
      <c r="J174" s="209"/>
      <c r="K174" s="209"/>
      <c r="L174" s="214"/>
      <c r="M174" s="215"/>
      <c r="N174" s="216"/>
      <c r="O174" s="216"/>
      <c r="P174" s="216"/>
      <c r="Q174" s="216"/>
      <c r="R174" s="216"/>
      <c r="S174" s="216"/>
      <c r="T174" s="217"/>
      <c r="AT174" s="218" t="s">
        <v>146</v>
      </c>
      <c r="AU174" s="218" t="s">
        <v>84</v>
      </c>
      <c r="AV174" s="11" t="s">
        <v>82</v>
      </c>
      <c r="AW174" s="11" t="s">
        <v>37</v>
      </c>
      <c r="AX174" s="11" t="s">
        <v>74</v>
      </c>
      <c r="AY174" s="218" t="s">
        <v>135</v>
      </c>
    </row>
    <row r="175" spans="2:51" s="11" customFormat="1" ht="13.5">
      <c r="B175" s="208"/>
      <c r="C175" s="209"/>
      <c r="D175" s="205" t="s">
        <v>146</v>
      </c>
      <c r="E175" s="210" t="s">
        <v>30</v>
      </c>
      <c r="F175" s="211" t="s">
        <v>257</v>
      </c>
      <c r="G175" s="209"/>
      <c r="H175" s="212" t="s">
        <v>30</v>
      </c>
      <c r="I175" s="213"/>
      <c r="J175" s="209"/>
      <c r="K175" s="209"/>
      <c r="L175" s="214"/>
      <c r="M175" s="215"/>
      <c r="N175" s="216"/>
      <c r="O175" s="216"/>
      <c r="P175" s="216"/>
      <c r="Q175" s="216"/>
      <c r="R175" s="216"/>
      <c r="S175" s="216"/>
      <c r="T175" s="217"/>
      <c r="AT175" s="218" t="s">
        <v>146</v>
      </c>
      <c r="AU175" s="218" t="s">
        <v>84</v>
      </c>
      <c r="AV175" s="11" t="s">
        <v>82</v>
      </c>
      <c r="AW175" s="11" t="s">
        <v>37</v>
      </c>
      <c r="AX175" s="11" t="s">
        <v>74</v>
      </c>
      <c r="AY175" s="218" t="s">
        <v>135</v>
      </c>
    </row>
    <row r="176" spans="2:51" s="12" customFormat="1" ht="13.5">
      <c r="B176" s="219"/>
      <c r="C176" s="220"/>
      <c r="D176" s="221" t="s">
        <v>146</v>
      </c>
      <c r="E176" s="222" t="s">
        <v>30</v>
      </c>
      <c r="F176" s="223" t="s">
        <v>258</v>
      </c>
      <c r="G176" s="220"/>
      <c r="H176" s="224">
        <v>164.3</v>
      </c>
      <c r="I176" s="225"/>
      <c r="J176" s="220"/>
      <c r="K176" s="220"/>
      <c r="L176" s="226"/>
      <c r="M176" s="227"/>
      <c r="N176" s="228"/>
      <c r="O176" s="228"/>
      <c r="P176" s="228"/>
      <c r="Q176" s="228"/>
      <c r="R176" s="228"/>
      <c r="S176" s="228"/>
      <c r="T176" s="229"/>
      <c r="AT176" s="230" t="s">
        <v>146</v>
      </c>
      <c r="AU176" s="230" t="s">
        <v>84</v>
      </c>
      <c r="AV176" s="12" t="s">
        <v>84</v>
      </c>
      <c r="AW176" s="12" t="s">
        <v>37</v>
      </c>
      <c r="AX176" s="12" t="s">
        <v>82</v>
      </c>
      <c r="AY176" s="230" t="s">
        <v>135</v>
      </c>
    </row>
    <row r="177" spans="2:65" s="1" customFormat="1" ht="44.25" customHeight="1">
      <c r="B177" s="41"/>
      <c r="C177" s="193" t="s">
        <v>259</v>
      </c>
      <c r="D177" s="193" t="s">
        <v>137</v>
      </c>
      <c r="E177" s="194" t="s">
        <v>260</v>
      </c>
      <c r="F177" s="195" t="s">
        <v>261</v>
      </c>
      <c r="G177" s="196" t="s">
        <v>140</v>
      </c>
      <c r="H177" s="197">
        <v>315.8</v>
      </c>
      <c r="I177" s="198"/>
      <c r="J177" s="199">
        <f>ROUND(I177*H177,2)</f>
        <v>0</v>
      </c>
      <c r="K177" s="195" t="s">
        <v>141</v>
      </c>
      <c r="L177" s="61"/>
      <c r="M177" s="200" t="s">
        <v>30</v>
      </c>
      <c r="N177" s="201" t="s">
        <v>45</v>
      </c>
      <c r="O177" s="42"/>
      <c r="P177" s="202">
        <f>O177*H177</f>
        <v>0</v>
      </c>
      <c r="Q177" s="202">
        <v>0</v>
      </c>
      <c r="R177" s="202">
        <f>Q177*H177</f>
        <v>0</v>
      </c>
      <c r="S177" s="202">
        <v>0</v>
      </c>
      <c r="T177" s="203">
        <f>S177*H177</f>
        <v>0</v>
      </c>
      <c r="AR177" s="24" t="s">
        <v>142</v>
      </c>
      <c r="AT177" s="24" t="s">
        <v>137</v>
      </c>
      <c r="AU177" s="24" t="s">
        <v>84</v>
      </c>
      <c r="AY177" s="24" t="s">
        <v>135</v>
      </c>
      <c r="BE177" s="204">
        <f>IF(N177="základní",J177,0)</f>
        <v>0</v>
      </c>
      <c r="BF177" s="204">
        <f>IF(N177="snížená",J177,0)</f>
        <v>0</v>
      </c>
      <c r="BG177" s="204">
        <f>IF(N177="zákl. přenesená",J177,0)</f>
        <v>0</v>
      </c>
      <c r="BH177" s="204">
        <f>IF(N177="sníž. přenesená",J177,0)</f>
        <v>0</v>
      </c>
      <c r="BI177" s="204">
        <f>IF(N177="nulová",J177,0)</f>
        <v>0</v>
      </c>
      <c r="BJ177" s="24" t="s">
        <v>82</v>
      </c>
      <c r="BK177" s="204">
        <f>ROUND(I177*H177,2)</f>
        <v>0</v>
      </c>
      <c r="BL177" s="24" t="s">
        <v>142</v>
      </c>
      <c r="BM177" s="24" t="s">
        <v>262</v>
      </c>
    </row>
    <row r="178" spans="2:47" s="1" customFormat="1" ht="189">
      <c r="B178" s="41"/>
      <c r="C178" s="63"/>
      <c r="D178" s="205" t="s">
        <v>144</v>
      </c>
      <c r="E178" s="63"/>
      <c r="F178" s="206" t="s">
        <v>254</v>
      </c>
      <c r="G178" s="63"/>
      <c r="H178" s="63"/>
      <c r="I178" s="163"/>
      <c r="J178" s="63"/>
      <c r="K178" s="63"/>
      <c r="L178" s="61"/>
      <c r="M178" s="207"/>
      <c r="N178" s="42"/>
      <c r="O178" s="42"/>
      <c r="P178" s="42"/>
      <c r="Q178" s="42"/>
      <c r="R178" s="42"/>
      <c r="S178" s="42"/>
      <c r="T178" s="78"/>
      <c r="AT178" s="24" t="s">
        <v>144</v>
      </c>
      <c r="AU178" s="24" t="s">
        <v>84</v>
      </c>
    </row>
    <row r="179" spans="2:51" s="11" customFormat="1" ht="13.5">
      <c r="B179" s="208"/>
      <c r="C179" s="209"/>
      <c r="D179" s="205" t="s">
        <v>146</v>
      </c>
      <c r="E179" s="210" t="s">
        <v>30</v>
      </c>
      <c r="F179" s="211" t="s">
        <v>263</v>
      </c>
      <c r="G179" s="209"/>
      <c r="H179" s="212" t="s">
        <v>30</v>
      </c>
      <c r="I179" s="213"/>
      <c r="J179" s="209"/>
      <c r="K179" s="209"/>
      <c r="L179" s="214"/>
      <c r="M179" s="215"/>
      <c r="N179" s="216"/>
      <c r="O179" s="216"/>
      <c r="P179" s="216"/>
      <c r="Q179" s="216"/>
      <c r="R179" s="216"/>
      <c r="S179" s="216"/>
      <c r="T179" s="217"/>
      <c r="AT179" s="218" t="s">
        <v>146</v>
      </c>
      <c r="AU179" s="218" t="s">
        <v>84</v>
      </c>
      <c r="AV179" s="11" t="s">
        <v>82</v>
      </c>
      <c r="AW179" s="11" t="s">
        <v>37</v>
      </c>
      <c r="AX179" s="11" t="s">
        <v>74</v>
      </c>
      <c r="AY179" s="218" t="s">
        <v>135</v>
      </c>
    </row>
    <row r="180" spans="2:51" s="11" customFormat="1" ht="13.5">
      <c r="B180" s="208"/>
      <c r="C180" s="209"/>
      <c r="D180" s="205" t="s">
        <v>146</v>
      </c>
      <c r="E180" s="210" t="s">
        <v>30</v>
      </c>
      <c r="F180" s="211" t="s">
        <v>264</v>
      </c>
      <c r="G180" s="209"/>
      <c r="H180" s="212" t="s">
        <v>30</v>
      </c>
      <c r="I180" s="213"/>
      <c r="J180" s="209"/>
      <c r="K180" s="209"/>
      <c r="L180" s="214"/>
      <c r="M180" s="215"/>
      <c r="N180" s="216"/>
      <c r="O180" s="216"/>
      <c r="P180" s="216"/>
      <c r="Q180" s="216"/>
      <c r="R180" s="216"/>
      <c r="S180" s="216"/>
      <c r="T180" s="217"/>
      <c r="AT180" s="218" t="s">
        <v>146</v>
      </c>
      <c r="AU180" s="218" t="s">
        <v>84</v>
      </c>
      <c r="AV180" s="11" t="s">
        <v>82</v>
      </c>
      <c r="AW180" s="11" t="s">
        <v>37</v>
      </c>
      <c r="AX180" s="11" t="s">
        <v>74</v>
      </c>
      <c r="AY180" s="218" t="s">
        <v>135</v>
      </c>
    </row>
    <row r="181" spans="2:51" s="12" customFormat="1" ht="13.5">
      <c r="B181" s="219"/>
      <c r="C181" s="220"/>
      <c r="D181" s="205" t="s">
        <v>146</v>
      </c>
      <c r="E181" s="231" t="s">
        <v>30</v>
      </c>
      <c r="F181" s="232" t="s">
        <v>265</v>
      </c>
      <c r="G181" s="220"/>
      <c r="H181" s="233">
        <v>52.2</v>
      </c>
      <c r="I181" s="225"/>
      <c r="J181" s="220"/>
      <c r="K181" s="220"/>
      <c r="L181" s="226"/>
      <c r="M181" s="227"/>
      <c r="N181" s="228"/>
      <c r="O181" s="228"/>
      <c r="P181" s="228"/>
      <c r="Q181" s="228"/>
      <c r="R181" s="228"/>
      <c r="S181" s="228"/>
      <c r="T181" s="229"/>
      <c r="AT181" s="230" t="s">
        <v>146</v>
      </c>
      <c r="AU181" s="230" t="s">
        <v>84</v>
      </c>
      <c r="AV181" s="12" t="s">
        <v>84</v>
      </c>
      <c r="AW181" s="12" t="s">
        <v>37</v>
      </c>
      <c r="AX181" s="12" t="s">
        <v>74</v>
      </c>
      <c r="AY181" s="230" t="s">
        <v>135</v>
      </c>
    </row>
    <row r="182" spans="2:51" s="11" customFormat="1" ht="13.5">
      <c r="B182" s="208"/>
      <c r="C182" s="209"/>
      <c r="D182" s="205" t="s">
        <v>146</v>
      </c>
      <c r="E182" s="210" t="s">
        <v>30</v>
      </c>
      <c r="F182" s="211" t="s">
        <v>266</v>
      </c>
      <c r="G182" s="209"/>
      <c r="H182" s="212" t="s">
        <v>30</v>
      </c>
      <c r="I182" s="213"/>
      <c r="J182" s="209"/>
      <c r="K182" s="209"/>
      <c r="L182" s="214"/>
      <c r="M182" s="215"/>
      <c r="N182" s="216"/>
      <c r="O182" s="216"/>
      <c r="P182" s="216"/>
      <c r="Q182" s="216"/>
      <c r="R182" s="216"/>
      <c r="S182" s="216"/>
      <c r="T182" s="217"/>
      <c r="AT182" s="218" t="s">
        <v>146</v>
      </c>
      <c r="AU182" s="218" t="s">
        <v>84</v>
      </c>
      <c r="AV182" s="11" t="s">
        <v>82</v>
      </c>
      <c r="AW182" s="11" t="s">
        <v>37</v>
      </c>
      <c r="AX182" s="11" t="s">
        <v>74</v>
      </c>
      <c r="AY182" s="218" t="s">
        <v>135</v>
      </c>
    </row>
    <row r="183" spans="2:51" s="11" customFormat="1" ht="13.5">
      <c r="B183" s="208"/>
      <c r="C183" s="209"/>
      <c r="D183" s="205" t="s">
        <v>146</v>
      </c>
      <c r="E183" s="210" t="s">
        <v>30</v>
      </c>
      <c r="F183" s="211" t="s">
        <v>267</v>
      </c>
      <c r="G183" s="209"/>
      <c r="H183" s="212" t="s">
        <v>30</v>
      </c>
      <c r="I183" s="213"/>
      <c r="J183" s="209"/>
      <c r="K183" s="209"/>
      <c r="L183" s="214"/>
      <c r="M183" s="215"/>
      <c r="N183" s="216"/>
      <c r="O183" s="216"/>
      <c r="P183" s="216"/>
      <c r="Q183" s="216"/>
      <c r="R183" s="216"/>
      <c r="S183" s="216"/>
      <c r="T183" s="217"/>
      <c r="AT183" s="218" t="s">
        <v>146</v>
      </c>
      <c r="AU183" s="218" t="s">
        <v>84</v>
      </c>
      <c r="AV183" s="11" t="s">
        <v>82</v>
      </c>
      <c r="AW183" s="11" t="s">
        <v>37</v>
      </c>
      <c r="AX183" s="11" t="s">
        <v>74</v>
      </c>
      <c r="AY183" s="218" t="s">
        <v>135</v>
      </c>
    </row>
    <row r="184" spans="2:51" s="11" customFormat="1" ht="13.5">
      <c r="B184" s="208"/>
      <c r="C184" s="209"/>
      <c r="D184" s="205" t="s">
        <v>146</v>
      </c>
      <c r="E184" s="210" t="s">
        <v>30</v>
      </c>
      <c r="F184" s="211" t="s">
        <v>268</v>
      </c>
      <c r="G184" s="209"/>
      <c r="H184" s="212" t="s">
        <v>30</v>
      </c>
      <c r="I184" s="213"/>
      <c r="J184" s="209"/>
      <c r="K184" s="209"/>
      <c r="L184" s="214"/>
      <c r="M184" s="215"/>
      <c r="N184" s="216"/>
      <c r="O184" s="216"/>
      <c r="P184" s="216"/>
      <c r="Q184" s="216"/>
      <c r="R184" s="216"/>
      <c r="S184" s="216"/>
      <c r="T184" s="217"/>
      <c r="AT184" s="218" t="s">
        <v>146</v>
      </c>
      <c r="AU184" s="218" t="s">
        <v>84</v>
      </c>
      <c r="AV184" s="11" t="s">
        <v>82</v>
      </c>
      <c r="AW184" s="11" t="s">
        <v>37</v>
      </c>
      <c r="AX184" s="11" t="s">
        <v>74</v>
      </c>
      <c r="AY184" s="218" t="s">
        <v>135</v>
      </c>
    </row>
    <row r="185" spans="2:51" s="11" customFormat="1" ht="13.5">
      <c r="B185" s="208"/>
      <c r="C185" s="209"/>
      <c r="D185" s="205" t="s">
        <v>146</v>
      </c>
      <c r="E185" s="210" t="s">
        <v>30</v>
      </c>
      <c r="F185" s="211" t="s">
        <v>269</v>
      </c>
      <c r="G185" s="209"/>
      <c r="H185" s="212" t="s">
        <v>30</v>
      </c>
      <c r="I185" s="213"/>
      <c r="J185" s="209"/>
      <c r="K185" s="209"/>
      <c r="L185" s="214"/>
      <c r="M185" s="215"/>
      <c r="N185" s="216"/>
      <c r="O185" s="216"/>
      <c r="P185" s="216"/>
      <c r="Q185" s="216"/>
      <c r="R185" s="216"/>
      <c r="S185" s="216"/>
      <c r="T185" s="217"/>
      <c r="AT185" s="218" t="s">
        <v>146</v>
      </c>
      <c r="AU185" s="218" t="s">
        <v>84</v>
      </c>
      <c r="AV185" s="11" t="s">
        <v>82</v>
      </c>
      <c r="AW185" s="11" t="s">
        <v>37</v>
      </c>
      <c r="AX185" s="11" t="s">
        <v>74</v>
      </c>
      <c r="AY185" s="218" t="s">
        <v>135</v>
      </c>
    </row>
    <row r="186" spans="2:51" s="12" customFormat="1" ht="13.5">
      <c r="B186" s="219"/>
      <c r="C186" s="220"/>
      <c r="D186" s="205" t="s">
        <v>146</v>
      </c>
      <c r="E186" s="231" t="s">
        <v>30</v>
      </c>
      <c r="F186" s="232" t="s">
        <v>270</v>
      </c>
      <c r="G186" s="220"/>
      <c r="H186" s="233">
        <v>-26.5</v>
      </c>
      <c r="I186" s="225"/>
      <c r="J186" s="220"/>
      <c r="K186" s="220"/>
      <c r="L186" s="226"/>
      <c r="M186" s="227"/>
      <c r="N186" s="228"/>
      <c r="O186" s="228"/>
      <c r="P186" s="228"/>
      <c r="Q186" s="228"/>
      <c r="R186" s="228"/>
      <c r="S186" s="228"/>
      <c r="T186" s="229"/>
      <c r="AT186" s="230" t="s">
        <v>146</v>
      </c>
      <c r="AU186" s="230" t="s">
        <v>84</v>
      </c>
      <c r="AV186" s="12" t="s">
        <v>84</v>
      </c>
      <c r="AW186" s="12" t="s">
        <v>37</v>
      </c>
      <c r="AX186" s="12" t="s">
        <v>74</v>
      </c>
      <c r="AY186" s="230" t="s">
        <v>135</v>
      </c>
    </row>
    <row r="187" spans="2:51" s="14" customFormat="1" ht="13.5">
      <c r="B187" s="245"/>
      <c r="C187" s="246"/>
      <c r="D187" s="205" t="s">
        <v>146</v>
      </c>
      <c r="E187" s="247" t="s">
        <v>30</v>
      </c>
      <c r="F187" s="248" t="s">
        <v>218</v>
      </c>
      <c r="G187" s="246"/>
      <c r="H187" s="249">
        <v>25.7</v>
      </c>
      <c r="I187" s="250"/>
      <c r="J187" s="246"/>
      <c r="K187" s="246"/>
      <c r="L187" s="251"/>
      <c r="M187" s="252"/>
      <c r="N187" s="253"/>
      <c r="O187" s="253"/>
      <c r="P187" s="253"/>
      <c r="Q187" s="253"/>
      <c r="R187" s="253"/>
      <c r="S187" s="253"/>
      <c r="T187" s="254"/>
      <c r="AT187" s="255" t="s">
        <v>146</v>
      </c>
      <c r="AU187" s="255" t="s">
        <v>84</v>
      </c>
      <c r="AV187" s="14" t="s">
        <v>155</v>
      </c>
      <c r="AW187" s="14" t="s">
        <v>37</v>
      </c>
      <c r="AX187" s="14" t="s">
        <v>74</v>
      </c>
      <c r="AY187" s="255" t="s">
        <v>135</v>
      </c>
    </row>
    <row r="188" spans="2:51" s="11" customFormat="1" ht="13.5">
      <c r="B188" s="208"/>
      <c r="C188" s="209"/>
      <c r="D188" s="205" t="s">
        <v>146</v>
      </c>
      <c r="E188" s="210" t="s">
        <v>30</v>
      </c>
      <c r="F188" s="211" t="s">
        <v>271</v>
      </c>
      <c r="G188" s="209"/>
      <c r="H188" s="212" t="s">
        <v>30</v>
      </c>
      <c r="I188" s="213"/>
      <c r="J188" s="209"/>
      <c r="K188" s="209"/>
      <c r="L188" s="214"/>
      <c r="M188" s="215"/>
      <c r="N188" s="216"/>
      <c r="O188" s="216"/>
      <c r="P188" s="216"/>
      <c r="Q188" s="216"/>
      <c r="R188" s="216"/>
      <c r="S188" s="216"/>
      <c r="T188" s="217"/>
      <c r="AT188" s="218" t="s">
        <v>146</v>
      </c>
      <c r="AU188" s="218" t="s">
        <v>84</v>
      </c>
      <c r="AV188" s="11" t="s">
        <v>82</v>
      </c>
      <c r="AW188" s="11" t="s">
        <v>37</v>
      </c>
      <c r="AX188" s="11" t="s">
        <v>74</v>
      </c>
      <c r="AY188" s="218" t="s">
        <v>135</v>
      </c>
    </row>
    <row r="189" spans="2:51" s="11" customFormat="1" ht="13.5">
      <c r="B189" s="208"/>
      <c r="C189" s="209"/>
      <c r="D189" s="205" t="s">
        <v>146</v>
      </c>
      <c r="E189" s="210" t="s">
        <v>30</v>
      </c>
      <c r="F189" s="211" t="s">
        <v>272</v>
      </c>
      <c r="G189" s="209"/>
      <c r="H189" s="212" t="s">
        <v>30</v>
      </c>
      <c r="I189" s="213"/>
      <c r="J189" s="209"/>
      <c r="K189" s="209"/>
      <c r="L189" s="214"/>
      <c r="M189" s="215"/>
      <c r="N189" s="216"/>
      <c r="O189" s="216"/>
      <c r="P189" s="216"/>
      <c r="Q189" s="216"/>
      <c r="R189" s="216"/>
      <c r="S189" s="216"/>
      <c r="T189" s="217"/>
      <c r="AT189" s="218" t="s">
        <v>146</v>
      </c>
      <c r="AU189" s="218" t="s">
        <v>84</v>
      </c>
      <c r="AV189" s="11" t="s">
        <v>82</v>
      </c>
      <c r="AW189" s="11" t="s">
        <v>37</v>
      </c>
      <c r="AX189" s="11" t="s">
        <v>74</v>
      </c>
      <c r="AY189" s="218" t="s">
        <v>135</v>
      </c>
    </row>
    <row r="190" spans="2:51" s="12" customFormat="1" ht="13.5">
      <c r="B190" s="219"/>
      <c r="C190" s="220"/>
      <c r="D190" s="205" t="s">
        <v>146</v>
      </c>
      <c r="E190" s="231" t="s">
        <v>30</v>
      </c>
      <c r="F190" s="232" t="s">
        <v>273</v>
      </c>
      <c r="G190" s="220"/>
      <c r="H190" s="233">
        <v>372</v>
      </c>
      <c r="I190" s="225"/>
      <c r="J190" s="220"/>
      <c r="K190" s="220"/>
      <c r="L190" s="226"/>
      <c r="M190" s="227"/>
      <c r="N190" s="228"/>
      <c r="O190" s="228"/>
      <c r="P190" s="228"/>
      <c r="Q190" s="228"/>
      <c r="R190" s="228"/>
      <c r="S190" s="228"/>
      <c r="T190" s="229"/>
      <c r="AT190" s="230" t="s">
        <v>146</v>
      </c>
      <c r="AU190" s="230" t="s">
        <v>84</v>
      </c>
      <c r="AV190" s="12" t="s">
        <v>84</v>
      </c>
      <c r="AW190" s="12" t="s">
        <v>37</v>
      </c>
      <c r="AX190" s="12" t="s">
        <v>74</v>
      </c>
      <c r="AY190" s="230" t="s">
        <v>135</v>
      </c>
    </row>
    <row r="191" spans="2:51" s="11" customFormat="1" ht="13.5">
      <c r="B191" s="208"/>
      <c r="C191" s="209"/>
      <c r="D191" s="205" t="s">
        <v>146</v>
      </c>
      <c r="E191" s="210" t="s">
        <v>30</v>
      </c>
      <c r="F191" s="211" t="s">
        <v>206</v>
      </c>
      <c r="G191" s="209"/>
      <c r="H191" s="212" t="s">
        <v>30</v>
      </c>
      <c r="I191" s="213"/>
      <c r="J191" s="209"/>
      <c r="K191" s="209"/>
      <c r="L191" s="214"/>
      <c r="M191" s="215"/>
      <c r="N191" s="216"/>
      <c r="O191" s="216"/>
      <c r="P191" s="216"/>
      <c r="Q191" s="216"/>
      <c r="R191" s="216"/>
      <c r="S191" s="216"/>
      <c r="T191" s="217"/>
      <c r="AT191" s="218" t="s">
        <v>146</v>
      </c>
      <c r="AU191" s="218" t="s">
        <v>84</v>
      </c>
      <c r="AV191" s="11" t="s">
        <v>82</v>
      </c>
      <c r="AW191" s="11" t="s">
        <v>37</v>
      </c>
      <c r="AX191" s="11" t="s">
        <v>74</v>
      </c>
      <c r="AY191" s="218" t="s">
        <v>135</v>
      </c>
    </row>
    <row r="192" spans="2:51" s="11" customFormat="1" ht="13.5">
      <c r="B192" s="208"/>
      <c r="C192" s="209"/>
      <c r="D192" s="205" t="s">
        <v>146</v>
      </c>
      <c r="E192" s="210" t="s">
        <v>30</v>
      </c>
      <c r="F192" s="211" t="s">
        <v>207</v>
      </c>
      <c r="G192" s="209"/>
      <c r="H192" s="212" t="s">
        <v>30</v>
      </c>
      <c r="I192" s="213"/>
      <c r="J192" s="209"/>
      <c r="K192" s="209"/>
      <c r="L192" s="214"/>
      <c r="M192" s="215"/>
      <c r="N192" s="216"/>
      <c r="O192" s="216"/>
      <c r="P192" s="216"/>
      <c r="Q192" s="216"/>
      <c r="R192" s="216"/>
      <c r="S192" s="216"/>
      <c r="T192" s="217"/>
      <c r="AT192" s="218" t="s">
        <v>146</v>
      </c>
      <c r="AU192" s="218" t="s">
        <v>84</v>
      </c>
      <c r="AV192" s="11" t="s">
        <v>82</v>
      </c>
      <c r="AW192" s="11" t="s">
        <v>37</v>
      </c>
      <c r="AX192" s="11" t="s">
        <v>74</v>
      </c>
      <c r="AY192" s="218" t="s">
        <v>135</v>
      </c>
    </row>
    <row r="193" spans="2:51" s="12" customFormat="1" ht="13.5">
      <c r="B193" s="219"/>
      <c r="C193" s="220"/>
      <c r="D193" s="205" t="s">
        <v>146</v>
      </c>
      <c r="E193" s="231" t="s">
        <v>30</v>
      </c>
      <c r="F193" s="232" t="s">
        <v>208</v>
      </c>
      <c r="G193" s="220"/>
      <c r="H193" s="233">
        <v>44.1</v>
      </c>
      <c r="I193" s="225"/>
      <c r="J193" s="220"/>
      <c r="K193" s="220"/>
      <c r="L193" s="226"/>
      <c r="M193" s="227"/>
      <c r="N193" s="228"/>
      <c r="O193" s="228"/>
      <c r="P193" s="228"/>
      <c r="Q193" s="228"/>
      <c r="R193" s="228"/>
      <c r="S193" s="228"/>
      <c r="T193" s="229"/>
      <c r="AT193" s="230" t="s">
        <v>146</v>
      </c>
      <c r="AU193" s="230" t="s">
        <v>84</v>
      </c>
      <c r="AV193" s="12" t="s">
        <v>84</v>
      </c>
      <c r="AW193" s="12" t="s">
        <v>37</v>
      </c>
      <c r="AX193" s="12" t="s">
        <v>74</v>
      </c>
      <c r="AY193" s="230" t="s">
        <v>135</v>
      </c>
    </row>
    <row r="194" spans="2:51" s="11" customFormat="1" ht="13.5">
      <c r="B194" s="208"/>
      <c r="C194" s="209"/>
      <c r="D194" s="205" t="s">
        <v>146</v>
      </c>
      <c r="E194" s="210" t="s">
        <v>30</v>
      </c>
      <c r="F194" s="211" t="s">
        <v>274</v>
      </c>
      <c r="G194" s="209"/>
      <c r="H194" s="212" t="s">
        <v>30</v>
      </c>
      <c r="I194" s="213"/>
      <c r="J194" s="209"/>
      <c r="K194" s="209"/>
      <c r="L194" s="214"/>
      <c r="M194" s="215"/>
      <c r="N194" s="216"/>
      <c r="O194" s="216"/>
      <c r="P194" s="216"/>
      <c r="Q194" s="216"/>
      <c r="R194" s="216"/>
      <c r="S194" s="216"/>
      <c r="T194" s="217"/>
      <c r="AT194" s="218" t="s">
        <v>146</v>
      </c>
      <c r="AU194" s="218" t="s">
        <v>84</v>
      </c>
      <c r="AV194" s="11" t="s">
        <v>82</v>
      </c>
      <c r="AW194" s="11" t="s">
        <v>37</v>
      </c>
      <c r="AX194" s="11" t="s">
        <v>74</v>
      </c>
      <c r="AY194" s="218" t="s">
        <v>135</v>
      </c>
    </row>
    <row r="195" spans="2:51" s="11" customFormat="1" ht="13.5">
      <c r="B195" s="208"/>
      <c r="C195" s="209"/>
      <c r="D195" s="205" t="s">
        <v>146</v>
      </c>
      <c r="E195" s="210" t="s">
        <v>30</v>
      </c>
      <c r="F195" s="211" t="s">
        <v>275</v>
      </c>
      <c r="G195" s="209"/>
      <c r="H195" s="212" t="s">
        <v>30</v>
      </c>
      <c r="I195" s="213"/>
      <c r="J195" s="209"/>
      <c r="K195" s="209"/>
      <c r="L195" s="214"/>
      <c r="M195" s="215"/>
      <c r="N195" s="216"/>
      <c r="O195" s="216"/>
      <c r="P195" s="216"/>
      <c r="Q195" s="216"/>
      <c r="R195" s="216"/>
      <c r="S195" s="216"/>
      <c r="T195" s="217"/>
      <c r="AT195" s="218" t="s">
        <v>146</v>
      </c>
      <c r="AU195" s="218" t="s">
        <v>84</v>
      </c>
      <c r="AV195" s="11" t="s">
        <v>82</v>
      </c>
      <c r="AW195" s="11" t="s">
        <v>37</v>
      </c>
      <c r="AX195" s="11" t="s">
        <v>74</v>
      </c>
      <c r="AY195" s="218" t="s">
        <v>135</v>
      </c>
    </row>
    <row r="196" spans="2:51" s="12" customFormat="1" ht="13.5">
      <c r="B196" s="219"/>
      <c r="C196" s="220"/>
      <c r="D196" s="205" t="s">
        <v>146</v>
      </c>
      <c r="E196" s="231" t="s">
        <v>30</v>
      </c>
      <c r="F196" s="232" t="s">
        <v>276</v>
      </c>
      <c r="G196" s="220"/>
      <c r="H196" s="233">
        <v>-126</v>
      </c>
      <c r="I196" s="225"/>
      <c r="J196" s="220"/>
      <c r="K196" s="220"/>
      <c r="L196" s="226"/>
      <c r="M196" s="227"/>
      <c r="N196" s="228"/>
      <c r="O196" s="228"/>
      <c r="P196" s="228"/>
      <c r="Q196" s="228"/>
      <c r="R196" s="228"/>
      <c r="S196" s="228"/>
      <c r="T196" s="229"/>
      <c r="AT196" s="230" t="s">
        <v>146</v>
      </c>
      <c r="AU196" s="230" t="s">
        <v>84</v>
      </c>
      <c r="AV196" s="12" t="s">
        <v>84</v>
      </c>
      <c r="AW196" s="12" t="s">
        <v>37</v>
      </c>
      <c r="AX196" s="12" t="s">
        <v>74</v>
      </c>
      <c r="AY196" s="230" t="s">
        <v>135</v>
      </c>
    </row>
    <row r="197" spans="2:51" s="14" customFormat="1" ht="13.5">
      <c r="B197" s="245"/>
      <c r="C197" s="246"/>
      <c r="D197" s="205" t="s">
        <v>146</v>
      </c>
      <c r="E197" s="247" t="s">
        <v>30</v>
      </c>
      <c r="F197" s="248" t="s">
        <v>277</v>
      </c>
      <c r="G197" s="246"/>
      <c r="H197" s="249">
        <v>290.1</v>
      </c>
      <c r="I197" s="250"/>
      <c r="J197" s="246"/>
      <c r="K197" s="246"/>
      <c r="L197" s="251"/>
      <c r="M197" s="252"/>
      <c r="N197" s="253"/>
      <c r="O197" s="253"/>
      <c r="P197" s="253"/>
      <c r="Q197" s="253"/>
      <c r="R197" s="253"/>
      <c r="S197" s="253"/>
      <c r="T197" s="254"/>
      <c r="AT197" s="255" t="s">
        <v>146</v>
      </c>
      <c r="AU197" s="255" t="s">
        <v>84</v>
      </c>
      <c r="AV197" s="14" t="s">
        <v>155</v>
      </c>
      <c r="AW197" s="14" t="s">
        <v>37</v>
      </c>
      <c r="AX197" s="14" t="s">
        <v>74</v>
      </c>
      <c r="AY197" s="255" t="s">
        <v>135</v>
      </c>
    </row>
    <row r="198" spans="2:51" s="13" customFormat="1" ht="13.5">
      <c r="B198" s="234"/>
      <c r="C198" s="235"/>
      <c r="D198" s="221" t="s">
        <v>146</v>
      </c>
      <c r="E198" s="236" t="s">
        <v>30</v>
      </c>
      <c r="F198" s="237" t="s">
        <v>194</v>
      </c>
      <c r="G198" s="235"/>
      <c r="H198" s="238">
        <v>315.8</v>
      </c>
      <c r="I198" s="239"/>
      <c r="J198" s="235"/>
      <c r="K198" s="235"/>
      <c r="L198" s="240"/>
      <c r="M198" s="241"/>
      <c r="N198" s="242"/>
      <c r="O198" s="242"/>
      <c r="P198" s="242"/>
      <c r="Q198" s="242"/>
      <c r="R198" s="242"/>
      <c r="S198" s="242"/>
      <c r="T198" s="243"/>
      <c r="AT198" s="244" t="s">
        <v>146</v>
      </c>
      <c r="AU198" s="244" t="s">
        <v>84</v>
      </c>
      <c r="AV198" s="13" t="s">
        <v>142</v>
      </c>
      <c r="AW198" s="13" t="s">
        <v>37</v>
      </c>
      <c r="AX198" s="13" t="s">
        <v>82</v>
      </c>
      <c r="AY198" s="244" t="s">
        <v>135</v>
      </c>
    </row>
    <row r="199" spans="2:65" s="1" customFormat="1" ht="44.25" customHeight="1">
      <c r="B199" s="41"/>
      <c r="C199" s="193" t="s">
        <v>278</v>
      </c>
      <c r="D199" s="193" t="s">
        <v>137</v>
      </c>
      <c r="E199" s="194" t="s">
        <v>279</v>
      </c>
      <c r="F199" s="195" t="s">
        <v>280</v>
      </c>
      <c r="G199" s="196" t="s">
        <v>140</v>
      </c>
      <c r="H199" s="197">
        <v>6631.8</v>
      </c>
      <c r="I199" s="198"/>
      <c r="J199" s="199">
        <f>ROUND(I199*H199,2)</f>
        <v>0</v>
      </c>
      <c r="K199" s="195" t="s">
        <v>141</v>
      </c>
      <c r="L199" s="61"/>
      <c r="M199" s="200" t="s">
        <v>30</v>
      </c>
      <c r="N199" s="201" t="s">
        <v>45</v>
      </c>
      <c r="O199" s="42"/>
      <c r="P199" s="202">
        <f>O199*H199</f>
        <v>0</v>
      </c>
      <c r="Q199" s="202">
        <v>0</v>
      </c>
      <c r="R199" s="202">
        <f>Q199*H199</f>
        <v>0</v>
      </c>
      <c r="S199" s="202">
        <v>0</v>
      </c>
      <c r="T199" s="203">
        <f>S199*H199</f>
        <v>0</v>
      </c>
      <c r="AR199" s="24" t="s">
        <v>142</v>
      </c>
      <c r="AT199" s="24" t="s">
        <v>137</v>
      </c>
      <c r="AU199" s="24" t="s">
        <v>84</v>
      </c>
      <c r="AY199" s="24" t="s">
        <v>135</v>
      </c>
      <c r="BE199" s="204">
        <f>IF(N199="základní",J199,0)</f>
        <v>0</v>
      </c>
      <c r="BF199" s="204">
        <f>IF(N199="snížená",J199,0)</f>
        <v>0</v>
      </c>
      <c r="BG199" s="204">
        <f>IF(N199="zákl. přenesená",J199,0)</f>
        <v>0</v>
      </c>
      <c r="BH199" s="204">
        <f>IF(N199="sníž. přenesená",J199,0)</f>
        <v>0</v>
      </c>
      <c r="BI199" s="204">
        <f>IF(N199="nulová",J199,0)</f>
        <v>0</v>
      </c>
      <c r="BJ199" s="24" t="s">
        <v>82</v>
      </c>
      <c r="BK199" s="204">
        <f>ROUND(I199*H199,2)</f>
        <v>0</v>
      </c>
      <c r="BL199" s="24" t="s">
        <v>142</v>
      </c>
      <c r="BM199" s="24" t="s">
        <v>281</v>
      </c>
    </row>
    <row r="200" spans="2:47" s="1" customFormat="1" ht="189">
      <c r="B200" s="41"/>
      <c r="C200" s="63"/>
      <c r="D200" s="205" t="s">
        <v>144</v>
      </c>
      <c r="E200" s="63"/>
      <c r="F200" s="206" t="s">
        <v>254</v>
      </c>
      <c r="G200" s="63"/>
      <c r="H200" s="63"/>
      <c r="I200" s="163"/>
      <c r="J200" s="63"/>
      <c r="K200" s="63"/>
      <c r="L200" s="61"/>
      <c r="M200" s="207"/>
      <c r="N200" s="42"/>
      <c r="O200" s="42"/>
      <c r="P200" s="42"/>
      <c r="Q200" s="42"/>
      <c r="R200" s="42"/>
      <c r="S200" s="42"/>
      <c r="T200" s="78"/>
      <c r="AT200" s="24" t="s">
        <v>144</v>
      </c>
      <c r="AU200" s="24" t="s">
        <v>84</v>
      </c>
    </row>
    <row r="201" spans="2:51" s="11" customFormat="1" ht="13.5">
      <c r="B201" s="208"/>
      <c r="C201" s="209"/>
      <c r="D201" s="205" t="s">
        <v>146</v>
      </c>
      <c r="E201" s="210" t="s">
        <v>30</v>
      </c>
      <c r="F201" s="211" t="s">
        <v>282</v>
      </c>
      <c r="G201" s="209"/>
      <c r="H201" s="212" t="s">
        <v>30</v>
      </c>
      <c r="I201" s="213"/>
      <c r="J201" s="209"/>
      <c r="K201" s="209"/>
      <c r="L201" s="214"/>
      <c r="M201" s="215"/>
      <c r="N201" s="216"/>
      <c r="O201" s="216"/>
      <c r="P201" s="216"/>
      <c r="Q201" s="216"/>
      <c r="R201" s="216"/>
      <c r="S201" s="216"/>
      <c r="T201" s="217"/>
      <c r="AT201" s="218" t="s">
        <v>146</v>
      </c>
      <c r="AU201" s="218" t="s">
        <v>84</v>
      </c>
      <c r="AV201" s="11" t="s">
        <v>82</v>
      </c>
      <c r="AW201" s="11" t="s">
        <v>37</v>
      </c>
      <c r="AX201" s="11" t="s">
        <v>74</v>
      </c>
      <c r="AY201" s="218" t="s">
        <v>135</v>
      </c>
    </row>
    <row r="202" spans="2:51" s="11" customFormat="1" ht="13.5">
      <c r="B202" s="208"/>
      <c r="C202" s="209"/>
      <c r="D202" s="205" t="s">
        <v>146</v>
      </c>
      <c r="E202" s="210" t="s">
        <v>30</v>
      </c>
      <c r="F202" s="211" t="s">
        <v>283</v>
      </c>
      <c r="G202" s="209"/>
      <c r="H202" s="212" t="s">
        <v>30</v>
      </c>
      <c r="I202" s="213"/>
      <c r="J202" s="209"/>
      <c r="K202" s="209"/>
      <c r="L202" s="214"/>
      <c r="M202" s="215"/>
      <c r="N202" s="216"/>
      <c r="O202" s="216"/>
      <c r="P202" s="216"/>
      <c r="Q202" s="216"/>
      <c r="R202" s="216"/>
      <c r="S202" s="216"/>
      <c r="T202" s="217"/>
      <c r="AT202" s="218" t="s">
        <v>146</v>
      </c>
      <c r="AU202" s="218" t="s">
        <v>84</v>
      </c>
      <c r="AV202" s="11" t="s">
        <v>82</v>
      </c>
      <c r="AW202" s="11" t="s">
        <v>37</v>
      </c>
      <c r="AX202" s="11" t="s">
        <v>74</v>
      </c>
      <c r="AY202" s="218" t="s">
        <v>135</v>
      </c>
    </row>
    <row r="203" spans="2:51" s="12" customFormat="1" ht="13.5">
      <c r="B203" s="219"/>
      <c r="C203" s="220"/>
      <c r="D203" s="221" t="s">
        <v>146</v>
      </c>
      <c r="E203" s="222" t="s">
        <v>30</v>
      </c>
      <c r="F203" s="223" t="s">
        <v>284</v>
      </c>
      <c r="G203" s="220"/>
      <c r="H203" s="224">
        <v>6631.8</v>
      </c>
      <c r="I203" s="225"/>
      <c r="J203" s="220"/>
      <c r="K203" s="220"/>
      <c r="L203" s="226"/>
      <c r="M203" s="227"/>
      <c r="N203" s="228"/>
      <c r="O203" s="228"/>
      <c r="P203" s="228"/>
      <c r="Q203" s="228"/>
      <c r="R203" s="228"/>
      <c r="S203" s="228"/>
      <c r="T203" s="229"/>
      <c r="AT203" s="230" t="s">
        <v>146</v>
      </c>
      <c r="AU203" s="230" t="s">
        <v>84</v>
      </c>
      <c r="AV203" s="12" t="s">
        <v>84</v>
      </c>
      <c r="AW203" s="12" t="s">
        <v>37</v>
      </c>
      <c r="AX203" s="12" t="s">
        <v>82</v>
      </c>
      <c r="AY203" s="230" t="s">
        <v>135</v>
      </c>
    </row>
    <row r="204" spans="2:65" s="1" customFormat="1" ht="22.5" customHeight="1">
      <c r="B204" s="41"/>
      <c r="C204" s="193" t="s">
        <v>285</v>
      </c>
      <c r="D204" s="193" t="s">
        <v>137</v>
      </c>
      <c r="E204" s="194" t="s">
        <v>286</v>
      </c>
      <c r="F204" s="195" t="s">
        <v>287</v>
      </c>
      <c r="G204" s="196" t="s">
        <v>140</v>
      </c>
      <c r="H204" s="197">
        <v>315.8</v>
      </c>
      <c r="I204" s="198"/>
      <c r="J204" s="199">
        <f>ROUND(I204*H204,2)</f>
        <v>0</v>
      </c>
      <c r="K204" s="195" t="s">
        <v>141</v>
      </c>
      <c r="L204" s="61"/>
      <c r="M204" s="200" t="s">
        <v>30</v>
      </c>
      <c r="N204" s="201" t="s">
        <v>45</v>
      </c>
      <c r="O204" s="42"/>
      <c r="P204" s="202">
        <f>O204*H204</f>
        <v>0</v>
      </c>
      <c r="Q204" s="202">
        <v>0</v>
      </c>
      <c r="R204" s="202">
        <f>Q204*H204</f>
        <v>0</v>
      </c>
      <c r="S204" s="202">
        <v>0</v>
      </c>
      <c r="T204" s="203">
        <f>S204*H204</f>
        <v>0</v>
      </c>
      <c r="AR204" s="24" t="s">
        <v>142</v>
      </c>
      <c r="AT204" s="24" t="s">
        <v>137</v>
      </c>
      <c r="AU204" s="24" t="s">
        <v>84</v>
      </c>
      <c r="AY204" s="24" t="s">
        <v>135</v>
      </c>
      <c r="BE204" s="204">
        <f>IF(N204="základní",J204,0)</f>
        <v>0</v>
      </c>
      <c r="BF204" s="204">
        <f>IF(N204="snížená",J204,0)</f>
        <v>0</v>
      </c>
      <c r="BG204" s="204">
        <f>IF(N204="zákl. přenesená",J204,0)</f>
        <v>0</v>
      </c>
      <c r="BH204" s="204">
        <f>IF(N204="sníž. přenesená",J204,0)</f>
        <v>0</v>
      </c>
      <c r="BI204" s="204">
        <f>IF(N204="nulová",J204,0)</f>
        <v>0</v>
      </c>
      <c r="BJ204" s="24" t="s">
        <v>82</v>
      </c>
      <c r="BK204" s="204">
        <f>ROUND(I204*H204,2)</f>
        <v>0</v>
      </c>
      <c r="BL204" s="24" t="s">
        <v>142</v>
      </c>
      <c r="BM204" s="24" t="s">
        <v>288</v>
      </c>
    </row>
    <row r="205" spans="2:47" s="1" customFormat="1" ht="297">
      <c r="B205" s="41"/>
      <c r="C205" s="63"/>
      <c r="D205" s="205" t="s">
        <v>144</v>
      </c>
      <c r="E205" s="63"/>
      <c r="F205" s="206" t="s">
        <v>289</v>
      </c>
      <c r="G205" s="63"/>
      <c r="H205" s="63"/>
      <c r="I205" s="163"/>
      <c r="J205" s="63"/>
      <c r="K205" s="63"/>
      <c r="L205" s="61"/>
      <c r="M205" s="207"/>
      <c r="N205" s="42"/>
      <c r="O205" s="42"/>
      <c r="P205" s="42"/>
      <c r="Q205" s="42"/>
      <c r="R205" s="42"/>
      <c r="S205" s="42"/>
      <c r="T205" s="78"/>
      <c r="AT205" s="24" t="s">
        <v>144</v>
      </c>
      <c r="AU205" s="24" t="s">
        <v>84</v>
      </c>
    </row>
    <row r="206" spans="2:51" s="11" customFormat="1" ht="13.5">
      <c r="B206" s="208"/>
      <c r="C206" s="209"/>
      <c r="D206" s="205" t="s">
        <v>146</v>
      </c>
      <c r="E206" s="210" t="s">
        <v>30</v>
      </c>
      <c r="F206" s="211" t="s">
        <v>283</v>
      </c>
      <c r="G206" s="209"/>
      <c r="H206" s="212" t="s">
        <v>30</v>
      </c>
      <c r="I206" s="213"/>
      <c r="J206" s="209"/>
      <c r="K206" s="209"/>
      <c r="L206" s="214"/>
      <c r="M206" s="215"/>
      <c r="N206" s="216"/>
      <c r="O206" s="216"/>
      <c r="P206" s="216"/>
      <c r="Q206" s="216"/>
      <c r="R206" s="216"/>
      <c r="S206" s="216"/>
      <c r="T206" s="217"/>
      <c r="AT206" s="218" t="s">
        <v>146</v>
      </c>
      <c r="AU206" s="218" t="s">
        <v>84</v>
      </c>
      <c r="AV206" s="11" t="s">
        <v>82</v>
      </c>
      <c r="AW206" s="11" t="s">
        <v>37</v>
      </c>
      <c r="AX206" s="11" t="s">
        <v>74</v>
      </c>
      <c r="AY206" s="218" t="s">
        <v>135</v>
      </c>
    </row>
    <row r="207" spans="2:51" s="12" customFormat="1" ht="13.5">
      <c r="B207" s="219"/>
      <c r="C207" s="220"/>
      <c r="D207" s="221" t="s">
        <v>146</v>
      </c>
      <c r="E207" s="222" t="s">
        <v>30</v>
      </c>
      <c r="F207" s="223" t="s">
        <v>290</v>
      </c>
      <c r="G207" s="220"/>
      <c r="H207" s="224">
        <v>315.8</v>
      </c>
      <c r="I207" s="225"/>
      <c r="J207" s="220"/>
      <c r="K207" s="220"/>
      <c r="L207" s="226"/>
      <c r="M207" s="227"/>
      <c r="N207" s="228"/>
      <c r="O207" s="228"/>
      <c r="P207" s="228"/>
      <c r="Q207" s="228"/>
      <c r="R207" s="228"/>
      <c r="S207" s="228"/>
      <c r="T207" s="229"/>
      <c r="AT207" s="230" t="s">
        <v>146</v>
      </c>
      <c r="AU207" s="230" t="s">
        <v>84</v>
      </c>
      <c r="AV207" s="12" t="s">
        <v>84</v>
      </c>
      <c r="AW207" s="12" t="s">
        <v>37</v>
      </c>
      <c r="AX207" s="12" t="s">
        <v>82</v>
      </c>
      <c r="AY207" s="230" t="s">
        <v>135</v>
      </c>
    </row>
    <row r="208" spans="2:65" s="1" customFormat="1" ht="22.5" customHeight="1">
      <c r="B208" s="41"/>
      <c r="C208" s="193" t="s">
        <v>291</v>
      </c>
      <c r="D208" s="193" t="s">
        <v>137</v>
      </c>
      <c r="E208" s="194" t="s">
        <v>292</v>
      </c>
      <c r="F208" s="195" t="s">
        <v>293</v>
      </c>
      <c r="G208" s="196" t="s">
        <v>225</v>
      </c>
      <c r="H208" s="197">
        <v>473.7</v>
      </c>
      <c r="I208" s="198"/>
      <c r="J208" s="199">
        <f>ROUND(I208*H208,2)</f>
        <v>0</v>
      </c>
      <c r="K208" s="195" t="s">
        <v>30</v>
      </c>
      <c r="L208" s="61"/>
      <c r="M208" s="200" t="s">
        <v>30</v>
      </c>
      <c r="N208" s="201" t="s">
        <v>45</v>
      </c>
      <c r="O208" s="42"/>
      <c r="P208" s="202">
        <f>O208*H208</f>
        <v>0</v>
      </c>
      <c r="Q208" s="202">
        <v>0</v>
      </c>
      <c r="R208" s="202">
        <f>Q208*H208</f>
        <v>0</v>
      </c>
      <c r="S208" s="202">
        <v>0</v>
      </c>
      <c r="T208" s="203">
        <f>S208*H208</f>
        <v>0</v>
      </c>
      <c r="AR208" s="24" t="s">
        <v>142</v>
      </c>
      <c r="AT208" s="24" t="s">
        <v>137</v>
      </c>
      <c r="AU208" s="24" t="s">
        <v>84</v>
      </c>
      <c r="AY208" s="24" t="s">
        <v>135</v>
      </c>
      <c r="BE208" s="204">
        <f>IF(N208="základní",J208,0)</f>
        <v>0</v>
      </c>
      <c r="BF208" s="204">
        <f>IF(N208="snížená",J208,0)</f>
        <v>0</v>
      </c>
      <c r="BG208" s="204">
        <f>IF(N208="zákl. přenesená",J208,0)</f>
        <v>0</v>
      </c>
      <c r="BH208" s="204">
        <f>IF(N208="sníž. přenesená",J208,0)</f>
        <v>0</v>
      </c>
      <c r="BI208" s="204">
        <f>IF(N208="nulová",J208,0)</f>
        <v>0</v>
      </c>
      <c r="BJ208" s="24" t="s">
        <v>82</v>
      </c>
      <c r="BK208" s="204">
        <f>ROUND(I208*H208,2)</f>
        <v>0</v>
      </c>
      <c r="BL208" s="24" t="s">
        <v>142</v>
      </c>
      <c r="BM208" s="24" t="s">
        <v>294</v>
      </c>
    </row>
    <row r="209" spans="2:47" s="1" customFormat="1" ht="297">
      <c r="B209" s="41"/>
      <c r="C209" s="63"/>
      <c r="D209" s="205" t="s">
        <v>144</v>
      </c>
      <c r="E209" s="63"/>
      <c r="F209" s="206" t="s">
        <v>289</v>
      </c>
      <c r="G209" s="63"/>
      <c r="H209" s="63"/>
      <c r="I209" s="163"/>
      <c r="J209" s="63"/>
      <c r="K209" s="63"/>
      <c r="L209" s="61"/>
      <c r="M209" s="207"/>
      <c r="N209" s="42"/>
      <c r="O209" s="42"/>
      <c r="P209" s="42"/>
      <c r="Q209" s="42"/>
      <c r="R209" s="42"/>
      <c r="S209" s="42"/>
      <c r="T209" s="78"/>
      <c r="AT209" s="24" t="s">
        <v>144</v>
      </c>
      <c r="AU209" s="24" t="s">
        <v>84</v>
      </c>
    </row>
    <row r="210" spans="2:51" s="11" customFormat="1" ht="13.5">
      <c r="B210" s="208"/>
      <c r="C210" s="209"/>
      <c r="D210" s="205" t="s">
        <v>146</v>
      </c>
      <c r="E210" s="210" t="s">
        <v>30</v>
      </c>
      <c r="F210" s="211" t="s">
        <v>295</v>
      </c>
      <c r="G210" s="209"/>
      <c r="H210" s="212" t="s">
        <v>30</v>
      </c>
      <c r="I210" s="213"/>
      <c r="J210" s="209"/>
      <c r="K210" s="209"/>
      <c r="L210" s="214"/>
      <c r="M210" s="215"/>
      <c r="N210" s="216"/>
      <c r="O210" s="216"/>
      <c r="P210" s="216"/>
      <c r="Q210" s="216"/>
      <c r="R210" s="216"/>
      <c r="S210" s="216"/>
      <c r="T210" s="217"/>
      <c r="AT210" s="218" t="s">
        <v>146</v>
      </c>
      <c r="AU210" s="218" t="s">
        <v>84</v>
      </c>
      <c r="AV210" s="11" t="s">
        <v>82</v>
      </c>
      <c r="AW210" s="11" t="s">
        <v>37</v>
      </c>
      <c r="AX210" s="11" t="s">
        <v>74</v>
      </c>
      <c r="AY210" s="218" t="s">
        <v>135</v>
      </c>
    </row>
    <row r="211" spans="2:51" s="12" customFormat="1" ht="13.5">
      <c r="B211" s="219"/>
      <c r="C211" s="220"/>
      <c r="D211" s="221" t="s">
        <v>146</v>
      </c>
      <c r="E211" s="222" t="s">
        <v>30</v>
      </c>
      <c r="F211" s="223" t="s">
        <v>296</v>
      </c>
      <c r="G211" s="220"/>
      <c r="H211" s="224">
        <v>473.7</v>
      </c>
      <c r="I211" s="225"/>
      <c r="J211" s="220"/>
      <c r="K211" s="220"/>
      <c r="L211" s="226"/>
      <c r="M211" s="227"/>
      <c r="N211" s="228"/>
      <c r="O211" s="228"/>
      <c r="P211" s="228"/>
      <c r="Q211" s="228"/>
      <c r="R211" s="228"/>
      <c r="S211" s="228"/>
      <c r="T211" s="229"/>
      <c r="AT211" s="230" t="s">
        <v>146</v>
      </c>
      <c r="AU211" s="230" t="s">
        <v>84</v>
      </c>
      <c r="AV211" s="12" t="s">
        <v>84</v>
      </c>
      <c r="AW211" s="12" t="s">
        <v>37</v>
      </c>
      <c r="AX211" s="12" t="s">
        <v>82</v>
      </c>
      <c r="AY211" s="230" t="s">
        <v>135</v>
      </c>
    </row>
    <row r="212" spans="2:65" s="1" customFormat="1" ht="31.5" customHeight="1">
      <c r="B212" s="41"/>
      <c r="C212" s="193" t="s">
        <v>297</v>
      </c>
      <c r="D212" s="193" t="s">
        <v>137</v>
      </c>
      <c r="E212" s="194" t="s">
        <v>298</v>
      </c>
      <c r="F212" s="195" t="s">
        <v>299</v>
      </c>
      <c r="G212" s="196" t="s">
        <v>188</v>
      </c>
      <c r="H212" s="197">
        <v>235</v>
      </c>
      <c r="I212" s="198"/>
      <c r="J212" s="199">
        <f>ROUND(I212*H212,2)</f>
        <v>0</v>
      </c>
      <c r="K212" s="195" t="s">
        <v>141</v>
      </c>
      <c r="L212" s="61"/>
      <c r="M212" s="200" t="s">
        <v>30</v>
      </c>
      <c r="N212" s="201" t="s">
        <v>45</v>
      </c>
      <c r="O212" s="42"/>
      <c r="P212" s="202">
        <f>O212*H212</f>
        <v>0</v>
      </c>
      <c r="Q212" s="202">
        <v>0</v>
      </c>
      <c r="R212" s="202">
        <f>Q212*H212</f>
        <v>0</v>
      </c>
      <c r="S212" s="202">
        <v>0</v>
      </c>
      <c r="T212" s="203">
        <f>S212*H212</f>
        <v>0</v>
      </c>
      <c r="AR212" s="24" t="s">
        <v>142</v>
      </c>
      <c r="AT212" s="24" t="s">
        <v>137</v>
      </c>
      <c r="AU212" s="24" t="s">
        <v>84</v>
      </c>
      <c r="AY212" s="24" t="s">
        <v>135</v>
      </c>
      <c r="BE212" s="204">
        <f>IF(N212="základní",J212,0)</f>
        <v>0</v>
      </c>
      <c r="BF212" s="204">
        <f>IF(N212="snížená",J212,0)</f>
        <v>0</v>
      </c>
      <c r="BG212" s="204">
        <f>IF(N212="zákl. přenesená",J212,0)</f>
        <v>0</v>
      </c>
      <c r="BH212" s="204">
        <f>IF(N212="sníž. přenesená",J212,0)</f>
        <v>0</v>
      </c>
      <c r="BI212" s="204">
        <f>IF(N212="nulová",J212,0)</f>
        <v>0</v>
      </c>
      <c r="BJ212" s="24" t="s">
        <v>82</v>
      </c>
      <c r="BK212" s="204">
        <f>ROUND(I212*H212,2)</f>
        <v>0</v>
      </c>
      <c r="BL212" s="24" t="s">
        <v>142</v>
      </c>
      <c r="BM212" s="24" t="s">
        <v>300</v>
      </c>
    </row>
    <row r="213" spans="2:47" s="1" customFormat="1" ht="121.5">
      <c r="B213" s="41"/>
      <c r="C213" s="63"/>
      <c r="D213" s="205" t="s">
        <v>144</v>
      </c>
      <c r="E213" s="63"/>
      <c r="F213" s="206" t="s">
        <v>301</v>
      </c>
      <c r="G213" s="63"/>
      <c r="H213" s="63"/>
      <c r="I213" s="163"/>
      <c r="J213" s="63"/>
      <c r="K213" s="63"/>
      <c r="L213" s="61"/>
      <c r="M213" s="207"/>
      <c r="N213" s="42"/>
      <c r="O213" s="42"/>
      <c r="P213" s="42"/>
      <c r="Q213" s="42"/>
      <c r="R213" s="42"/>
      <c r="S213" s="42"/>
      <c r="T213" s="78"/>
      <c r="AT213" s="24" t="s">
        <v>144</v>
      </c>
      <c r="AU213" s="24" t="s">
        <v>84</v>
      </c>
    </row>
    <row r="214" spans="2:51" s="11" customFormat="1" ht="13.5">
      <c r="B214" s="208"/>
      <c r="C214" s="209"/>
      <c r="D214" s="205" t="s">
        <v>146</v>
      </c>
      <c r="E214" s="210" t="s">
        <v>30</v>
      </c>
      <c r="F214" s="211" t="s">
        <v>302</v>
      </c>
      <c r="G214" s="209"/>
      <c r="H214" s="212" t="s">
        <v>30</v>
      </c>
      <c r="I214" s="213"/>
      <c r="J214" s="209"/>
      <c r="K214" s="209"/>
      <c r="L214" s="214"/>
      <c r="M214" s="215"/>
      <c r="N214" s="216"/>
      <c r="O214" s="216"/>
      <c r="P214" s="216"/>
      <c r="Q214" s="216"/>
      <c r="R214" s="216"/>
      <c r="S214" s="216"/>
      <c r="T214" s="217"/>
      <c r="AT214" s="218" t="s">
        <v>146</v>
      </c>
      <c r="AU214" s="218" t="s">
        <v>84</v>
      </c>
      <c r="AV214" s="11" t="s">
        <v>82</v>
      </c>
      <c r="AW214" s="11" t="s">
        <v>37</v>
      </c>
      <c r="AX214" s="11" t="s">
        <v>74</v>
      </c>
      <c r="AY214" s="218" t="s">
        <v>135</v>
      </c>
    </row>
    <row r="215" spans="2:51" s="12" customFormat="1" ht="13.5">
      <c r="B215" s="219"/>
      <c r="C215" s="220"/>
      <c r="D215" s="221" t="s">
        <v>146</v>
      </c>
      <c r="E215" s="222" t="s">
        <v>30</v>
      </c>
      <c r="F215" s="223" t="s">
        <v>303</v>
      </c>
      <c r="G215" s="220"/>
      <c r="H215" s="224">
        <v>235</v>
      </c>
      <c r="I215" s="225"/>
      <c r="J215" s="220"/>
      <c r="K215" s="220"/>
      <c r="L215" s="226"/>
      <c r="M215" s="227"/>
      <c r="N215" s="228"/>
      <c r="O215" s="228"/>
      <c r="P215" s="228"/>
      <c r="Q215" s="228"/>
      <c r="R215" s="228"/>
      <c r="S215" s="228"/>
      <c r="T215" s="229"/>
      <c r="AT215" s="230" t="s">
        <v>146</v>
      </c>
      <c r="AU215" s="230" t="s">
        <v>84</v>
      </c>
      <c r="AV215" s="12" t="s">
        <v>84</v>
      </c>
      <c r="AW215" s="12" t="s">
        <v>37</v>
      </c>
      <c r="AX215" s="12" t="s">
        <v>82</v>
      </c>
      <c r="AY215" s="230" t="s">
        <v>135</v>
      </c>
    </row>
    <row r="216" spans="2:65" s="1" customFormat="1" ht="31.5" customHeight="1">
      <c r="B216" s="41"/>
      <c r="C216" s="193" t="s">
        <v>9</v>
      </c>
      <c r="D216" s="193" t="s">
        <v>137</v>
      </c>
      <c r="E216" s="194" t="s">
        <v>304</v>
      </c>
      <c r="F216" s="195" t="s">
        <v>305</v>
      </c>
      <c r="G216" s="196" t="s">
        <v>188</v>
      </c>
      <c r="H216" s="197">
        <v>130</v>
      </c>
      <c r="I216" s="198"/>
      <c r="J216" s="199">
        <f>ROUND(I216*H216,2)</f>
        <v>0</v>
      </c>
      <c r="K216" s="195" t="s">
        <v>141</v>
      </c>
      <c r="L216" s="61"/>
      <c r="M216" s="200" t="s">
        <v>30</v>
      </c>
      <c r="N216" s="201" t="s">
        <v>45</v>
      </c>
      <c r="O216" s="42"/>
      <c r="P216" s="202">
        <f>O216*H216</f>
        <v>0</v>
      </c>
      <c r="Q216" s="202">
        <v>0</v>
      </c>
      <c r="R216" s="202">
        <f>Q216*H216</f>
        <v>0</v>
      </c>
      <c r="S216" s="202">
        <v>0</v>
      </c>
      <c r="T216" s="203">
        <f>S216*H216</f>
        <v>0</v>
      </c>
      <c r="AR216" s="24" t="s">
        <v>142</v>
      </c>
      <c r="AT216" s="24" t="s">
        <v>137</v>
      </c>
      <c r="AU216" s="24" t="s">
        <v>84</v>
      </c>
      <c r="AY216" s="24" t="s">
        <v>135</v>
      </c>
      <c r="BE216" s="204">
        <f>IF(N216="základní",J216,0)</f>
        <v>0</v>
      </c>
      <c r="BF216" s="204">
        <f>IF(N216="snížená",J216,0)</f>
        <v>0</v>
      </c>
      <c r="BG216" s="204">
        <f>IF(N216="zákl. přenesená",J216,0)</f>
        <v>0</v>
      </c>
      <c r="BH216" s="204">
        <f>IF(N216="sníž. přenesená",J216,0)</f>
        <v>0</v>
      </c>
      <c r="BI216" s="204">
        <f>IF(N216="nulová",J216,0)</f>
        <v>0</v>
      </c>
      <c r="BJ216" s="24" t="s">
        <v>82</v>
      </c>
      <c r="BK216" s="204">
        <f>ROUND(I216*H216,2)</f>
        <v>0</v>
      </c>
      <c r="BL216" s="24" t="s">
        <v>142</v>
      </c>
      <c r="BM216" s="24" t="s">
        <v>306</v>
      </c>
    </row>
    <row r="217" spans="2:47" s="1" customFormat="1" ht="121.5">
      <c r="B217" s="41"/>
      <c r="C217" s="63"/>
      <c r="D217" s="205" t="s">
        <v>144</v>
      </c>
      <c r="E217" s="63"/>
      <c r="F217" s="206" t="s">
        <v>307</v>
      </c>
      <c r="G217" s="63"/>
      <c r="H217" s="63"/>
      <c r="I217" s="163"/>
      <c r="J217" s="63"/>
      <c r="K217" s="63"/>
      <c r="L217" s="61"/>
      <c r="M217" s="207"/>
      <c r="N217" s="42"/>
      <c r="O217" s="42"/>
      <c r="P217" s="42"/>
      <c r="Q217" s="42"/>
      <c r="R217" s="42"/>
      <c r="S217" s="42"/>
      <c r="T217" s="78"/>
      <c r="AT217" s="24" t="s">
        <v>144</v>
      </c>
      <c r="AU217" s="24" t="s">
        <v>84</v>
      </c>
    </row>
    <row r="218" spans="2:51" s="11" customFormat="1" ht="13.5">
      <c r="B218" s="208"/>
      <c r="C218" s="209"/>
      <c r="D218" s="205" t="s">
        <v>146</v>
      </c>
      <c r="E218" s="210" t="s">
        <v>30</v>
      </c>
      <c r="F218" s="211" t="s">
        <v>308</v>
      </c>
      <c r="G218" s="209"/>
      <c r="H218" s="212" t="s">
        <v>30</v>
      </c>
      <c r="I218" s="213"/>
      <c r="J218" s="209"/>
      <c r="K218" s="209"/>
      <c r="L218" s="214"/>
      <c r="M218" s="215"/>
      <c r="N218" s="216"/>
      <c r="O218" s="216"/>
      <c r="P218" s="216"/>
      <c r="Q218" s="216"/>
      <c r="R218" s="216"/>
      <c r="S218" s="216"/>
      <c r="T218" s="217"/>
      <c r="AT218" s="218" t="s">
        <v>146</v>
      </c>
      <c r="AU218" s="218" t="s">
        <v>84</v>
      </c>
      <c r="AV218" s="11" t="s">
        <v>82</v>
      </c>
      <c r="AW218" s="11" t="s">
        <v>37</v>
      </c>
      <c r="AX218" s="11" t="s">
        <v>74</v>
      </c>
      <c r="AY218" s="218" t="s">
        <v>135</v>
      </c>
    </row>
    <row r="219" spans="2:51" s="12" customFormat="1" ht="13.5">
      <c r="B219" s="219"/>
      <c r="C219" s="220"/>
      <c r="D219" s="221" t="s">
        <v>146</v>
      </c>
      <c r="E219" s="222" t="s">
        <v>30</v>
      </c>
      <c r="F219" s="223" t="s">
        <v>309</v>
      </c>
      <c r="G219" s="220"/>
      <c r="H219" s="224">
        <v>130</v>
      </c>
      <c r="I219" s="225"/>
      <c r="J219" s="220"/>
      <c r="K219" s="220"/>
      <c r="L219" s="226"/>
      <c r="M219" s="227"/>
      <c r="N219" s="228"/>
      <c r="O219" s="228"/>
      <c r="P219" s="228"/>
      <c r="Q219" s="228"/>
      <c r="R219" s="228"/>
      <c r="S219" s="228"/>
      <c r="T219" s="229"/>
      <c r="AT219" s="230" t="s">
        <v>146</v>
      </c>
      <c r="AU219" s="230" t="s">
        <v>84</v>
      </c>
      <c r="AV219" s="12" t="s">
        <v>84</v>
      </c>
      <c r="AW219" s="12" t="s">
        <v>37</v>
      </c>
      <c r="AX219" s="12" t="s">
        <v>82</v>
      </c>
      <c r="AY219" s="230" t="s">
        <v>135</v>
      </c>
    </row>
    <row r="220" spans="2:65" s="1" customFormat="1" ht="22.5" customHeight="1">
      <c r="B220" s="41"/>
      <c r="C220" s="256" t="s">
        <v>310</v>
      </c>
      <c r="D220" s="256" t="s">
        <v>222</v>
      </c>
      <c r="E220" s="257" t="s">
        <v>311</v>
      </c>
      <c r="F220" s="258" t="s">
        <v>312</v>
      </c>
      <c r="G220" s="259" t="s">
        <v>140</v>
      </c>
      <c r="H220" s="260">
        <v>10</v>
      </c>
      <c r="I220" s="261"/>
      <c r="J220" s="262">
        <f>ROUND(I220*H220,2)</f>
        <v>0</v>
      </c>
      <c r="K220" s="258" t="s">
        <v>141</v>
      </c>
      <c r="L220" s="263"/>
      <c r="M220" s="264" t="s">
        <v>30</v>
      </c>
      <c r="N220" s="265" t="s">
        <v>45</v>
      </c>
      <c r="O220" s="42"/>
      <c r="P220" s="202">
        <f>O220*H220</f>
        <v>0</v>
      </c>
      <c r="Q220" s="202">
        <v>0.21</v>
      </c>
      <c r="R220" s="202">
        <f>Q220*H220</f>
        <v>2.1</v>
      </c>
      <c r="S220" s="202">
        <v>0</v>
      </c>
      <c r="T220" s="203">
        <f>S220*H220</f>
        <v>0</v>
      </c>
      <c r="AR220" s="24" t="s">
        <v>185</v>
      </c>
      <c r="AT220" s="24" t="s">
        <v>222</v>
      </c>
      <c r="AU220" s="24" t="s">
        <v>84</v>
      </c>
      <c r="AY220" s="24" t="s">
        <v>135</v>
      </c>
      <c r="BE220" s="204">
        <f>IF(N220="základní",J220,0)</f>
        <v>0</v>
      </c>
      <c r="BF220" s="204">
        <f>IF(N220="snížená",J220,0)</f>
        <v>0</v>
      </c>
      <c r="BG220" s="204">
        <f>IF(N220="zákl. přenesená",J220,0)</f>
        <v>0</v>
      </c>
      <c r="BH220" s="204">
        <f>IF(N220="sníž. přenesená",J220,0)</f>
        <v>0</v>
      </c>
      <c r="BI220" s="204">
        <f>IF(N220="nulová",J220,0)</f>
        <v>0</v>
      </c>
      <c r="BJ220" s="24" t="s">
        <v>82</v>
      </c>
      <c r="BK220" s="204">
        <f>ROUND(I220*H220,2)</f>
        <v>0</v>
      </c>
      <c r="BL220" s="24" t="s">
        <v>142</v>
      </c>
      <c r="BM220" s="24" t="s">
        <v>313</v>
      </c>
    </row>
    <row r="221" spans="2:51" s="11" customFormat="1" ht="13.5">
      <c r="B221" s="208"/>
      <c r="C221" s="209"/>
      <c r="D221" s="205" t="s">
        <v>146</v>
      </c>
      <c r="E221" s="210" t="s">
        <v>30</v>
      </c>
      <c r="F221" s="211" t="s">
        <v>147</v>
      </c>
      <c r="G221" s="209"/>
      <c r="H221" s="212" t="s">
        <v>30</v>
      </c>
      <c r="I221" s="213"/>
      <c r="J221" s="209"/>
      <c r="K221" s="209"/>
      <c r="L221" s="214"/>
      <c r="M221" s="215"/>
      <c r="N221" s="216"/>
      <c r="O221" s="216"/>
      <c r="P221" s="216"/>
      <c r="Q221" s="216"/>
      <c r="R221" s="216"/>
      <c r="S221" s="216"/>
      <c r="T221" s="217"/>
      <c r="AT221" s="218" t="s">
        <v>146</v>
      </c>
      <c r="AU221" s="218" t="s">
        <v>84</v>
      </c>
      <c r="AV221" s="11" t="s">
        <v>82</v>
      </c>
      <c r="AW221" s="11" t="s">
        <v>37</v>
      </c>
      <c r="AX221" s="11" t="s">
        <v>74</v>
      </c>
      <c r="AY221" s="218" t="s">
        <v>135</v>
      </c>
    </row>
    <row r="222" spans="2:51" s="12" customFormat="1" ht="13.5">
      <c r="B222" s="219"/>
      <c r="C222" s="220"/>
      <c r="D222" s="221" t="s">
        <v>146</v>
      </c>
      <c r="E222" s="222" t="s">
        <v>30</v>
      </c>
      <c r="F222" s="223" t="s">
        <v>314</v>
      </c>
      <c r="G222" s="220"/>
      <c r="H222" s="224">
        <v>10</v>
      </c>
      <c r="I222" s="225"/>
      <c r="J222" s="220"/>
      <c r="K222" s="220"/>
      <c r="L222" s="226"/>
      <c r="M222" s="227"/>
      <c r="N222" s="228"/>
      <c r="O222" s="228"/>
      <c r="P222" s="228"/>
      <c r="Q222" s="228"/>
      <c r="R222" s="228"/>
      <c r="S222" s="228"/>
      <c r="T222" s="229"/>
      <c r="AT222" s="230" t="s">
        <v>146</v>
      </c>
      <c r="AU222" s="230" t="s">
        <v>84</v>
      </c>
      <c r="AV222" s="12" t="s">
        <v>84</v>
      </c>
      <c r="AW222" s="12" t="s">
        <v>37</v>
      </c>
      <c r="AX222" s="12" t="s">
        <v>82</v>
      </c>
      <c r="AY222" s="230" t="s">
        <v>135</v>
      </c>
    </row>
    <row r="223" spans="2:65" s="1" customFormat="1" ht="31.5" customHeight="1">
      <c r="B223" s="41"/>
      <c r="C223" s="193" t="s">
        <v>315</v>
      </c>
      <c r="D223" s="193" t="s">
        <v>137</v>
      </c>
      <c r="E223" s="194" t="s">
        <v>316</v>
      </c>
      <c r="F223" s="195" t="s">
        <v>317</v>
      </c>
      <c r="G223" s="196" t="s">
        <v>188</v>
      </c>
      <c r="H223" s="197">
        <v>235</v>
      </c>
      <c r="I223" s="198"/>
      <c r="J223" s="199">
        <f>ROUND(I223*H223,2)</f>
        <v>0</v>
      </c>
      <c r="K223" s="195" t="s">
        <v>141</v>
      </c>
      <c r="L223" s="61"/>
      <c r="M223" s="200" t="s">
        <v>30</v>
      </c>
      <c r="N223" s="201" t="s">
        <v>45</v>
      </c>
      <c r="O223" s="42"/>
      <c r="P223" s="202">
        <f>O223*H223</f>
        <v>0</v>
      </c>
      <c r="Q223" s="202">
        <v>0</v>
      </c>
      <c r="R223" s="202">
        <f>Q223*H223</f>
        <v>0</v>
      </c>
      <c r="S223" s="202">
        <v>0</v>
      </c>
      <c r="T223" s="203">
        <f>S223*H223</f>
        <v>0</v>
      </c>
      <c r="AR223" s="24" t="s">
        <v>142</v>
      </c>
      <c r="AT223" s="24" t="s">
        <v>137</v>
      </c>
      <c r="AU223" s="24" t="s">
        <v>84</v>
      </c>
      <c r="AY223" s="24" t="s">
        <v>135</v>
      </c>
      <c r="BE223" s="204">
        <f>IF(N223="základní",J223,0)</f>
        <v>0</v>
      </c>
      <c r="BF223" s="204">
        <f>IF(N223="snížená",J223,0)</f>
        <v>0</v>
      </c>
      <c r="BG223" s="204">
        <f>IF(N223="zákl. přenesená",J223,0)</f>
        <v>0</v>
      </c>
      <c r="BH223" s="204">
        <f>IF(N223="sníž. přenesená",J223,0)</f>
        <v>0</v>
      </c>
      <c r="BI223" s="204">
        <f>IF(N223="nulová",J223,0)</f>
        <v>0</v>
      </c>
      <c r="BJ223" s="24" t="s">
        <v>82</v>
      </c>
      <c r="BK223" s="204">
        <f>ROUND(I223*H223,2)</f>
        <v>0</v>
      </c>
      <c r="BL223" s="24" t="s">
        <v>142</v>
      </c>
      <c r="BM223" s="24" t="s">
        <v>318</v>
      </c>
    </row>
    <row r="224" spans="2:47" s="1" customFormat="1" ht="121.5">
      <c r="B224" s="41"/>
      <c r="C224" s="63"/>
      <c r="D224" s="205" t="s">
        <v>144</v>
      </c>
      <c r="E224" s="63"/>
      <c r="F224" s="206" t="s">
        <v>319</v>
      </c>
      <c r="G224" s="63"/>
      <c r="H224" s="63"/>
      <c r="I224" s="163"/>
      <c r="J224" s="63"/>
      <c r="K224" s="63"/>
      <c r="L224" s="61"/>
      <c r="M224" s="207"/>
      <c r="N224" s="42"/>
      <c r="O224" s="42"/>
      <c r="P224" s="42"/>
      <c r="Q224" s="42"/>
      <c r="R224" s="42"/>
      <c r="S224" s="42"/>
      <c r="T224" s="78"/>
      <c r="AT224" s="24" t="s">
        <v>144</v>
      </c>
      <c r="AU224" s="24" t="s">
        <v>84</v>
      </c>
    </row>
    <row r="225" spans="2:51" s="11" customFormat="1" ht="13.5">
      <c r="B225" s="208"/>
      <c r="C225" s="209"/>
      <c r="D225" s="205" t="s">
        <v>146</v>
      </c>
      <c r="E225" s="210" t="s">
        <v>30</v>
      </c>
      <c r="F225" s="211" t="s">
        <v>320</v>
      </c>
      <c r="G225" s="209"/>
      <c r="H225" s="212" t="s">
        <v>30</v>
      </c>
      <c r="I225" s="213"/>
      <c r="J225" s="209"/>
      <c r="K225" s="209"/>
      <c r="L225" s="214"/>
      <c r="M225" s="215"/>
      <c r="N225" s="216"/>
      <c r="O225" s="216"/>
      <c r="P225" s="216"/>
      <c r="Q225" s="216"/>
      <c r="R225" s="216"/>
      <c r="S225" s="216"/>
      <c r="T225" s="217"/>
      <c r="AT225" s="218" t="s">
        <v>146</v>
      </c>
      <c r="AU225" s="218" t="s">
        <v>84</v>
      </c>
      <c r="AV225" s="11" t="s">
        <v>82</v>
      </c>
      <c r="AW225" s="11" t="s">
        <v>37</v>
      </c>
      <c r="AX225" s="11" t="s">
        <v>74</v>
      </c>
      <c r="AY225" s="218" t="s">
        <v>135</v>
      </c>
    </row>
    <row r="226" spans="2:51" s="12" customFormat="1" ht="13.5">
      <c r="B226" s="219"/>
      <c r="C226" s="220"/>
      <c r="D226" s="221" t="s">
        <v>146</v>
      </c>
      <c r="E226" s="222" t="s">
        <v>30</v>
      </c>
      <c r="F226" s="223" t="s">
        <v>303</v>
      </c>
      <c r="G226" s="220"/>
      <c r="H226" s="224">
        <v>235</v>
      </c>
      <c r="I226" s="225"/>
      <c r="J226" s="220"/>
      <c r="K226" s="220"/>
      <c r="L226" s="226"/>
      <c r="M226" s="227"/>
      <c r="N226" s="228"/>
      <c r="O226" s="228"/>
      <c r="P226" s="228"/>
      <c r="Q226" s="228"/>
      <c r="R226" s="228"/>
      <c r="S226" s="228"/>
      <c r="T226" s="229"/>
      <c r="AT226" s="230" t="s">
        <v>146</v>
      </c>
      <c r="AU226" s="230" t="s">
        <v>84</v>
      </c>
      <c r="AV226" s="12" t="s">
        <v>84</v>
      </c>
      <c r="AW226" s="12" t="s">
        <v>37</v>
      </c>
      <c r="AX226" s="12" t="s">
        <v>82</v>
      </c>
      <c r="AY226" s="230" t="s">
        <v>135</v>
      </c>
    </row>
    <row r="227" spans="2:65" s="1" customFormat="1" ht="31.5" customHeight="1">
      <c r="B227" s="41"/>
      <c r="C227" s="193" t="s">
        <v>321</v>
      </c>
      <c r="D227" s="193" t="s">
        <v>137</v>
      </c>
      <c r="E227" s="194" t="s">
        <v>322</v>
      </c>
      <c r="F227" s="195" t="s">
        <v>323</v>
      </c>
      <c r="G227" s="196" t="s">
        <v>188</v>
      </c>
      <c r="H227" s="197">
        <v>130</v>
      </c>
      <c r="I227" s="198"/>
      <c r="J227" s="199">
        <f>ROUND(I227*H227,2)</f>
        <v>0</v>
      </c>
      <c r="K227" s="195" t="s">
        <v>141</v>
      </c>
      <c r="L227" s="61"/>
      <c r="M227" s="200" t="s">
        <v>30</v>
      </c>
      <c r="N227" s="201" t="s">
        <v>45</v>
      </c>
      <c r="O227" s="42"/>
      <c r="P227" s="202">
        <f>O227*H227</f>
        <v>0</v>
      </c>
      <c r="Q227" s="202">
        <v>0</v>
      </c>
      <c r="R227" s="202">
        <f>Q227*H227</f>
        <v>0</v>
      </c>
      <c r="S227" s="202">
        <v>0</v>
      </c>
      <c r="T227" s="203">
        <f>S227*H227</f>
        <v>0</v>
      </c>
      <c r="AR227" s="24" t="s">
        <v>142</v>
      </c>
      <c r="AT227" s="24" t="s">
        <v>137</v>
      </c>
      <c r="AU227" s="24" t="s">
        <v>84</v>
      </c>
      <c r="AY227" s="24" t="s">
        <v>135</v>
      </c>
      <c r="BE227" s="204">
        <f>IF(N227="základní",J227,0)</f>
        <v>0</v>
      </c>
      <c r="BF227" s="204">
        <f>IF(N227="snížená",J227,0)</f>
        <v>0</v>
      </c>
      <c r="BG227" s="204">
        <f>IF(N227="zákl. přenesená",J227,0)</f>
        <v>0</v>
      </c>
      <c r="BH227" s="204">
        <f>IF(N227="sníž. přenesená",J227,0)</f>
        <v>0</v>
      </c>
      <c r="BI227" s="204">
        <f>IF(N227="nulová",J227,0)</f>
        <v>0</v>
      </c>
      <c r="BJ227" s="24" t="s">
        <v>82</v>
      </c>
      <c r="BK227" s="204">
        <f>ROUND(I227*H227,2)</f>
        <v>0</v>
      </c>
      <c r="BL227" s="24" t="s">
        <v>142</v>
      </c>
      <c r="BM227" s="24" t="s">
        <v>324</v>
      </c>
    </row>
    <row r="228" spans="2:47" s="1" customFormat="1" ht="121.5">
      <c r="B228" s="41"/>
      <c r="C228" s="63"/>
      <c r="D228" s="205" t="s">
        <v>144</v>
      </c>
      <c r="E228" s="63"/>
      <c r="F228" s="206" t="s">
        <v>319</v>
      </c>
      <c r="G228" s="63"/>
      <c r="H228" s="63"/>
      <c r="I228" s="163"/>
      <c r="J228" s="63"/>
      <c r="K228" s="63"/>
      <c r="L228" s="61"/>
      <c r="M228" s="207"/>
      <c r="N228" s="42"/>
      <c r="O228" s="42"/>
      <c r="P228" s="42"/>
      <c r="Q228" s="42"/>
      <c r="R228" s="42"/>
      <c r="S228" s="42"/>
      <c r="T228" s="78"/>
      <c r="AT228" s="24" t="s">
        <v>144</v>
      </c>
      <c r="AU228" s="24" t="s">
        <v>84</v>
      </c>
    </row>
    <row r="229" spans="2:51" s="11" customFormat="1" ht="13.5">
      <c r="B229" s="208"/>
      <c r="C229" s="209"/>
      <c r="D229" s="205" t="s">
        <v>146</v>
      </c>
      <c r="E229" s="210" t="s">
        <v>30</v>
      </c>
      <c r="F229" s="211" t="s">
        <v>325</v>
      </c>
      <c r="G229" s="209"/>
      <c r="H229" s="212" t="s">
        <v>30</v>
      </c>
      <c r="I229" s="213"/>
      <c r="J229" s="209"/>
      <c r="K229" s="209"/>
      <c r="L229" s="214"/>
      <c r="M229" s="215"/>
      <c r="N229" s="216"/>
      <c r="O229" s="216"/>
      <c r="P229" s="216"/>
      <c r="Q229" s="216"/>
      <c r="R229" s="216"/>
      <c r="S229" s="216"/>
      <c r="T229" s="217"/>
      <c r="AT229" s="218" t="s">
        <v>146</v>
      </c>
      <c r="AU229" s="218" t="s">
        <v>84</v>
      </c>
      <c r="AV229" s="11" t="s">
        <v>82</v>
      </c>
      <c r="AW229" s="11" t="s">
        <v>37</v>
      </c>
      <c r="AX229" s="11" t="s">
        <v>74</v>
      </c>
      <c r="AY229" s="218" t="s">
        <v>135</v>
      </c>
    </row>
    <row r="230" spans="2:51" s="12" customFormat="1" ht="13.5">
      <c r="B230" s="219"/>
      <c r="C230" s="220"/>
      <c r="D230" s="221" t="s">
        <v>146</v>
      </c>
      <c r="E230" s="222" t="s">
        <v>30</v>
      </c>
      <c r="F230" s="223" t="s">
        <v>309</v>
      </c>
      <c r="G230" s="220"/>
      <c r="H230" s="224">
        <v>130</v>
      </c>
      <c r="I230" s="225"/>
      <c r="J230" s="220"/>
      <c r="K230" s="220"/>
      <c r="L230" s="226"/>
      <c r="M230" s="227"/>
      <c r="N230" s="228"/>
      <c r="O230" s="228"/>
      <c r="P230" s="228"/>
      <c r="Q230" s="228"/>
      <c r="R230" s="228"/>
      <c r="S230" s="228"/>
      <c r="T230" s="229"/>
      <c r="AT230" s="230" t="s">
        <v>146</v>
      </c>
      <c r="AU230" s="230" t="s">
        <v>84</v>
      </c>
      <c r="AV230" s="12" t="s">
        <v>84</v>
      </c>
      <c r="AW230" s="12" t="s">
        <v>37</v>
      </c>
      <c r="AX230" s="12" t="s">
        <v>82</v>
      </c>
      <c r="AY230" s="230" t="s">
        <v>135</v>
      </c>
    </row>
    <row r="231" spans="2:65" s="1" customFormat="1" ht="22.5" customHeight="1">
      <c r="B231" s="41"/>
      <c r="C231" s="256" t="s">
        <v>326</v>
      </c>
      <c r="D231" s="256" t="s">
        <v>222</v>
      </c>
      <c r="E231" s="257" t="s">
        <v>327</v>
      </c>
      <c r="F231" s="258" t="s">
        <v>328</v>
      </c>
      <c r="G231" s="259" t="s">
        <v>329</v>
      </c>
      <c r="H231" s="260">
        <v>6</v>
      </c>
      <c r="I231" s="261"/>
      <c r="J231" s="262">
        <f>ROUND(I231*H231,2)</f>
        <v>0</v>
      </c>
      <c r="K231" s="258" t="s">
        <v>141</v>
      </c>
      <c r="L231" s="263"/>
      <c r="M231" s="264" t="s">
        <v>30</v>
      </c>
      <c r="N231" s="265" t="s">
        <v>45</v>
      </c>
      <c r="O231" s="42"/>
      <c r="P231" s="202">
        <f>O231*H231</f>
        <v>0</v>
      </c>
      <c r="Q231" s="202">
        <v>0.001</v>
      </c>
      <c r="R231" s="202">
        <f>Q231*H231</f>
        <v>0.006</v>
      </c>
      <c r="S231" s="202">
        <v>0</v>
      </c>
      <c r="T231" s="203">
        <f>S231*H231</f>
        <v>0</v>
      </c>
      <c r="AR231" s="24" t="s">
        <v>185</v>
      </c>
      <c r="AT231" s="24" t="s">
        <v>222</v>
      </c>
      <c r="AU231" s="24" t="s">
        <v>84</v>
      </c>
      <c r="AY231" s="24" t="s">
        <v>135</v>
      </c>
      <c r="BE231" s="204">
        <f>IF(N231="základní",J231,0)</f>
        <v>0</v>
      </c>
      <c r="BF231" s="204">
        <f>IF(N231="snížená",J231,0)</f>
        <v>0</v>
      </c>
      <c r="BG231" s="204">
        <f>IF(N231="zákl. přenesená",J231,0)</f>
        <v>0</v>
      </c>
      <c r="BH231" s="204">
        <f>IF(N231="sníž. přenesená",J231,0)</f>
        <v>0</v>
      </c>
      <c r="BI231" s="204">
        <f>IF(N231="nulová",J231,0)</f>
        <v>0</v>
      </c>
      <c r="BJ231" s="24" t="s">
        <v>82</v>
      </c>
      <c r="BK231" s="204">
        <f>ROUND(I231*H231,2)</f>
        <v>0</v>
      </c>
      <c r="BL231" s="24" t="s">
        <v>142</v>
      </c>
      <c r="BM231" s="24" t="s">
        <v>330</v>
      </c>
    </row>
    <row r="232" spans="2:51" s="11" customFormat="1" ht="13.5">
      <c r="B232" s="208"/>
      <c r="C232" s="209"/>
      <c r="D232" s="205" t="s">
        <v>146</v>
      </c>
      <c r="E232" s="210" t="s">
        <v>30</v>
      </c>
      <c r="F232" s="211" t="s">
        <v>331</v>
      </c>
      <c r="G232" s="209"/>
      <c r="H232" s="212" t="s">
        <v>30</v>
      </c>
      <c r="I232" s="213"/>
      <c r="J232" s="209"/>
      <c r="K232" s="209"/>
      <c r="L232" s="214"/>
      <c r="M232" s="215"/>
      <c r="N232" s="216"/>
      <c r="O232" s="216"/>
      <c r="P232" s="216"/>
      <c r="Q232" s="216"/>
      <c r="R232" s="216"/>
      <c r="S232" s="216"/>
      <c r="T232" s="217"/>
      <c r="AT232" s="218" t="s">
        <v>146</v>
      </c>
      <c r="AU232" s="218" t="s">
        <v>84</v>
      </c>
      <c r="AV232" s="11" t="s">
        <v>82</v>
      </c>
      <c r="AW232" s="11" t="s">
        <v>37</v>
      </c>
      <c r="AX232" s="11" t="s">
        <v>74</v>
      </c>
      <c r="AY232" s="218" t="s">
        <v>135</v>
      </c>
    </row>
    <row r="233" spans="2:51" s="11" customFormat="1" ht="13.5">
      <c r="B233" s="208"/>
      <c r="C233" s="209"/>
      <c r="D233" s="205" t="s">
        <v>146</v>
      </c>
      <c r="E233" s="210" t="s">
        <v>30</v>
      </c>
      <c r="F233" s="211" t="s">
        <v>332</v>
      </c>
      <c r="G233" s="209"/>
      <c r="H233" s="212" t="s">
        <v>30</v>
      </c>
      <c r="I233" s="213"/>
      <c r="J233" s="209"/>
      <c r="K233" s="209"/>
      <c r="L233" s="214"/>
      <c r="M233" s="215"/>
      <c r="N233" s="216"/>
      <c r="O233" s="216"/>
      <c r="P233" s="216"/>
      <c r="Q233" s="216"/>
      <c r="R233" s="216"/>
      <c r="S233" s="216"/>
      <c r="T233" s="217"/>
      <c r="AT233" s="218" t="s">
        <v>146</v>
      </c>
      <c r="AU233" s="218" t="s">
        <v>84</v>
      </c>
      <c r="AV233" s="11" t="s">
        <v>82</v>
      </c>
      <c r="AW233" s="11" t="s">
        <v>37</v>
      </c>
      <c r="AX233" s="11" t="s">
        <v>74</v>
      </c>
      <c r="AY233" s="218" t="s">
        <v>135</v>
      </c>
    </row>
    <row r="234" spans="2:51" s="12" customFormat="1" ht="13.5">
      <c r="B234" s="219"/>
      <c r="C234" s="220"/>
      <c r="D234" s="221" t="s">
        <v>146</v>
      </c>
      <c r="E234" s="222" t="s">
        <v>30</v>
      </c>
      <c r="F234" s="223" t="s">
        <v>333</v>
      </c>
      <c r="G234" s="220"/>
      <c r="H234" s="224">
        <v>6</v>
      </c>
      <c r="I234" s="225"/>
      <c r="J234" s="220"/>
      <c r="K234" s="220"/>
      <c r="L234" s="226"/>
      <c r="M234" s="227"/>
      <c r="N234" s="228"/>
      <c r="O234" s="228"/>
      <c r="P234" s="228"/>
      <c r="Q234" s="228"/>
      <c r="R234" s="228"/>
      <c r="S234" s="228"/>
      <c r="T234" s="229"/>
      <c r="AT234" s="230" t="s">
        <v>146</v>
      </c>
      <c r="AU234" s="230" t="s">
        <v>84</v>
      </c>
      <c r="AV234" s="12" t="s">
        <v>84</v>
      </c>
      <c r="AW234" s="12" t="s">
        <v>37</v>
      </c>
      <c r="AX234" s="12" t="s">
        <v>82</v>
      </c>
      <c r="AY234" s="230" t="s">
        <v>135</v>
      </c>
    </row>
    <row r="235" spans="2:65" s="1" customFormat="1" ht="22.5" customHeight="1">
      <c r="B235" s="41"/>
      <c r="C235" s="193" t="s">
        <v>334</v>
      </c>
      <c r="D235" s="193" t="s">
        <v>137</v>
      </c>
      <c r="E235" s="194" t="s">
        <v>335</v>
      </c>
      <c r="F235" s="195" t="s">
        <v>336</v>
      </c>
      <c r="G235" s="196" t="s">
        <v>140</v>
      </c>
      <c r="H235" s="197">
        <v>3.65</v>
      </c>
      <c r="I235" s="198"/>
      <c r="J235" s="199">
        <f>ROUND(I235*H235,2)</f>
        <v>0</v>
      </c>
      <c r="K235" s="195" t="s">
        <v>141</v>
      </c>
      <c r="L235" s="61"/>
      <c r="M235" s="200" t="s">
        <v>30</v>
      </c>
      <c r="N235" s="201" t="s">
        <v>45</v>
      </c>
      <c r="O235" s="42"/>
      <c r="P235" s="202">
        <f>O235*H235</f>
        <v>0</v>
      </c>
      <c r="Q235" s="202">
        <v>0</v>
      </c>
      <c r="R235" s="202">
        <f>Q235*H235</f>
        <v>0</v>
      </c>
      <c r="S235" s="202">
        <v>0</v>
      </c>
      <c r="T235" s="203">
        <f>S235*H235</f>
        <v>0</v>
      </c>
      <c r="AR235" s="24" t="s">
        <v>142</v>
      </c>
      <c r="AT235" s="24" t="s">
        <v>137</v>
      </c>
      <c r="AU235" s="24" t="s">
        <v>84</v>
      </c>
      <c r="AY235" s="24" t="s">
        <v>135</v>
      </c>
      <c r="BE235" s="204">
        <f>IF(N235="základní",J235,0)</f>
        <v>0</v>
      </c>
      <c r="BF235" s="204">
        <f>IF(N235="snížená",J235,0)</f>
        <v>0</v>
      </c>
      <c r="BG235" s="204">
        <f>IF(N235="zákl. přenesená",J235,0)</f>
        <v>0</v>
      </c>
      <c r="BH235" s="204">
        <f>IF(N235="sníž. přenesená",J235,0)</f>
        <v>0</v>
      </c>
      <c r="BI235" s="204">
        <f>IF(N235="nulová",J235,0)</f>
        <v>0</v>
      </c>
      <c r="BJ235" s="24" t="s">
        <v>82</v>
      </c>
      <c r="BK235" s="204">
        <f>ROUND(I235*H235,2)</f>
        <v>0</v>
      </c>
      <c r="BL235" s="24" t="s">
        <v>142</v>
      </c>
      <c r="BM235" s="24" t="s">
        <v>337</v>
      </c>
    </row>
    <row r="236" spans="2:51" s="11" customFormat="1" ht="13.5">
      <c r="B236" s="208"/>
      <c r="C236" s="209"/>
      <c r="D236" s="205" t="s">
        <v>146</v>
      </c>
      <c r="E236" s="210" t="s">
        <v>30</v>
      </c>
      <c r="F236" s="211" t="s">
        <v>338</v>
      </c>
      <c r="G236" s="209"/>
      <c r="H236" s="212" t="s">
        <v>30</v>
      </c>
      <c r="I236" s="213"/>
      <c r="J236" s="209"/>
      <c r="K236" s="209"/>
      <c r="L236" s="214"/>
      <c r="M236" s="215"/>
      <c r="N236" s="216"/>
      <c r="O236" s="216"/>
      <c r="P236" s="216"/>
      <c r="Q236" s="216"/>
      <c r="R236" s="216"/>
      <c r="S236" s="216"/>
      <c r="T236" s="217"/>
      <c r="AT236" s="218" t="s">
        <v>146</v>
      </c>
      <c r="AU236" s="218" t="s">
        <v>84</v>
      </c>
      <c r="AV236" s="11" t="s">
        <v>82</v>
      </c>
      <c r="AW236" s="11" t="s">
        <v>37</v>
      </c>
      <c r="AX236" s="11" t="s">
        <v>74</v>
      </c>
      <c r="AY236" s="218" t="s">
        <v>135</v>
      </c>
    </row>
    <row r="237" spans="2:51" s="12" customFormat="1" ht="13.5">
      <c r="B237" s="219"/>
      <c r="C237" s="220"/>
      <c r="D237" s="221" t="s">
        <v>146</v>
      </c>
      <c r="E237" s="222" t="s">
        <v>30</v>
      </c>
      <c r="F237" s="223" t="s">
        <v>339</v>
      </c>
      <c r="G237" s="220"/>
      <c r="H237" s="224">
        <v>3.65</v>
      </c>
      <c r="I237" s="225"/>
      <c r="J237" s="220"/>
      <c r="K237" s="220"/>
      <c r="L237" s="226"/>
      <c r="M237" s="227"/>
      <c r="N237" s="228"/>
      <c r="O237" s="228"/>
      <c r="P237" s="228"/>
      <c r="Q237" s="228"/>
      <c r="R237" s="228"/>
      <c r="S237" s="228"/>
      <c r="T237" s="229"/>
      <c r="AT237" s="230" t="s">
        <v>146</v>
      </c>
      <c r="AU237" s="230" t="s">
        <v>84</v>
      </c>
      <c r="AV237" s="12" t="s">
        <v>84</v>
      </c>
      <c r="AW237" s="12" t="s">
        <v>37</v>
      </c>
      <c r="AX237" s="12" t="s">
        <v>82</v>
      </c>
      <c r="AY237" s="230" t="s">
        <v>135</v>
      </c>
    </row>
    <row r="238" spans="2:65" s="1" customFormat="1" ht="22.5" customHeight="1">
      <c r="B238" s="41"/>
      <c r="C238" s="193" t="s">
        <v>340</v>
      </c>
      <c r="D238" s="193" t="s">
        <v>137</v>
      </c>
      <c r="E238" s="194" t="s">
        <v>341</v>
      </c>
      <c r="F238" s="195" t="s">
        <v>342</v>
      </c>
      <c r="G238" s="196" t="s">
        <v>140</v>
      </c>
      <c r="H238" s="197">
        <v>3.65</v>
      </c>
      <c r="I238" s="198"/>
      <c r="J238" s="199">
        <f>ROUND(I238*H238,2)</f>
        <v>0</v>
      </c>
      <c r="K238" s="195" t="s">
        <v>141</v>
      </c>
      <c r="L238" s="61"/>
      <c r="M238" s="200" t="s">
        <v>30</v>
      </c>
      <c r="N238" s="201" t="s">
        <v>45</v>
      </c>
      <c r="O238" s="42"/>
      <c r="P238" s="202">
        <f>O238*H238</f>
        <v>0</v>
      </c>
      <c r="Q238" s="202">
        <v>0</v>
      </c>
      <c r="R238" s="202">
        <f>Q238*H238</f>
        <v>0</v>
      </c>
      <c r="S238" s="202">
        <v>0</v>
      </c>
      <c r="T238" s="203">
        <f>S238*H238</f>
        <v>0</v>
      </c>
      <c r="AR238" s="24" t="s">
        <v>142</v>
      </c>
      <c r="AT238" s="24" t="s">
        <v>137</v>
      </c>
      <c r="AU238" s="24" t="s">
        <v>84</v>
      </c>
      <c r="AY238" s="24" t="s">
        <v>135</v>
      </c>
      <c r="BE238" s="204">
        <f>IF(N238="základní",J238,0)</f>
        <v>0</v>
      </c>
      <c r="BF238" s="204">
        <f>IF(N238="snížená",J238,0)</f>
        <v>0</v>
      </c>
      <c r="BG238" s="204">
        <f>IF(N238="zákl. přenesená",J238,0)</f>
        <v>0</v>
      </c>
      <c r="BH238" s="204">
        <f>IF(N238="sníž. přenesená",J238,0)</f>
        <v>0</v>
      </c>
      <c r="BI238" s="204">
        <f>IF(N238="nulová",J238,0)</f>
        <v>0</v>
      </c>
      <c r="BJ238" s="24" t="s">
        <v>82</v>
      </c>
      <c r="BK238" s="204">
        <f>ROUND(I238*H238,2)</f>
        <v>0</v>
      </c>
      <c r="BL238" s="24" t="s">
        <v>142</v>
      </c>
      <c r="BM238" s="24" t="s">
        <v>343</v>
      </c>
    </row>
    <row r="239" spans="2:47" s="1" customFormat="1" ht="54">
      <c r="B239" s="41"/>
      <c r="C239" s="63"/>
      <c r="D239" s="221" t="s">
        <v>144</v>
      </c>
      <c r="E239" s="63"/>
      <c r="F239" s="266" t="s">
        <v>344</v>
      </c>
      <c r="G239" s="63"/>
      <c r="H239" s="63"/>
      <c r="I239" s="163"/>
      <c r="J239" s="63"/>
      <c r="K239" s="63"/>
      <c r="L239" s="61"/>
      <c r="M239" s="207"/>
      <c r="N239" s="42"/>
      <c r="O239" s="42"/>
      <c r="P239" s="42"/>
      <c r="Q239" s="42"/>
      <c r="R239" s="42"/>
      <c r="S239" s="42"/>
      <c r="T239" s="78"/>
      <c r="AT239" s="24" t="s">
        <v>144</v>
      </c>
      <c r="AU239" s="24" t="s">
        <v>84</v>
      </c>
    </row>
    <row r="240" spans="2:65" s="1" customFormat="1" ht="22.5" customHeight="1">
      <c r="B240" s="41"/>
      <c r="C240" s="193" t="s">
        <v>345</v>
      </c>
      <c r="D240" s="193" t="s">
        <v>137</v>
      </c>
      <c r="E240" s="194" t="s">
        <v>346</v>
      </c>
      <c r="F240" s="195" t="s">
        <v>347</v>
      </c>
      <c r="G240" s="196" t="s">
        <v>140</v>
      </c>
      <c r="H240" s="197">
        <v>3.65</v>
      </c>
      <c r="I240" s="198"/>
      <c r="J240" s="199">
        <f>ROUND(I240*H240,2)</f>
        <v>0</v>
      </c>
      <c r="K240" s="195" t="s">
        <v>141</v>
      </c>
      <c r="L240" s="61"/>
      <c r="M240" s="200" t="s">
        <v>30</v>
      </c>
      <c r="N240" s="201" t="s">
        <v>45</v>
      </c>
      <c r="O240" s="42"/>
      <c r="P240" s="202">
        <f>O240*H240</f>
        <v>0</v>
      </c>
      <c r="Q240" s="202">
        <v>0</v>
      </c>
      <c r="R240" s="202">
        <f>Q240*H240</f>
        <v>0</v>
      </c>
      <c r="S240" s="202">
        <v>0</v>
      </c>
      <c r="T240" s="203">
        <f>S240*H240</f>
        <v>0</v>
      </c>
      <c r="AR240" s="24" t="s">
        <v>142</v>
      </c>
      <c r="AT240" s="24" t="s">
        <v>137</v>
      </c>
      <c r="AU240" s="24" t="s">
        <v>84</v>
      </c>
      <c r="AY240" s="24" t="s">
        <v>135</v>
      </c>
      <c r="BE240" s="204">
        <f>IF(N240="základní",J240,0)</f>
        <v>0</v>
      </c>
      <c r="BF240" s="204">
        <f>IF(N240="snížená",J240,0)</f>
        <v>0</v>
      </c>
      <c r="BG240" s="204">
        <f>IF(N240="zákl. přenesená",J240,0)</f>
        <v>0</v>
      </c>
      <c r="BH240" s="204">
        <f>IF(N240="sníž. přenesená",J240,0)</f>
        <v>0</v>
      </c>
      <c r="BI240" s="204">
        <f>IF(N240="nulová",J240,0)</f>
        <v>0</v>
      </c>
      <c r="BJ240" s="24" t="s">
        <v>82</v>
      </c>
      <c r="BK240" s="204">
        <f>ROUND(I240*H240,2)</f>
        <v>0</v>
      </c>
      <c r="BL240" s="24" t="s">
        <v>142</v>
      </c>
      <c r="BM240" s="24" t="s">
        <v>348</v>
      </c>
    </row>
    <row r="241" spans="2:47" s="1" customFormat="1" ht="54">
      <c r="B241" s="41"/>
      <c r="C241" s="63"/>
      <c r="D241" s="221" t="s">
        <v>144</v>
      </c>
      <c r="E241" s="63"/>
      <c r="F241" s="266" t="s">
        <v>344</v>
      </c>
      <c r="G241" s="63"/>
      <c r="H241" s="63"/>
      <c r="I241" s="163"/>
      <c r="J241" s="63"/>
      <c r="K241" s="63"/>
      <c r="L241" s="61"/>
      <c r="M241" s="207"/>
      <c r="N241" s="42"/>
      <c r="O241" s="42"/>
      <c r="P241" s="42"/>
      <c r="Q241" s="42"/>
      <c r="R241" s="42"/>
      <c r="S241" s="42"/>
      <c r="T241" s="78"/>
      <c r="AT241" s="24" t="s">
        <v>144</v>
      </c>
      <c r="AU241" s="24" t="s">
        <v>84</v>
      </c>
    </row>
    <row r="242" spans="2:65" s="1" customFormat="1" ht="22.5" customHeight="1">
      <c r="B242" s="41"/>
      <c r="C242" s="193" t="s">
        <v>349</v>
      </c>
      <c r="D242" s="193" t="s">
        <v>137</v>
      </c>
      <c r="E242" s="194" t="s">
        <v>350</v>
      </c>
      <c r="F242" s="195" t="s">
        <v>351</v>
      </c>
      <c r="G242" s="196" t="s">
        <v>188</v>
      </c>
      <c r="H242" s="197">
        <v>235</v>
      </c>
      <c r="I242" s="198"/>
      <c r="J242" s="199">
        <f>ROUND(I242*H242,2)</f>
        <v>0</v>
      </c>
      <c r="K242" s="195" t="s">
        <v>141</v>
      </c>
      <c r="L242" s="61"/>
      <c r="M242" s="200" t="s">
        <v>30</v>
      </c>
      <c r="N242" s="201" t="s">
        <v>45</v>
      </c>
      <c r="O242" s="42"/>
      <c r="P242" s="202">
        <f>O242*H242</f>
        <v>0</v>
      </c>
      <c r="Q242" s="202">
        <v>0</v>
      </c>
      <c r="R242" s="202">
        <f>Q242*H242</f>
        <v>0</v>
      </c>
      <c r="S242" s="202">
        <v>0</v>
      </c>
      <c r="T242" s="203">
        <f>S242*H242</f>
        <v>0</v>
      </c>
      <c r="AR242" s="24" t="s">
        <v>142</v>
      </c>
      <c r="AT242" s="24" t="s">
        <v>137</v>
      </c>
      <c r="AU242" s="24" t="s">
        <v>84</v>
      </c>
      <c r="AY242" s="24" t="s">
        <v>135</v>
      </c>
      <c r="BE242" s="204">
        <f>IF(N242="základní",J242,0)</f>
        <v>0</v>
      </c>
      <c r="BF242" s="204">
        <f>IF(N242="snížená",J242,0)</f>
        <v>0</v>
      </c>
      <c r="BG242" s="204">
        <f>IF(N242="zákl. přenesená",J242,0)</f>
        <v>0</v>
      </c>
      <c r="BH242" s="204">
        <f>IF(N242="sníž. přenesená",J242,0)</f>
        <v>0</v>
      </c>
      <c r="BI242" s="204">
        <f>IF(N242="nulová",J242,0)</f>
        <v>0</v>
      </c>
      <c r="BJ242" s="24" t="s">
        <v>82</v>
      </c>
      <c r="BK242" s="204">
        <f>ROUND(I242*H242,2)</f>
        <v>0</v>
      </c>
      <c r="BL242" s="24" t="s">
        <v>142</v>
      </c>
      <c r="BM242" s="24" t="s">
        <v>352</v>
      </c>
    </row>
    <row r="243" spans="2:47" s="1" customFormat="1" ht="162">
      <c r="B243" s="41"/>
      <c r="C243" s="63"/>
      <c r="D243" s="205" t="s">
        <v>144</v>
      </c>
      <c r="E243" s="63"/>
      <c r="F243" s="206" t="s">
        <v>353</v>
      </c>
      <c r="G243" s="63"/>
      <c r="H243" s="63"/>
      <c r="I243" s="163"/>
      <c r="J243" s="63"/>
      <c r="K243" s="63"/>
      <c r="L243" s="61"/>
      <c r="M243" s="207"/>
      <c r="N243" s="42"/>
      <c r="O243" s="42"/>
      <c r="P243" s="42"/>
      <c r="Q243" s="42"/>
      <c r="R243" s="42"/>
      <c r="S243" s="42"/>
      <c r="T243" s="78"/>
      <c r="AT243" s="24" t="s">
        <v>144</v>
      </c>
      <c r="AU243" s="24" t="s">
        <v>84</v>
      </c>
    </row>
    <row r="244" spans="2:51" s="11" customFormat="1" ht="13.5">
      <c r="B244" s="208"/>
      <c r="C244" s="209"/>
      <c r="D244" s="205" t="s">
        <v>146</v>
      </c>
      <c r="E244" s="210" t="s">
        <v>30</v>
      </c>
      <c r="F244" s="211" t="s">
        <v>354</v>
      </c>
      <c r="G244" s="209"/>
      <c r="H244" s="212" t="s">
        <v>30</v>
      </c>
      <c r="I244" s="213"/>
      <c r="J244" s="209"/>
      <c r="K244" s="209"/>
      <c r="L244" s="214"/>
      <c r="M244" s="215"/>
      <c r="N244" s="216"/>
      <c r="O244" s="216"/>
      <c r="P244" s="216"/>
      <c r="Q244" s="216"/>
      <c r="R244" s="216"/>
      <c r="S244" s="216"/>
      <c r="T244" s="217"/>
      <c r="AT244" s="218" t="s">
        <v>146</v>
      </c>
      <c r="AU244" s="218" t="s">
        <v>84</v>
      </c>
      <c r="AV244" s="11" t="s">
        <v>82</v>
      </c>
      <c r="AW244" s="11" t="s">
        <v>37</v>
      </c>
      <c r="AX244" s="11" t="s">
        <v>74</v>
      </c>
      <c r="AY244" s="218" t="s">
        <v>135</v>
      </c>
    </row>
    <row r="245" spans="2:51" s="12" customFormat="1" ht="13.5">
      <c r="B245" s="219"/>
      <c r="C245" s="220"/>
      <c r="D245" s="221" t="s">
        <v>146</v>
      </c>
      <c r="E245" s="222" t="s">
        <v>30</v>
      </c>
      <c r="F245" s="223" t="s">
        <v>303</v>
      </c>
      <c r="G245" s="220"/>
      <c r="H245" s="224">
        <v>235</v>
      </c>
      <c r="I245" s="225"/>
      <c r="J245" s="220"/>
      <c r="K245" s="220"/>
      <c r="L245" s="226"/>
      <c r="M245" s="227"/>
      <c r="N245" s="228"/>
      <c r="O245" s="228"/>
      <c r="P245" s="228"/>
      <c r="Q245" s="228"/>
      <c r="R245" s="228"/>
      <c r="S245" s="228"/>
      <c r="T245" s="229"/>
      <c r="AT245" s="230" t="s">
        <v>146</v>
      </c>
      <c r="AU245" s="230" t="s">
        <v>84</v>
      </c>
      <c r="AV245" s="12" t="s">
        <v>84</v>
      </c>
      <c r="AW245" s="12" t="s">
        <v>37</v>
      </c>
      <c r="AX245" s="12" t="s">
        <v>82</v>
      </c>
      <c r="AY245" s="230" t="s">
        <v>135</v>
      </c>
    </row>
    <row r="246" spans="2:65" s="1" customFormat="1" ht="22.5" customHeight="1">
      <c r="B246" s="41"/>
      <c r="C246" s="193" t="s">
        <v>355</v>
      </c>
      <c r="D246" s="193" t="s">
        <v>137</v>
      </c>
      <c r="E246" s="194" t="s">
        <v>356</v>
      </c>
      <c r="F246" s="195" t="s">
        <v>357</v>
      </c>
      <c r="G246" s="196" t="s">
        <v>188</v>
      </c>
      <c r="H246" s="197">
        <v>1420</v>
      </c>
      <c r="I246" s="198"/>
      <c r="J246" s="199">
        <f>ROUND(I246*H246,2)</f>
        <v>0</v>
      </c>
      <c r="K246" s="195" t="s">
        <v>141</v>
      </c>
      <c r="L246" s="61"/>
      <c r="M246" s="200" t="s">
        <v>30</v>
      </c>
      <c r="N246" s="201" t="s">
        <v>45</v>
      </c>
      <c r="O246" s="42"/>
      <c r="P246" s="202">
        <f>O246*H246</f>
        <v>0</v>
      </c>
      <c r="Q246" s="202">
        <v>0</v>
      </c>
      <c r="R246" s="202">
        <f>Q246*H246</f>
        <v>0</v>
      </c>
      <c r="S246" s="202">
        <v>0</v>
      </c>
      <c r="T246" s="203">
        <f>S246*H246</f>
        <v>0</v>
      </c>
      <c r="AR246" s="24" t="s">
        <v>142</v>
      </c>
      <c r="AT246" s="24" t="s">
        <v>137</v>
      </c>
      <c r="AU246" s="24" t="s">
        <v>84</v>
      </c>
      <c r="AY246" s="24" t="s">
        <v>135</v>
      </c>
      <c r="BE246" s="204">
        <f>IF(N246="základní",J246,0)</f>
        <v>0</v>
      </c>
      <c r="BF246" s="204">
        <f>IF(N246="snížená",J246,0)</f>
        <v>0</v>
      </c>
      <c r="BG246" s="204">
        <f>IF(N246="zákl. přenesená",J246,0)</f>
        <v>0</v>
      </c>
      <c r="BH246" s="204">
        <f>IF(N246="sníž. přenesená",J246,0)</f>
        <v>0</v>
      </c>
      <c r="BI246" s="204">
        <f>IF(N246="nulová",J246,0)</f>
        <v>0</v>
      </c>
      <c r="BJ246" s="24" t="s">
        <v>82</v>
      </c>
      <c r="BK246" s="204">
        <f>ROUND(I246*H246,2)</f>
        <v>0</v>
      </c>
      <c r="BL246" s="24" t="s">
        <v>142</v>
      </c>
      <c r="BM246" s="24" t="s">
        <v>358</v>
      </c>
    </row>
    <row r="247" spans="2:47" s="1" customFormat="1" ht="162">
      <c r="B247" s="41"/>
      <c r="C247" s="63"/>
      <c r="D247" s="205" t="s">
        <v>144</v>
      </c>
      <c r="E247" s="63"/>
      <c r="F247" s="206" t="s">
        <v>353</v>
      </c>
      <c r="G247" s="63"/>
      <c r="H247" s="63"/>
      <c r="I247" s="163"/>
      <c r="J247" s="63"/>
      <c r="K247" s="63"/>
      <c r="L247" s="61"/>
      <c r="M247" s="207"/>
      <c r="N247" s="42"/>
      <c r="O247" s="42"/>
      <c r="P247" s="42"/>
      <c r="Q247" s="42"/>
      <c r="R247" s="42"/>
      <c r="S247" s="42"/>
      <c r="T247" s="78"/>
      <c r="AT247" s="24" t="s">
        <v>144</v>
      </c>
      <c r="AU247" s="24" t="s">
        <v>84</v>
      </c>
    </row>
    <row r="248" spans="2:51" s="11" customFormat="1" ht="13.5">
      <c r="B248" s="208"/>
      <c r="C248" s="209"/>
      <c r="D248" s="205" t="s">
        <v>146</v>
      </c>
      <c r="E248" s="210" t="s">
        <v>30</v>
      </c>
      <c r="F248" s="211" t="s">
        <v>359</v>
      </c>
      <c r="G248" s="209"/>
      <c r="H248" s="212" t="s">
        <v>30</v>
      </c>
      <c r="I248" s="213"/>
      <c r="J248" s="209"/>
      <c r="K248" s="209"/>
      <c r="L248" s="214"/>
      <c r="M248" s="215"/>
      <c r="N248" s="216"/>
      <c r="O248" s="216"/>
      <c r="P248" s="216"/>
      <c r="Q248" s="216"/>
      <c r="R248" s="216"/>
      <c r="S248" s="216"/>
      <c r="T248" s="217"/>
      <c r="AT248" s="218" t="s">
        <v>146</v>
      </c>
      <c r="AU248" s="218" t="s">
        <v>84</v>
      </c>
      <c r="AV248" s="11" t="s">
        <v>82</v>
      </c>
      <c r="AW248" s="11" t="s">
        <v>37</v>
      </c>
      <c r="AX248" s="11" t="s">
        <v>74</v>
      </c>
      <c r="AY248" s="218" t="s">
        <v>135</v>
      </c>
    </row>
    <row r="249" spans="2:51" s="11" customFormat="1" ht="13.5">
      <c r="B249" s="208"/>
      <c r="C249" s="209"/>
      <c r="D249" s="205" t="s">
        <v>146</v>
      </c>
      <c r="E249" s="210" t="s">
        <v>30</v>
      </c>
      <c r="F249" s="211" t="s">
        <v>147</v>
      </c>
      <c r="G249" s="209"/>
      <c r="H249" s="212" t="s">
        <v>30</v>
      </c>
      <c r="I249" s="213"/>
      <c r="J249" s="209"/>
      <c r="K249" s="209"/>
      <c r="L249" s="214"/>
      <c r="M249" s="215"/>
      <c r="N249" s="216"/>
      <c r="O249" s="216"/>
      <c r="P249" s="216"/>
      <c r="Q249" s="216"/>
      <c r="R249" s="216"/>
      <c r="S249" s="216"/>
      <c r="T249" s="217"/>
      <c r="AT249" s="218" t="s">
        <v>146</v>
      </c>
      <c r="AU249" s="218" t="s">
        <v>84</v>
      </c>
      <c r="AV249" s="11" t="s">
        <v>82</v>
      </c>
      <c r="AW249" s="11" t="s">
        <v>37</v>
      </c>
      <c r="AX249" s="11" t="s">
        <v>74</v>
      </c>
      <c r="AY249" s="218" t="s">
        <v>135</v>
      </c>
    </row>
    <row r="250" spans="2:51" s="12" customFormat="1" ht="13.5">
      <c r="B250" s="219"/>
      <c r="C250" s="220"/>
      <c r="D250" s="221" t="s">
        <v>146</v>
      </c>
      <c r="E250" s="222" t="s">
        <v>30</v>
      </c>
      <c r="F250" s="223" t="s">
        <v>360</v>
      </c>
      <c r="G250" s="220"/>
      <c r="H250" s="224">
        <v>1420</v>
      </c>
      <c r="I250" s="225"/>
      <c r="J250" s="220"/>
      <c r="K250" s="220"/>
      <c r="L250" s="226"/>
      <c r="M250" s="227"/>
      <c r="N250" s="228"/>
      <c r="O250" s="228"/>
      <c r="P250" s="228"/>
      <c r="Q250" s="228"/>
      <c r="R250" s="228"/>
      <c r="S250" s="228"/>
      <c r="T250" s="229"/>
      <c r="AT250" s="230" t="s">
        <v>146</v>
      </c>
      <c r="AU250" s="230" t="s">
        <v>84</v>
      </c>
      <c r="AV250" s="12" t="s">
        <v>84</v>
      </c>
      <c r="AW250" s="12" t="s">
        <v>37</v>
      </c>
      <c r="AX250" s="12" t="s">
        <v>82</v>
      </c>
      <c r="AY250" s="230" t="s">
        <v>135</v>
      </c>
    </row>
    <row r="251" spans="2:65" s="1" customFormat="1" ht="31.5" customHeight="1">
      <c r="B251" s="41"/>
      <c r="C251" s="193" t="s">
        <v>361</v>
      </c>
      <c r="D251" s="193" t="s">
        <v>137</v>
      </c>
      <c r="E251" s="194" t="s">
        <v>362</v>
      </c>
      <c r="F251" s="195" t="s">
        <v>363</v>
      </c>
      <c r="G251" s="196" t="s">
        <v>188</v>
      </c>
      <c r="H251" s="197">
        <v>130</v>
      </c>
      <c r="I251" s="198"/>
      <c r="J251" s="199">
        <f>ROUND(I251*H251,2)</f>
        <v>0</v>
      </c>
      <c r="K251" s="195" t="s">
        <v>141</v>
      </c>
      <c r="L251" s="61"/>
      <c r="M251" s="200" t="s">
        <v>30</v>
      </c>
      <c r="N251" s="201" t="s">
        <v>45</v>
      </c>
      <c r="O251" s="42"/>
      <c r="P251" s="202">
        <f>O251*H251</f>
        <v>0</v>
      </c>
      <c r="Q251" s="202">
        <v>0</v>
      </c>
      <c r="R251" s="202">
        <f>Q251*H251</f>
        <v>0</v>
      </c>
      <c r="S251" s="202">
        <v>0</v>
      </c>
      <c r="T251" s="203">
        <f>S251*H251</f>
        <v>0</v>
      </c>
      <c r="AR251" s="24" t="s">
        <v>142</v>
      </c>
      <c r="AT251" s="24" t="s">
        <v>137</v>
      </c>
      <c r="AU251" s="24" t="s">
        <v>84</v>
      </c>
      <c r="AY251" s="24" t="s">
        <v>135</v>
      </c>
      <c r="BE251" s="204">
        <f>IF(N251="základní",J251,0)</f>
        <v>0</v>
      </c>
      <c r="BF251" s="204">
        <f>IF(N251="snížená",J251,0)</f>
        <v>0</v>
      </c>
      <c r="BG251" s="204">
        <f>IF(N251="zákl. přenesená",J251,0)</f>
        <v>0</v>
      </c>
      <c r="BH251" s="204">
        <f>IF(N251="sníž. přenesená",J251,0)</f>
        <v>0</v>
      </c>
      <c r="BI251" s="204">
        <f>IF(N251="nulová",J251,0)</f>
        <v>0</v>
      </c>
      <c r="BJ251" s="24" t="s">
        <v>82</v>
      </c>
      <c r="BK251" s="204">
        <f>ROUND(I251*H251,2)</f>
        <v>0</v>
      </c>
      <c r="BL251" s="24" t="s">
        <v>142</v>
      </c>
      <c r="BM251" s="24" t="s">
        <v>364</v>
      </c>
    </row>
    <row r="252" spans="2:47" s="1" customFormat="1" ht="121.5">
      <c r="B252" s="41"/>
      <c r="C252" s="63"/>
      <c r="D252" s="205" t="s">
        <v>144</v>
      </c>
      <c r="E252" s="63"/>
      <c r="F252" s="206" t="s">
        <v>365</v>
      </c>
      <c r="G252" s="63"/>
      <c r="H252" s="63"/>
      <c r="I252" s="163"/>
      <c r="J252" s="63"/>
      <c r="K252" s="63"/>
      <c r="L252" s="61"/>
      <c r="M252" s="207"/>
      <c r="N252" s="42"/>
      <c r="O252" s="42"/>
      <c r="P252" s="42"/>
      <c r="Q252" s="42"/>
      <c r="R252" s="42"/>
      <c r="S252" s="42"/>
      <c r="T252" s="78"/>
      <c r="AT252" s="24" t="s">
        <v>144</v>
      </c>
      <c r="AU252" s="24" t="s">
        <v>84</v>
      </c>
    </row>
    <row r="253" spans="2:51" s="11" customFormat="1" ht="13.5">
      <c r="B253" s="208"/>
      <c r="C253" s="209"/>
      <c r="D253" s="205" t="s">
        <v>146</v>
      </c>
      <c r="E253" s="210" t="s">
        <v>30</v>
      </c>
      <c r="F253" s="211" t="s">
        <v>354</v>
      </c>
      <c r="G253" s="209"/>
      <c r="H253" s="212" t="s">
        <v>30</v>
      </c>
      <c r="I253" s="213"/>
      <c r="J253" s="209"/>
      <c r="K253" s="209"/>
      <c r="L253" s="214"/>
      <c r="M253" s="215"/>
      <c r="N253" s="216"/>
      <c r="O253" s="216"/>
      <c r="P253" s="216"/>
      <c r="Q253" s="216"/>
      <c r="R253" s="216"/>
      <c r="S253" s="216"/>
      <c r="T253" s="217"/>
      <c r="AT253" s="218" t="s">
        <v>146</v>
      </c>
      <c r="AU253" s="218" t="s">
        <v>84</v>
      </c>
      <c r="AV253" s="11" t="s">
        <v>82</v>
      </c>
      <c r="AW253" s="11" t="s">
        <v>37</v>
      </c>
      <c r="AX253" s="11" t="s">
        <v>74</v>
      </c>
      <c r="AY253" s="218" t="s">
        <v>135</v>
      </c>
    </row>
    <row r="254" spans="2:51" s="12" customFormat="1" ht="13.5">
      <c r="B254" s="219"/>
      <c r="C254" s="220"/>
      <c r="D254" s="205" t="s">
        <v>146</v>
      </c>
      <c r="E254" s="231" t="s">
        <v>30</v>
      </c>
      <c r="F254" s="232" t="s">
        <v>309</v>
      </c>
      <c r="G254" s="220"/>
      <c r="H254" s="233">
        <v>130</v>
      </c>
      <c r="I254" s="225"/>
      <c r="J254" s="220"/>
      <c r="K254" s="220"/>
      <c r="L254" s="226"/>
      <c r="M254" s="227"/>
      <c r="N254" s="228"/>
      <c r="O254" s="228"/>
      <c r="P254" s="228"/>
      <c r="Q254" s="228"/>
      <c r="R254" s="228"/>
      <c r="S254" s="228"/>
      <c r="T254" s="229"/>
      <c r="AT254" s="230" t="s">
        <v>146</v>
      </c>
      <c r="AU254" s="230" t="s">
        <v>84</v>
      </c>
      <c r="AV254" s="12" t="s">
        <v>84</v>
      </c>
      <c r="AW254" s="12" t="s">
        <v>37</v>
      </c>
      <c r="AX254" s="12" t="s">
        <v>82</v>
      </c>
      <c r="AY254" s="230" t="s">
        <v>135</v>
      </c>
    </row>
    <row r="255" spans="2:63" s="10" customFormat="1" ht="29.85" customHeight="1">
      <c r="B255" s="176"/>
      <c r="C255" s="177"/>
      <c r="D255" s="190" t="s">
        <v>73</v>
      </c>
      <c r="E255" s="191" t="s">
        <v>221</v>
      </c>
      <c r="F255" s="191" t="s">
        <v>366</v>
      </c>
      <c r="G255" s="177"/>
      <c r="H255" s="177"/>
      <c r="I255" s="180"/>
      <c r="J255" s="192">
        <f>BK255</f>
        <v>0</v>
      </c>
      <c r="K255" s="177"/>
      <c r="L255" s="182"/>
      <c r="M255" s="183"/>
      <c r="N255" s="184"/>
      <c r="O255" s="184"/>
      <c r="P255" s="185">
        <f>SUM(P256:P307)</f>
        <v>0</v>
      </c>
      <c r="Q255" s="184"/>
      <c r="R255" s="185">
        <f>SUM(R256:R307)</f>
        <v>0</v>
      </c>
      <c r="S255" s="184"/>
      <c r="T255" s="186">
        <f>SUM(T256:T307)</f>
        <v>959.4141999999999</v>
      </c>
      <c r="AR255" s="187" t="s">
        <v>82</v>
      </c>
      <c r="AT255" s="188" t="s">
        <v>73</v>
      </c>
      <c r="AU255" s="188" t="s">
        <v>82</v>
      </c>
      <c r="AY255" s="187" t="s">
        <v>135</v>
      </c>
      <c r="BK255" s="189">
        <f>SUM(BK256:BK307)</f>
        <v>0</v>
      </c>
    </row>
    <row r="256" spans="2:65" s="1" customFormat="1" ht="22.5" customHeight="1">
      <c r="B256" s="41"/>
      <c r="C256" s="193" t="s">
        <v>367</v>
      </c>
      <c r="D256" s="193" t="s">
        <v>137</v>
      </c>
      <c r="E256" s="194" t="s">
        <v>368</v>
      </c>
      <c r="F256" s="195" t="s">
        <v>369</v>
      </c>
      <c r="G256" s="196" t="s">
        <v>370</v>
      </c>
      <c r="H256" s="197">
        <v>62</v>
      </c>
      <c r="I256" s="198"/>
      <c r="J256" s="199">
        <f>ROUND(I256*H256,2)</f>
        <v>0</v>
      </c>
      <c r="K256" s="195" t="s">
        <v>141</v>
      </c>
      <c r="L256" s="61"/>
      <c r="M256" s="200" t="s">
        <v>30</v>
      </c>
      <c r="N256" s="201" t="s">
        <v>45</v>
      </c>
      <c r="O256" s="42"/>
      <c r="P256" s="202">
        <f>O256*H256</f>
        <v>0</v>
      </c>
      <c r="Q256" s="202">
        <v>0</v>
      </c>
      <c r="R256" s="202">
        <f>Q256*H256</f>
        <v>0</v>
      </c>
      <c r="S256" s="202">
        <v>0</v>
      </c>
      <c r="T256" s="203">
        <f>S256*H256</f>
        <v>0</v>
      </c>
      <c r="AR256" s="24" t="s">
        <v>142</v>
      </c>
      <c r="AT256" s="24" t="s">
        <v>137</v>
      </c>
      <c r="AU256" s="24" t="s">
        <v>84</v>
      </c>
      <c r="AY256" s="24" t="s">
        <v>135</v>
      </c>
      <c r="BE256" s="204">
        <f>IF(N256="základní",J256,0)</f>
        <v>0</v>
      </c>
      <c r="BF256" s="204">
        <f>IF(N256="snížená",J256,0)</f>
        <v>0</v>
      </c>
      <c r="BG256" s="204">
        <f>IF(N256="zákl. přenesená",J256,0)</f>
        <v>0</v>
      </c>
      <c r="BH256" s="204">
        <f>IF(N256="sníž. přenesená",J256,0)</f>
        <v>0</v>
      </c>
      <c r="BI256" s="204">
        <f>IF(N256="nulová",J256,0)</f>
        <v>0</v>
      </c>
      <c r="BJ256" s="24" t="s">
        <v>82</v>
      </c>
      <c r="BK256" s="204">
        <f>ROUND(I256*H256,2)</f>
        <v>0</v>
      </c>
      <c r="BL256" s="24" t="s">
        <v>142</v>
      </c>
      <c r="BM256" s="24" t="s">
        <v>371</v>
      </c>
    </row>
    <row r="257" spans="2:47" s="1" customFormat="1" ht="27">
      <c r="B257" s="41"/>
      <c r="C257" s="63"/>
      <c r="D257" s="205" t="s">
        <v>144</v>
      </c>
      <c r="E257" s="63"/>
      <c r="F257" s="206" t="s">
        <v>372</v>
      </c>
      <c r="G257" s="63"/>
      <c r="H257" s="63"/>
      <c r="I257" s="163"/>
      <c r="J257" s="63"/>
      <c r="K257" s="63"/>
      <c r="L257" s="61"/>
      <c r="M257" s="207"/>
      <c r="N257" s="42"/>
      <c r="O257" s="42"/>
      <c r="P257" s="42"/>
      <c r="Q257" s="42"/>
      <c r="R257" s="42"/>
      <c r="S257" s="42"/>
      <c r="T257" s="78"/>
      <c r="AT257" s="24" t="s">
        <v>144</v>
      </c>
      <c r="AU257" s="24" t="s">
        <v>84</v>
      </c>
    </row>
    <row r="258" spans="2:51" s="11" customFormat="1" ht="13.5">
      <c r="B258" s="208"/>
      <c r="C258" s="209"/>
      <c r="D258" s="205" t="s">
        <v>146</v>
      </c>
      <c r="E258" s="210" t="s">
        <v>30</v>
      </c>
      <c r="F258" s="211" t="s">
        <v>373</v>
      </c>
      <c r="G258" s="209"/>
      <c r="H258" s="212" t="s">
        <v>30</v>
      </c>
      <c r="I258" s="213"/>
      <c r="J258" s="209"/>
      <c r="K258" s="209"/>
      <c r="L258" s="214"/>
      <c r="M258" s="215"/>
      <c r="N258" s="216"/>
      <c r="O258" s="216"/>
      <c r="P258" s="216"/>
      <c r="Q258" s="216"/>
      <c r="R258" s="216"/>
      <c r="S258" s="216"/>
      <c r="T258" s="217"/>
      <c r="AT258" s="218" t="s">
        <v>146</v>
      </c>
      <c r="AU258" s="218" t="s">
        <v>84</v>
      </c>
      <c r="AV258" s="11" t="s">
        <v>82</v>
      </c>
      <c r="AW258" s="11" t="s">
        <v>37</v>
      </c>
      <c r="AX258" s="11" t="s">
        <v>74</v>
      </c>
      <c r="AY258" s="218" t="s">
        <v>135</v>
      </c>
    </row>
    <row r="259" spans="2:51" s="11" customFormat="1" ht="13.5">
      <c r="B259" s="208"/>
      <c r="C259" s="209"/>
      <c r="D259" s="205" t="s">
        <v>146</v>
      </c>
      <c r="E259" s="210" t="s">
        <v>30</v>
      </c>
      <c r="F259" s="211" t="s">
        <v>374</v>
      </c>
      <c r="G259" s="209"/>
      <c r="H259" s="212" t="s">
        <v>30</v>
      </c>
      <c r="I259" s="213"/>
      <c r="J259" s="209"/>
      <c r="K259" s="209"/>
      <c r="L259" s="214"/>
      <c r="M259" s="215"/>
      <c r="N259" s="216"/>
      <c r="O259" s="216"/>
      <c r="P259" s="216"/>
      <c r="Q259" s="216"/>
      <c r="R259" s="216"/>
      <c r="S259" s="216"/>
      <c r="T259" s="217"/>
      <c r="AT259" s="218" t="s">
        <v>146</v>
      </c>
      <c r="AU259" s="218" t="s">
        <v>84</v>
      </c>
      <c r="AV259" s="11" t="s">
        <v>82</v>
      </c>
      <c r="AW259" s="11" t="s">
        <v>37</v>
      </c>
      <c r="AX259" s="11" t="s">
        <v>74</v>
      </c>
      <c r="AY259" s="218" t="s">
        <v>135</v>
      </c>
    </row>
    <row r="260" spans="2:51" s="12" customFormat="1" ht="13.5">
      <c r="B260" s="219"/>
      <c r="C260" s="220"/>
      <c r="D260" s="221" t="s">
        <v>146</v>
      </c>
      <c r="E260" s="222" t="s">
        <v>30</v>
      </c>
      <c r="F260" s="223" t="s">
        <v>375</v>
      </c>
      <c r="G260" s="220"/>
      <c r="H260" s="224">
        <v>62</v>
      </c>
      <c r="I260" s="225"/>
      <c r="J260" s="220"/>
      <c r="K260" s="220"/>
      <c r="L260" s="226"/>
      <c r="M260" s="227"/>
      <c r="N260" s="228"/>
      <c r="O260" s="228"/>
      <c r="P260" s="228"/>
      <c r="Q260" s="228"/>
      <c r="R260" s="228"/>
      <c r="S260" s="228"/>
      <c r="T260" s="229"/>
      <c r="AT260" s="230" t="s">
        <v>146</v>
      </c>
      <c r="AU260" s="230" t="s">
        <v>84</v>
      </c>
      <c r="AV260" s="12" t="s">
        <v>84</v>
      </c>
      <c r="AW260" s="12" t="s">
        <v>37</v>
      </c>
      <c r="AX260" s="12" t="s">
        <v>82</v>
      </c>
      <c r="AY260" s="230" t="s">
        <v>135</v>
      </c>
    </row>
    <row r="261" spans="2:65" s="1" customFormat="1" ht="44.25" customHeight="1">
      <c r="B261" s="41"/>
      <c r="C261" s="193" t="s">
        <v>376</v>
      </c>
      <c r="D261" s="193" t="s">
        <v>137</v>
      </c>
      <c r="E261" s="194" t="s">
        <v>377</v>
      </c>
      <c r="F261" s="195" t="s">
        <v>378</v>
      </c>
      <c r="G261" s="196" t="s">
        <v>188</v>
      </c>
      <c r="H261" s="197">
        <v>6.2</v>
      </c>
      <c r="I261" s="198"/>
      <c r="J261" s="199">
        <f>ROUND(I261*H261,2)</f>
        <v>0</v>
      </c>
      <c r="K261" s="195" t="s">
        <v>141</v>
      </c>
      <c r="L261" s="61"/>
      <c r="M261" s="200" t="s">
        <v>30</v>
      </c>
      <c r="N261" s="201" t="s">
        <v>45</v>
      </c>
      <c r="O261" s="42"/>
      <c r="P261" s="202">
        <f>O261*H261</f>
        <v>0</v>
      </c>
      <c r="Q261" s="202">
        <v>0</v>
      </c>
      <c r="R261" s="202">
        <f>Q261*H261</f>
        <v>0</v>
      </c>
      <c r="S261" s="202">
        <v>0.316</v>
      </c>
      <c r="T261" s="203">
        <f>S261*H261</f>
        <v>1.9592</v>
      </c>
      <c r="AR261" s="24" t="s">
        <v>142</v>
      </c>
      <c r="AT261" s="24" t="s">
        <v>137</v>
      </c>
      <c r="AU261" s="24" t="s">
        <v>84</v>
      </c>
      <c r="AY261" s="24" t="s">
        <v>135</v>
      </c>
      <c r="BE261" s="204">
        <f>IF(N261="základní",J261,0)</f>
        <v>0</v>
      </c>
      <c r="BF261" s="204">
        <f>IF(N261="snížená",J261,0)</f>
        <v>0</v>
      </c>
      <c r="BG261" s="204">
        <f>IF(N261="zákl. přenesená",J261,0)</f>
        <v>0</v>
      </c>
      <c r="BH261" s="204">
        <f>IF(N261="sníž. přenesená",J261,0)</f>
        <v>0</v>
      </c>
      <c r="BI261" s="204">
        <f>IF(N261="nulová",J261,0)</f>
        <v>0</v>
      </c>
      <c r="BJ261" s="24" t="s">
        <v>82</v>
      </c>
      <c r="BK261" s="204">
        <f>ROUND(I261*H261,2)</f>
        <v>0</v>
      </c>
      <c r="BL261" s="24" t="s">
        <v>142</v>
      </c>
      <c r="BM261" s="24" t="s">
        <v>379</v>
      </c>
    </row>
    <row r="262" spans="2:47" s="1" customFormat="1" ht="256.5">
      <c r="B262" s="41"/>
      <c r="C262" s="63"/>
      <c r="D262" s="205" t="s">
        <v>144</v>
      </c>
      <c r="E262" s="63"/>
      <c r="F262" s="206" t="s">
        <v>380</v>
      </c>
      <c r="G262" s="63"/>
      <c r="H262" s="63"/>
      <c r="I262" s="163"/>
      <c r="J262" s="63"/>
      <c r="K262" s="63"/>
      <c r="L262" s="61"/>
      <c r="M262" s="207"/>
      <c r="N262" s="42"/>
      <c r="O262" s="42"/>
      <c r="P262" s="42"/>
      <c r="Q262" s="42"/>
      <c r="R262" s="42"/>
      <c r="S262" s="42"/>
      <c r="T262" s="78"/>
      <c r="AT262" s="24" t="s">
        <v>144</v>
      </c>
      <c r="AU262" s="24" t="s">
        <v>84</v>
      </c>
    </row>
    <row r="263" spans="2:51" s="11" customFormat="1" ht="13.5">
      <c r="B263" s="208"/>
      <c r="C263" s="209"/>
      <c r="D263" s="205" t="s">
        <v>146</v>
      </c>
      <c r="E263" s="210" t="s">
        <v>30</v>
      </c>
      <c r="F263" s="211" t="s">
        <v>373</v>
      </c>
      <c r="G263" s="209"/>
      <c r="H263" s="212" t="s">
        <v>30</v>
      </c>
      <c r="I263" s="213"/>
      <c r="J263" s="209"/>
      <c r="K263" s="209"/>
      <c r="L263" s="214"/>
      <c r="M263" s="215"/>
      <c r="N263" s="216"/>
      <c r="O263" s="216"/>
      <c r="P263" s="216"/>
      <c r="Q263" s="216"/>
      <c r="R263" s="216"/>
      <c r="S263" s="216"/>
      <c r="T263" s="217"/>
      <c r="AT263" s="218" t="s">
        <v>146</v>
      </c>
      <c r="AU263" s="218" t="s">
        <v>84</v>
      </c>
      <c r="AV263" s="11" t="s">
        <v>82</v>
      </c>
      <c r="AW263" s="11" t="s">
        <v>37</v>
      </c>
      <c r="AX263" s="11" t="s">
        <v>74</v>
      </c>
      <c r="AY263" s="218" t="s">
        <v>135</v>
      </c>
    </row>
    <row r="264" spans="2:51" s="11" customFormat="1" ht="13.5">
      <c r="B264" s="208"/>
      <c r="C264" s="209"/>
      <c r="D264" s="205" t="s">
        <v>146</v>
      </c>
      <c r="E264" s="210" t="s">
        <v>30</v>
      </c>
      <c r="F264" s="211" t="s">
        <v>374</v>
      </c>
      <c r="G264" s="209"/>
      <c r="H264" s="212" t="s">
        <v>30</v>
      </c>
      <c r="I264" s="213"/>
      <c r="J264" s="209"/>
      <c r="K264" s="209"/>
      <c r="L264" s="214"/>
      <c r="M264" s="215"/>
      <c r="N264" s="216"/>
      <c r="O264" s="216"/>
      <c r="P264" s="216"/>
      <c r="Q264" s="216"/>
      <c r="R264" s="216"/>
      <c r="S264" s="216"/>
      <c r="T264" s="217"/>
      <c r="AT264" s="218" t="s">
        <v>146</v>
      </c>
      <c r="AU264" s="218" t="s">
        <v>84</v>
      </c>
      <c r="AV264" s="11" t="s">
        <v>82</v>
      </c>
      <c r="AW264" s="11" t="s">
        <v>37</v>
      </c>
      <c r="AX264" s="11" t="s">
        <v>74</v>
      </c>
      <c r="AY264" s="218" t="s">
        <v>135</v>
      </c>
    </row>
    <row r="265" spans="2:51" s="12" customFormat="1" ht="13.5">
      <c r="B265" s="219"/>
      <c r="C265" s="220"/>
      <c r="D265" s="221" t="s">
        <v>146</v>
      </c>
      <c r="E265" s="222" t="s">
        <v>30</v>
      </c>
      <c r="F265" s="223" t="s">
        <v>381</v>
      </c>
      <c r="G265" s="220"/>
      <c r="H265" s="224">
        <v>6.2</v>
      </c>
      <c r="I265" s="225"/>
      <c r="J265" s="220"/>
      <c r="K265" s="220"/>
      <c r="L265" s="226"/>
      <c r="M265" s="227"/>
      <c r="N265" s="228"/>
      <c r="O265" s="228"/>
      <c r="P265" s="228"/>
      <c r="Q265" s="228"/>
      <c r="R265" s="228"/>
      <c r="S265" s="228"/>
      <c r="T265" s="229"/>
      <c r="AT265" s="230" t="s">
        <v>146</v>
      </c>
      <c r="AU265" s="230" t="s">
        <v>84</v>
      </c>
      <c r="AV265" s="12" t="s">
        <v>84</v>
      </c>
      <c r="AW265" s="12" t="s">
        <v>37</v>
      </c>
      <c r="AX265" s="12" t="s">
        <v>82</v>
      </c>
      <c r="AY265" s="230" t="s">
        <v>135</v>
      </c>
    </row>
    <row r="266" spans="2:65" s="1" customFormat="1" ht="44.25" customHeight="1">
      <c r="B266" s="41"/>
      <c r="C266" s="193" t="s">
        <v>382</v>
      </c>
      <c r="D266" s="193" t="s">
        <v>137</v>
      </c>
      <c r="E266" s="194" t="s">
        <v>383</v>
      </c>
      <c r="F266" s="195" t="s">
        <v>384</v>
      </c>
      <c r="G266" s="196" t="s">
        <v>188</v>
      </c>
      <c r="H266" s="197">
        <v>45</v>
      </c>
      <c r="I266" s="198"/>
      <c r="J266" s="199">
        <f>ROUND(I266*H266,2)</f>
        <v>0</v>
      </c>
      <c r="K266" s="195" t="s">
        <v>141</v>
      </c>
      <c r="L266" s="61"/>
      <c r="M266" s="200" t="s">
        <v>30</v>
      </c>
      <c r="N266" s="201" t="s">
        <v>45</v>
      </c>
      <c r="O266" s="42"/>
      <c r="P266" s="202">
        <f>O266*H266</f>
        <v>0</v>
      </c>
      <c r="Q266" s="202">
        <v>0</v>
      </c>
      <c r="R266" s="202">
        <f>Q266*H266</f>
        <v>0</v>
      </c>
      <c r="S266" s="202">
        <v>0.098</v>
      </c>
      <c r="T266" s="203">
        <f>S266*H266</f>
        <v>4.41</v>
      </c>
      <c r="AR266" s="24" t="s">
        <v>142</v>
      </c>
      <c r="AT266" s="24" t="s">
        <v>137</v>
      </c>
      <c r="AU266" s="24" t="s">
        <v>84</v>
      </c>
      <c r="AY266" s="24" t="s">
        <v>135</v>
      </c>
      <c r="BE266" s="204">
        <f>IF(N266="základní",J266,0)</f>
        <v>0</v>
      </c>
      <c r="BF266" s="204">
        <f>IF(N266="snížená",J266,0)</f>
        <v>0</v>
      </c>
      <c r="BG266" s="204">
        <f>IF(N266="zákl. přenesená",J266,0)</f>
        <v>0</v>
      </c>
      <c r="BH266" s="204">
        <f>IF(N266="sníž. přenesená",J266,0)</f>
        <v>0</v>
      </c>
      <c r="BI266" s="204">
        <f>IF(N266="nulová",J266,0)</f>
        <v>0</v>
      </c>
      <c r="BJ266" s="24" t="s">
        <v>82</v>
      </c>
      <c r="BK266" s="204">
        <f>ROUND(I266*H266,2)</f>
        <v>0</v>
      </c>
      <c r="BL266" s="24" t="s">
        <v>142</v>
      </c>
      <c r="BM266" s="24" t="s">
        <v>385</v>
      </c>
    </row>
    <row r="267" spans="2:47" s="1" customFormat="1" ht="256.5">
      <c r="B267" s="41"/>
      <c r="C267" s="63"/>
      <c r="D267" s="205" t="s">
        <v>144</v>
      </c>
      <c r="E267" s="63"/>
      <c r="F267" s="206" t="s">
        <v>380</v>
      </c>
      <c r="G267" s="63"/>
      <c r="H267" s="63"/>
      <c r="I267" s="163"/>
      <c r="J267" s="63"/>
      <c r="K267" s="63"/>
      <c r="L267" s="61"/>
      <c r="M267" s="207"/>
      <c r="N267" s="42"/>
      <c r="O267" s="42"/>
      <c r="P267" s="42"/>
      <c r="Q267" s="42"/>
      <c r="R267" s="42"/>
      <c r="S267" s="42"/>
      <c r="T267" s="78"/>
      <c r="AT267" s="24" t="s">
        <v>144</v>
      </c>
      <c r="AU267" s="24" t="s">
        <v>84</v>
      </c>
    </row>
    <row r="268" spans="2:51" s="11" customFormat="1" ht="13.5">
      <c r="B268" s="208"/>
      <c r="C268" s="209"/>
      <c r="D268" s="205" t="s">
        <v>146</v>
      </c>
      <c r="E268" s="210" t="s">
        <v>30</v>
      </c>
      <c r="F268" s="211" t="s">
        <v>386</v>
      </c>
      <c r="G268" s="209"/>
      <c r="H268" s="212" t="s">
        <v>30</v>
      </c>
      <c r="I268" s="213"/>
      <c r="J268" s="209"/>
      <c r="K268" s="209"/>
      <c r="L268" s="214"/>
      <c r="M268" s="215"/>
      <c r="N268" s="216"/>
      <c r="O268" s="216"/>
      <c r="P268" s="216"/>
      <c r="Q268" s="216"/>
      <c r="R268" s="216"/>
      <c r="S268" s="216"/>
      <c r="T268" s="217"/>
      <c r="AT268" s="218" t="s">
        <v>146</v>
      </c>
      <c r="AU268" s="218" t="s">
        <v>84</v>
      </c>
      <c r="AV268" s="11" t="s">
        <v>82</v>
      </c>
      <c r="AW268" s="11" t="s">
        <v>37</v>
      </c>
      <c r="AX268" s="11" t="s">
        <v>74</v>
      </c>
      <c r="AY268" s="218" t="s">
        <v>135</v>
      </c>
    </row>
    <row r="269" spans="2:51" s="11" customFormat="1" ht="13.5">
      <c r="B269" s="208"/>
      <c r="C269" s="209"/>
      <c r="D269" s="205" t="s">
        <v>146</v>
      </c>
      <c r="E269" s="210" t="s">
        <v>30</v>
      </c>
      <c r="F269" s="211" t="s">
        <v>387</v>
      </c>
      <c r="G269" s="209"/>
      <c r="H269" s="212" t="s">
        <v>30</v>
      </c>
      <c r="I269" s="213"/>
      <c r="J269" s="209"/>
      <c r="K269" s="209"/>
      <c r="L269" s="214"/>
      <c r="M269" s="215"/>
      <c r="N269" s="216"/>
      <c r="O269" s="216"/>
      <c r="P269" s="216"/>
      <c r="Q269" s="216"/>
      <c r="R269" s="216"/>
      <c r="S269" s="216"/>
      <c r="T269" s="217"/>
      <c r="AT269" s="218" t="s">
        <v>146</v>
      </c>
      <c r="AU269" s="218" t="s">
        <v>84</v>
      </c>
      <c r="AV269" s="11" t="s">
        <v>82</v>
      </c>
      <c r="AW269" s="11" t="s">
        <v>37</v>
      </c>
      <c r="AX269" s="11" t="s">
        <v>74</v>
      </c>
      <c r="AY269" s="218" t="s">
        <v>135</v>
      </c>
    </row>
    <row r="270" spans="2:51" s="12" customFormat="1" ht="13.5">
      <c r="B270" s="219"/>
      <c r="C270" s="220"/>
      <c r="D270" s="221" t="s">
        <v>146</v>
      </c>
      <c r="E270" s="222" t="s">
        <v>30</v>
      </c>
      <c r="F270" s="223" t="s">
        <v>388</v>
      </c>
      <c r="G270" s="220"/>
      <c r="H270" s="224">
        <v>45</v>
      </c>
      <c r="I270" s="225"/>
      <c r="J270" s="220"/>
      <c r="K270" s="220"/>
      <c r="L270" s="226"/>
      <c r="M270" s="227"/>
      <c r="N270" s="228"/>
      <c r="O270" s="228"/>
      <c r="P270" s="228"/>
      <c r="Q270" s="228"/>
      <c r="R270" s="228"/>
      <c r="S270" s="228"/>
      <c r="T270" s="229"/>
      <c r="AT270" s="230" t="s">
        <v>146</v>
      </c>
      <c r="AU270" s="230" t="s">
        <v>84</v>
      </c>
      <c r="AV270" s="12" t="s">
        <v>84</v>
      </c>
      <c r="AW270" s="12" t="s">
        <v>37</v>
      </c>
      <c r="AX270" s="12" t="s">
        <v>82</v>
      </c>
      <c r="AY270" s="230" t="s">
        <v>135</v>
      </c>
    </row>
    <row r="271" spans="2:65" s="1" customFormat="1" ht="44.25" customHeight="1">
      <c r="B271" s="41"/>
      <c r="C271" s="193" t="s">
        <v>389</v>
      </c>
      <c r="D271" s="193" t="s">
        <v>137</v>
      </c>
      <c r="E271" s="194" t="s">
        <v>390</v>
      </c>
      <c r="F271" s="195" t="s">
        <v>391</v>
      </c>
      <c r="G271" s="196" t="s">
        <v>188</v>
      </c>
      <c r="H271" s="197">
        <v>36</v>
      </c>
      <c r="I271" s="198"/>
      <c r="J271" s="199">
        <f>ROUND(I271*H271,2)</f>
        <v>0</v>
      </c>
      <c r="K271" s="195" t="s">
        <v>141</v>
      </c>
      <c r="L271" s="61"/>
      <c r="M271" s="200" t="s">
        <v>30</v>
      </c>
      <c r="N271" s="201" t="s">
        <v>45</v>
      </c>
      <c r="O271" s="42"/>
      <c r="P271" s="202">
        <f>O271*H271</f>
        <v>0</v>
      </c>
      <c r="Q271" s="202">
        <v>0</v>
      </c>
      <c r="R271" s="202">
        <f>Q271*H271</f>
        <v>0</v>
      </c>
      <c r="S271" s="202">
        <v>0.625</v>
      </c>
      <c r="T271" s="203">
        <f>S271*H271</f>
        <v>22.5</v>
      </c>
      <c r="AR271" s="24" t="s">
        <v>142</v>
      </c>
      <c r="AT271" s="24" t="s">
        <v>137</v>
      </c>
      <c r="AU271" s="24" t="s">
        <v>84</v>
      </c>
      <c r="AY271" s="24" t="s">
        <v>135</v>
      </c>
      <c r="BE271" s="204">
        <f>IF(N271="základní",J271,0)</f>
        <v>0</v>
      </c>
      <c r="BF271" s="204">
        <f>IF(N271="snížená",J271,0)</f>
        <v>0</v>
      </c>
      <c r="BG271" s="204">
        <f>IF(N271="zákl. přenesená",J271,0)</f>
        <v>0</v>
      </c>
      <c r="BH271" s="204">
        <f>IF(N271="sníž. přenesená",J271,0)</f>
        <v>0</v>
      </c>
      <c r="BI271" s="204">
        <f>IF(N271="nulová",J271,0)</f>
        <v>0</v>
      </c>
      <c r="BJ271" s="24" t="s">
        <v>82</v>
      </c>
      <c r="BK271" s="204">
        <f>ROUND(I271*H271,2)</f>
        <v>0</v>
      </c>
      <c r="BL271" s="24" t="s">
        <v>142</v>
      </c>
      <c r="BM271" s="24" t="s">
        <v>392</v>
      </c>
    </row>
    <row r="272" spans="2:47" s="1" customFormat="1" ht="256.5">
      <c r="B272" s="41"/>
      <c r="C272" s="63"/>
      <c r="D272" s="205" t="s">
        <v>144</v>
      </c>
      <c r="E272" s="63"/>
      <c r="F272" s="206" t="s">
        <v>380</v>
      </c>
      <c r="G272" s="63"/>
      <c r="H272" s="63"/>
      <c r="I272" s="163"/>
      <c r="J272" s="63"/>
      <c r="K272" s="63"/>
      <c r="L272" s="61"/>
      <c r="M272" s="207"/>
      <c r="N272" s="42"/>
      <c r="O272" s="42"/>
      <c r="P272" s="42"/>
      <c r="Q272" s="42"/>
      <c r="R272" s="42"/>
      <c r="S272" s="42"/>
      <c r="T272" s="78"/>
      <c r="AT272" s="24" t="s">
        <v>144</v>
      </c>
      <c r="AU272" s="24" t="s">
        <v>84</v>
      </c>
    </row>
    <row r="273" spans="2:51" s="11" customFormat="1" ht="13.5">
      <c r="B273" s="208"/>
      <c r="C273" s="209"/>
      <c r="D273" s="205" t="s">
        <v>146</v>
      </c>
      <c r="E273" s="210" t="s">
        <v>30</v>
      </c>
      <c r="F273" s="211" t="s">
        <v>393</v>
      </c>
      <c r="G273" s="209"/>
      <c r="H273" s="212" t="s">
        <v>30</v>
      </c>
      <c r="I273" s="213"/>
      <c r="J273" s="209"/>
      <c r="K273" s="209"/>
      <c r="L273" s="214"/>
      <c r="M273" s="215"/>
      <c r="N273" s="216"/>
      <c r="O273" s="216"/>
      <c r="P273" s="216"/>
      <c r="Q273" s="216"/>
      <c r="R273" s="216"/>
      <c r="S273" s="216"/>
      <c r="T273" s="217"/>
      <c r="AT273" s="218" t="s">
        <v>146</v>
      </c>
      <c r="AU273" s="218" t="s">
        <v>84</v>
      </c>
      <c r="AV273" s="11" t="s">
        <v>82</v>
      </c>
      <c r="AW273" s="11" t="s">
        <v>37</v>
      </c>
      <c r="AX273" s="11" t="s">
        <v>74</v>
      </c>
      <c r="AY273" s="218" t="s">
        <v>135</v>
      </c>
    </row>
    <row r="274" spans="2:51" s="12" customFormat="1" ht="13.5">
      <c r="B274" s="219"/>
      <c r="C274" s="220"/>
      <c r="D274" s="221" t="s">
        <v>146</v>
      </c>
      <c r="E274" s="222" t="s">
        <v>30</v>
      </c>
      <c r="F274" s="223" t="s">
        <v>394</v>
      </c>
      <c r="G274" s="220"/>
      <c r="H274" s="224">
        <v>36</v>
      </c>
      <c r="I274" s="225"/>
      <c r="J274" s="220"/>
      <c r="K274" s="220"/>
      <c r="L274" s="226"/>
      <c r="M274" s="227"/>
      <c r="N274" s="228"/>
      <c r="O274" s="228"/>
      <c r="P274" s="228"/>
      <c r="Q274" s="228"/>
      <c r="R274" s="228"/>
      <c r="S274" s="228"/>
      <c r="T274" s="229"/>
      <c r="AT274" s="230" t="s">
        <v>146</v>
      </c>
      <c r="AU274" s="230" t="s">
        <v>84</v>
      </c>
      <c r="AV274" s="12" t="s">
        <v>84</v>
      </c>
      <c r="AW274" s="12" t="s">
        <v>37</v>
      </c>
      <c r="AX274" s="12" t="s">
        <v>82</v>
      </c>
      <c r="AY274" s="230" t="s">
        <v>135</v>
      </c>
    </row>
    <row r="275" spans="2:65" s="1" customFormat="1" ht="44.25" customHeight="1">
      <c r="B275" s="41"/>
      <c r="C275" s="193" t="s">
        <v>395</v>
      </c>
      <c r="D275" s="193" t="s">
        <v>137</v>
      </c>
      <c r="E275" s="194" t="s">
        <v>396</v>
      </c>
      <c r="F275" s="195" t="s">
        <v>397</v>
      </c>
      <c r="G275" s="196" t="s">
        <v>188</v>
      </c>
      <c r="H275" s="197">
        <v>82</v>
      </c>
      <c r="I275" s="198"/>
      <c r="J275" s="199">
        <f>ROUND(I275*H275,2)</f>
        <v>0</v>
      </c>
      <c r="K275" s="195" t="s">
        <v>141</v>
      </c>
      <c r="L275" s="61"/>
      <c r="M275" s="200" t="s">
        <v>30</v>
      </c>
      <c r="N275" s="201" t="s">
        <v>45</v>
      </c>
      <c r="O275" s="42"/>
      <c r="P275" s="202">
        <f>O275*H275</f>
        <v>0</v>
      </c>
      <c r="Q275" s="202">
        <v>0</v>
      </c>
      <c r="R275" s="202">
        <f>Q275*H275</f>
        <v>0</v>
      </c>
      <c r="S275" s="202">
        <v>0.29</v>
      </c>
      <c r="T275" s="203">
        <f>S275*H275</f>
        <v>23.779999999999998</v>
      </c>
      <c r="AR275" s="24" t="s">
        <v>142</v>
      </c>
      <c r="AT275" s="24" t="s">
        <v>137</v>
      </c>
      <c r="AU275" s="24" t="s">
        <v>84</v>
      </c>
      <c r="AY275" s="24" t="s">
        <v>135</v>
      </c>
      <c r="BE275" s="204">
        <f>IF(N275="základní",J275,0)</f>
        <v>0</v>
      </c>
      <c r="BF275" s="204">
        <f>IF(N275="snížená",J275,0)</f>
        <v>0</v>
      </c>
      <c r="BG275" s="204">
        <f>IF(N275="zákl. přenesená",J275,0)</f>
        <v>0</v>
      </c>
      <c r="BH275" s="204">
        <f>IF(N275="sníž. přenesená",J275,0)</f>
        <v>0</v>
      </c>
      <c r="BI275" s="204">
        <f>IF(N275="nulová",J275,0)</f>
        <v>0</v>
      </c>
      <c r="BJ275" s="24" t="s">
        <v>82</v>
      </c>
      <c r="BK275" s="204">
        <f>ROUND(I275*H275,2)</f>
        <v>0</v>
      </c>
      <c r="BL275" s="24" t="s">
        <v>142</v>
      </c>
      <c r="BM275" s="24" t="s">
        <v>398</v>
      </c>
    </row>
    <row r="276" spans="2:47" s="1" customFormat="1" ht="256.5">
      <c r="B276" s="41"/>
      <c r="C276" s="63"/>
      <c r="D276" s="205" t="s">
        <v>144</v>
      </c>
      <c r="E276" s="63"/>
      <c r="F276" s="206" t="s">
        <v>380</v>
      </c>
      <c r="G276" s="63"/>
      <c r="H276" s="63"/>
      <c r="I276" s="163"/>
      <c r="J276" s="63"/>
      <c r="K276" s="63"/>
      <c r="L276" s="61"/>
      <c r="M276" s="207"/>
      <c r="N276" s="42"/>
      <c r="O276" s="42"/>
      <c r="P276" s="42"/>
      <c r="Q276" s="42"/>
      <c r="R276" s="42"/>
      <c r="S276" s="42"/>
      <c r="T276" s="78"/>
      <c r="AT276" s="24" t="s">
        <v>144</v>
      </c>
      <c r="AU276" s="24" t="s">
        <v>84</v>
      </c>
    </row>
    <row r="277" spans="2:51" s="11" customFormat="1" ht="13.5">
      <c r="B277" s="208"/>
      <c r="C277" s="209"/>
      <c r="D277" s="205" t="s">
        <v>146</v>
      </c>
      <c r="E277" s="210" t="s">
        <v>30</v>
      </c>
      <c r="F277" s="211" t="s">
        <v>399</v>
      </c>
      <c r="G277" s="209"/>
      <c r="H277" s="212" t="s">
        <v>30</v>
      </c>
      <c r="I277" s="213"/>
      <c r="J277" s="209"/>
      <c r="K277" s="209"/>
      <c r="L277" s="214"/>
      <c r="M277" s="215"/>
      <c r="N277" s="216"/>
      <c r="O277" s="216"/>
      <c r="P277" s="216"/>
      <c r="Q277" s="216"/>
      <c r="R277" s="216"/>
      <c r="S277" s="216"/>
      <c r="T277" s="217"/>
      <c r="AT277" s="218" t="s">
        <v>146</v>
      </c>
      <c r="AU277" s="218" t="s">
        <v>84</v>
      </c>
      <c r="AV277" s="11" t="s">
        <v>82</v>
      </c>
      <c r="AW277" s="11" t="s">
        <v>37</v>
      </c>
      <c r="AX277" s="11" t="s">
        <v>74</v>
      </c>
      <c r="AY277" s="218" t="s">
        <v>135</v>
      </c>
    </row>
    <row r="278" spans="2:51" s="11" customFormat="1" ht="13.5">
      <c r="B278" s="208"/>
      <c r="C278" s="209"/>
      <c r="D278" s="205" t="s">
        <v>146</v>
      </c>
      <c r="E278" s="210" t="s">
        <v>30</v>
      </c>
      <c r="F278" s="211" t="s">
        <v>400</v>
      </c>
      <c r="G278" s="209"/>
      <c r="H278" s="212" t="s">
        <v>30</v>
      </c>
      <c r="I278" s="213"/>
      <c r="J278" s="209"/>
      <c r="K278" s="209"/>
      <c r="L278" s="214"/>
      <c r="M278" s="215"/>
      <c r="N278" s="216"/>
      <c r="O278" s="216"/>
      <c r="P278" s="216"/>
      <c r="Q278" s="216"/>
      <c r="R278" s="216"/>
      <c r="S278" s="216"/>
      <c r="T278" s="217"/>
      <c r="AT278" s="218" t="s">
        <v>146</v>
      </c>
      <c r="AU278" s="218" t="s">
        <v>84</v>
      </c>
      <c r="AV278" s="11" t="s">
        <v>82</v>
      </c>
      <c r="AW278" s="11" t="s">
        <v>37</v>
      </c>
      <c r="AX278" s="11" t="s">
        <v>74</v>
      </c>
      <c r="AY278" s="218" t="s">
        <v>135</v>
      </c>
    </row>
    <row r="279" spans="2:51" s="12" customFormat="1" ht="13.5">
      <c r="B279" s="219"/>
      <c r="C279" s="220"/>
      <c r="D279" s="205" t="s">
        <v>146</v>
      </c>
      <c r="E279" s="231" t="s">
        <v>30</v>
      </c>
      <c r="F279" s="232" t="s">
        <v>388</v>
      </c>
      <c r="G279" s="220"/>
      <c r="H279" s="233">
        <v>45</v>
      </c>
      <c r="I279" s="225"/>
      <c r="J279" s="220"/>
      <c r="K279" s="220"/>
      <c r="L279" s="226"/>
      <c r="M279" s="227"/>
      <c r="N279" s="228"/>
      <c r="O279" s="228"/>
      <c r="P279" s="228"/>
      <c r="Q279" s="228"/>
      <c r="R279" s="228"/>
      <c r="S279" s="228"/>
      <c r="T279" s="229"/>
      <c r="AT279" s="230" t="s">
        <v>146</v>
      </c>
      <c r="AU279" s="230" t="s">
        <v>84</v>
      </c>
      <c r="AV279" s="12" t="s">
        <v>84</v>
      </c>
      <c r="AW279" s="12" t="s">
        <v>37</v>
      </c>
      <c r="AX279" s="12" t="s">
        <v>74</v>
      </c>
      <c r="AY279" s="230" t="s">
        <v>135</v>
      </c>
    </row>
    <row r="280" spans="2:51" s="11" customFormat="1" ht="13.5">
      <c r="B280" s="208"/>
      <c r="C280" s="209"/>
      <c r="D280" s="205" t="s">
        <v>146</v>
      </c>
      <c r="E280" s="210" t="s">
        <v>30</v>
      </c>
      <c r="F280" s="211" t="s">
        <v>401</v>
      </c>
      <c r="G280" s="209"/>
      <c r="H280" s="212" t="s">
        <v>30</v>
      </c>
      <c r="I280" s="213"/>
      <c r="J280" s="209"/>
      <c r="K280" s="209"/>
      <c r="L280" s="214"/>
      <c r="M280" s="215"/>
      <c r="N280" s="216"/>
      <c r="O280" s="216"/>
      <c r="P280" s="216"/>
      <c r="Q280" s="216"/>
      <c r="R280" s="216"/>
      <c r="S280" s="216"/>
      <c r="T280" s="217"/>
      <c r="AT280" s="218" t="s">
        <v>146</v>
      </c>
      <c r="AU280" s="218" t="s">
        <v>84</v>
      </c>
      <c r="AV280" s="11" t="s">
        <v>82</v>
      </c>
      <c r="AW280" s="11" t="s">
        <v>37</v>
      </c>
      <c r="AX280" s="11" t="s">
        <v>74</v>
      </c>
      <c r="AY280" s="218" t="s">
        <v>135</v>
      </c>
    </row>
    <row r="281" spans="2:51" s="11" customFormat="1" ht="13.5">
      <c r="B281" s="208"/>
      <c r="C281" s="209"/>
      <c r="D281" s="205" t="s">
        <v>146</v>
      </c>
      <c r="E281" s="210" t="s">
        <v>30</v>
      </c>
      <c r="F281" s="211" t="s">
        <v>400</v>
      </c>
      <c r="G281" s="209"/>
      <c r="H281" s="212" t="s">
        <v>30</v>
      </c>
      <c r="I281" s="213"/>
      <c r="J281" s="209"/>
      <c r="K281" s="209"/>
      <c r="L281" s="214"/>
      <c r="M281" s="215"/>
      <c r="N281" s="216"/>
      <c r="O281" s="216"/>
      <c r="P281" s="216"/>
      <c r="Q281" s="216"/>
      <c r="R281" s="216"/>
      <c r="S281" s="216"/>
      <c r="T281" s="217"/>
      <c r="AT281" s="218" t="s">
        <v>146</v>
      </c>
      <c r="AU281" s="218" t="s">
        <v>84</v>
      </c>
      <c r="AV281" s="11" t="s">
        <v>82</v>
      </c>
      <c r="AW281" s="11" t="s">
        <v>37</v>
      </c>
      <c r="AX281" s="11" t="s">
        <v>74</v>
      </c>
      <c r="AY281" s="218" t="s">
        <v>135</v>
      </c>
    </row>
    <row r="282" spans="2:51" s="12" customFormat="1" ht="13.5">
      <c r="B282" s="219"/>
      <c r="C282" s="220"/>
      <c r="D282" s="205" t="s">
        <v>146</v>
      </c>
      <c r="E282" s="231" t="s">
        <v>30</v>
      </c>
      <c r="F282" s="232" t="s">
        <v>402</v>
      </c>
      <c r="G282" s="220"/>
      <c r="H282" s="233">
        <v>37</v>
      </c>
      <c r="I282" s="225"/>
      <c r="J282" s="220"/>
      <c r="K282" s="220"/>
      <c r="L282" s="226"/>
      <c r="M282" s="227"/>
      <c r="N282" s="228"/>
      <c r="O282" s="228"/>
      <c r="P282" s="228"/>
      <c r="Q282" s="228"/>
      <c r="R282" s="228"/>
      <c r="S282" s="228"/>
      <c r="T282" s="229"/>
      <c r="AT282" s="230" t="s">
        <v>146</v>
      </c>
      <c r="AU282" s="230" t="s">
        <v>84</v>
      </c>
      <c r="AV282" s="12" t="s">
        <v>84</v>
      </c>
      <c r="AW282" s="12" t="s">
        <v>37</v>
      </c>
      <c r="AX282" s="12" t="s">
        <v>74</v>
      </c>
      <c r="AY282" s="230" t="s">
        <v>135</v>
      </c>
    </row>
    <row r="283" spans="2:51" s="13" customFormat="1" ht="13.5">
      <c r="B283" s="234"/>
      <c r="C283" s="235"/>
      <c r="D283" s="221" t="s">
        <v>146</v>
      </c>
      <c r="E283" s="236" t="s">
        <v>30</v>
      </c>
      <c r="F283" s="237" t="s">
        <v>194</v>
      </c>
      <c r="G283" s="235"/>
      <c r="H283" s="238">
        <v>82</v>
      </c>
      <c r="I283" s="239"/>
      <c r="J283" s="235"/>
      <c r="K283" s="235"/>
      <c r="L283" s="240"/>
      <c r="M283" s="241"/>
      <c r="N283" s="242"/>
      <c r="O283" s="242"/>
      <c r="P283" s="242"/>
      <c r="Q283" s="242"/>
      <c r="R283" s="242"/>
      <c r="S283" s="242"/>
      <c r="T283" s="243"/>
      <c r="AT283" s="244" t="s">
        <v>146</v>
      </c>
      <c r="AU283" s="244" t="s">
        <v>84</v>
      </c>
      <c r="AV283" s="13" t="s">
        <v>142</v>
      </c>
      <c r="AW283" s="13" t="s">
        <v>37</v>
      </c>
      <c r="AX283" s="13" t="s">
        <v>82</v>
      </c>
      <c r="AY283" s="244" t="s">
        <v>135</v>
      </c>
    </row>
    <row r="284" spans="2:65" s="1" customFormat="1" ht="44.25" customHeight="1">
      <c r="B284" s="41"/>
      <c r="C284" s="193" t="s">
        <v>403</v>
      </c>
      <c r="D284" s="193" t="s">
        <v>137</v>
      </c>
      <c r="E284" s="194" t="s">
        <v>404</v>
      </c>
      <c r="F284" s="195" t="s">
        <v>405</v>
      </c>
      <c r="G284" s="196" t="s">
        <v>188</v>
      </c>
      <c r="H284" s="197">
        <v>36</v>
      </c>
      <c r="I284" s="198"/>
      <c r="J284" s="199">
        <f>ROUND(I284*H284,2)</f>
        <v>0</v>
      </c>
      <c r="K284" s="195" t="s">
        <v>141</v>
      </c>
      <c r="L284" s="61"/>
      <c r="M284" s="200" t="s">
        <v>30</v>
      </c>
      <c r="N284" s="201" t="s">
        <v>45</v>
      </c>
      <c r="O284" s="42"/>
      <c r="P284" s="202">
        <f>O284*H284</f>
        <v>0</v>
      </c>
      <c r="Q284" s="202">
        <v>0</v>
      </c>
      <c r="R284" s="202">
        <f>Q284*H284</f>
        <v>0</v>
      </c>
      <c r="S284" s="202">
        <v>0.44</v>
      </c>
      <c r="T284" s="203">
        <f>S284*H284</f>
        <v>15.84</v>
      </c>
      <c r="AR284" s="24" t="s">
        <v>142</v>
      </c>
      <c r="AT284" s="24" t="s">
        <v>137</v>
      </c>
      <c r="AU284" s="24" t="s">
        <v>84</v>
      </c>
      <c r="AY284" s="24" t="s">
        <v>135</v>
      </c>
      <c r="BE284" s="204">
        <f>IF(N284="základní",J284,0)</f>
        <v>0</v>
      </c>
      <c r="BF284" s="204">
        <f>IF(N284="snížená",J284,0)</f>
        <v>0</v>
      </c>
      <c r="BG284" s="204">
        <f>IF(N284="zákl. přenesená",J284,0)</f>
        <v>0</v>
      </c>
      <c r="BH284" s="204">
        <f>IF(N284="sníž. přenesená",J284,0)</f>
        <v>0</v>
      </c>
      <c r="BI284" s="204">
        <f>IF(N284="nulová",J284,0)</f>
        <v>0</v>
      </c>
      <c r="BJ284" s="24" t="s">
        <v>82</v>
      </c>
      <c r="BK284" s="204">
        <f>ROUND(I284*H284,2)</f>
        <v>0</v>
      </c>
      <c r="BL284" s="24" t="s">
        <v>142</v>
      </c>
      <c r="BM284" s="24" t="s">
        <v>406</v>
      </c>
    </row>
    <row r="285" spans="2:47" s="1" customFormat="1" ht="256.5">
      <c r="B285" s="41"/>
      <c r="C285" s="63"/>
      <c r="D285" s="205" t="s">
        <v>144</v>
      </c>
      <c r="E285" s="63"/>
      <c r="F285" s="206" t="s">
        <v>380</v>
      </c>
      <c r="G285" s="63"/>
      <c r="H285" s="63"/>
      <c r="I285" s="163"/>
      <c r="J285" s="63"/>
      <c r="K285" s="63"/>
      <c r="L285" s="61"/>
      <c r="M285" s="207"/>
      <c r="N285" s="42"/>
      <c r="O285" s="42"/>
      <c r="P285" s="42"/>
      <c r="Q285" s="42"/>
      <c r="R285" s="42"/>
      <c r="S285" s="42"/>
      <c r="T285" s="78"/>
      <c r="AT285" s="24" t="s">
        <v>144</v>
      </c>
      <c r="AU285" s="24" t="s">
        <v>84</v>
      </c>
    </row>
    <row r="286" spans="2:51" s="11" customFormat="1" ht="13.5">
      <c r="B286" s="208"/>
      <c r="C286" s="209"/>
      <c r="D286" s="205" t="s">
        <v>146</v>
      </c>
      <c r="E286" s="210" t="s">
        <v>30</v>
      </c>
      <c r="F286" s="211" t="s">
        <v>407</v>
      </c>
      <c r="G286" s="209"/>
      <c r="H286" s="212" t="s">
        <v>30</v>
      </c>
      <c r="I286" s="213"/>
      <c r="J286" s="209"/>
      <c r="K286" s="209"/>
      <c r="L286" s="214"/>
      <c r="M286" s="215"/>
      <c r="N286" s="216"/>
      <c r="O286" s="216"/>
      <c r="P286" s="216"/>
      <c r="Q286" s="216"/>
      <c r="R286" s="216"/>
      <c r="S286" s="216"/>
      <c r="T286" s="217"/>
      <c r="AT286" s="218" t="s">
        <v>146</v>
      </c>
      <c r="AU286" s="218" t="s">
        <v>84</v>
      </c>
      <c r="AV286" s="11" t="s">
        <v>82</v>
      </c>
      <c r="AW286" s="11" t="s">
        <v>37</v>
      </c>
      <c r="AX286" s="11" t="s">
        <v>74</v>
      </c>
      <c r="AY286" s="218" t="s">
        <v>135</v>
      </c>
    </row>
    <row r="287" spans="2:51" s="12" customFormat="1" ht="13.5">
      <c r="B287" s="219"/>
      <c r="C287" s="220"/>
      <c r="D287" s="221" t="s">
        <v>146</v>
      </c>
      <c r="E287" s="222" t="s">
        <v>30</v>
      </c>
      <c r="F287" s="223" t="s">
        <v>394</v>
      </c>
      <c r="G287" s="220"/>
      <c r="H287" s="224">
        <v>36</v>
      </c>
      <c r="I287" s="225"/>
      <c r="J287" s="220"/>
      <c r="K287" s="220"/>
      <c r="L287" s="226"/>
      <c r="M287" s="227"/>
      <c r="N287" s="228"/>
      <c r="O287" s="228"/>
      <c r="P287" s="228"/>
      <c r="Q287" s="228"/>
      <c r="R287" s="228"/>
      <c r="S287" s="228"/>
      <c r="T287" s="229"/>
      <c r="AT287" s="230" t="s">
        <v>146</v>
      </c>
      <c r="AU287" s="230" t="s">
        <v>84</v>
      </c>
      <c r="AV287" s="12" t="s">
        <v>84</v>
      </c>
      <c r="AW287" s="12" t="s">
        <v>37</v>
      </c>
      <c r="AX287" s="12" t="s">
        <v>82</v>
      </c>
      <c r="AY287" s="230" t="s">
        <v>135</v>
      </c>
    </row>
    <row r="288" spans="2:65" s="1" customFormat="1" ht="57" customHeight="1">
      <c r="B288" s="41"/>
      <c r="C288" s="193" t="s">
        <v>408</v>
      </c>
      <c r="D288" s="193" t="s">
        <v>137</v>
      </c>
      <c r="E288" s="194" t="s">
        <v>409</v>
      </c>
      <c r="F288" s="195" t="s">
        <v>410</v>
      </c>
      <c r="G288" s="196" t="s">
        <v>188</v>
      </c>
      <c r="H288" s="197">
        <v>37</v>
      </c>
      <c r="I288" s="198"/>
      <c r="J288" s="199">
        <f>ROUND(I288*H288,2)</f>
        <v>0</v>
      </c>
      <c r="K288" s="195" t="s">
        <v>141</v>
      </c>
      <c r="L288" s="61"/>
      <c r="M288" s="200" t="s">
        <v>30</v>
      </c>
      <c r="N288" s="201" t="s">
        <v>45</v>
      </c>
      <c r="O288" s="42"/>
      <c r="P288" s="202">
        <f>O288*H288</f>
        <v>0</v>
      </c>
      <c r="Q288" s="202">
        <v>0</v>
      </c>
      <c r="R288" s="202">
        <f>Q288*H288</f>
        <v>0</v>
      </c>
      <c r="S288" s="202">
        <v>0.255</v>
      </c>
      <c r="T288" s="203">
        <f>S288*H288</f>
        <v>9.435</v>
      </c>
      <c r="AR288" s="24" t="s">
        <v>142</v>
      </c>
      <c r="AT288" s="24" t="s">
        <v>137</v>
      </c>
      <c r="AU288" s="24" t="s">
        <v>84</v>
      </c>
      <c r="AY288" s="24" t="s">
        <v>135</v>
      </c>
      <c r="BE288" s="204">
        <f>IF(N288="základní",J288,0)</f>
        <v>0</v>
      </c>
      <c r="BF288" s="204">
        <f>IF(N288="snížená",J288,0)</f>
        <v>0</v>
      </c>
      <c r="BG288" s="204">
        <f>IF(N288="zákl. přenesená",J288,0)</f>
        <v>0</v>
      </c>
      <c r="BH288" s="204">
        <f>IF(N288="sníž. přenesená",J288,0)</f>
        <v>0</v>
      </c>
      <c r="BI288" s="204">
        <f>IF(N288="nulová",J288,0)</f>
        <v>0</v>
      </c>
      <c r="BJ288" s="24" t="s">
        <v>82</v>
      </c>
      <c r="BK288" s="204">
        <f>ROUND(I288*H288,2)</f>
        <v>0</v>
      </c>
      <c r="BL288" s="24" t="s">
        <v>142</v>
      </c>
      <c r="BM288" s="24" t="s">
        <v>411</v>
      </c>
    </row>
    <row r="289" spans="2:47" s="1" customFormat="1" ht="189">
      <c r="B289" s="41"/>
      <c r="C289" s="63"/>
      <c r="D289" s="205" t="s">
        <v>144</v>
      </c>
      <c r="E289" s="63"/>
      <c r="F289" s="206" t="s">
        <v>412</v>
      </c>
      <c r="G289" s="63"/>
      <c r="H289" s="63"/>
      <c r="I289" s="163"/>
      <c r="J289" s="63"/>
      <c r="K289" s="63"/>
      <c r="L289" s="61"/>
      <c r="M289" s="207"/>
      <c r="N289" s="42"/>
      <c r="O289" s="42"/>
      <c r="P289" s="42"/>
      <c r="Q289" s="42"/>
      <c r="R289" s="42"/>
      <c r="S289" s="42"/>
      <c r="T289" s="78"/>
      <c r="AT289" s="24" t="s">
        <v>144</v>
      </c>
      <c r="AU289" s="24" t="s">
        <v>84</v>
      </c>
    </row>
    <row r="290" spans="2:51" s="11" customFormat="1" ht="13.5">
      <c r="B290" s="208"/>
      <c r="C290" s="209"/>
      <c r="D290" s="205" t="s">
        <v>146</v>
      </c>
      <c r="E290" s="210" t="s">
        <v>30</v>
      </c>
      <c r="F290" s="211" t="s">
        <v>413</v>
      </c>
      <c r="G290" s="209"/>
      <c r="H290" s="212" t="s">
        <v>30</v>
      </c>
      <c r="I290" s="213"/>
      <c r="J290" s="209"/>
      <c r="K290" s="209"/>
      <c r="L290" s="214"/>
      <c r="M290" s="215"/>
      <c r="N290" s="216"/>
      <c r="O290" s="216"/>
      <c r="P290" s="216"/>
      <c r="Q290" s="216"/>
      <c r="R290" s="216"/>
      <c r="S290" s="216"/>
      <c r="T290" s="217"/>
      <c r="AT290" s="218" t="s">
        <v>146</v>
      </c>
      <c r="AU290" s="218" t="s">
        <v>84</v>
      </c>
      <c r="AV290" s="11" t="s">
        <v>82</v>
      </c>
      <c r="AW290" s="11" t="s">
        <v>37</v>
      </c>
      <c r="AX290" s="11" t="s">
        <v>74</v>
      </c>
      <c r="AY290" s="218" t="s">
        <v>135</v>
      </c>
    </row>
    <row r="291" spans="2:51" s="12" customFormat="1" ht="13.5">
      <c r="B291" s="219"/>
      <c r="C291" s="220"/>
      <c r="D291" s="221" t="s">
        <v>146</v>
      </c>
      <c r="E291" s="222" t="s">
        <v>30</v>
      </c>
      <c r="F291" s="223" t="s">
        <v>402</v>
      </c>
      <c r="G291" s="220"/>
      <c r="H291" s="224">
        <v>37</v>
      </c>
      <c r="I291" s="225"/>
      <c r="J291" s="220"/>
      <c r="K291" s="220"/>
      <c r="L291" s="226"/>
      <c r="M291" s="227"/>
      <c r="N291" s="228"/>
      <c r="O291" s="228"/>
      <c r="P291" s="228"/>
      <c r="Q291" s="228"/>
      <c r="R291" s="228"/>
      <c r="S291" s="228"/>
      <c r="T291" s="229"/>
      <c r="AT291" s="230" t="s">
        <v>146</v>
      </c>
      <c r="AU291" s="230" t="s">
        <v>84</v>
      </c>
      <c r="AV291" s="12" t="s">
        <v>84</v>
      </c>
      <c r="AW291" s="12" t="s">
        <v>37</v>
      </c>
      <c r="AX291" s="12" t="s">
        <v>82</v>
      </c>
      <c r="AY291" s="230" t="s">
        <v>135</v>
      </c>
    </row>
    <row r="292" spans="2:65" s="1" customFormat="1" ht="57" customHeight="1">
      <c r="B292" s="41"/>
      <c r="C292" s="193" t="s">
        <v>414</v>
      </c>
      <c r="D292" s="193" t="s">
        <v>137</v>
      </c>
      <c r="E292" s="194" t="s">
        <v>415</v>
      </c>
      <c r="F292" s="195" t="s">
        <v>416</v>
      </c>
      <c r="G292" s="196" t="s">
        <v>188</v>
      </c>
      <c r="H292" s="197">
        <v>1220</v>
      </c>
      <c r="I292" s="198"/>
      <c r="J292" s="199">
        <f>ROUND(I292*H292,2)</f>
        <v>0</v>
      </c>
      <c r="K292" s="195" t="s">
        <v>141</v>
      </c>
      <c r="L292" s="61"/>
      <c r="M292" s="200" t="s">
        <v>30</v>
      </c>
      <c r="N292" s="201" t="s">
        <v>45</v>
      </c>
      <c r="O292" s="42"/>
      <c r="P292" s="202">
        <f>O292*H292</f>
        <v>0</v>
      </c>
      <c r="Q292" s="202">
        <v>0</v>
      </c>
      <c r="R292" s="202">
        <f>Q292*H292</f>
        <v>0</v>
      </c>
      <c r="S292" s="202">
        <v>0.408</v>
      </c>
      <c r="T292" s="203">
        <f>S292*H292</f>
        <v>497.76</v>
      </c>
      <c r="AR292" s="24" t="s">
        <v>142</v>
      </c>
      <c r="AT292" s="24" t="s">
        <v>137</v>
      </c>
      <c r="AU292" s="24" t="s">
        <v>84</v>
      </c>
      <c r="AY292" s="24" t="s">
        <v>135</v>
      </c>
      <c r="BE292" s="204">
        <f>IF(N292="základní",J292,0)</f>
        <v>0</v>
      </c>
      <c r="BF292" s="204">
        <f>IF(N292="snížená",J292,0)</f>
        <v>0</v>
      </c>
      <c r="BG292" s="204">
        <f>IF(N292="zákl. přenesená",J292,0)</f>
        <v>0</v>
      </c>
      <c r="BH292" s="204">
        <f>IF(N292="sníž. přenesená",J292,0)</f>
        <v>0</v>
      </c>
      <c r="BI292" s="204">
        <f>IF(N292="nulová",J292,0)</f>
        <v>0</v>
      </c>
      <c r="BJ292" s="24" t="s">
        <v>82</v>
      </c>
      <c r="BK292" s="204">
        <f>ROUND(I292*H292,2)</f>
        <v>0</v>
      </c>
      <c r="BL292" s="24" t="s">
        <v>142</v>
      </c>
      <c r="BM292" s="24" t="s">
        <v>417</v>
      </c>
    </row>
    <row r="293" spans="2:47" s="1" customFormat="1" ht="189">
      <c r="B293" s="41"/>
      <c r="C293" s="63"/>
      <c r="D293" s="205" t="s">
        <v>144</v>
      </c>
      <c r="E293" s="63"/>
      <c r="F293" s="206" t="s">
        <v>412</v>
      </c>
      <c r="G293" s="63"/>
      <c r="H293" s="63"/>
      <c r="I293" s="163"/>
      <c r="J293" s="63"/>
      <c r="K293" s="63"/>
      <c r="L293" s="61"/>
      <c r="M293" s="207"/>
      <c r="N293" s="42"/>
      <c r="O293" s="42"/>
      <c r="P293" s="42"/>
      <c r="Q293" s="42"/>
      <c r="R293" s="42"/>
      <c r="S293" s="42"/>
      <c r="T293" s="78"/>
      <c r="AT293" s="24" t="s">
        <v>144</v>
      </c>
      <c r="AU293" s="24" t="s">
        <v>84</v>
      </c>
    </row>
    <row r="294" spans="2:51" s="11" customFormat="1" ht="13.5">
      <c r="B294" s="208"/>
      <c r="C294" s="209"/>
      <c r="D294" s="205" t="s">
        <v>146</v>
      </c>
      <c r="E294" s="210" t="s">
        <v>30</v>
      </c>
      <c r="F294" s="211" t="s">
        <v>418</v>
      </c>
      <c r="G294" s="209"/>
      <c r="H294" s="212" t="s">
        <v>30</v>
      </c>
      <c r="I294" s="213"/>
      <c r="J294" s="209"/>
      <c r="K294" s="209"/>
      <c r="L294" s="214"/>
      <c r="M294" s="215"/>
      <c r="N294" s="216"/>
      <c r="O294" s="216"/>
      <c r="P294" s="216"/>
      <c r="Q294" s="216"/>
      <c r="R294" s="216"/>
      <c r="S294" s="216"/>
      <c r="T294" s="217"/>
      <c r="AT294" s="218" t="s">
        <v>146</v>
      </c>
      <c r="AU294" s="218" t="s">
        <v>84</v>
      </c>
      <c r="AV294" s="11" t="s">
        <v>82</v>
      </c>
      <c r="AW294" s="11" t="s">
        <v>37</v>
      </c>
      <c r="AX294" s="11" t="s">
        <v>74</v>
      </c>
      <c r="AY294" s="218" t="s">
        <v>135</v>
      </c>
    </row>
    <row r="295" spans="2:51" s="12" customFormat="1" ht="13.5">
      <c r="B295" s="219"/>
      <c r="C295" s="220"/>
      <c r="D295" s="221" t="s">
        <v>146</v>
      </c>
      <c r="E295" s="222" t="s">
        <v>30</v>
      </c>
      <c r="F295" s="223" t="s">
        <v>419</v>
      </c>
      <c r="G295" s="220"/>
      <c r="H295" s="224">
        <v>1220</v>
      </c>
      <c r="I295" s="225"/>
      <c r="J295" s="220"/>
      <c r="K295" s="220"/>
      <c r="L295" s="226"/>
      <c r="M295" s="227"/>
      <c r="N295" s="228"/>
      <c r="O295" s="228"/>
      <c r="P295" s="228"/>
      <c r="Q295" s="228"/>
      <c r="R295" s="228"/>
      <c r="S295" s="228"/>
      <c r="T295" s="229"/>
      <c r="AT295" s="230" t="s">
        <v>146</v>
      </c>
      <c r="AU295" s="230" t="s">
        <v>84</v>
      </c>
      <c r="AV295" s="12" t="s">
        <v>84</v>
      </c>
      <c r="AW295" s="12" t="s">
        <v>37</v>
      </c>
      <c r="AX295" s="12" t="s">
        <v>82</v>
      </c>
      <c r="AY295" s="230" t="s">
        <v>135</v>
      </c>
    </row>
    <row r="296" spans="2:65" s="1" customFormat="1" ht="44.25" customHeight="1">
      <c r="B296" s="41"/>
      <c r="C296" s="193" t="s">
        <v>420</v>
      </c>
      <c r="D296" s="193" t="s">
        <v>137</v>
      </c>
      <c r="E296" s="194" t="s">
        <v>421</v>
      </c>
      <c r="F296" s="195" t="s">
        <v>422</v>
      </c>
      <c r="G296" s="196" t="s">
        <v>188</v>
      </c>
      <c r="H296" s="197">
        <v>1220</v>
      </c>
      <c r="I296" s="198"/>
      <c r="J296" s="199">
        <f>ROUND(I296*H296,2)</f>
        <v>0</v>
      </c>
      <c r="K296" s="195" t="s">
        <v>141</v>
      </c>
      <c r="L296" s="61"/>
      <c r="M296" s="200" t="s">
        <v>30</v>
      </c>
      <c r="N296" s="201" t="s">
        <v>45</v>
      </c>
      <c r="O296" s="42"/>
      <c r="P296" s="202">
        <f>O296*H296</f>
        <v>0</v>
      </c>
      <c r="Q296" s="202">
        <v>0</v>
      </c>
      <c r="R296" s="202">
        <f>Q296*H296</f>
        <v>0</v>
      </c>
      <c r="S296" s="202">
        <v>0.29</v>
      </c>
      <c r="T296" s="203">
        <f>S296*H296</f>
        <v>353.79999999999995</v>
      </c>
      <c r="AR296" s="24" t="s">
        <v>142</v>
      </c>
      <c r="AT296" s="24" t="s">
        <v>137</v>
      </c>
      <c r="AU296" s="24" t="s">
        <v>84</v>
      </c>
      <c r="AY296" s="24" t="s">
        <v>135</v>
      </c>
      <c r="BE296" s="204">
        <f>IF(N296="základní",J296,0)</f>
        <v>0</v>
      </c>
      <c r="BF296" s="204">
        <f>IF(N296="snížená",J296,0)</f>
        <v>0</v>
      </c>
      <c r="BG296" s="204">
        <f>IF(N296="zákl. přenesená",J296,0)</f>
        <v>0</v>
      </c>
      <c r="BH296" s="204">
        <f>IF(N296="sníž. přenesená",J296,0)</f>
        <v>0</v>
      </c>
      <c r="BI296" s="204">
        <f>IF(N296="nulová",J296,0)</f>
        <v>0</v>
      </c>
      <c r="BJ296" s="24" t="s">
        <v>82</v>
      </c>
      <c r="BK296" s="204">
        <f>ROUND(I296*H296,2)</f>
        <v>0</v>
      </c>
      <c r="BL296" s="24" t="s">
        <v>142</v>
      </c>
      <c r="BM296" s="24" t="s">
        <v>423</v>
      </c>
    </row>
    <row r="297" spans="2:47" s="1" customFormat="1" ht="256.5">
      <c r="B297" s="41"/>
      <c r="C297" s="63"/>
      <c r="D297" s="205" t="s">
        <v>144</v>
      </c>
      <c r="E297" s="63"/>
      <c r="F297" s="206" t="s">
        <v>380</v>
      </c>
      <c r="G297" s="63"/>
      <c r="H297" s="63"/>
      <c r="I297" s="163"/>
      <c r="J297" s="63"/>
      <c r="K297" s="63"/>
      <c r="L297" s="61"/>
      <c r="M297" s="207"/>
      <c r="N297" s="42"/>
      <c r="O297" s="42"/>
      <c r="P297" s="42"/>
      <c r="Q297" s="42"/>
      <c r="R297" s="42"/>
      <c r="S297" s="42"/>
      <c r="T297" s="78"/>
      <c r="AT297" s="24" t="s">
        <v>144</v>
      </c>
      <c r="AU297" s="24" t="s">
        <v>84</v>
      </c>
    </row>
    <row r="298" spans="2:51" s="11" customFormat="1" ht="13.5">
      <c r="B298" s="208"/>
      <c r="C298" s="209"/>
      <c r="D298" s="205" t="s">
        <v>146</v>
      </c>
      <c r="E298" s="210" t="s">
        <v>30</v>
      </c>
      <c r="F298" s="211" t="s">
        <v>424</v>
      </c>
      <c r="G298" s="209"/>
      <c r="H298" s="212" t="s">
        <v>30</v>
      </c>
      <c r="I298" s="213"/>
      <c r="J298" s="209"/>
      <c r="K298" s="209"/>
      <c r="L298" s="214"/>
      <c r="M298" s="215"/>
      <c r="N298" s="216"/>
      <c r="O298" s="216"/>
      <c r="P298" s="216"/>
      <c r="Q298" s="216"/>
      <c r="R298" s="216"/>
      <c r="S298" s="216"/>
      <c r="T298" s="217"/>
      <c r="AT298" s="218" t="s">
        <v>146</v>
      </c>
      <c r="AU298" s="218" t="s">
        <v>84</v>
      </c>
      <c r="AV298" s="11" t="s">
        <v>82</v>
      </c>
      <c r="AW298" s="11" t="s">
        <v>37</v>
      </c>
      <c r="AX298" s="11" t="s">
        <v>74</v>
      </c>
      <c r="AY298" s="218" t="s">
        <v>135</v>
      </c>
    </row>
    <row r="299" spans="2:51" s="11" customFormat="1" ht="13.5">
      <c r="B299" s="208"/>
      <c r="C299" s="209"/>
      <c r="D299" s="205" t="s">
        <v>146</v>
      </c>
      <c r="E299" s="210" t="s">
        <v>30</v>
      </c>
      <c r="F299" s="211" t="s">
        <v>425</v>
      </c>
      <c r="G299" s="209"/>
      <c r="H299" s="212" t="s">
        <v>30</v>
      </c>
      <c r="I299" s="213"/>
      <c r="J299" s="209"/>
      <c r="K299" s="209"/>
      <c r="L299" s="214"/>
      <c r="M299" s="215"/>
      <c r="N299" s="216"/>
      <c r="O299" s="216"/>
      <c r="P299" s="216"/>
      <c r="Q299" s="216"/>
      <c r="R299" s="216"/>
      <c r="S299" s="216"/>
      <c r="T299" s="217"/>
      <c r="AT299" s="218" t="s">
        <v>146</v>
      </c>
      <c r="AU299" s="218" t="s">
        <v>84</v>
      </c>
      <c r="AV299" s="11" t="s">
        <v>82</v>
      </c>
      <c r="AW299" s="11" t="s">
        <v>37</v>
      </c>
      <c r="AX299" s="11" t="s">
        <v>74</v>
      </c>
      <c r="AY299" s="218" t="s">
        <v>135</v>
      </c>
    </row>
    <row r="300" spans="2:51" s="12" customFormat="1" ht="13.5">
      <c r="B300" s="219"/>
      <c r="C300" s="220"/>
      <c r="D300" s="221" t="s">
        <v>146</v>
      </c>
      <c r="E300" s="222" t="s">
        <v>30</v>
      </c>
      <c r="F300" s="223" t="s">
        <v>419</v>
      </c>
      <c r="G300" s="220"/>
      <c r="H300" s="224">
        <v>1220</v>
      </c>
      <c r="I300" s="225"/>
      <c r="J300" s="220"/>
      <c r="K300" s="220"/>
      <c r="L300" s="226"/>
      <c r="M300" s="227"/>
      <c r="N300" s="228"/>
      <c r="O300" s="228"/>
      <c r="P300" s="228"/>
      <c r="Q300" s="228"/>
      <c r="R300" s="228"/>
      <c r="S300" s="228"/>
      <c r="T300" s="229"/>
      <c r="AT300" s="230" t="s">
        <v>146</v>
      </c>
      <c r="AU300" s="230" t="s">
        <v>84</v>
      </c>
      <c r="AV300" s="12" t="s">
        <v>84</v>
      </c>
      <c r="AW300" s="12" t="s">
        <v>37</v>
      </c>
      <c r="AX300" s="12" t="s">
        <v>82</v>
      </c>
      <c r="AY300" s="230" t="s">
        <v>135</v>
      </c>
    </row>
    <row r="301" spans="2:65" s="1" customFormat="1" ht="31.5" customHeight="1">
      <c r="B301" s="41"/>
      <c r="C301" s="193" t="s">
        <v>426</v>
      </c>
      <c r="D301" s="193" t="s">
        <v>137</v>
      </c>
      <c r="E301" s="194" t="s">
        <v>427</v>
      </c>
      <c r="F301" s="195" t="s">
        <v>428</v>
      </c>
      <c r="G301" s="196" t="s">
        <v>370</v>
      </c>
      <c r="H301" s="197">
        <v>146</v>
      </c>
      <c r="I301" s="198"/>
      <c r="J301" s="199">
        <f>ROUND(I301*H301,2)</f>
        <v>0</v>
      </c>
      <c r="K301" s="195" t="s">
        <v>141</v>
      </c>
      <c r="L301" s="61"/>
      <c r="M301" s="200" t="s">
        <v>30</v>
      </c>
      <c r="N301" s="201" t="s">
        <v>45</v>
      </c>
      <c r="O301" s="42"/>
      <c r="P301" s="202">
        <f>O301*H301</f>
        <v>0</v>
      </c>
      <c r="Q301" s="202">
        <v>0</v>
      </c>
      <c r="R301" s="202">
        <f>Q301*H301</f>
        <v>0</v>
      </c>
      <c r="S301" s="202">
        <v>0.205</v>
      </c>
      <c r="T301" s="203">
        <f>S301*H301</f>
        <v>29.93</v>
      </c>
      <c r="AR301" s="24" t="s">
        <v>142</v>
      </c>
      <c r="AT301" s="24" t="s">
        <v>137</v>
      </c>
      <c r="AU301" s="24" t="s">
        <v>84</v>
      </c>
      <c r="AY301" s="24" t="s">
        <v>135</v>
      </c>
      <c r="BE301" s="204">
        <f>IF(N301="základní",J301,0)</f>
        <v>0</v>
      </c>
      <c r="BF301" s="204">
        <f>IF(N301="snížená",J301,0)</f>
        <v>0</v>
      </c>
      <c r="BG301" s="204">
        <f>IF(N301="zákl. přenesená",J301,0)</f>
        <v>0</v>
      </c>
      <c r="BH301" s="204">
        <f>IF(N301="sníž. přenesená",J301,0)</f>
        <v>0</v>
      </c>
      <c r="BI301" s="204">
        <f>IF(N301="nulová",J301,0)</f>
        <v>0</v>
      </c>
      <c r="BJ301" s="24" t="s">
        <v>82</v>
      </c>
      <c r="BK301" s="204">
        <f>ROUND(I301*H301,2)</f>
        <v>0</v>
      </c>
      <c r="BL301" s="24" t="s">
        <v>142</v>
      </c>
      <c r="BM301" s="24" t="s">
        <v>429</v>
      </c>
    </row>
    <row r="302" spans="2:47" s="1" customFormat="1" ht="148.5">
      <c r="B302" s="41"/>
      <c r="C302" s="63"/>
      <c r="D302" s="205" t="s">
        <v>144</v>
      </c>
      <c r="E302" s="63"/>
      <c r="F302" s="206" t="s">
        <v>430</v>
      </c>
      <c r="G302" s="63"/>
      <c r="H302" s="63"/>
      <c r="I302" s="163"/>
      <c r="J302" s="63"/>
      <c r="K302" s="63"/>
      <c r="L302" s="61"/>
      <c r="M302" s="207"/>
      <c r="N302" s="42"/>
      <c r="O302" s="42"/>
      <c r="P302" s="42"/>
      <c r="Q302" s="42"/>
      <c r="R302" s="42"/>
      <c r="S302" s="42"/>
      <c r="T302" s="78"/>
      <c r="AT302" s="24" t="s">
        <v>144</v>
      </c>
      <c r="AU302" s="24" t="s">
        <v>84</v>
      </c>
    </row>
    <row r="303" spans="2:51" s="11" customFormat="1" ht="13.5">
      <c r="B303" s="208"/>
      <c r="C303" s="209"/>
      <c r="D303" s="205" t="s">
        <v>146</v>
      </c>
      <c r="E303" s="210" t="s">
        <v>30</v>
      </c>
      <c r="F303" s="211" t="s">
        <v>431</v>
      </c>
      <c r="G303" s="209"/>
      <c r="H303" s="212" t="s">
        <v>30</v>
      </c>
      <c r="I303" s="213"/>
      <c r="J303" s="209"/>
      <c r="K303" s="209"/>
      <c r="L303" s="214"/>
      <c r="M303" s="215"/>
      <c r="N303" s="216"/>
      <c r="O303" s="216"/>
      <c r="P303" s="216"/>
      <c r="Q303" s="216"/>
      <c r="R303" s="216"/>
      <c r="S303" s="216"/>
      <c r="T303" s="217"/>
      <c r="AT303" s="218" t="s">
        <v>146</v>
      </c>
      <c r="AU303" s="218" t="s">
        <v>84</v>
      </c>
      <c r="AV303" s="11" t="s">
        <v>82</v>
      </c>
      <c r="AW303" s="11" t="s">
        <v>37</v>
      </c>
      <c r="AX303" s="11" t="s">
        <v>74</v>
      </c>
      <c r="AY303" s="218" t="s">
        <v>135</v>
      </c>
    </row>
    <row r="304" spans="2:51" s="12" customFormat="1" ht="13.5">
      <c r="B304" s="219"/>
      <c r="C304" s="220"/>
      <c r="D304" s="205" t="s">
        <v>146</v>
      </c>
      <c r="E304" s="231" t="s">
        <v>30</v>
      </c>
      <c r="F304" s="232" t="s">
        <v>432</v>
      </c>
      <c r="G304" s="220"/>
      <c r="H304" s="233">
        <v>76.5</v>
      </c>
      <c r="I304" s="225"/>
      <c r="J304" s="220"/>
      <c r="K304" s="220"/>
      <c r="L304" s="226"/>
      <c r="M304" s="227"/>
      <c r="N304" s="228"/>
      <c r="O304" s="228"/>
      <c r="P304" s="228"/>
      <c r="Q304" s="228"/>
      <c r="R304" s="228"/>
      <c r="S304" s="228"/>
      <c r="T304" s="229"/>
      <c r="AT304" s="230" t="s">
        <v>146</v>
      </c>
      <c r="AU304" s="230" t="s">
        <v>84</v>
      </c>
      <c r="AV304" s="12" t="s">
        <v>84</v>
      </c>
      <c r="AW304" s="12" t="s">
        <v>37</v>
      </c>
      <c r="AX304" s="12" t="s">
        <v>74</v>
      </c>
      <c r="AY304" s="230" t="s">
        <v>135</v>
      </c>
    </row>
    <row r="305" spans="2:51" s="11" customFormat="1" ht="13.5">
      <c r="B305" s="208"/>
      <c r="C305" s="209"/>
      <c r="D305" s="205" t="s">
        <v>146</v>
      </c>
      <c r="E305" s="210" t="s">
        <v>30</v>
      </c>
      <c r="F305" s="211" t="s">
        <v>433</v>
      </c>
      <c r="G305" s="209"/>
      <c r="H305" s="212" t="s">
        <v>30</v>
      </c>
      <c r="I305" s="213"/>
      <c r="J305" s="209"/>
      <c r="K305" s="209"/>
      <c r="L305" s="214"/>
      <c r="M305" s="215"/>
      <c r="N305" s="216"/>
      <c r="O305" s="216"/>
      <c r="P305" s="216"/>
      <c r="Q305" s="216"/>
      <c r="R305" s="216"/>
      <c r="S305" s="216"/>
      <c r="T305" s="217"/>
      <c r="AT305" s="218" t="s">
        <v>146</v>
      </c>
      <c r="AU305" s="218" t="s">
        <v>84</v>
      </c>
      <c r="AV305" s="11" t="s">
        <v>82</v>
      </c>
      <c r="AW305" s="11" t="s">
        <v>37</v>
      </c>
      <c r="AX305" s="11" t="s">
        <v>74</v>
      </c>
      <c r="AY305" s="218" t="s">
        <v>135</v>
      </c>
    </row>
    <row r="306" spans="2:51" s="12" customFormat="1" ht="13.5">
      <c r="B306" s="219"/>
      <c r="C306" s="220"/>
      <c r="D306" s="205" t="s">
        <v>146</v>
      </c>
      <c r="E306" s="231" t="s">
        <v>30</v>
      </c>
      <c r="F306" s="232" t="s">
        <v>434</v>
      </c>
      <c r="G306" s="220"/>
      <c r="H306" s="233">
        <v>69.5</v>
      </c>
      <c r="I306" s="225"/>
      <c r="J306" s="220"/>
      <c r="K306" s="220"/>
      <c r="L306" s="226"/>
      <c r="M306" s="227"/>
      <c r="N306" s="228"/>
      <c r="O306" s="228"/>
      <c r="P306" s="228"/>
      <c r="Q306" s="228"/>
      <c r="R306" s="228"/>
      <c r="S306" s="228"/>
      <c r="T306" s="229"/>
      <c r="AT306" s="230" t="s">
        <v>146</v>
      </c>
      <c r="AU306" s="230" t="s">
        <v>84</v>
      </c>
      <c r="AV306" s="12" t="s">
        <v>84</v>
      </c>
      <c r="AW306" s="12" t="s">
        <v>37</v>
      </c>
      <c r="AX306" s="12" t="s">
        <v>74</v>
      </c>
      <c r="AY306" s="230" t="s">
        <v>135</v>
      </c>
    </row>
    <row r="307" spans="2:51" s="13" customFormat="1" ht="13.5">
      <c r="B307" s="234"/>
      <c r="C307" s="235"/>
      <c r="D307" s="205" t="s">
        <v>146</v>
      </c>
      <c r="E307" s="267" t="s">
        <v>30</v>
      </c>
      <c r="F307" s="268" t="s">
        <v>194</v>
      </c>
      <c r="G307" s="235"/>
      <c r="H307" s="269">
        <v>146</v>
      </c>
      <c r="I307" s="239"/>
      <c r="J307" s="235"/>
      <c r="K307" s="235"/>
      <c r="L307" s="240"/>
      <c r="M307" s="241"/>
      <c r="N307" s="242"/>
      <c r="O307" s="242"/>
      <c r="P307" s="242"/>
      <c r="Q307" s="242"/>
      <c r="R307" s="242"/>
      <c r="S307" s="242"/>
      <c r="T307" s="243"/>
      <c r="AT307" s="244" t="s">
        <v>146</v>
      </c>
      <c r="AU307" s="244" t="s">
        <v>84</v>
      </c>
      <c r="AV307" s="13" t="s">
        <v>142</v>
      </c>
      <c r="AW307" s="13" t="s">
        <v>37</v>
      </c>
      <c r="AX307" s="13" t="s">
        <v>82</v>
      </c>
      <c r="AY307" s="244" t="s">
        <v>135</v>
      </c>
    </row>
    <row r="308" spans="2:63" s="10" customFormat="1" ht="29.85" customHeight="1">
      <c r="B308" s="176"/>
      <c r="C308" s="177"/>
      <c r="D308" s="190" t="s">
        <v>73</v>
      </c>
      <c r="E308" s="191" t="s">
        <v>435</v>
      </c>
      <c r="F308" s="191" t="s">
        <v>436</v>
      </c>
      <c r="G308" s="177"/>
      <c r="H308" s="177"/>
      <c r="I308" s="180"/>
      <c r="J308" s="192">
        <f>BK308</f>
        <v>0</v>
      </c>
      <c r="K308" s="177"/>
      <c r="L308" s="182"/>
      <c r="M308" s="183"/>
      <c r="N308" s="184"/>
      <c r="O308" s="184"/>
      <c r="P308" s="185">
        <f>SUM(P309:P316)</f>
        <v>0</v>
      </c>
      <c r="Q308" s="184"/>
      <c r="R308" s="185">
        <f>SUM(R309:R316)</f>
        <v>0</v>
      </c>
      <c r="S308" s="184"/>
      <c r="T308" s="186">
        <f>SUM(T309:T316)</f>
        <v>0</v>
      </c>
      <c r="AR308" s="187" t="s">
        <v>82</v>
      </c>
      <c r="AT308" s="188" t="s">
        <v>73</v>
      </c>
      <c r="AU308" s="188" t="s">
        <v>82</v>
      </c>
      <c r="AY308" s="187" t="s">
        <v>135</v>
      </c>
      <c r="BK308" s="189">
        <f>SUM(BK309:BK316)</f>
        <v>0</v>
      </c>
    </row>
    <row r="309" spans="2:65" s="1" customFormat="1" ht="31.5" customHeight="1">
      <c r="B309" s="41"/>
      <c r="C309" s="193" t="s">
        <v>437</v>
      </c>
      <c r="D309" s="193" t="s">
        <v>137</v>
      </c>
      <c r="E309" s="194" t="s">
        <v>438</v>
      </c>
      <c r="F309" s="195" t="s">
        <v>439</v>
      </c>
      <c r="G309" s="196" t="s">
        <v>140</v>
      </c>
      <c r="H309" s="197">
        <v>4.5</v>
      </c>
      <c r="I309" s="198"/>
      <c r="J309" s="199">
        <f>ROUND(I309*H309,2)</f>
        <v>0</v>
      </c>
      <c r="K309" s="195" t="s">
        <v>141</v>
      </c>
      <c r="L309" s="61"/>
      <c r="M309" s="200" t="s">
        <v>30</v>
      </c>
      <c r="N309" s="201" t="s">
        <v>45</v>
      </c>
      <c r="O309" s="42"/>
      <c r="P309" s="202">
        <f>O309*H309</f>
        <v>0</v>
      </c>
      <c r="Q309" s="202">
        <v>0</v>
      </c>
      <c r="R309" s="202">
        <f>Q309*H309</f>
        <v>0</v>
      </c>
      <c r="S309" s="202">
        <v>0</v>
      </c>
      <c r="T309" s="203">
        <f>S309*H309</f>
        <v>0</v>
      </c>
      <c r="AR309" s="24" t="s">
        <v>142</v>
      </c>
      <c r="AT309" s="24" t="s">
        <v>137</v>
      </c>
      <c r="AU309" s="24" t="s">
        <v>84</v>
      </c>
      <c r="AY309" s="24" t="s">
        <v>135</v>
      </c>
      <c r="BE309" s="204">
        <f>IF(N309="základní",J309,0)</f>
        <v>0</v>
      </c>
      <c r="BF309" s="204">
        <f>IF(N309="snížená",J309,0)</f>
        <v>0</v>
      </c>
      <c r="BG309" s="204">
        <f>IF(N309="zákl. přenesená",J309,0)</f>
        <v>0</v>
      </c>
      <c r="BH309" s="204">
        <f>IF(N309="sníž. přenesená",J309,0)</f>
        <v>0</v>
      </c>
      <c r="BI309" s="204">
        <f>IF(N309="nulová",J309,0)</f>
        <v>0</v>
      </c>
      <c r="BJ309" s="24" t="s">
        <v>82</v>
      </c>
      <c r="BK309" s="204">
        <f>ROUND(I309*H309,2)</f>
        <v>0</v>
      </c>
      <c r="BL309" s="24" t="s">
        <v>142</v>
      </c>
      <c r="BM309" s="24" t="s">
        <v>440</v>
      </c>
    </row>
    <row r="310" spans="2:47" s="1" customFormat="1" ht="54">
      <c r="B310" s="41"/>
      <c r="C310" s="63"/>
      <c r="D310" s="205" t="s">
        <v>144</v>
      </c>
      <c r="E310" s="63"/>
      <c r="F310" s="206" t="s">
        <v>441</v>
      </c>
      <c r="G310" s="63"/>
      <c r="H310" s="63"/>
      <c r="I310" s="163"/>
      <c r="J310" s="63"/>
      <c r="K310" s="63"/>
      <c r="L310" s="61"/>
      <c r="M310" s="207"/>
      <c r="N310" s="42"/>
      <c r="O310" s="42"/>
      <c r="P310" s="42"/>
      <c r="Q310" s="42"/>
      <c r="R310" s="42"/>
      <c r="S310" s="42"/>
      <c r="T310" s="78"/>
      <c r="AT310" s="24" t="s">
        <v>144</v>
      </c>
      <c r="AU310" s="24" t="s">
        <v>84</v>
      </c>
    </row>
    <row r="311" spans="2:51" s="11" customFormat="1" ht="13.5">
      <c r="B311" s="208"/>
      <c r="C311" s="209"/>
      <c r="D311" s="205" t="s">
        <v>146</v>
      </c>
      <c r="E311" s="210" t="s">
        <v>30</v>
      </c>
      <c r="F311" s="211" t="s">
        <v>442</v>
      </c>
      <c r="G311" s="209"/>
      <c r="H311" s="212" t="s">
        <v>30</v>
      </c>
      <c r="I311" s="213"/>
      <c r="J311" s="209"/>
      <c r="K311" s="209"/>
      <c r="L311" s="214"/>
      <c r="M311" s="215"/>
      <c r="N311" s="216"/>
      <c r="O311" s="216"/>
      <c r="P311" s="216"/>
      <c r="Q311" s="216"/>
      <c r="R311" s="216"/>
      <c r="S311" s="216"/>
      <c r="T311" s="217"/>
      <c r="AT311" s="218" t="s">
        <v>146</v>
      </c>
      <c r="AU311" s="218" t="s">
        <v>84</v>
      </c>
      <c r="AV311" s="11" t="s">
        <v>82</v>
      </c>
      <c r="AW311" s="11" t="s">
        <v>37</v>
      </c>
      <c r="AX311" s="11" t="s">
        <v>74</v>
      </c>
      <c r="AY311" s="218" t="s">
        <v>135</v>
      </c>
    </row>
    <row r="312" spans="2:51" s="12" customFormat="1" ht="13.5">
      <c r="B312" s="219"/>
      <c r="C312" s="220"/>
      <c r="D312" s="205" t="s">
        <v>146</v>
      </c>
      <c r="E312" s="231" t="s">
        <v>30</v>
      </c>
      <c r="F312" s="232" t="s">
        <v>443</v>
      </c>
      <c r="G312" s="220"/>
      <c r="H312" s="233">
        <v>3.024</v>
      </c>
      <c r="I312" s="225"/>
      <c r="J312" s="220"/>
      <c r="K312" s="220"/>
      <c r="L312" s="226"/>
      <c r="M312" s="227"/>
      <c r="N312" s="228"/>
      <c r="O312" s="228"/>
      <c r="P312" s="228"/>
      <c r="Q312" s="228"/>
      <c r="R312" s="228"/>
      <c r="S312" s="228"/>
      <c r="T312" s="229"/>
      <c r="AT312" s="230" t="s">
        <v>146</v>
      </c>
      <c r="AU312" s="230" t="s">
        <v>84</v>
      </c>
      <c r="AV312" s="12" t="s">
        <v>84</v>
      </c>
      <c r="AW312" s="12" t="s">
        <v>37</v>
      </c>
      <c r="AX312" s="12" t="s">
        <v>74</v>
      </c>
      <c r="AY312" s="230" t="s">
        <v>135</v>
      </c>
    </row>
    <row r="313" spans="2:51" s="11" customFormat="1" ht="13.5">
      <c r="B313" s="208"/>
      <c r="C313" s="209"/>
      <c r="D313" s="205" t="s">
        <v>146</v>
      </c>
      <c r="E313" s="210" t="s">
        <v>30</v>
      </c>
      <c r="F313" s="211" t="s">
        <v>444</v>
      </c>
      <c r="G313" s="209"/>
      <c r="H313" s="212" t="s">
        <v>30</v>
      </c>
      <c r="I313" s="213"/>
      <c r="J313" s="209"/>
      <c r="K313" s="209"/>
      <c r="L313" s="214"/>
      <c r="M313" s="215"/>
      <c r="N313" s="216"/>
      <c r="O313" s="216"/>
      <c r="P313" s="216"/>
      <c r="Q313" s="216"/>
      <c r="R313" s="216"/>
      <c r="S313" s="216"/>
      <c r="T313" s="217"/>
      <c r="AT313" s="218" t="s">
        <v>146</v>
      </c>
      <c r="AU313" s="218" t="s">
        <v>84</v>
      </c>
      <c r="AV313" s="11" t="s">
        <v>82</v>
      </c>
      <c r="AW313" s="11" t="s">
        <v>37</v>
      </c>
      <c r="AX313" s="11" t="s">
        <v>74</v>
      </c>
      <c r="AY313" s="218" t="s">
        <v>135</v>
      </c>
    </row>
    <row r="314" spans="2:51" s="12" customFormat="1" ht="13.5">
      <c r="B314" s="219"/>
      <c r="C314" s="220"/>
      <c r="D314" s="205" t="s">
        <v>146</v>
      </c>
      <c r="E314" s="231" t="s">
        <v>30</v>
      </c>
      <c r="F314" s="232" t="s">
        <v>445</v>
      </c>
      <c r="G314" s="220"/>
      <c r="H314" s="233">
        <v>1.44</v>
      </c>
      <c r="I314" s="225"/>
      <c r="J314" s="220"/>
      <c r="K314" s="220"/>
      <c r="L314" s="226"/>
      <c r="M314" s="227"/>
      <c r="N314" s="228"/>
      <c r="O314" s="228"/>
      <c r="P314" s="228"/>
      <c r="Q314" s="228"/>
      <c r="R314" s="228"/>
      <c r="S314" s="228"/>
      <c r="T314" s="229"/>
      <c r="AT314" s="230" t="s">
        <v>146</v>
      </c>
      <c r="AU314" s="230" t="s">
        <v>84</v>
      </c>
      <c r="AV314" s="12" t="s">
        <v>84</v>
      </c>
      <c r="AW314" s="12" t="s">
        <v>37</v>
      </c>
      <c r="AX314" s="12" t="s">
        <v>74</v>
      </c>
      <c r="AY314" s="230" t="s">
        <v>135</v>
      </c>
    </row>
    <row r="315" spans="2:51" s="12" customFormat="1" ht="13.5">
      <c r="B315" s="219"/>
      <c r="C315" s="220"/>
      <c r="D315" s="205" t="s">
        <v>146</v>
      </c>
      <c r="E315" s="231" t="s">
        <v>30</v>
      </c>
      <c r="F315" s="232" t="s">
        <v>446</v>
      </c>
      <c r="G315" s="220"/>
      <c r="H315" s="233">
        <v>0.036</v>
      </c>
      <c r="I315" s="225"/>
      <c r="J315" s="220"/>
      <c r="K315" s="220"/>
      <c r="L315" s="226"/>
      <c r="M315" s="227"/>
      <c r="N315" s="228"/>
      <c r="O315" s="228"/>
      <c r="P315" s="228"/>
      <c r="Q315" s="228"/>
      <c r="R315" s="228"/>
      <c r="S315" s="228"/>
      <c r="T315" s="229"/>
      <c r="AT315" s="230" t="s">
        <v>146</v>
      </c>
      <c r="AU315" s="230" t="s">
        <v>84</v>
      </c>
      <c r="AV315" s="12" t="s">
        <v>84</v>
      </c>
      <c r="AW315" s="12" t="s">
        <v>37</v>
      </c>
      <c r="AX315" s="12" t="s">
        <v>74</v>
      </c>
      <c r="AY315" s="230" t="s">
        <v>135</v>
      </c>
    </row>
    <row r="316" spans="2:51" s="13" customFormat="1" ht="13.5">
      <c r="B316" s="234"/>
      <c r="C316" s="235"/>
      <c r="D316" s="205" t="s">
        <v>146</v>
      </c>
      <c r="E316" s="267" t="s">
        <v>30</v>
      </c>
      <c r="F316" s="268" t="s">
        <v>194</v>
      </c>
      <c r="G316" s="235"/>
      <c r="H316" s="269">
        <v>4.5</v>
      </c>
      <c r="I316" s="239"/>
      <c r="J316" s="235"/>
      <c r="K316" s="235"/>
      <c r="L316" s="240"/>
      <c r="M316" s="241"/>
      <c r="N316" s="242"/>
      <c r="O316" s="242"/>
      <c r="P316" s="242"/>
      <c r="Q316" s="242"/>
      <c r="R316" s="242"/>
      <c r="S316" s="242"/>
      <c r="T316" s="243"/>
      <c r="AT316" s="244" t="s">
        <v>146</v>
      </c>
      <c r="AU316" s="244" t="s">
        <v>84</v>
      </c>
      <c r="AV316" s="13" t="s">
        <v>142</v>
      </c>
      <c r="AW316" s="13" t="s">
        <v>37</v>
      </c>
      <c r="AX316" s="13" t="s">
        <v>82</v>
      </c>
      <c r="AY316" s="244" t="s">
        <v>135</v>
      </c>
    </row>
    <row r="317" spans="2:63" s="10" customFormat="1" ht="29.85" customHeight="1">
      <c r="B317" s="176"/>
      <c r="C317" s="177"/>
      <c r="D317" s="190" t="s">
        <v>73</v>
      </c>
      <c r="E317" s="191" t="s">
        <v>447</v>
      </c>
      <c r="F317" s="191" t="s">
        <v>448</v>
      </c>
      <c r="G317" s="177"/>
      <c r="H317" s="177"/>
      <c r="I317" s="180"/>
      <c r="J317" s="192">
        <f>BK317</f>
        <v>0</v>
      </c>
      <c r="K317" s="177"/>
      <c r="L317" s="182"/>
      <c r="M317" s="183"/>
      <c r="N317" s="184"/>
      <c r="O317" s="184"/>
      <c r="P317" s="185">
        <f>SUM(P318:P330)</f>
        <v>0</v>
      </c>
      <c r="Q317" s="184"/>
      <c r="R317" s="185">
        <f>SUM(R318:R330)</f>
        <v>0</v>
      </c>
      <c r="S317" s="184"/>
      <c r="T317" s="186">
        <f>SUM(T318:T330)</f>
        <v>0</v>
      </c>
      <c r="AR317" s="187" t="s">
        <v>82</v>
      </c>
      <c r="AT317" s="188" t="s">
        <v>73</v>
      </c>
      <c r="AU317" s="188" t="s">
        <v>82</v>
      </c>
      <c r="AY317" s="187" t="s">
        <v>135</v>
      </c>
      <c r="BK317" s="189">
        <f>SUM(BK318:BK330)</f>
        <v>0</v>
      </c>
    </row>
    <row r="318" spans="2:65" s="1" customFormat="1" ht="31.5" customHeight="1">
      <c r="B318" s="41"/>
      <c r="C318" s="193" t="s">
        <v>449</v>
      </c>
      <c r="D318" s="193" t="s">
        <v>137</v>
      </c>
      <c r="E318" s="194" t="s">
        <v>450</v>
      </c>
      <c r="F318" s="195" t="s">
        <v>451</v>
      </c>
      <c r="G318" s="196" t="s">
        <v>188</v>
      </c>
      <c r="H318" s="197">
        <v>1035</v>
      </c>
      <c r="I318" s="198"/>
      <c r="J318" s="199">
        <f>ROUND(I318*H318,2)</f>
        <v>0</v>
      </c>
      <c r="K318" s="195" t="s">
        <v>141</v>
      </c>
      <c r="L318" s="61"/>
      <c r="M318" s="200" t="s">
        <v>30</v>
      </c>
      <c r="N318" s="201" t="s">
        <v>45</v>
      </c>
      <c r="O318" s="42"/>
      <c r="P318" s="202">
        <f>O318*H318</f>
        <v>0</v>
      </c>
      <c r="Q318" s="202">
        <v>0</v>
      </c>
      <c r="R318" s="202">
        <f>Q318*H318</f>
        <v>0</v>
      </c>
      <c r="S318" s="202">
        <v>0</v>
      </c>
      <c r="T318" s="203">
        <f>S318*H318</f>
        <v>0</v>
      </c>
      <c r="AR318" s="24" t="s">
        <v>142</v>
      </c>
      <c r="AT318" s="24" t="s">
        <v>137</v>
      </c>
      <c r="AU318" s="24" t="s">
        <v>84</v>
      </c>
      <c r="AY318" s="24" t="s">
        <v>135</v>
      </c>
      <c r="BE318" s="204">
        <f>IF(N318="základní",J318,0)</f>
        <v>0</v>
      </c>
      <c r="BF318" s="204">
        <f>IF(N318="snížená",J318,0)</f>
        <v>0</v>
      </c>
      <c r="BG318" s="204">
        <f>IF(N318="zákl. přenesená",J318,0)</f>
        <v>0</v>
      </c>
      <c r="BH318" s="204">
        <f>IF(N318="sníž. přenesená",J318,0)</f>
        <v>0</v>
      </c>
      <c r="BI318" s="204">
        <f>IF(N318="nulová",J318,0)</f>
        <v>0</v>
      </c>
      <c r="BJ318" s="24" t="s">
        <v>82</v>
      </c>
      <c r="BK318" s="204">
        <f>ROUND(I318*H318,2)</f>
        <v>0</v>
      </c>
      <c r="BL318" s="24" t="s">
        <v>142</v>
      </c>
      <c r="BM318" s="24" t="s">
        <v>452</v>
      </c>
    </row>
    <row r="319" spans="2:47" s="1" customFormat="1" ht="27">
      <c r="B319" s="41"/>
      <c r="C319" s="63"/>
      <c r="D319" s="205" t="s">
        <v>144</v>
      </c>
      <c r="E319" s="63"/>
      <c r="F319" s="206" t="s">
        <v>453</v>
      </c>
      <c r="G319" s="63"/>
      <c r="H319" s="63"/>
      <c r="I319" s="163"/>
      <c r="J319" s="63"/>
      <c r="K319" s="63"/>
      <c r="L319" s="61"/>
      <c r="M319" s="207"/>
      <c r="N319" s="42"/>
      <c r="O319" s="42"/>
      <c r="P319" s="42"/>
      <c r="Q319" s="42"/>
      <c r="R319" s="42"/>
      <c r="S319" s="42"/>
      <c r="T319" s="78"/>
      <c r="AT319" s="24" t="s">
        <v>144</v>
      </c>
      <c r="AU319" s="24" t="s">
        <v>84</v>
      </c>
    </row>
    <row r="320" spans="2:51" s="11" customFormat="1" ht="13.5">
      <c r="B320" s="208"/>
      <c r="C320" s="209"/>
      <c r="D320" s="205" t="s">
        <v>146</v>
      </c>
      <c r="E320" s="210" t="s">
        <v>30</v>
      </c>
      <c r="F320" s="211" t="s">
        <v>147</v>
      </c>
      <c r="G320" s="209"/>
      <c r="H320" s="212" t="s">
        <v>30</v>
      </c>
      <c r="I320" s="213"/>
      <c r="J320" s="209"/>
      <c r="K320" s="209"/>
      <c r="L320" s="214"/>
      <c r="M320" s="215"/>
      <c r="N320" s="216"/>
      <c r="O320" s="216"/>
      <c r="P320" s="216"/>
      <c r="Q320" s="216"/>
      <c r="R320" s="216"/>
      <c r="S320" s="216"/>
      <c r="T320" s="217"/>
      <c r="AT320" s="218" t="s">
        <v>146</v>
      </c>
      <c r="AU320" s="218" t="s">
        <v>84</v>
      </c>
      <c r="AV320" s="11" t="s">
        <v>82</v>
      </c>
      <c r="AW320" s="11" t="s">
        <v>37</v>
      </c>
      <c r="AX320" s="11" t="s">
        <v>74</v>
      </c>
      <c r="AY320" s="218" t="s">
        <v>135</v>
      </c>
    </row>
    <row r="321" spans="2:51" s="12" customFormat="1" ht="13.5">
      <c r="B321" s="219"/>
      <c r="C321" s="220"/>
      <c r="D321" s="221" t="s">
        <v>146</v>
      </c>
      <c r="E321" s="222" t="s">
        <v>30</v>
      </c>
      <c r="F321" s="223" t="s">
        <v>454</v>
      </c>
      <c r="G321" s="220"/>
      <c r="H321" s="224">
        <v>1035</v>
      </c>
      <c r="I321" s="225"/>
      <c r="J321" s="220"/>
      <c r="K321" s="220"/>
      <c r="L321" s="226"/>
      <c r="M321" s="227"/>
      <c r="N321" s="228"/>
      <c r="O321" s="228"/>
      <c r="P321" s="228"/>
      <c r="Q321" s="228"/>
      <c r="R321" s="228"/>
      <c r="S321" s="228"/>
      <c r="T321" s="229"/>
      <c r="AT321" s="230" t="s">
        <v>146</v>
      </c>
      <c r="AU321" s="230" t="s">
        <v>84</v>
      </c>
      <c r="AV321" s="12" t="s">
        <v>84</v>
      </c>
      <c r="AW321" s="12" t="s">
        <v>37</v>
      </c>
      <c r="AX321" s="12" t="s">
        <v>82</v>
      </c>
      <c r="AY321" s="230" t="s">
        <v>135</v>
      </c>
    </row>
    <row r="322" spans="2:65" s="1" customFormat="1" ht="31.5" customHeight="1">
      <c r="B322" s="41"/>
      <c r="C322" s="193" t="s">
        <v>455</v>
      </c>
      <c r="D322" s="193" t="s">
        <v>137</v>
      </c>
      <c r="E322" s="194" t="s">
        <v>456</v>
      </c>
      <c r="F322" s="195" t="s">
        <v>457</v>
      </c>
      <c r="G322" s="196" t="s">
        <v>188</v>
      </c>
      <c r="H322" s="197">
        <v>1035</v>
      </c>
      <c r="I322" s="198"/>
      <c r="J322" s="199">
        <f>ROUND(I322*H322,2)</f>
        <v>0</v>
      </c>
      <c r="K322" s="195" t="s">
        <v>141</v>
      </c>
      <c r="L322" s="61"/>
      <c r="M322" s="200" t="s">
        <v>30</v>
      </c>
      <c r="N322" s="201" t="s">
        <v>45</v>
      </c>
      <c r="O322" s="42"/>
      <c r="P322" s="202">
        <f>O322*H322</f>
        <v>0</v>
      </c>
      <c r="Q322" s="202">
        <v>0</v>
      </c>
      <c r="R322" s="202">
        <f>Q322*H322</f>
        <v>0</v>
      </c>
      <c r="S322" s="202">
        <v>0</v>
      </c>
      <c r="T322" s="203">
        <f>S322*H322</f>
        <v>0</v>
      </c>
      <c r="AR322" s="24" t="s">
        <v>142</v>
      </c>
      <c r="AT322" s="24" t="s">
        <v>137</v>
      </c>
      <c r="AU322" s="24" t="s">
        <v>84</v>
      </c>
      <c r="AY322" s="24" t="s">
        <v>135</v>
      </c>
      <c r="BE322" s="204">
        <f>IF(N322="základní",J322,0)</f>
        <v>0</v>
      </c>
      <c r="BF322" s="204">
        <f>IF(N322="snížená",J322,0)</f>
        <v>0</v>
      </c>
      <c r="BG322" s="204">
        <f>IF(N322="zákl. přenesená",J322,0)</f>
        <v>0</v>
      </c>
      <c r="BH322" s="204">
        <f>IF(N322="sníž. přenesená",J322,0)</f>
        <v>0</v>
      </c>
      <c r="BI322" s="204">
        <f>IF(N322="nulová",J322,0)</f>
        <v>0</v>
      </c>
      <c r="BJ322" s="24" t="s">
        <v>82</v>
      </c>
      <c r="BK322" s="204">
        <f>ROUND(I322*H322,2)</f>
        <v>0</v>
      </c>
      <c r="BL322" s="24" t="s">
        <v>142</v>
      </c>
      <c r="BM322" s="24" t="s">
        <v>458</v>
      </c>
    </row>
    <row r="323" spans="2:47" s="1" customFormat="1" ht="27">
      <c r="B323" s="41"/>
      <c r="C323" s="63"/>
      <c r="D323" s="221" t="s">
        <v>144</v>
      </c>
      <c r="E323" s="63"/>
      <c r="F323" s="266" t="s">
        <v>459</v>
      </c>
      <c r="G323" s="63"/>
      <c r="H323" s="63"/>
      <c r="I323" s="163"/>
      <c r="J323" s="63"/>
      <c r="K323" s="63"/>
      <c r="L323" s="61"/>
      <c r="M323" s="207"/>
      <c r="N323" s="42"/>
      <c r="O323" s="42"/>
      <c r="P323" s="42"/>
      <c r="Q323" s="42"/>
      <c r="R323" s="42"/>
      <c r="S323" s="42"/>
      <c r="T323" s="78"/>
      <c r="AT323" s="24" t="s">
        <v>144</v>
      </c>
      <c r="AU323" s="24" t="s">
        <v>84</v>
      </c>
    </row>
    <row r="324" spans="2:65" s="1" customFormat="1" ht="22.5" customHeight="1">
      <c r="B324" s="41"/>
      <c r="C324" s="193" t="s">
        <v>435</v>
      </c>
      <c r="D324" s="193" t="s">
        <v>137</v>
      </c>
      <c r="E324" s="194" t="s">
        <v>460</v>
      </c>
      <c r="F324" s="195" t="s">
        <v>461</v>
      </c>
      <c r="G324" s="196" t="s">
        <v>188</v>
      </c>
      <c r="H324" s="197">
        <v>1035</v>
      </c>
      <c r="I324" s="198"/>
      <c r="J324" s="199">
        <f>ROUND(I324*H324,2)</f>
        <v>0</v>
      </c>
      <c r="K324" s="195" t="s">
        <v>141</v>
      </c>
      <c r="L324" s="61"/>
      <c r="M324" s="200" t="s">
        <v>30</v>
      </c>
      <c r="N324" s="201" t="s">
        <v>45</v>
      </c>
      <c r="O324" s="42"/>
      <c r="P324" s="202">
        <f>O324*H324</f>
        <v>0</v>
      </c>
      <c r="Q324" s="202">
        <v>0</v>
      </c>
      <c r="R324" s="202">
        <f>Q324*H324</f>
        <v>0</v>
      </c>
      <c r="S324" s="202">
        <v>0</v>
      </c>
      <c r="T324" s="203">
        <f>S324*H324</f>
        <v>0</v>
      </c>
      <c r="AR324" s="24" t="s">
        <v>142</v>
      </c>
      <c r="AT324" s="24" t="s">
        <v>137</v>
      </c>
      <c r="AU324" s="24" t="s">
        <v>84</v>
      </c>
      <c r="AY324" s="24" t="s">
        <v>135</v>
      </c>
      <c r="BE324" s="204">
        <f>IF(N324="základní",J324,0)</f>
        <v>0</v>
      </c>
      <c r="BF324" s="204">
        <f>IF(N324="snížená",J324,0)</f>
        <v>0</v>
      </c>
      <c r="BG324" s="204">
        <f>IF(N324="zákl. přenesená",J324,0)</f>
        <v>0</v>
      </c>
      <c r="BH324" s="204">
        <f>IF(N324="sníž. přenesená",J324,0)</f>
        <v>0</v>
      </c>
      <c r="BI324" s="204">
        <f>IF(N324="nulová",J324,0)</f>
        <v>0</v>
      </c>
      <c r="BJ324" s="24" t="s">
        <v>82</v>
      </c>
      <c r="BK324" s="204">
        <f>ROUND(I324*H324,2)</f>
        <v>0</v>
      </c>
      <c r="BL324" s="24" t="s">
        <v>142</v>
      </c>
      <c r="BM324" s="24" t="s">
        <v>462</v>
      </c>
    </row>
    <row r="325" spans="2:65" s="1" customFormat="1" ht="22.5" customHeight="1">
      <c r="B325" s="41"/>
      <c r="C325" s="193" t="s">
        <v>463</v>
      </c>
      <c r="D325" s="193" t="s">
        <v>137</v>
      </c>
      <c r="E325" s="194" t="s">
        <v>464</v>
      </c>
      <c r="F325" s="195" t="s">
        <v>465</v>
      </c>
      <c r="G325" s="196" t="s">
        <v>188</v>
      </c>
      <c r="H325" s="197">
        <v>1176</v>
      </c>
      <c r="I325" s="198"/>
      <c r="J325" s="199">
        <f>ROUND(I325*H325,2)</f>
        <v>0</v>
      </c>
      <c r="K325" s="195" t="s">
        <v>30</v>
      </c>
      <c r="L325" s="61"/>
      <c r="M325" s="200" t="s">
        <v>30</v>
      </c>
      <c r="N325" s="201" t="s">
        <v>45</v>
      </c>
      <c r="O325" s="42"/>
      <c r="P325" s="202">
        <f>O325*H325</f>
        <v>0</v>
      </c>
      <c r="Q325" s="202">
        <v>0</v>
      </c>
      <c r="R325" s="202">
        <f>Q325*H325</f>
        <v>0</v>
      </c>
      <c r="S325" s="202">
        <v>0</v>
      </c>
      <c r="T325" s="203">
        <f>S325*H325</f>
        <v>0</v>
      </c>
      <c r="AR325" s="24" t="s">
        <v>142</v>
      </c>
      <c r="AT325" s="24" t="s">
        <v>137</v>
      </c>
      <c r="AU325" s="24" t="s">
        <v>84</v>
      </c>
      <c r="AY325" s="24" t="s">
        <v>135</v>
      </c>
      <c r="BE325" s="204">
        <f>IF(N325="základní",J325,0)</f>
        <v>0</v>
      </c>
      <c r="BF325" s="204">
        <f>IF(N325="snížená",J325,0)</f>
        <v>0</v>
      </c>
      <c r="BG325" s="204">
        <f>IF(N325="zákl. přenesená",J325,0)</f>
        <v>0</v>
      </c>
      <c r="BH325" s="204">
        <f>IF(N325="sníž. přenesená",J325,0)</f>
        <v>0</v>
      </c>
      <c r="BI325" s="204">
        <f>IF(N325="nulová",J325,0)</f>
        <v>0</v>
      </c>
      <c r="BJ325" s="24" t="s">
        <v>82</v>
      </c>
      <c r="BK325" s="204">
        <f>ROUND(I325*H325,2)</f>
        <v>0</v>
      </c>
      <c r="BL325" s="24" t="s">
        <v>142</v>
      </c>
      <c r="BM325" s="24" t="s">
        <v>466</v>
      </c>
    </row>
    <row r="326" spans="2:51" s="11" customFormat="1" ht="13.5">
      <c r="B326" s="208"/>
      <c r="C326" s="209"/>
      <c r="D326" s="205" t="s">
        <v>146</v>
      </c>
      <c r="E326" s="210" t="s">
        <v>30</v>
      </c>
      <c r="F326" s="211" t="s">
        <v>467</v>
      </c>
      <c r="G326" s="209"/>
      <c r="H326" s="212" t="s">
        <v>30</v>
      </c>
      <c r="I326" s="213"/>
      <c r="J326" s="209"/>
      <c r="K326" s="209"/>
      <c r="L326" s="214"/>
      <c r="M326" s="215"/>
      <c r="N326" s="216"/>
      <c r="O326" s="216"/>
      <c r="P326" s="216"/>
      <c r="Q326" s="216"/>
      <c r="R326" s="216"/>
      <c r="S326" s="216"/>
      <c r="T326" s="217"/>
      <c r="AT326" s="218" t="s">
        <v>146</v>
      </c>
      <c r="AU326" s="218" t="s">
        <v>84</v>
      </c>
      <c r="AV326" s="11" t="s">
        <v>82</v>
      </c>
      <c r="AW326" s="11" t="s">
        <v>37</v>
      </c>
      <c r="AX326" s="11" t="s">
        <v>74</v>
      </c>
      <c r="AY326" s="218" t="s">
        <v>135</v>
      </c>
    </row>
    <row r="327" spans="2:51" s="12" customFormat="1" ht="13.5">
      <c r="B327" s="219"/>
      <c r="C327" s="220"/>
      <c r="D327" s="205" t="s">
        <v>146</v>
      </c>
      <c r="E327" s="231" t="s">
        <v>30</v>
      </c>
      <c r="F327" s="232" t="s">
        <v>454</v>
      </c>
      <c r="G327" s="220"/>
      <c r="H327" s="233">
        <v>1035</v>
      </c>
      <c r="I327" s="225"/>
      <c r="J327" s="220"/>
      <c r="K327" s="220"/>
      <c r="L327" s="226"/>
      <c r="M327" s="227"/>
      <c r="N327" s="228"/>
      <c r="O327" s="228"/>
      <c r="P327" s="228"/>
      <c r="Q327" s="228"/>
      <c r="R327" s="228"/>
      <c r="S327" s="228"/>
      <c r="T327" s="229"/>
      <c r="AT327" s="230" t="s">
        <v>146</v>
      </c>
      <c r="AU327" s="230" t="s">
        <v>84</v>
      </c>
      <c r="AV327" s="12" t="s">
        <v>84</v>
      </c>
      <c r="AW327" s="12" t="s">
        <v>37</v>
      </c>
      <c r="AX327" s="12" t="s">
        <v>74</v>
      </c>
      <c r="AY327" s="230" t="s">
        <v>135</v>
      </c>
    </row>
    <row r="328" spans="2:51" s="11" customFormat="1" ht="13.5">
      <c r="B328" s="208"/>
      <c r="C328" s="209"/>
      <c r="D328" s="205" t="s">
        <v>146</v>
      </c>
      <c r="E328" s="210" t="s">
        <v>30</v>
      </c>
      <c r="F328" s="211" t="s">
        <v>468</v>
      </c>
      <c r="G328" s="209"/>
      <c r="H328" s="212" t="s">
        <v>30</v>
      </c>
      <c r="I328" s="213"/>
      <c r="J328" s="209"/>
      <c r="K328" s="209"/>
      <c r="L328" s="214"/>
      <c r="M328" s="215"/>
      <c r="N328" s="216"/>
      <c r="O328" s="216"/>
      <c r="P328" s="216"/>
      <c r="Q328" s="216"/>
      <c r="R328" s="216"/>
      <c r="S328" s="216"/>
      <c r="T328" s="217"/>
      <c r="AT328" s="218" t="s">
        <v>146</v>
      </c>
      <c r="AU328" s="218" t="s">
        <v>84</v>
      </c>
      <c r="AV328" s="11" t="s">
        <v>82</v>
      </c>
      <c r="AW328" s="11" t="s">
        <v>37</v>
      </c>
      <c r="AX328" s="11" t="s">
        <v>74</v>
      </c>
      <c r="AY328" s="218" t="s">
        <v>135</v>
      </c>
    </row>
    <row r="329" spans="2:51" s="12" customFormat="1" ht="13.5">
      <c r="B329" s="219"/>
      <c r="C329" s="220"/>
      <c r="D329" s="205" t="s">
        <v>146</v>
      </c>
      <c r="E329" s="231" t="s">
        <v>30</v>
      </c>
      <c r="F329" s="232" t="s">
        <v>469</v>
      </c>
      <c r="G329" s="220"/>
      <c r="H329" s="233">
        <v>141</v>
      </c>
      <c r="I329" s="225"/>
      <c r="J329" s="220"/>
      <c r="K329" s="220"/>
      <c r="L329" s="226"/>
      <c r="M329" s="227"/>
      <c r="N329" s="228"/>
      <c r="O329" s="228"/>
      <c r="P329" s="228"/>
      <c r="Q329" s="228"/>
      <c r="R329" s="228"/>
      <c r="S329" s="228"/>
      <c r="T329" s="229"/>
      <c r="AT329" s="230" t="s">
        <v>146</v>
      </c>
      <c r="AU329" s="230" t="s">
        <v>84</v>
      </c>
      <c r="AV329" s="12" t="s">
        <v>84</v>
      </c>
      <c r="AW329" s="12" t="s">
        <v>37</v>
      </c>
      <c r="AX329" s="12" t="s">
        <v>74</v>
      </c>
      <c r="AY329" s="230" t="s">
        <v>135</v>
      </c>
    </row>
    <row r="330" spans="2:51" s="13" customFormat="1" ht="13.5">
      <c r="B330" s="234"/>
      <c r="C330" s="235"/>
      <c r="D330" s="205" t="s">
        <v>146</v>
      </c>
      <c r="E330" s="267" t="s">
        <v>30</v>
      </c>
      <c r="F330" s="268" t="s">
        <v>194</v>
      </c>
      <c r="G330" s="235"/>
      <c r="H330" s="269">
        <v>1176</v>
      </c>
      <c r="I330" s="239"/>
      <c r="J330" s="235"/>
      <c r="K330" s="235"/>
      <c r="L330" s="240"/>
      <c r="M330" s="241"/>
      <c r="N330" s="242"/>
      <c r="O330" s="242"/>
      <c r="P330" s="242"/>
      <c r="Q330" s="242"/>
      <c r="R330" s="242"/>
      <c r="S330" s="242"/>
      <c r="T330" s="243"/>
      <c r="AT330" s="244" t="s">
        <v>146</v>
      </c>
      <c r="AU330" s="244" t="s">
        <v>84</v>
      </c>
      <c r="AV330" s="13" t="s">
        <v>142</v>
      </c>
      <c r="AW330" s="13" t="s">
        <v>37</v>
      </c>
      <c r="AX330" s="13" t="s">
        <v>82</v>
      </c>
      <c r="AY330" s="244" t="s">
        <v>135</v>
      </c>
    </row>
    <row r="331" spans="2:63" s="10" customFormat="1" ht="29.85" customHeight="1">
      <c r="B331" s="176"/>
      <c r="C331" s="177"/>
      <c r="D331" s="190" t="s">
        <v>73</v>
      </c>
      <c r="E331" s="191" t="s">
        <v>470</v>
      </c>
      <c r="F331" s="191" t="s">
        <v>471</v>
      </c>
      <c r="G331" s="177"/>
      <c r="H331" s="177"/>
      <c r="I331" s="180"/>
      <c r="J331" s="192">
        <f>BK331</f>
        <v>0</v>
      </c>
      <c r="K331" s="177"/>
      <c r="L331" s="182"/>
      <c r="M331" s="183"/>
      <c r="N331" s="184"/>
      <c r="O331" s="184"/>
      <c r="P331" s="185">
        <f>SUM(P332:P345)</f>
        <v>0</v>
      </c>
      <c r="Q331" s="184"/>
      <c r="R331" s="185">
        <f>SUM(R332:R345)</f>
        <v>3.0492</v>
      </c>
      <c r="S331" s="184"/>
      <c r="T331" s="186">
        <f>SUM(T332:T345)</f>
        <v>0</v>
      </c>
      <c r="AR331" s="187" t="s">
        <v>82</v>
      </c>
      <c r="AT331" s="188" t="s">
        <v>73</v>
      </c>
      <c r="AU331" s="188" t="s">
        <v>82</v>
      </c>
      <c r="AY331" s="187" t="s">
        <v>135</v>
      </c>
      <c r="BK331" s="189">
        <f>SUM(BK332:BK345)</f>
        <v>0</v>
      </c>
    </row>
    <row r="332" spans="2:65" s="1" customFormat="1" ht="57" customHeight="1">
      <c r="B332" s="41"/>
      <c r="C332" s="193" t="s">
        <v>472</v>
      </c>
      <c r="D332" s="193" t="s">
        <v>137</v>
      </c>
      <c r="E332" s="194" t="s">
        <v>473</v>
      </c>
      <c r="F332" s="195" t="s">
        <v>474</v>
      </c>
      <c r="G332" s="196" t="s">
        <v>188</v>
      </c>
      <c r="H332" s="197">
        <v>10</v>
      </c>
      <c r="I332" s="198"/>
      <c r="J332" s="199">
        <f>ROUND(I332*H332,2)</f>
        <v>0</v>
      </c>
      <c r="K332" s="195" t="s">
        <v>141</v>
      </c>
      <c r="L332" s="61"/>
      <c r="M332" s="200" t="s">
        <v>30</v>
      </c>
      <c r="N332" s="201" t="s">
        <v>45</v>
      </c>
      <c r="O332" s="42"/>
      <c r="P332" s="202">
        <f>O332*H332</f>
        <v>0</v>
      </c>
      <c r="Q332" s="202">
        <v>0.10362</v>
      </c>
      <c r="R332" s="202">
        <f>Q332*H332</f>
        <v>1.0362</v>
      </c>
      <c r="S332" s="202">
        <v>0</v>
      </c>
      <c r="T332" s="203">
        <f>S332*H332</f>
        <v>0</v>
      </c>
      <c r="AR332" s="24" t="s">
        <v>142</v>
      </c>
      <c r="AT332" s="24" t="s">
        <v>137</v>
      </c>
      <c r="AU332" s="24" t="s">
        <v>84</v>
      </c>
      <c r="AY332" s="24" t="s">
        <v>135</v>
      </c>
      <c r="BE332" s="204">
        <f>IF(N332="základní",J332,0)</f>
        <v>0</v>
      </c>
      <c r="BF332" s="204">
        <f>IF(N332="snížená",J332,0)</f>
        <v>0</v>
      </c>
      <c r="BG332" s="204">
        <f>IF(N332="zákl. přenesená",J332,0)</f>
        <v>0</v>
      </c>
      <c r="BH332" s="204">
        <f>IF(N332="sníž. přenesená",J332,0)</f>
        <v>0</v>
      </c>
      <c r="BI332" s="204">
        <f>IF(N332="nulová",J332,0)</f>
        <v>0</v>
      </c>
      <c r="BJ332" s="24" t="s">
        <v>82</v>
      </c>
      <c r="BK332" s="204">
        <f>ROUND(I332*H332,2)</f>
        <v>0</v>
      </c>
      <c r="BL332" s="24" t="s">
        <v>142</v>
      </c>
      <c r="BM332" s="24" t="s">
        <v>475</v>
      </c>
    </row>
    <row r="333" spans="2:47" s="1" customFormat="1" ht="121.5">
      <c r="B333" s="41"/>
      <c r="C333" s="63"/>
      <c r="D333" s="205" t="s">
        <v>144</v>
      </c>
      <c r="E333" s="63"/>
      <c r="F333" s="206" t="s">
        <v>476</v>
      </c>
      <c r="G333" s="63"/>
      <c r="H333" s="63"/>
      <c r="I333" s="163"/>
      <c r="J333" s="63"/>
      <c r="K333" s="63"/>
      <c r="L333" s="61"/>
      <c r="M333" s="207"/>
      <c r="N333" s="42"/>
      <c r="O333" s="42"/>
      <c r="P333" s="42"/>
      <c r="Q333" s="42"/>
      <c r="R333" s="42"/>
      <c r="S333" s="42"/>
      <c r="T333" s="78"/>
      <c r="AT333" s="24" t="s">
        <v>144</v>
      </c>
      <c r="AU333" s="24" t="s">
        <v>84</v>
      </c>
    </row>
    <row r="334" spans="2:51" s="11" customFormat="1" ht="13.5">
      <c r="B334" s="208"/>
      <c r="C334" s="209"/>
      <c r="D334" s="205" t="s">
        <v>146</v>
      </c>
      <c r="E334" s="210" t="s">
        <v>30</v>
      </c>
      <c r="F334" s="211" t="s">
        <v>477</v>
      </c>
      <c r="G334" s="209"/>
      <c r="H334" s="212" t="s">
        <v>30</v>
      </c>
      <c r="I334" s="213"/>
      <c r="J334" s="209"/>
      <c r="K334" s="209"/>
      <c r="L334" s="214"/>
      <c r="M334" s="215"/>
      <c r="N334" s="216"/>
      <c r="O334" s="216"/>
      <c r="P334" s="216"/>
      <c r="Q334" s="216"/>
      <c r="R334" s="216"/>
      <c r="S334" s="216"/>
      <c r="T334" s="217"/>
      <c r="AT334" s="218" t="s">
        <v>146</v>
      </c>
      <c r="AU334" s="218" t="s">
        <v>84</v>
      </c>
      <c r="AV334" s="11" t="s">
        <v>82</v>
      </c>
      <c r="AW334" s="11" t="s">
        <v>37</v>
      </c>
      <c r="AX334" s="11" t="s">
        <v>74</v>
      </c>
      <c r="AY334" s="218" t="s">
        <v>135</v>
      </c>
    </row>
    <row r="335" spans="2:51" s="12" customFormat="1" ht="13.5">
      <c r="B335" s="219"/>
      <c r="C335" s="220"/>
      <c r="D335" s="221" t="s">
        <v>146</v>
      </c>
      <c r="E335" s="222" t="s">
        <v>30</v>
      </c>
      <c r="F335" s="223" t="s">
        <v>314</v>
      </c>
      <c r="G335" s="220"/>
      <c r="H335" s="224">
        <v>10</v>
      </c>
      <c r="I335" s="225"/>
      <c r="J335" s="220"/>
      <c r="K335" s="220"/>
      <c r="L335" s="226"/>
      <c r="M335" s="227"/>
      <c r="N335" s="228"/>
      <c r="O335" s="228"/>
      <c r="P335" s="228"/>
      <c r="Q335" s="228"/>
      <c r="R335" s="228"/>
      <c r="S335" s="228"/>
      <c r="T335" s="229"/>
      <c r="AT335" s="230" t="s">
        <v>146</v>
      </c>
      <c r="AU335" s="230" t="s">
        <v>84</v>
      </c>
      <c r="AV335" s="12" t="s">
        <v>84</v>
      </c>
      <c r="AW335" s="12" t="s">
        <v>37</v>
      </c>
      <c r="AX335" s="12" t="s">
        <v>82</v>
      </c>
      <c r="AY335" s="230" t="s">
        <v>135</v>
      </c>
    </row>
    <row r="336" spans="2:65" s="1" customFormat="1" ht="22.5" customHeight="1">
      <c r="B336" s="41"/>
      <c r="C336" s="256" t="s">
        <v>478</v>
      </c>
      <c r="D336" s="256" t="s">
        <v>222</v>
      </c>
      <c r="E336" s="257" t="s">
        <v>479</v>
      </c>
      <c r="F336" s="258" t="s">
        <v>480</v>
      </c>
      <c r="G336" s="259" t="s">
        <v>188</v>
      </c>
      <c r="H336" s="260">
        <v>11</v>
      </c>
      <c r="I336" s="261"/>
      <c r="J336" s="262">
        <f>ROUND(I336*H336,2)</f>
        <v>0</v>
      </c>
      <c r="K336" s="258" t="s">
        <v>141</v>
      </c>
      <c r="L336" s="263"/>
      <c r="M336" s="264" t="s">
        <v>30</v>
      </c>
      <c r="N336" s="265" t="s">
        <v>45</v>
      </c>
      <c r="O336" s="42"/>
      <c r="P336" s="202">
        <f>O336*H336</f>
        <v>0</v>
      </c>
      <c r="Q336" s="202">
        <v>0.183</v>
      </c>
      <c r="R336" s="202">
        <f>Q336*H336</f>
        <v>2.013</v>
      </c>
      <c r="S336" s="202">
        <v>0</v>
      </c>
      <c r="T336" s="203">
        <f>S336*H336</f>
        <v>0</v>
      </c>
      <c r="AR336" s="24" t="s">
        <v>185</v>
      </c>
      <c r="AT336" s="24" t="s">
        <v>222</v>
      </c>
      <c r="AU336" s="24" t="s">
        <v>84</v>
      </c>
      <c r="AY336" s="24" t="s">
        <v>135</v>
      </c>
      <c r="BE336" s="204">
        <f>IF(N336="základní",J336,0)</f>
        <v>0</v>
      </c>
      <c r="BF336" s="204">
        <f>IF(N336="snížená",J336,0)</f>
        <v>0</v>
      </c>
      <c r="BG336" s="204">
        <f>IF(N336="zákl. přenesená",J336,0)</f>
        <v>0</v>
      </c>
      <c r="BH336" s="204">
        <f>IF(N336="sníž. přenesená",J336,0)</f>
        <v>0</v>
      </c>
      <c r="BI336" s="204">
        <f>IF(N336="nulová",J336,0)</f>
        <v>0</v>
      </c>
      <c r="BJ336" s="24" t="s">
        <v>82</v>
      </c>
      <c r="BK336" s="204">
        <f>ROUND(I336*H336,2)</f>
        <v>0</v>
      </c>
      <c r="BL336" s="24" t="s">
        <v>142</v>
      </c>
      <c r="BM336" s="24" t="s">
        <v>481</v>
      </c>
    </row>
    <row r="337" spans="2:51" s="11" customFormat="1" ht="13.5">
      <c r="B337" s="208"/>
      <c r="C337" s="209"/>
      <c r="D337" s="205" t="s">
        <v>146</v>
      </c>
      <c r="E337" s="210" t="s">
        <v>30</v>
      </c>
      <c r="F337" s="211" t="s">
        <v>331</v>
      </c>
      <c r="G337" s="209"/>
      <c r="H337" s="212" t="s">
        <v>30</v>
      </c>
      <c r="I337" s="213"/>
      <c r="J337" s="209"/>
      <c r="K337" s="209"/>
      <c r="L337" s="214"/>
      <c r="M337" s="215"/>
      <c r="N337" s="216"/>
      <c r="O337" s="216"/>
      <c r="P337" s="216"/>
      <c r="Q337" s="216"/>
      <c r="R337" s="216"/>
      <c r="S337" s="216"/>
      <c r="T337" s="217"/>
      <c r="AT337" s="218" t="s">
        <v>146</v>
      </c>
      <c r="AU337" s="218" t="s">
        <v>84</v>
      </c>
      <c r="AV337" s="11" t="s">
        <v>82</v>
      </c>
      <c r="AW337" s="11" t="s">
        <v>37</v>
      </c>
      <c r="AX337" s="11" t="s">
        <v>74</v>
      </c>
      <c r="AY337" s="218" t="s">
        <v>135</v>
      </c>
    </row>
    <row r="338" spans="2:51" s="11" customFormat="1" ht="13.5">
      <c r="B338" s="208"/>
      <c r="C338" s="209"/>
      <c r="D338" s="205" t="s">
        <v>146</v>
      </c>
      <c r="E338" s="210" t="s">
        <v>30</v>
      </c>
      <c r="F338" s="211" t="s">
        <v>482</v>
      </c>
      <c r="G338" s="209"/>
      <c r="H338" s="212" t="s">
        <v>30</v>
      </c>
      <c r="I338" s="213"/>
      <c r="J338" s="209"/>
      <c r="K338" s="209"/>
      <c r="L338" s="214"/>
      <c r="M338" s="215"/>
      <c r="N338" s="216"/>
      <c r="O338" s="216"/>
      <c r="P338" s="216"/>
      <c r="Q338" s="216"/>
      <c r="R338" s="216"/>
      <c r="S338" s="216"/>
      <c r="T338" s="217"/>
      <c r="AT338" s="218" t="s">
        <v>146</v>
      </c>
      <c r="AU338" s="218" t="s">
        <v>84</v>
      </c>
      <c r="AV338" s="11" t="s">
        <v>82</v>
      </c>
      <c r="AW338" s="11" t="s">
        <v>37</v>
      </c>
      <c r="AX338" s="11" t="s">
        <v>74</v>
      </c>
      <c r="AY338" s="218" t="s">
        <v>135</v>
      </c>
    </row>
    <row r="339" spans="2:51" s="12" customFormat="1" ht="13.5">
      <c r="B339" s="219"/>
      <c r="C339" s="220"/>
      <c r="D339" s="221" t="s">
        <v>146</v>
      </c>
      <c r="E339" s="222" t="s">
        <v>30</v>
      </c>
      <c r="F339" s="223" t="s">
        <v>483</v>
      </c>
      <c r="G339" s="220"/>
      <c r="H339" s="224">
        <v>11</v>
      </c>
      <c r="I339" s="225"/>
      <c r="J339" s="220"/>
      <c r="K339" s="220"/>
      <c r="L339" s="226"/>
      <c r="M339" s="227"/>
      <c r="N339" s="228"/>
      <c r="O339" s="228"/>
      <c r="P339" s="228"/>
      <c r="Q339" s="228"/>
      <c r="R339" s="228"/>
      <c r="S339" s="228"/>
      <c r="T339" s="229"/>
      <c r="AT339" s="230" t="s">
        <v>146</v>
      </c>
      <c r="AU339" s="230" t="s">
        <v>84</v>
      </c>
      <c r="AV339" s="12" t="s">
        <v>84</v>
      </c>
      <c r="AW339" s="12" t="s">
        <v>37</v>
      </c>
      <c r="AX339" s="12" t="s">
        <v>82</v>
      </c>
      <c r="AY339" s="230" t="s">
        <v>135</v>
      </c>
    </row>
    <row r="340" spans="2:65" s="1" customFormat="1" ht="22.5" customHeight="1">
      <c r="B340" s="41"/>
      <c r="C340" s="193" t="s">
        <v>484</v>
      </c>
      <c r="D340" s="193" t="s">
        <v>137</v>
      </c>
      <c r="E340" s="194" t="s">
        <v>485</v>
      </c>
      <c r="F340" s="195" t="s">
        <v>486</v>
      </c>
      <c r="G340" s="196" t="s">
        <v>188</v>
      </c>
      <c r="H340" s="197">
        <v>17</v>
      </c>
      <c r="I340" s="198"/>
      <c r="J340" s="199">
        <f>ROUND(I340*H340,2)</f>
        <v>0</v>
      </c>
      <c r="K340" s="195" t="s">
        <v>141</v>
      </c>
      <c r="L340" s="61"/>
      <c r="M340" s="200" t="s">
        <v>30</v>
      </c>
      <c r="N340" s="201" t="s">
        <v>45</v>
      </c>
      <c r="O340" s="42"/>
      <c r="P340" s="202">
        <f>O340*H340</f>
        <v>0</v>
      </c>
      <c r="Q340" s="202">
        <v>0</v>
      </c>
      <c r="R340" s="202">
        <f>Q340*H340</f>
        <v>0</v>
      </c>
      <c r="S340" s="202">
        <v>0</v>
      </c>
      <c r="T340" s="203">
        <f>S340*H340</f>
        <v>0</v>
      </c>
      <c r="AR340" s="24" t="s">
        <v>142</v>
      </c>
      <c r="AT340" s="24" t="s">
        <v>137</v>
      </c>
      <c r="AU340" s="24" t="s">
        <v>84</v>
      </c>
      <c r="AY340" s="24" t="s">
        <v>135</v>
      </c>
      <c r="BE340" s="204">
        <f>IF(N340="základní",J340,0)</f>
        <v>0</v>
      </c>
      <c r="BF340" s="204">
        <f>IF(N340="snížená",J340,0)</f>
        <v>0</v>
      </c>
      <c r="BG340" s="204">
        <f>IF(N340="zákl. přenesená",J340,0)</f>
        <v>0</v>
      </c>
      <c r="BH340" s="204">
        <f>IF(N340="sníž. přenesená",J340,0)</f>
        <v>0</v>
      </c>
      <c r="BI340" s="204">
        <f>IF(N340="nulová",J340,0)</f>
        <v>0</v>
      </c>
      <c r="BJ340" s="24" t="s">
        <v>82</v>
      </c>
      <c r="BK340" s="204">
        <f>ROUND(I340*H340,2)</f>
        <v>0</v>
      </c>
      <c r="BL340" s="24" t="s">
        <v>142</v>
      </c>
      <c r="BM340" s="24" t="s">
        <v>487</v>
      </c>
    </row>
    <row r="341" spans="2:51" s="11" customFormat="1" ht="13.5">
      <c r="B341" s="208"/>
      <c r="C341" s="209"/>
      <c r="D341" s="205" t="s">
        <v>146</v>
      </c>
      <c r="E341" s="210" t="s">
        <v>30</v>
      </c>
      <c r="F341" s="211" t="s">
        <v>488</v>
      </c>
      <c r="G341" s="209"/>
      <c r="H341" s="212" t="s">
        <v>30</v>
      </c>
      <c r="I341" s="213"/>
      <c r="J341" s="209"/>
      <c r="K341" s="209"/>
      <c r="L341" s="214"/>
      <c r="M341" s="215"/>
      <c r="N341" s="216"/>
      <c r="O341" s="216"/>
      <c r="P341" s="216"/>
      <c r="Q341" s="216"/>
      <c r="R341" s="216"/>
      <c r="S341" s="216"/>
      <c r="T341" s="217"/>
      <c r="AT341" s="218" t="s">
        <v>146</v>
      </c>
      <c r="AU341" s="218" t="s">
        <v>84</v>
      </c>
      <c r="AV341" s="11" t="s">
        <v>82</v>
      </c>
      <c r="AW341" s="11" t="s">
        <v>37</v>
      </c>
      <c r="AX341" s="11" t="s">
        <v>74</v>
      </c>
      <c r="AY341" s="218" t="s">
        <v>135</v>
      </c>
    </row>
    <row r="342" spans="2:51" s="12" customFormat="1" ht="13.5">
      <c r="B342" s="219"/>
      <c r="C342" s="220"/>
      <c r="D342" s="205" t="s">
        <v>146</v>
      </c>
      <c r="E342" s="231" t="s">
        <v>30</v>
      </c>
      <c r="F342" s="232" t="s">
        <v>314</v>
      </c>
      <c r="G342" s="220"/>
      <c r="H342" s="233">
        <v>10</v>
      </c>
      <c r="I342" s="225"/>
      <c r="J342" s="220"/>
      <c r="K342" s="220"/>
      <c r="L342" s="226"/>
      <c r="M342" s="227"/>
      <c r="N342" s="228"/>
      <c r="O342" s="228"/>
      <c r="P342" s="228"/>
      <c r="Q342" s="228"/>
      <c r="R342" s="228"/>
      <c r="S342" s="228"/>
      <c r="T342" s="229"/>
      <c r="AT342" s="230" t="s">
        <v>146</v>
      </c>
      <c r="AU342" s="230" t="s">
        <v>84</v>
      </c>
      <c r="AV342" s="12" t="s">
        <v>84</v>
      </c>
      <c r="AW342" s="12" t="s">
        <v>37</v>
      </c>
      <c r="AX342" s="12" t="s">
        <v>74</v>
      </c>
      <c r="AY342" s="230" t="s">
        <v>135</v>
      </c>
    </row>
    <row r="343" spans="2:51" s="11" customFormat="1" ht="13.5">
      <c r="B343" s="208"/>
      <c r="C343" s="209"/>
      <c r="D343" s="205" t="s">
        <v>146</v>
      </c>
      <c r="E343" s="210" t="s">
        <v>30</v>
      </c>
      <c r="F343" s="211" t="s">
        <v>489</v>
      </c>
      <c r="G343" s="209"/>
      <c r="H343" s="212" t="s">
        <v>30</v>
      </c>
      <c r="I343" s="213"/>
      <c r="J343" s="209"/>
      <c r="K343" s="209"/>
      <c r="L343" s="214"/>
      <c r="M343" s="215"/>
      <c r="N343" s="216"/>
      <c r="O343" s="216"/>
      <c r="P343" s="216"/>
      <c r="Q343" s="216"/>
      <c r="R343" s="216"/>
      <c r="S343" s="216"/>
      <c r="T343" s="217"/>
      <c r="AT343" s="218" t="s">
        <v>146</v>
      </c>
      <c r="AU343" s="218" t="s">
        <v>84</v>
      </c>
      <c r="AV343" s="11" t="s">
        <v>82</v>
      </c>
      <c r="AW343" s="11" t="s">
        <v>37</v>
      </c>
      <c r="AX343" s="11" t="s">
        <v>74</v>
      </c>
      <c r="AY343" s="218" t="s">
        <v>135</v>
      </c>
    </row>
    <row r="344" spans="2:51" s="12" customFormat="1" ht="13.5">
      <c r="B344" s="219"/>
      <c r="C344" s="220"/>
      <c r="D344" s="205" t="s">
        <v>146</v>
      </c>
      <c r="E344" s="231" t="s">
        <v>30</v>
      </c>
      <c r="F344" s="232" t="s">
        <v>490</v>
      </c>
      <c r="G344" s="220"/>
      <c r="H344" s="233">
        <v>7</v>
      </c>
      <c r="I344" s="225"/>
      <c r="J344" s="220"/>
      <c r="K344" s="220"/>
      <c r="L344" s="226"/>
      <c r="M344" s="227"/>
      <c r="N344" s="228"/>
      <c r="O344" s="228"/>
      <c r="P344" s="228"/>
      <c r="Q344" s="228"/>
      <c r="R344" s="228"/>
      <c r="S344" s="228"/>
      <c r="T344" s="229"/>
      <c r="AT344" s="230" t="s">
        <v>146</v>
      </c>
      <c r="AU344" s="230" t="s">
        <v>84</v>
      </c>
      <c r="AV344" s="12" t="s">
        <v>84</v>
      </c>
      <c r="AW344" s="12" t="s">
        <v>37</v>
      </c>
      <c r="AX344" s="12" t="s">
        <v>74</v>
      </c>
      <c r="AY344" s="230" t="s">
        <v>135</v>
      </c>
    </row>
    <row r="345" spans="2:51" s="13" customFormat="1" ht="13.5">
      <c r="B345" s="234"/>
      <c r="C345" s="235"/>
      <c r="D345" s="205" t="s">
        <v>146</v>
      </c>
      <c r="E345" s="267" t="s">
        <v>30</v>
      </c>
      <c r="F345" s="268" t="s">
        <v>194</v>
      </c>
      <c r="G345" s="235"/>
      <c r="H345" s="269">
        <v>17</v>
      </c>
      <c r="I345" s="239"/>
      <c r="J345" s="235"/>
      <c r="K345" s="235"/>
      <c r="L345" s="240"/>
      <c r="M345" s="241"/>
      <c r="N345" s="242"/>
      <c r="O345" s="242"/>
      <c r="P345" s="242"/>
      <c r="Q345" s="242"/>
      <c r="R345" s="242"/>
      <c r="S345" s="242"/>
      <c r="T345" s="243"/>
      <c r="AT345" s="244" t="s">
        <v>146</v>
      </c>
      <c r="AU345" s="244" t="s">
        <v>84</v>
      </c>
      <c r="AV345" s="13" t="s">
        <v>142</v>
      </c>
      <c r="AW345" s="13" t="s">
        <v>37</v>
      </c>
      <c r="AX345" s="13" t="s">
        <v>82</v>
      </c>
      <c r="AY345" s="244" t="s">
        <v>135</v>
      </c>
    </row>
    <row r="346" spans="2:63" s="10" customFormat="1" ht="29.85" customHeight="1">
      <c r="B346" s="176"/>
      <c r="C346" s="177"/>
      <c r="D346" s="190" t="s">
        <v>73</v>
      </c>
      <c r="E346" s="191" t="s">
        <v>491</v>
      </c>
      <c r="F346" s="191" t="s">
        <v>492</v>
      </c>
      <c r="G346" s="177"/>
      <c r="H346" s="177"/>
      <c r="I346" s="180"/>
      <c r="J346" s="192">
        <f>BK346</f>
        <v>0</v>
      </c>
      <c r="K346" s="177"/>
      <c r="L346" s="182"/>
      <c r="M346" s="183"/>
      <c r="N346" s="184"/>
      <c r="O346" s="184"/>
      <c r="P346" s="185">
        <f>SUM(P347:P361)</f>
        <v>0</v>
      </c>
      <c r="Q346" s="184"/>
      <c r="R346" s="185">
        <f>SUM(R347:R361)</f>
        <v>24.070500000000003</v>
      </c>
      <c r="S346" s="184"/>
      <c r="T346" s="186">
        <f>SUM(T347:T361)</f>
        <v>0</v>
      </c>
      <c r="AR346" s="187" t="s">
        <v>82</v>
      </c>
      <c r="AT346" s="188" t="s">
        <v>73</v>
      </c>
      <c r="AU346" s="188" t="s">
        <v>82</v>
      </c>
      <c r="AY346" s="187" t="s">
        <v>135</v>
      </c>
      <c r="BK346" s="189">
        <f>SUM(BK347:BK361)</f>
        <v>0</v>
      </c>
    </row>
    <row r="347" spans="2:65" s="1" customFormat="1" ht="57" customHeight="1">
      <c r="B347" s="41"/>
      <c r="C347" s="193" t="s">
        <v>493</v>
      </c>
      <c r="D347" s="193" t="s">
        <v>137</v>
      </c>
      <c r="E347" s="194" t="s">
        <v>494</v>
      </c>
      <c r="F347" s="195" t="s">
        <v>495</v>
      </c>
      <c r="G347" s="196" t="s">
        <v>188</v>
      </c>
      <c r="H347" s="197">
        <v>110</v>
      </c>
      <c r="I347" s="198"/>
      <c r="J347" s="199">
        <f>ROUND(I347*H347,2)</f>
        <v>0</v>
      </c>
      <c r="K347" s="195" t="s">
        <v>141</v>
      </c>
      <c r="L347" s="61"/>
      <c r="M347" s="200" t="s">
        <v>30</v>
      </c>
      <c r="N347" s="201" t="s">
        <v>45</v>
      </c>
      <c r="O347" s="42"/>
      <c r="P347" s="202">
        <f>O347*H347</f>
        <v>0</v>
      </c>
      <c r="Q347" s="202">
        <v>0.08425</v>
      </c>
      <c r="R347" s="202">
        <f>Q347*H347</f>
        <v>9.2675</v>
      </c>
      <c r="S347" s="202">
        <v>0</v>
      </c>
      <c r="T347" s="203">
        <f>S347*H347</f>
        <v>0</v>
      </c>
      <c r="AR347" s="24" t="s">
        <v>142</v>
      </c>
      <c r="AT347" s="24" t="s">
        <v>137</v>
      </c>
      <c r="AU347" s="24" t="s">
        <v>84</v>
      </c>
      <c r="AY347" s="24" t="s">
        <v>135</v>
      </c>
      <c r="BE347" s="204">
        <f>IF(N347="základní",J347,0)</f>
        <v>0</v>
      </c>
      <c r="BF347" s="204">
        <f>IF(N347="snížená",J347,0)</f>
        <v>0</v>
      </c>
      <c r="BG347" s="204">
        <f>IF(N347="zákl. přenesená",J347,0)</f>
        <v>0</v>
      </c>
      <c r="BH347" s="204">
        <f>IF(N347="sníž. přenesená",J347,0)</f>
        <v>0</v>
      </c>
      <c r="BI347" s="204">
        <f>IF(N347="nulová",J347,0)</f>
        <v>0</v>
      </c>
      <c r="BJ347" s="24" t="s">
        <v>82</v>
      </c>
      <c r="BK347" s="204">
        <f>ROUND(I347*H347,2)</f>
        <v>0</v>
      </c>
      <c r="BL347" s="24" t="s">
        <v>142</v>
      </c>
      <c r="BM347" s="24" t="s">
        <v>496</v>
      </c>
    </row>
    <row r="348" spans="2:47" s="1" customFormat="1" ht="121.5">
      <c r="B348" s="41"/>
      <c r="C348" s="63"/>
      <c r="D348" s="205" t="s">
        <v>144</v>
      </c>
      <c r="E348" s="63"/>
      <c r="F348" s="206" t="s">
        <v>497</v>
      </c>
      <c r="G348" s="63"/>
      <c r="H348" s="63"/>
      <c r="I348" s="163"/>
      <c r="J348" s="63"/>
      <c r="K348" s="63"/>
      <c r="L348" s="61"/>
      <c r="M348" s="207"/>
      <c r="N348" s="42"/>
      <c r="O348" s="42"/>
      <c r="P348" s="42"/>
      <c r="Q348" s="42"/>
      <c r="R348" s="42"/>
      <c r="S348" s="42"/>
      <c r="T348" s="78"/>
      <c r="AT348" s="24" t="s">
        <v>144</v>
      </c>
      <c r="AU348" s="24" t="s">
        <v>84</v>
      </c>
    </row>
    <row r="349" spans="2:51" s="11" customFormat="1" ht="13.5">
      <c r="B349" s="208"/>
      <c r="C349" s="209"/>
      <c r="D349" s="205" t="s">
        <v>146</v>
      </c>
      <c r="E349" s="210" t="s">
        <v>30</v>
      </c>
      <c r="F349" s="211" t="s">
        <v>498</v>
      </c>
      <c r="G349" s="209"/>
      <c r="H349" s="212" t="s">
        <v>30</v>
      </c>
      <c r="I349" s="213"/>
      <c r="J349" s="209"/>
      <c r="K349" s="209"/>
      <c r="L349" s="214"/>
      <c r="M349" s="215"/>
      <c r="N349" s="216"/>
      <c r="O349" s="216"/>
      <c r="P349" s="216"/>
      <c r="Q349" s="216"/>
      <c r="R349" s="216"/>
      <c r="S349" s="216"/>
      <c r="T349" s="217"/>
      <c r="AT349" s="218" t="s">
        <v>146</v>
      </c>
      <c r="AU349" s="218" t="s">
        <v>84</v>
      </c>
      <c r="AV349" s="11" t="s">
        <v>82</v>
      </c>
      <c r="AW349" s="11" t="s">
        <v>37</v>
      </c>
      <c r="AX349" s="11" t="s">
        <v>74</v>
      </c>
      <c r="AY349" s="218" t="s">
        <v>135</v>
      </c>
    </row>
    <row r="350" spans="2:51" s="12" customFormat="1" ht="13.5">
      <c r="B350" s="219"/>
      <c r="C350" s="220"/>
      <c r="D350" s="221" t="s">
        <v>146</v>
      </c>
      <c r="E350" s="222" t="s">
        <v>30</v>
      </c>
      <c r="F350" s="223" t="s">
        <v>499</v>
      </c>
      <c r="G350" s="220"/>
      <c r="H350" s="224">
        <v>110</v>
      </c>
      <c r="I350" s="225"/>
      <c r="J350" s="220"/>
      <c r="K350" s="220"/>
      <c r="L350" s="226"/>
      <c r="M350" s="227"/>
      <c r="N350" s="228"/>
      <c r="O350" s="228"/>
      <c r="P350" s="228"/>
      <c r="Q350" s="228"/>
      <c r="R350" s="228"/>
      <c r="S350" s="228"/>
      <c r="T350" s="229"/>
      <c r="AT350" s="230" t="s">
        <v>146</v>
      </c>
      <c r="AU350" s="230" t="s">
        <v>84</v>
      </c>
      <c r="AV350" s="12" t="s">
        <v>84</v>
      </c>
      <c r="AW350" s="12" t="s">
        <v>37</v>
      </c>
      <c r="AX350" s="12" t="s">
        <v>82</v>
      </c>
      <c r="AY350" s="230" t="s">
        <v>135</v>
      </c>
    </row>
    <row r="351" spans="2:65" s="1" customFormat="1" ht="22.5" customHeight="1">
      <c r="B351" s="41"/>
      <c r="C351" s="256" t="s">
        <v>500</v>
      </c>
      <c r="D351" s="256" t="s">
        <v>222</v>
      </c>
      <c r="E351" s="257" t="s">
        <v>501</v>
      </c>
      <c r="F351" s="258" t="s">
        <v>502</v>
      </c>
      <c r="G351" s="259" t="s">
        <v>188</v>
      </c>
      <c r="H351" s="260">
        <v>113</v>
      </c>
      <c r="I351" s="261"/>
      <c r="J351" s="262">
        <f>ROUND(I351*H351,2)</f>
        <v>0</v>
      </c>
      <c r="K351" s="258" t="s">
        <v>30</v>
      </c>
      <c r="L351" s="263"/>
      <c r="M351" s="264" t="s">
        <v>30</v>
      </c>
      <c r="N351" s="265" t="s">
        <v>45</v>
      </c>
      <c r="O351" s="42"/>
      <c r="P351" s="202">
        <f>O351*H351</f>
        <v>0</v>
      </c>
      <c r="Q351" s="202">
        <v>0.131</v>
      </c>
      <c r="R351" s="202">
        <f>Q351*H351</f>
        <v>14.803</v>
      </c>
      <c r="S351" s="202">
        <v>0</v>
      </c>
      <c r="T351" s="203">
        <f>S351*H351</f>
        <v>0</v>
      </c>
      <c r="AR351" s="24" t="s">
        <v>185</v>
      </c>
      <c r="AT351" s="24" t="s">
        <v>222</v>
      </c>
      <c r="AU351" s="24" t="s">
        <v>84</v>
      </c>
      <c r="AY351" s="24" t="s">
        <v>135</v>
      </c>
      <c r="BE351" s="204">
        <f>IF(N351="základní",J351,0)</f>
        <v>0</v>
      </c>
      <c r="BF351" s="204">
        <f>IF(N351="snížená",J351,0)</f>
        <v>0</v>
      </c>
      <c r="BG351" s="204">
        <f>IF(N351="zákl. přenesená",J351,0)</f>
        <v>0</v>
      </c>
      <c r="BH351" s="204">
        <f>IF(N351="sníž. přenesená",J351,0)</f>
        <v>0</v>
      </c>
      <c r="BI351" s="204">
        <f>IF(N351="nulová",J351,0)</f>
        <v>0</v>
      </c>
      <c r="BJ351" s="24" t="s">
        <v>82</v>
      </c>
      <c r="BK351" s="204">
        <f>ROUND(I351*H351,2)</f>
        <v>0</v>
      </c>
      <c r="BL351" s="24" t="s">
        <v>142</v>
      </c>
      <c r="BM351" s="24" t="s">
        <v>503</v>
      </c>
    </row>
    <row r="352" spans="2:51" s="11" customFormat="1" ht="13.5">
      <c r="B352" s="208"/>
      <c r="C352" s="209"/>
      <c r="D352" s="205" t="s">
        <v>146</v>
      </c>
      <c r="E352" s="210" t="s">
        <v>30</v>
      </c>
      <c r="F352" s="211" t="s">
        <v>504</v>
      </c>
      <c r="G352" s="209"/>
      <c r="H352" s="212" t="s">
        <v>30</v>
      </c>
      <c r="I352" s="213"/>
      <c r="J352" s="209"/>
      <c r="K352" s="209"/>
      <c r="L352" s="214"/>
      <c r="M352" s="215"/>
      <c r="N352" s="216"/>
      <c r="O352" s="216"/>
      <c r="P352" s="216"/>
      <c r="Q352" s="216"/>
      <c r="R352" s="216"/>
      <c r="S352" s="216"/>
      <c r="T352" s="217"/>
      <c r="AT352" s="218" t="s">
        <v>146</v>
      </c>
      <c r="AU352" s="218" t="s">
        <v>84</v>
      </c>
      <c r="AV352" s="11" t="s">
        <v>82</v>
      </c>
      <c r="AW352" s="11" t="s">
        <v>37</v>
      </c>
      <c r="AX352" s="11" t="s">
        <v>74</v>
      </c>
      <c r="AY352" s="218" t="s">
        <v>135</v>
      </c>
    </row>
    <row r="353" spans="2:51" s="11" customFormat="1" ht="13.5">
      <c r="B353" s="208"/>
      <c r="C353" s="209"/>
      <c r="D353" s="205" t="s">
        <v>146</v>
      </c>
      <c r="E353" s="210" t="s">
        <v>30</v>
      </c>
      <c r="F353" s="211" t="s">
        <v>505</v>
      </c>
      <c r="G353" s="209"/>
      <c r="H353" s="212" t="s">
        <v>30</v>
      </c>
      <c r="I353" s="213"/>
      <c r="J353" s="209"/>
      <c r="K353" s="209"/>
      <c r="L353" s="214"/>
      <c r="M353" s="215"/>
      <c r="N353" s="216"/>
      <c r="O353" s="216"/>
      <c r="P353" s="216"/>
      <c r="Q353" s="216"/>
      <c r="R353" s="216"/>
      <c r="S353" s="216"/>
      <c r="T353" s="217"/>
      <c r="AT353" s="218" t="s">
        <v>146</v>
      </c>
      <c r="AU353" s="218" t="s">
        <v>84</v>
      </c>
      <c r="AV353" s="11" t="s">
        <v>82</v>
      </c>
      <c r="AW353" s="11" t="s">
        <v>37</v>
      </c>
      <c r="AX353" s="11" t="s">
        <v>74</v>
      </c>
      <c r="AY353" s="218" t="s">
        <v>135</v>
      </c>
    </row>
    <row r="354" spans="2:51" s="11" customFormat="1" ht="13.5">
      <c r="B354" s="208"/>
      <c r="C354" s="209"/>
      <c r="D354" s="205" t="s">
        <v>146</v>
      </c>
      <c r="E354" s="210" t="s">
        <v>30</v>
      </c>
      <c r="F354" s="211" t="s">
        <v>331</v>
      </c>
      <c r="G354" s="209"/>
      <c r="H354" s="212" t="s">
        <v>30</v>
      </c>
      <c r="I354" s="213"/>
      <c r="J354" s="209"/>
      <c r="K354" s="209"/>
      <c r="L354" s="214"/>
      <c r="M354" s="215"/>
      <c r="N354" s="216"/>
      <c r="O354" s="216"/>
      <c r="P354" s="216"/>
      <c r="Q354" s="216"/>
      <c r="R354" s="216"/>
      <c r="S354" s="216"/>
      <c r="T354" s="217"/>
      <c r="AT354" s="218" t="s">
        <v>146</v>
      </c>
      <c r="AU354" s="218" t="s">
        <v>84</v>
      </c>
      <c r="AV354" s="11" t="s">
        <v>82</v>
      </c>
      <c r="AW354" s="11" t="s">
        <v>37</v>
      </c>
      <c r="AX354" s="11" t="s">
        <v>74</v>
      </c>
      <c r="AY354" s="218" t="s">
        <v>135</v>
      </c>
    </row>
    <row r="355" spans="2:51" s="12" customFormat="1" ht="13.5">
      <c r="B355" s="219"/>
      <c r="C355" s="220"/>
      <c r="D355" s="221" t="s">
        <v>146</v>
      </c>
      <c r="E355" s="222" t="s">
        <v>30</v>
      </c>
      <c r="F355" s="223" t="s">
        <v>506</v>
      </c>
      <c r="G355" s="220"/>
      <c r="H355" s="224">
        <v>113</v>
      </c>
      <c r="I355" s="225"/>
      <c r="J355" s="220"/>
      <c r="K355" s="220"/>
      <c r="L355" s="226"/>
      <c r="M355" s="227"/>
      <c r="N355" s="228"/>
      <c r="O355" s="228"/>
      <c r="P355" s="228"/>
      <c r="Q355" s="228"/>
      <c r="R355" s="228"/>
      <c r="S355" s="228"/>
      <c r="T355" s="229"/>
      <c r="AT355" s="230" t="s">
        <v>146</v>
      </c>
      <c r="AU355" s="230" t="s">
        <v>84</v>
      </c>
      <c r="AV355" s="12" t="s">
        <v>84</v>
      </c>
      <c r="AW355" s="12" t="s">
        <v>37</v>
      </c>
      <c r="AX355" s="12" t="s">
        <v>82</v>
      </c>
      <c r="AY355" s="230" t="s">
        <v>135</v>
      </c>
    </row>
    <row r="356" spans="2:65" s="1" customFormat="1" ht="22.5" customHeight="1">
      <c r="B356" s="41"/>
      <c r="C356" s="193" t="s">
        <v>507</v>
      </c>
      <c r="D356" s="193" t="s">
        <v>137</v>
      </c>
      <c r="E356" s="194" t="s">
        <v>464</v>
      </c>
      <c r="F356" s="195" t="s">
        <v>465</v>
      </c>
      <c r="G356" s="196" t="s">
        <v>188</v>
      </c>
      <c r="H356" s="197">
        <v>144</v>
      </c>
      <c r="I356" s="198"/>
      <c r="J356" s="199">
        <f>ROUND(I356*H356,2)</f>
        <v>0</v>
      </c>
      <c r="K356" s="195" t="s">
        <v>30</v>
      </c>
      <c r="L356" s="61"/>
      <c r="M356" s="200" t="s">
        <v>30</v>
      </c>
      <c r="N356" s="201" t="s">
        <v>45</v>
      </c>
      <c r="O356" s="42"/>
      <c r="P356" s="202">
        <f>O356*H356</f>
        <v>0</v>
      </c>
      <c r="Q356" s="202">
        <v>0</v>
      </c>
      <c r="R356" s="202">
        <f>Q356*H356</f>
        <v>0</v>
      </c>
      <c r="S356" s="202">
        <v>0</v>
      </c>
      <c r="T356" s="203">
        <f>S356*H356</f>
        <v>0</v>
      </c>
      <c r="AR356" s="24" t="s">
        <v>142</v>
      </c>
      <c r="AT356" s="24" t="s">
        <v>137</v>
      </c>
      <c r="AU356" s="24" t="s">
        <v>84</v>
      </c>
      <c r="AY356" s="24" t="s">
        <v>135</v>
      </c>
      <c r="BE356" s="204">
        <f>IF(N356="základní",J356,0)</f>
        <v>0</v>
      </c>
      <c r="BF356" s="204">
        <f>IF(N356="snížená",J356,0)</f>
        <v>0</v>
      </c>
      <c r="BG356" s="204">
        <f>IF(N356="zákl. přenesená",J356,0)</f>
        <v>0</v>
      </c>
      <c r="BH356" s="204">
        <f>IF(N356="sníž. přenesená",J356,0)</f>
        <v>0</v>
      </c>
      <c r="BI356" s="204">
        <f>IF(N356="nulová",J356,0)</f>
        <v>0</v>
      </c>
      <c r="BJ356" s="24" t="s">
        <v>82</v>
      </c>
      <c r="BK356" s="204">
        <f>ROUND(I356*H356,2)</f>
        <v>0</v>
      </c>
      <c r="BL356" s="24" t="s">
        <v>142</v>
      </c>
      <c r="BM356" s="24" t="s">
        <v>508</v>
      </c>
    </row>
    <row r="357" spans="2:51" s="11" customFormat="1" ht="13.5">
      <c r="B357" s="208"/>
      <c r="C357" s="209"/>
      <c r="D357" s="205" t="s">
        <v>146</v>
      </c>
      <c r="E357" s="210" t="s">
        <v>30</v>
      </c>
      <c r="F357" s="211" t="s">
        <v>505</v>
      </c>
      <c r="G357" s="209"/>
      <c r="H357" s="212" t="s">
        <v>30</v>
      </c>
      <c r="I357" s="213"/>
      <c r="J357" s="209"/>
      <c r="K357" s="209"/>
      <c r="L357" s="214"/>
      <c r="M357" s="215"/>
      <c r="N357" s="216"/>
      <c r="O357" s="216"/>
      <c r="P357" s="216"/>
      <c r="Q357" s="216"/>
      <c r="R357" s="216"/>
      <c r="S357" s="216"/>
      <c r="T357" s="217"/>
      <c r="AT357" s="218" t="s">
        <v>146</v>
      </c>
      <c r="AU357" s="218" t="s">
        <v>84</v>
      </c>
      <c r="AV357" s="11" t="s">
        <v>82</v>
      </c>
      <c r="AW357" s="11" t="s">
        <v>37</v>
      </c>
      <c r="AX357" s="11" t="s">
        <v>74</v>
      </c>
      <c r="AY357" s="218" t="s">
        <v>135</v>
      </c>
    </row>
    <row r="358" spans="2:51" s="12" customFormat="1" ht="13.5">
      <c r="B358" s="219"/>
      <c r="C358" s="220"/>
      <c r="D358" s="205" t="s">
        <v>146</v>
      </c>
      <c r="E358" s="231" t="s">
        <v>30</v>
      </c>
      <c r="F358" s="232" t="s">
        <v>499</v>
      </c>
      <c r="G358" s="220"/>
      <c r="H358" s="233">
        <v>110</v>
      </c>
      <c r="I358" s="225"/>
      <c r="J358" s="220"/>
      <c r="K358" s="220"/>
      <c r="L358" s="226"/>
      <c r="M358" s="227"/>
      <c r="N358" s="228"/>
      <c r="O358" s="228"/>
      <c r="P358" s="228"/>
      <c r="Q358" s="228"/>
      <c r="R358" s="228"/>
      <c r="S358" s="228"/>
      <c r="T358" s="229"/>
      <c r="AT358" s="230" t="s">
        <v>146</v>
      </c>
      <c r="AU358" s="230" t="s">
        <v>84</v>
      </c>
      <c r="AV358" s="12" t="s">
        <v>84</v>
      </c>
      <c r="AW358" s="12" t="s">
        <v>37</v>
      </c>
      <c r="AX358" s="12" t="s">
        <v>74</v>
      </c>
      <c r="AY358" s="230" t="s">
        <v>135</v>
      </c>
    </row>
    <row r="359" spans="2:51" s="11" customFormat="1" ht="13.5">
      <c r="B359" s="208"/>
      <c r="C359" s="209"/>
      <c r="D359" s="205" t="s">
        <v>146</v>
      </c>
      <c r="E359" s="210" t="s">
        <v>30</v>
      </c>
      <c r="F359" s="211" t="s">
        <v>509</v>
      </c>
      <c r="G359" s="209"/>
      <c r="H359" s="212" t="s">
        <v>30</v>
      </c>
      <c r="I359" s="213"/>
      <c r="J359" s="209"/>
      <c r="K359" s="209"/>
      <c r="L359" s="214"/>
      <c r="M359" s="215"/>
      <c r="N359" s="216"/>
      <c r="O359" s="216"/>
      <c r="P359" s="216"/>
      <c r="Q359" s="216"/>
      <c r="R359" s="216"/>
      <c r="S359" s="216"/>
      <c r="T359" s="217"/>
      <c r="AT359" s="218" t="s">
        <v>146</v>
      </c>
      <c r="AU359" s="218" t="s">
        <v>84</v>
      </c>
      <c r="AV359" s="11" t="s">
        <v>82</v>
      </c>
      <c r="AW359" s="11" t="s">
        <v>37</v>
      </c>
      <c r="AX359" s="11" t="s">
        <v>74</v>
      </c>
      <c r="AY359" s="218" t="s">
        <v>135</v>
      </c>
    </row>
    <row r="360" spans="2:51" s="12" customFormat="1" ht="13.5">
      <c r="B360" s="219"/>
      <c r="C360" s="220"/>
      <c r="D360" s="205" t="s">
        <v>146</v>
      </c>
      <c r="E360" s="231" t="s">
        <v>30</v>
      </c>
      <c r="F360" s="232" t="s">
        <v>510</v>
      </c>
      <c r="G360" s="220"/>
      <c r="H360" s="233">
        <v>34</v>
      </c>
      <c r="I360" s="225"/>
      <c r="J360" s="220"/>
      <c r="K360" s="220"/>
      <c r="L360" s="226"/>
      <c r="M360" s="227"/>
      <c r="N360" s="228"/>
      <c r="O360" s="228"/>
      <c r="P360" s="228"/>
      <c r="Q360" s="228"/>
      <c r="R360" s="228"/>
      <c r="S360" s="228"/>
      <c r="T360" s="229"/>
      <c r="AT360" s="230" t="s">
        <v>146</v>
      </c>
      <c r="AU360" s="230" t="s">
        <v>84</v>
      </c>
      <c r="AV360" s="12" t="s">
        <v>84</v>
      </c>
      <c r="AW360" s="12" t="s">
        <v>37</v>
      </c>
      <c r="AX360" s="12" t="s">
        <v>74</v>
      </c>
      <c r="AY360" s="230" t="s">
        <v>135</v>
      </c>
    </row>
    <row r="361" spans="2:51" s="13" customFormat="1" ht="13.5">
      <c r="B361" s="234"/>
      <c r="C361" s="235"/>
      <c r="D361" s="205" t="s">
        <v>146</v>
      </c>
      <c r="E361" s="267" t="s">
        <v>30</v>
      </c>
      <c r="F361" s="268" t="s">
        <v>194</v>
      </c>
      <c r="G361" s="235"/>
      <c r="H361" s="269">
        <v>144</v>
      </c>
      <c r="I361" s="239"/>
      <c r="J361" s="235"/>
      <c r="K361" s="235"/>
      <c r="L361" s="240"/>
      <c r="M361" s="241"/>
      <c r="N361" s="242"/>
      <c r="O361" s="242"/>
      <c r="P361" s="242"/>
      <c r="Q361" s="242"/>
      <c r="R361" s="242"/>
      <c r="S361" s="242"/>
      <c r="T361" s="243"/>
      <c r="AT361" s="244" t="s">
        <v>146</v>
      </c>
      <c r="AU361" s="244" t="s">
        <v>84</v>
      </c>
      <c r="AV361" s="13" t="s">
        <v>142</v>
      </c>
      <c r="AW361" s="13" t="s">
        <v>37</v>
      </c>
      <c r="AX361" s="13" t="s">
        <v>82</v>
      </c>
      <c r="AY361" s="244" t="s">
        <v>135</v>
      </c>
    </row>
    <row r="362" spans="2:63" s="10" customFormat="1" ht="29.85" customHeight="1">
      <c r="B362" s="176"/>
      <c r="C362" s="177"/>
      <c r="D362" s="190" t="s">
        <v>73</v>
      </c>
      <c r="E362" s="191" t="s">
        <v>185</v>
      </c>
      <c r="F362" s="191" t="s">
        <v>511</v>
      </c>
      <c r="G362" s="177"/>
      <c r="H362" s="177"/>
      <c r="I362" s="180"/>
      <c r="J362" s="192">
        <f>BK362</f>
        <v>0</v>
      </c>
      <c r="K362" s="177"/>
      <c r="L362" s="182"/>
      <c r="M362" s="183"/>
      <c r="N362" s="184"/>
      <c r="O362" s="184"/>
      <c r="P362" s="185">
        <f>SUM(P363:P391)</f>
        <v>0</v>
      </c>
      <c r="Q362" s="184"/>
      <c r="R362" s="185">
        <f>SUM(R363:R391)</f>
        <v>1.7483</v>
      </c>
      <c r="S362" s="184"/>
      <c r="T362" s="186">
        <f>SUM(T363:T391)</f>
        <v>0</v>
      </c>
      <c r="AR362" s="187" t="s">
        <v>82</v>
      </c>
      <c r="AT362" s="188" t="s">
        <v>73</v>
      </c>
      <c r="AU362" s="188" t="s">
        <v>82</v>
      </c>
      <c r="AY362" s="187" t="s">
        <v>135</v>
      </c>
      <c r="BK362" s="189">
        <f>SUM(BK363:BK391)</f>
        <v>0</v>
      </c>
    </row>
    <row r="363" spans="2:65" s="1" customFormat="1" ht="31.5" customHeight="1">
      <c r="B363" s="41"/>
      <c r="C363" s="193" t="s">
        <v>512</v>
      </c>
      <c r="D363" s="193" t="s">
        <v>137</v>
      </c>
      <c r="E363" s="194" t="s">
        <v>513</v>
      </c>
      <c r="F363" s="195" t="s">
        <v>514</v>
      </c>
      <c r="G363" s="196" t="s">
        <v>370</v>
      </c>
      <c r="H363" s="197">
        <v>25.2</v>
      </c>
      <c r="I363" s="198"/>
      <c r="J363" s="199">
        <f>ROUND(I363*H363,2)</f>
        <v>0</v>
      </c>
      <c r="K363" s="195" t="s">
        <v>141</v>
      </c>
      <c r="L363" s="61"/>
      <c r="M363" s="200" t="s">
        <v>30</v>
      </c>
      <c r="N363" s="201" t="s">
        <v>45</v>
      </c>
      <c r="O363" s="42"/>
      <c r="P363" s="202">
        <f>O363*H363</f>
        <v>0</v>
      </c>
      <c r="Q363" s="202">
        <v>0</v>
      </c>
      <c r="R363" s="202">
        <f>Q363*H363</f>
        <v>0</v>
      </c>
      <c r="S363" s="202">
        <v>0</v>
      </c>
      <c r="T363" s="203">
        <f>S363*H363</f>
        <v>0</v>
      </c>
      <c r="AR363" s="24" t="s">
        <v>142</v>
      </c>
      <c r="AT363" s="24" t="s">
        <v>137</v>
      </c>
      <c r="AU363" s="24" t="s">
        <v>84</v>
      </c>
      <c r="AY363" s="24" t="s">
        <v>135</v>
      </c>
      <c r="BE363" s="204">
        <f>IF(N363="základní",J363,0)</f>
        <v>0</v>
      </c>
      <c r="BF363" s="204">
        <f>IF(N363="snížená",J363,0)</f>
        <v>0</v>
      </c>
      <c r="BG363" s="204">
        <f>IF(N363="zákl. přenesená",J363,0)</f>
        <v>0</v>
      </c>
      <c r="BH363" s="204">
        <f>IF(N363="sníž. přenesená",J363,0)</f>
        <v>0</v>
      </c>
      <c r="BI363" s="204">
        <f>IF(N363="nulová",J363,0)</f>
        <v>0</v>
      </c>
      <c r="BJ363" s="24" t="s">
        <v>82</v>
      </c>
      <c r="BK363" s="204">
        <f>ROUND(I363*H363,2)</f>
        <v>0</v>
      </c>
      <c r="BL363" s="24" t="s">
        <v>142</v>
      </c>
      <c r="BM363" s="24" t="s">
        <v>515</v>
      </c>
    </row>
    <row r="364" spans="2:47" s="1" customFormat="1" ht="94.5">
      <c r="B364" s="41"/>
      <c r="C364" s="63"/>
      <c r="D364" s="205" t="s">
        <v>144</v>
      </c>
      <c r="E364" s="63"/>
      <c r="F364" s="206" t="s">
        <v>516</v>
      </c>
      <c r="G364" s="63"/>
      <c r="H364" s="63"/>
      <c r="I364" s="163"/>
      <c r="J364" s="63"/>
      <c r="K364" s="63"/>
      <c r="L364" s="61"/>
      <c r="M364" s="207"/>
      <c r="N364" s="42"/>
      <c r="O364" s="42"/>
      <c r="P364" s="42"/>
      <c r="Q364" s="42"/>
      <c r="R364" s="42"/>
      <c r="S364" s="42"/>
      <c r="T364" s="78"/>
      <c r="AT364" s="24" t="s">
        <v>144</v>
      </c>
      <c r="AU364" s="24" t="s">
        <v>84</v>
      </c>
    </row>
    <row r="365" spans="2:51" s="11" customFormat="1" ht="13.5">
      <c r="B365" s="208"/>
      <c r="C365" s="209"/>
      <c r="D365" s="205" t="s">
        <v>146</v>
      </c>
      <c r="E365" s="210" t="s">
        <v>30</v>
      </c>
      <c r="F365" s="211" t="s">
        <v>517</v>
      </c>
      <c r="G365" s="209"/>
      <c r="H365" s="212" t="s">
        <v>30</v>
      </c>
      <c r="I365" s="213"/>
      <c r="J365" s="209"/>
      <c r="K365" s="209"/>
      <c r="L365" s="214"/>
      <c r="M365" s="215"/>
      <c r="N365" s="216"/>
      <c r="O365" s="216"/>
      <c r="P365" s="216"/>
      <c r="Q365" s="216"/>
      <c r="R365" s="216"/>
      <c r="S365" s="216"/>
      <c r="T365" s="217"/>
      <c r="AT365" s="218" t="s">
        <v>146</v>
      </c>
      <c r="AU365" s="218" t="s">
        <v>84</v>
      </c>
      <c r="AV365" s="11" t="s">
        <v>82</v>
      </c>
      <c r="AW365" s="11" t="s">
        <v>37</v>
      </c>
      <c r="AX365" s="11" t="s">
        <v>74</v>
      </c>
      <c r="AY365" s="218" t="s">
        <v>135</v>
      </c>
    </row>
    <row r="366" spans="2:51" s="12" customFormat="1" ht="13.5">
      <c r="B366" s="219"/>
      <c r="C366" s="220"/>
      <c r="D366" s="221" t="s">
        <v>146</v>
      </c>
      <c r="E366" s="222" t="s">
        <v>30</v>
      </c>
      <c r="F366" s="223" t="s">
        <v>518</v>
      </c>
      <c r="G366" s="220"/>
      <c r="H366" s="224">
        <v>25.2</v>
      </c>
      <c r="I366" s="225"/>
      <c r="J366" s="220"/>
      <c r="K366" s="220"/>
      <c r="L366" s="226"/>
      <c r="M366" s="227"/>
      <c r="N366" s="228"/>
      <c r="O366" s="228"/>
      <c r="P366" s="228"/>
      <c r="Q366" s="228"/>
      <c r="R366" s="228"/>
      <c r="S366" s="228"/>
      <c r="T366" s="229"/>
      <c r="AT366" s="230" t="s">
        <v>146</v>
      </c>
      <c r="AU366" s="230" t="s">
        <v>84</v>
      </c>
      <c r="AV366" s="12" t="s">
        <v>84</v>
      </c>
      <c r="AW366" s="12" t="s">
        <v>37</v>
      </c>
      <c r="AX366" s="12" t="s">
        <v>82</v>
      </c>
      <c r="AY366" s="230" t="s">
        <v>135</v>
      </c>
    </row>
    <row r="367" spans="2:65" s="1" customFormat="1" ht="22.5" customHeight="1">
      <c r="B367" s="41"/>
      <c r="C367" s="256" t="s">
        <v>519</v>
      </c>
      <c r="D367" s="256" t="s">
        <v>222</v>
      </c>
      <c r="E367" s="257" t="s">
        <v>520</v>
      </c>
      <c r="F367" s="258" t="s">
        <v>521</v>
      </c>
      <c r="G367" s="259" t="s">
        <v>370</v>
      </c>
      <c r="H367" s="260">
        <v>26</v>
      </c>
      <c r="I367" s="261"/>
      <c r="J367" s="262">
        <f>ROUND(I367*H367,2)</f>
        <v>0</v>
      </c>
      <c r="K367" s="258" t="s">
        <v>141</v>
      </c>
      <c r="L367" s="263"/>
      <c r="M367" s="264" t="s">
        <v>30</v>
      </c>
      <c r="N367" s="265" t="s">
        <v>45</v>
      </c>
      <c r="O367" s="42"/>
      <c r="P367" s="202">
        <f>O367*H367</f>
        <v>0</v>
      </c>
      <c r="Q367" s="202">
        <v>0.00448</v>
      </c>
      <c r="R367" s="202">
        <f>Q367*H367</f>
        <v>0.11647999999999999</v>
      </c>
      <c r="S367" s="202">
        <v>0</v>
      </c>
      <c r="T367" s="203">
        <f>S367*H367</f>
        <v>0</v>
      </c>
      <c r="AR367" s="24" t="s">
        <v>185</v>
      </c>
      <c r="AT367" s="24" t="s">
        <v>222</v>
      </c>
      <c r="AU367" s="24" t="s">
        <v>84</v>
      </c>
      <c r="AY367" s="24" t="s">
        <v>135</v>
      </c>
      <c r="BE367" s="204">
        <f>IF(N367="základní",J367,0)</f>
        <v>0</v>
      </c>
      <c r="BF367" s="204">
        <f>IF(N367="snížená",J367,0)</f>
        <v>0</v>
      </c>
      <c r="BG367" s="204">
        <f>IF(N367="zákl. přenesená",J367,0)</f>
        <v>0</v>
      </c>
      <c r="BH367" s="204">
        <f>IF(N367="sníž. přenesená",J367,0)</f>
        <v>0</v>
      </c>
      <c r="BI367" s="204">
        <f>IF(N367="nulová",J367,0)</f>
        <v>0</v>
      </c>
      <c r="BJ367" s="24" t="s">
        <v>82</v>
      </c>
      <c r="BK367" s="204">
        <f>ROUND(I367*H367,2)</f>
        <v>0</v>
      </c>
      <c r="BL367" s="24" t="s">
        <v>142</v>
      </c>
      <c r="BM367" s="24" t="s">
        <v>522</v>
      </c>
    </row>
    <row r="368" spans="2:51" s="11" customFormat="1" ht="13.5">
      <c r="B368" s="208"/>
      <c r="C368" s="209"/>
      <c r="D368" s="205" t="s">
        <v>146</v>
      </c>
      <c r="E368" s="210" t="s">
        <v>30</v>
      </c>
      <c r="F368" s="211" t="s">
        <v>523</v>
      </c>
      <c r="G368" s="209"/>
      <c r="H368" s="212" t="s">
        <v>30</v>
      </c>
      <c r="I368" s="213"/>
      <c r="J368" s="209"/>
      <c r="K368" s="209"/>
      <c r="L368" s="214"/>
      <c r="M368" s="215"/>
      <c r="N368" s="216"/>
      <c r="O368" s="216"/>
      <c r="P368" s="216"/>
      <c r="Q368" s="216"/>
      <c r="R368" s="216"/>
      <c r="S368" s="216"/>
      <c r="T368" s="217"/>
      <c r="AT368" s="218" t="s">
        <v>146</v>
      </c>
      <c r="AU368" s="218" t="s">
        <v>84</v>
      </c>
      <c r="AV368" s="11" t="s">
        <v>82</v>
      </c>
      <c r="AW368" s="11" t="s">
        <v>37</v>
      </c>
      <c r="AX368" s="11" t="s">
        <v>74</v>
      </c>
      <c r="AY368" s="218" t="s">
        <v>135</v>
      </c>
    </row>
    <row r="369" spans="2:51" s="11" customFormat="1" ht="13.5">
      <c r="B369" s="208"/>
      <c r="C369" s="209"/>
      <c r="D369" s="205" t="s">
        <v>146</v>
      </c>
      <c r="E369" s="210" t="s">
        <v>30</v>
      </c>
      <c r="F369" s="211" t="s">
        <v>524</v>
      </c>
      <c r="G369" s="209"/>
      <c r="H369" s="212" t="s">
        <v>30</v>
      </c>
      <c r="I369" s="213"/>
      <c r="J369" s="209"/>
      <c r="K369" s="209"/>
      <c r="L369" s="214"/>
      <c r="M369" s="215"/>
      <c r="N369" s="216"/>
      <c r="O369" s="216"/>
      <c r="P369" s="216"/>
      <c r="Q369" s="216"/>
      <c r="R369" s="216"/>
      <c r="S369" s="216"/>
      <c r="T369" s="217"/>
      <c r="AT369" s="218" t="s">
        <v>146</v>
      </c>
      <c r="AU369" s="218" t="s">
        <v>84</v>
      </c>
      <c r="AV369" s="11" t="s">
        <v>82</v>
      </c>
      <c r="AW369" s="11" t="s">
        <v>37</v>
      </c>
      <c r="AX369" s="11" t="s">
        <v>74</v>
      </c>
      <c r="AY369" s="218" t="s">
        <v>135</v>
      </c>
    </row>
    <row r="370" spans="2:51" s="12" customFormat="1" ht="13.5">
      <c r="B370" s="219"/>
      <c r="C370" s="220"/>
      <c r="D370" s="221" t="s">
        <v>146</v>
      </c>
      <c r="E370" s="222" t="s">
        <v>30</v>
      </c>
      <c r="F370" s="223" t="s">
        <v>525</v>
      </c>
      <c r="G370" s="220"/>
      <c r="H370" s="224">
        <v>26</v>
      </c>
      <c r="I370" s="225"/>
      <c r="J370" s="220"/>
      <c r="K370" s="220"/>
      <c r="L370" s="226"/>
      <c r="M370" s="227"/>
      <c r="N370" s="228"/>
      <c r="O370" s="228"/>
      <c r="P370" s="228"/>
      <c r="Q370" s="228"/>
      <c r="R370" s="228"/>
      <c r="S370" s="228"/>
      <c r="T370" s="229"/>
      <c r="AT370" s="230" t="s">
        <v>146</v>
      </c>
      <c r="AU370" s="230" t="s">
        <v>84</v>
      </c>
      <c r="AV370" s="12" t="s">
        <v>84</v>
      </c>
      <c r="AW370" s="12" t="s">
        <v>37</v>
      </c>
      <c r="AX370" s="12" t="s">
        <v>82</v>
      </c>
      <c r="AY370" s="230" t="s">
        <v>135</v>
      </c>
    </row>
    <row r="371" spans="2:65" s="1" customFormat="1" ht="31.5" customHeight="1">
      <c r="B371" s="41"/>
      <c r="C371" s="193" t="s">
        <v>526</v>
      </c>
      <c r="D371" s="193" t="s">
        <v>137</v>
      </c>
      <c r="E371" s="194" t="s">
        <v>527</v>
      </c>
      <c r="F371" s="195" t="s">
        <v>528</v>
      </c>
      <c r="G371" s="196" t="s">
        <v>370</v>
      </c>
      <c r="H371" s="197">
        <v>26</v>
      </c>
      <c r="I371" s="198"/>
      <c r="J371" s="199">
        <f>ROUND(I371*H371,2)</f>
        <v>0</v>
      </c>
      <c r="K371" s="195" t="s">
        <v>30</v>
      </c>
      <c r="L371" s="61"/>
      <c r="M371" s="200" t="s">
        <v>30</v>
      </c>
      <c r="N371" s="201" t="s">
        <v>45</v>
      </c>
      <c r="O371" s="42"/>
      <c r="P371" s="202">
        <f>O371*H371</f>
        <v>0</v>
      </c>
      <c r="Q371" s="202">
        <v>0</v>
      </c>
      <c r="R371" s="202">
        <f>Q371*H371</f>
        <v>0</v>
      </c>
      <c r="S371" s="202">
        <v>0</v>
      </c>
      <c r="T371" s="203">
        <f>S371*H371</f>
        <v>0</v>
      </c>
      <c r="AR371" s="24" t="s">
        <v>142</v>
      </c>
      <c r="AT371" s="24" t="s">
        <v>137</v>
      </c>
      <c r="AU371" s="24" t="s">
        <v>84</v>
      </c>
      <c r="AY371" s="24" t="s">
        <v>135</v>
      </c>
      <c r="BE371" s="204">
        <f>IF(N371="základní",J371,0)</f>
        <v>0</v>
      </c>
      <c r="BF371" s="204">
        <f>IF(N371="snížená",J371,0)</f>
        <v>0</v>
      </c>
      <c r="BG371" s="204">
        <f>IF(N371="zákl. přenesená",J371,0)</f>
        <v>0</v>
      </c>
      <c r="BH371" s="204">
        <f>IF(N371="sníž. přenesená",J371,0)</f>
        <v>0</v>
      </c>
      <c r="BI371" s="204">
        <f>IF(N371="nulová",J371,0)</f>
        <v>0</v>
      </c>
      <c r="BJ371" s="24" t="s">
        <v>82</v>
      </c>
      <c r="BK371" s="204">
        <f>ROUND(I371*H371,2)</f>
        <v>0</v>
      </c>
      <c r="BL371" s="24" t="s">
        <v>142</v>
      </c>
      <c r="BM371" s="24" t="s">
        <v>529</v>
      </c>
    </row>
    <row r="372" spans="2:65" s="1" customFormat="1" ht="22.5" customHeight="1">
      <c r="B372" s="41"/>
      <c r="C372" s="193" t="s">
        <v>530</v>
      </c>
      <c r="D372" s="193" t="s">
        <v>137</v>
      </c>
      <c r="E372" s="194" t="s">
        <v>531</v>
      </c>
      <c r="F372" s="195" t="s">
        <v>532</v>
      </c>
      <c r="G372" s="196" t="s">
        <v>533</v>
      </c>
      <c r="H372" s="197">
        <v>1</v>
      </c>
      <c r="I372" s="198"/>
      <c r="J372" s="199">
        <f>ROUND(I372*H372,2)</f>
        <v>0</v>
      </c>
      <c r="K372" s="195" t="s">
        <v>141</v>
      </c>
      <c r="L372" s="61"/>
      <c r="M372" s="200" t="s">
        <v>30</v>
      </c>
      <c r="N372" s="201" t="s">
        <v>45</v>
      </c>
      <c r="O372" s="42"/>
      <c r="P372" s="202">
        <f>O372*H372</f>
        <v>0</v>
      </c>
      <c r="Q372" s="202">
        <v>0.0001</v>
      </c>
      <c r="R372" s="202">
        <f>Q372*H372</f>
        <v>0.0001</v>
      </c>
      <c r="S372" s="202">
        <v>0</v>
      </c>
      <c r="T372" s="203">
        <f>S372*H372</f>
        <v>0</v>
      </c>
      <c r="AR372" s="24" t="s">
        <v>142</v>
      </c>
      <c r="AT372" s="24" t="s">
        <v>137</v>
      </c>
      <c r="AU372" s="24" t="s">
        <v>84</v>
      </c>
      <c r="AY372" s="24" t="s">
        <v>135</v>
      </c>
      <c r="BE372" s="204">
        <f>IF(N372="základní",J372,0)</f>
        <v>0</v>
      </c>
      <c r="BF372" s="204">
        <f>IF(N372="snížená",J372,0)</f>
        <v>0</v>
      </c>
      <c r="BG372" s="204">
        <f>IF(N372="zákl. přenesená",J372,0)</f>
        <v>0</v>
      </c>
      <c r="BH372" s="204">
        <f>IF(N372="sníž. přenesená",J372,0)</f>
        <v>0</v>
      </c>
      <c r="BI372" s="204">
        <f>IF(N372="nulová",J372,0)</f>
        <v>0</v>
      </c>
      <c r="BJ372" s="24" t="s">
        <v>82</v>
      </c>
      <c r="BK372" s="204">
        <f>ROUND(I372*H372,2)</f>
        <v>0</v>
      </c>
      <c r="BL372" s="24" t="s">
        <v>142</v>
      </c>
      <c r="BM372" s="24" t="s">
        <v>534</v>
      </c>
    </row>
    <row r="373" spans="2:47" s="1" customFormat="1" ht="81">
      <c r="B373" s="41"/>
      <c r="C373" s="63"/>
      <c r="D373" s="221" t="s">
        <v>144</v>
      </c>
      <c r="E373" s="63"/>
      <c r="F373" s="266" t="s">
        <v>535</v>
      </c>
      <c r="G373" s="63"/>
      <c r="H373" s="63"/>
      <c r="I373" s="163"/>
      <c r="J373" s="63"/>
      <c r="K373" s="63"/>
      <c r="L373" s="61"/>
      <c r="M373" s="207"/>
      <c r="N373" s="42"/>
      <c r="O373" s="42"/>
      <c r="P373" s="42"/>
      <c r="Q373" s="42"/>
      <c r="R373" s="42"/>
      <c r="S373" s="42"/>
      <c r="T373" s="78"/>
      <c r="AT373" s="24" t="s">
        <v>144</v>
      </c>
      <c r="AU373" s="24" t="s">
        <v>84</v>
      </c>
    </row>
    <row r="374" spans="2:65" s="1" customFormat="1" ht="22.5" customHeight="1">
      <c r="B374" s="41"/>
      <c r="C374" s="193" t="s">
        <v>536</v>
      </c>
      <c r="D374" s="193" t="s">
        <v>137</v>
      </c>
      <c r="E374" s="194" t="s">
        <v>537</v>
      </c>
      <c r="F374" s="195" t="s">
        <v>538</v>
      </c>
      <c r="G374" s="196" t="s">
        <v>539</v>
      </c>
      <c r="H374" s="197">
        <v>2</v>
      </c>
      <c r="I374" s="198"/>
      <c r="J374" s="199">
        <f>ROUND(I374*H374,2)</f>
        <v>0</v>
      </c>
      <c r="K374" s="195" t="s">
        <v>141</v>
      </c>
      <c r="L374" s="61"/>
      <c r="M374" s="200" t="s">
        <v>30</v>
      </c>
      <c r="N374" s="201" t="s">
        <v>45</v>
      </c>
      <c r="O374" s="42"/>
      <c r="P374" s="202">
        <f>O374*H374</f>
        <v>0</v>
      </c>
      <c r="Q374" s="202">
        <v>0.3409</v>
      </c>
      <c r="R374" s="202">
        <f>Q374*H374</f>
        <v>0.6818</v>
      </c>
      <c r="S374" s="202">
        <v>0</v>
      </c>
      <c r="T374" s="203">
        <f>S374*H374</f>
        <v>0</v>
      </c>
      <c r="AR374" s="24" t="s">
        <v>142</v>
      </c>
      <c r="AT374" s="24" t="s">
        <v>137</v>
      </c>
      <c r="AU374" s="24" t="s">
        <v>84</v>
      </c>
      <c r="AY374" s="24" t="s">
        <v>135</v>
      </c>
      <c r="BE374" s="204">
        <f>IF(N374="základní",J374,0)</f>
        <v>0</v>
      </c>
      <c r="BF374" s="204">
        <f>IF(N374="snížená",J374,0)</f>
        <v>0</v>
      </c>
      <c r="BG374" s="204">
        <f>IF(N374="zákl. přenesená",J374,0)</f>
        <v>0</v>
      </c>
      <c r="BH374" s="204">
        <f>IF(N374="sníž. přenesená",J374,0)</f>
        <v>0</v>
      </c>
      <c r="BI374" s="204">
        <f>IF(N374="nulová",J374,0)</f>
        <v>0</v>
      </c>
      <c r="BJ374" s="24" t="s">
        <v>82</v>
      </c>
      <c r="BK374" s="204">
        <f>ROUND(I374*H374,2)</f>
        <v>0</v>
      </c>
      <c r="BL374" s="24" t="s">
        <v>142</v>
      </c>
      <c r="BM374" s="24" t="s">
        <v>540</v>
      </c>
    </row>
    <row r="375" spans="2:47" s="1" customFormat="1" ht="108">
      <c r="B375" s="41"/>
      <c r="C375" s="63"/>
      <c r="D375" s="205" t="s">
        <v>144</v>
      </c>
      <c r="E375" s="63"/>
      <c r="F375" s="206" t="s">
        <v>541</v>
      </c>
      <c r="G375" s="63"/>
      <c r="H375" s="63"/>
      <c r="I375" s="163"/>
      <c r="J375" s="63"/>
      <c r="K375" s="63"/>
      <c r="L375" s="61"/>
      <c r="M375" s="207"/>
      <c r="N375" s="42"/>
      <c r="O375" s="42"/>
      <c r="P375" s="42"/>
      <c r="Q375" s="42"/>
      <c r="R375" s="42"/>
      <c r="S375" s="42"/>
      <c r="T375" s="78"/>
      <c r="AT375" s="24" t="s">
        <v>144</v>
      </c>
      <c r="AU375" s="24" t="s">
        <v>84</v>
      </c>
    </row>
    <row r="376" spans="2:51" s="11" customFormat="1" ht="13.5">
      <c r="B376" s="208"/>
      <c r="C376" s="209"/>
      <c r="D376" s="205" t="s">
        <v>146</v>
      </c>
      <c r="E376" s="210" t="s">
        <v>30</v>
      </c>
      <c r="F376" s="211" t="s">
        <v>542</v>
      </c>
      <c r="G376" s="209"/>
      <c r="H376" s="212" t="s">
        <v>30</v>
      </c>
      <c r="I376" s="213"/>
      <c r="J376" s="209"/>
      <c r="K376" s="209"/>
      <c r="L376" s="214"/>
      <c r="M376" s="215"/>
      <c r="N376" s="216"/>
      <c r="O376" s="216"/>
      <c r="P376" s="216"/>
      <c r="Q376" s="216"/>
      <c r="R376" s="216"/>
      <c r="S376" s="216"/>
      <c r="T376" s="217"/>
      <c r="AT376" s="218" t="s">
        <v>146</v>
      </c>
      <c r="AU376" s="218" t="s">
        <v>84</v>
      </c>
      <c r="AV376" s="11" t="s">
        <v>82</v>
      </c>
      <c r="AW376" s="11" t="s">
        <v>37</v>
      </c>
      <c r="AX376" s="11" t="s">
        <v>74</v>
      </c>
      <c r="AY376" s="218" t="s">
        <v>135</v>
      </c>
    </row>
    <row r="377" spans="2:51" s="11" customFormat="1" ht="13.5">
      <c r="B377" s="208"/>
      <c r="C377" s="209"/>
      <c r="D377" s="205" t="s">
        <v>146</v>
      </c>
      <c r="E377" s="210" t="s">
        <v>30</v>
      </c>
      <c r="F377" s="211" t="s">
        <v>543</v>
      </c>
      <c r="G377" s="209"/>
      <c r="H377" s="212" t="s">
        <v>30</v>
      </c>
      <c r="I377" s="213"/>
      <c r="J377" s="209"/>
      <c r="K377" s="209"/>
      <c r="L377" s="214"/>
      <c r="M377" s="215"/>
      <c r="N377" s="216"/>
      <c r="O377" s="216"/>
      <c r="P377" s="216"/>
      <c r="Q377" s="216"/>
      <c r="R377" s="216"/>
      <c r="S377" s="216"/>
      <c r="T377" s="217"/>
      <c r="AT377" s="218" t="s">
        <v>146</v>
      </c>
      <c r="AU377" s="218" t="s">
        <v>84</v>
      </c>
      <c r="AV377" s="11" t="s">
        <v>82</v>
      </c>
      <c r="AW377" s="11" t="s">
        <v>37</v>
      </c>
      <c r="AX377" s="11" t="s">
        <v>74</v>
      </c>
      <c r="AY377" s="218" t="s">
        <v>135</v>
      </c>
    </row>
    <row r="378" spans="2:51" s="12" customFormat="1" ht="13.5">
      <c r="B378" s="219"/>
      <c r="C378" s="220"/>
      <c r="D378" s="221" t="s">
        <v>146</v>
      </c>
      <c r="E378" s="222" t="s">
        <v>30</v>
      </c>
      <c r="F378" s="223" t="s">
        <v>544</v>
      </c>
      <c r="G378" s="220"/>
      <c r="H378" s="224">
        <v>2</v>
      </c>
      <c r="I378" s="225"/>
      <c r="J378" s="220"/>
      <c r="K378" s="220"/>
      <c r="L378" s="226"/>
      <c r="M378" s="227"/>
      <c r="N378" s="228"/>
      <c r="O378" s="228"/>
      <c r="P378" s="228"/>
      <c r="Q378" s="228"/>
      <c r="R378" s="228"/>
      <c r="S378" s="228"/>
      <c r="T378" s="229"/>
      <c r="AT378" s="230" t="s">
        <v>146</v>
      </c>
      <c r="AU378" s="230" t="s">
        <v>84</v>
      </c>
      <c r="AV378" s="12" t="s">
        <v>84</v>
      </c>
      <c r="AW378" s="12" t="s">
        <v>37</v>
      </c>
      <c r="AX378" s="12" t="s">
        <v>82</v>
      </c>
      <c r="AY378" s="230" t="s">
        <v>135</v>
      </c>
    </row>
    <row r="379" spans="2:65" s="1" customFormat="1" ht="31.5" customHeight="1">
      <c r="B379" s="41"/>
      <c r="C379" s="256" t="s">
        <v>545</v>
      </c>
      <c r="D379" s="256" t="s">
        <v>222</v>
      </c>
      <c r="E379" s="257" t="s">
        <v>546</v>
      </c>
      <c r="F379" s="258" t="s">
        <v>547</v>
      </c>
      <c r="G379" s="259" t="s">
        <v>539</v>
      </c>
      <c r="H379" s="260">
        <v>2</v>
      </c>
      <c r="I379" s="261"/>
      <c r="J379" s="262">
        <f>ROUND(I379*H379,2)</f>
        <v>0</v>
      </c>
      <c r="K379" s="258" t="s">
        <v>30</v>
      </c>
      <c r="L379" s="263"/>
      <c r="M379" s="264" t="s">
        <v>30</v>
      </c>
      <c r="N379" s="265" t="s">
        <v>45</v>
      </c>
      <c r="O379" s="42"/>
      <c r="P379" s="202">
        <f>O379*H379</f>
        <v>0</v>
      </c>
      <c r="Q379" s="202">
        <v>0.42</v>
      </c>
      <c r="R379" s="202">
        <f>Q379*H379</f>
        <v>0.84</v>
      </c>
      <c r="S379" s="202">
        <v>0</v>
      </c>
      <c r="T379" s="203">
        <f>S379*H379</f>
        <v>0</v>
      </c>
      <c r="AR379" s="24" t="s">
        <v>185</v>
      </c>
      <c r="AT379" s="24" t="s">
        <v>222</v>
      </c>
      <c r="AU379" s="24" t="s">
        <v>84</v>
      </c>
      <c r="AY379" s="24" t="s">
        <v>135</v>
      </c>
      <c r="BE379" s="204">
        <f>IF(N379="základní",J379,0)</f>
        <v>0</v>
      </c>
      <c r="BF379" s="204">
        <f>IF(N379="snížená",J379,0)</f>
        <v>0</v>
      </c>
      <c r="BG379" s="204">
        <f>IF(N379="zákl. přenesená",J379,0)</f>
        <v>0</v>
      </c>
      <c r="BH379" s="204">
        <f>IF(N379="sníž. přenesená",J379,0)</f>
        <v>0</v>
      </c>
      <c r="BI379" s="204">
        <f>IF(N379="nulová",J379,0)</f>
        <v>0</v>
      </c>
      <c r="BJ379" s="24" t="s">
        <v>82</v>
      </c>
      <c r="BK379" s="204">
        <f>ROUND(I379*H379,2)</f>
        <v>0</v>
      </c>
      <c r="BL379" s="24" t="s">
        <v>142</v>
      </c>
      <c r="BM379" s="24" t="s">
        <v>548</v>
      </c>
    </row>
    <row r="380" spans="2:51" s="11" customFormat="1" ht="13.5">
      <c r="B380" s="208"/>
      <c r="C380" s="209"/>
      <c r="D380" s="205" t="s">
        <v>146</v>
      </c>
      <c r="E380" s="210" t="s">
        <v>30</v>
      </c>
      <c r="F380" s="211" t="s">
        <v>549</v>
      </c>
      <c r="G380" s="209"/>
      <c r="H380" s="212" t="s">
        <v>30</v>
      </c>
      <c r="I380" s="213"/>
      <c r="J380" s="209"/>
      <c r="K380" s="209"/>
      <c r="L380" s="214"/>
      <c r="M380" s="215"/>
      <c r="N380" s="216"/>
      <c r="O380" s="216"/>
      <c r="P380" s="216"/>
      <c r="Q380" s="216"/>
      <c r="R380" s="216"/>
      <c r="S380" s="216"/>
      <c r="T380" s="217"/>
      <c r="AT380" s="218" t="s">
        <v>146</v>
      </c>
      <c r="AU380" s="218" t="s">
        <v>84</v>
      </c>
      <c r="AV380" s="11" t="s">
        <v>82</v>
      </c>
      <c r="AW380" s="11" t="s">
        <v>37</v>
      </c>
      <c r="AX380" s="11" t="s">
        <v>74</v>
      </c>
      <c r="AY380" s="218" t="s">
        <v>135</v>
      </c>
    </row>
    <row r="381" spans="2:51" s="12" customFormat="1" ht="13.5">
      <c r="B381" s="219"/>
      <c r="C381" s="220"/>
      <c r="D381" s="221" t="s">
        <v>146</v>
      </c>
      <c r="E381" s="222" t="s">
        <v>30</v>
      </c>
      <c r="F381" s="223" t="s">
        <v>544</v>
      </c>
      <c r="G381" s="220"/>
      <c r="H381" s="224">
        <v>2</v>
      </c>
      <c r="I381" s="225"/>
      <c r="J381" s="220"/>
      <c r="K381" s="220"/>
      <c r="L381" s="226"/>
      <c r="M381" s="227"/>
      <c r="N381" s="228"/>
      <c r="O381" s="228"/>
      <c r="P381" s="228"/>
      <c r="Q381" s="228"/>
      <c r="R381" s="228"/>
      <c r="S381" s="228"/>
      <c r="T381" s="229"/>
      <c r="AT381" s="230" t="s">
        <v>146</v>
      </c>
      <c r="AU381" s="230" t="s">
        <v>84</v>
      </c>
      <c r="AV381" s="12" t="s">
        <v>84</v>
      </c>
      <c r="AW381" s="12" t="s">
        <v>37</v>
      </c>
      <c r="AX381" s="12" t="s">
        <v>82</v>
      </c>
      <c r="AY381" s="230" t="s">
        <v>135</v>
      </c>
    </row>
    <row r="382" spans="2:65" s="1" customFormat="1" ht="31.5" customHeight="1">
      <c r="B382" s="41"/>
      <c r="C382" s="193" t="s">
        <v>550</v>
      </c>
      <c r="D382" s="193" t="s">
        <v>137</v>
      </c>
      <c r="E382" s="194" t="s">
        <v>551</v>
      </c>
      <c r="F382" s="195" t="s">
        <v>552</v>
      </c>
      <c r="G382" s="196" t="s">
        <v>539</v>
      </c>
      <c r="H382" s="197">
        <v>2</v>
      </c>
      <c r="I382" s="198"/>
      <c r="J382" s="199">
        <f>ROUND(I382*H382,2)</f>
        <v>0</v>
      </c>
      <c r="K382" s="195" t="s">
        <v>141</v>
      </c>
      <c r="L382" s="61"/>
      <c r="M382" s="200" t="s">
        <v>30</v>
      </c>
      <c r="N382" s="201" t="s">
        <v>45</v>
      </c>
      <c r="O382" s="42"/>
      <c r="P382" s="202">
        <f>O382*H382</f>
        <v>0</v>
      </c>
      <c r="Q382" s="202">
        <v>0.00936</v>
      </c>
      <c r="R382" s="202">
        <f>Q382*H382</f>
        <v>0.01872</v>
      </c>
      <c r="S382" s="202">
        <v>0</v>
      </c>
      <c r="T382" s="203">
        <f>S382*H382</f>
        <v>0</v>
      </c>
      <c r="AR382" s="24" t="s">
        <v>142</v>
      </c>
      <c r="AT382" s="24" t="s">
        <v>137</v>
      </c>
      <c r="AU382" s="24" t="s">
        <v>84</v>
      </c>
      <c r="AY382" s="24" t="s">
        <v>135</v>
      </c>
      <c r="BE382" s="204">
        <f>IF(N382="základní",J382,0)</f>
        <v>0</v>
      </c>
      <c r="BF382" s="204">
        <f>IF(N382="snížená",J382,0)</f>
        <v>0</v>
      </c>
      <c r="BG382" s="204">
        <f>IF(N382="zákl. přenesená",J382,0)</f>
        <v>0</v>
      </c>
      <c r="BH382" s="204">
        <f>IF(N382="sníž. přenesená",J382,0)</f>
        <v>0</v>
      </c>
      <c r="BI382" s="204">
        <f>IF(N382="nulová",J382,0)</f>
        <v>0</v>
      </c>
      <c r="BJ382" s="24" t="s">
        <v>82</v>
      </c>
      <c r="BK382" s="204">
        <f>ROUND(I382*H382,2)</f>
        <v>0</v>
      </c>
      <c r="BL382" s="24" t="s">
        <v>142</v>
      </c>
      <c r="BM382" s="24" t="s">
        <v>553</v>
      </c>
    </row>
    <row r="383" spans="2:47" s="1" customFormat="1" ht="40.5">
      <c r="B383" s="41"/>
      <c r="C383" s="63"/>
      <c r="D383" s="205" t="s">
        <v>144</v>
      </c>
      <c r="E383" s="63"/>
      <c r="F383" s="206" t="s">
        <v>554</v>
      </c>
      <c r="G383" s="63"/>
      <c r="H383" s="63"/>
      <c r="I383" s="163"/>
      <c r="J383" s="63"/>
      <c r="K383" s="63"/>
      <c r="L383" s="61"/>
      <c r="M383" s="207"/>
      <c r="N383" s="42"/>
      <c r="O383" s="42"/>
      <c r="P383" s="42"/>
      <c r="Q383" s="42"/>
      <c r="R383" s="42"/>
      <c r="S383" s="42"/>
      <c r="T383" s="78"/>
      <c r="AT383" s="24" t="s">
        <v>144</v>
      </c>
      <c r="AU383" s="24" t="s">
        <v>84</v>
      </c>
    </row>
    <row r="384" spans="2:51" s="11" customFormat="1" ht="13.5">
      <c r="B384" s="208"/>
      <c r="C384" s="209"/>
      <c r="D384" s="205" t="s">
        <v>146</v>
      </c>
      <c r="E384" s="210" t="s">
        <v>30</v>
      </c>
      <c r="F384" s="211" t="s">
        <v>555</v>
      </c>
      <c r="G384" s="209"/>
      <c r="H384" s="212" t="s">
        <v>30</v>
      </c>
      <c r="I384" s="213"/>
      <c r="J384" s="209"/>
      <c r="K384" s="209"/>
      <c r="L384" s="214"/>
      <c r="M384" s="215"/>
      <c r="N384" s="216"/>
      <c r="O384" s="216"/>
      <c r="P384" s="216"/>
      <c r="Q384" s="216"/>
      <c r="R384" s="216"/>
      <c r="S384" s="216"/>
      <c r="T384" s="217"/>
      <c r="AT384" s="218" t="s">
        <v>146</v>
      </c>
      <c r="AU384" s="218" t="s">
        <v>84</v>
      </c>
      <c r="AV384" s="11" t="s">
        <v>82</v>
      </c>
      <c r="AW384" s="11" t="s">
        <v>37</v>
      </c>
      <c r="AX384" s="11" t="s">
        <v>74</v>
      </c>
      <c r="AY384" s="218" t="s">
        <v>135</v>
      </c>
    </row>
    <row r="385" spans="2:51" s="12" customFormat="1" ht="13.5">
      <c r="B385" s="219"/>
      <c r="C385" s="220"/>
      <c r="D385" s="221" t="s">
        <v>146</v>
      </c>
      <c r="E385" s="222" t="s">
        <v>30</v>
      </c>
      <c r="F385" s="223" t="s">
        <v>544</v>
      </c>
      <c r="G385" s="220"/>
      <c r="H385" s="224">
        <v>2</v>
      </c>
      <c r="I385" s="225"/>
      <c r="J385" s="220"/>
      <c r="K385" s="220"/>
      <c r="L385" s="226"/>
      <c r="M385" s="227"/>
      <c r="N385" s="228"/>
      <c r="O385" s="228"/>
      <c r="P385" s="228"/>
      <c r="Q385" s="228"/>
      <c r="R385" s="228"/>
      <c r="S385" s="228"/>
      <c r="T385" s="229"/>
      <c r="AT385" s="230" t="s">
        <v>146</v>
      </c>
      <c r="AU385" s="230" t="s">
        <v>84</v>
      </c>
      <c r="AV385" s="12" t="s">
        <v>84</v>
      </c>
      <c r="AW385" s="12" t="s">
        <v>37</v>
      </c>
      <c r="AX385" s="12" t="s">
        <v>82</v>
      </c>
      <c r="AY385" s="230" t="s">
        <v>135</v>
      </c>
    </row>
    <row r="386" spans="2:65" s="1" customFormat="1" ht="22.5" customHeight="1">
      <c r="B386" s="41"/>
      <c r="C386" s="256" t="s">
        <v>556</v>
      </c>
      <c r="D386" s="256" t="s">
        <v>222</v>
      </c>
      <c r="E386" s="257" t="s">
        <v>557</v>
      </c>
      <c r="F386" s="258" t="s">
        <v>558</v>
      </c>
      <c r="G386" s="259" t="s">
        <v>539</v>
      </c>
      <c r="H386" s="260">
        <v>2</v>
      </c>
      <c r="I386" s="261"/>
      <c r="J386" s="262">
        <f>ROUND(I386*H386,2)</f>
        <v>0</v>
      </c>
      <c r="K386" s="258" t="s">
        <v>141</v>
      </c>
      <c r="L386" s="263"/>
      <c r="M386" s="264" t="s">
        <v>30</v>
      </c>
      <c r="N386" s="265" t="s">
        <v>45</v>
      </c>
      <c r="O386" s="42"/>
      <c r="P386" s="202">
        <f>O386*H386</f>
        <v>0</v>
      </c>
      <c r="Q386" s="202">
        <v>0.007</v>
      </c>
      <c r="R386" s="202">
        <f>Q386*H386</f>
        <v>0.014</v>
      </c>
      <c r="S386" s="202">
        <v>0</v>
      </c>
      <c r="T386" s="203">
        <f>S386*H386</f>
        <v>0</v>
      </c>
      <c r="AR386" s="24" t="s">
        <v>185</v>
      </c>
      <c r="AT386" s="24" t="s">
        <v>222</v>
      </c>
      <c r="AU386" s="24" t="s">
        <v>84</v>
      </c>
      <c r="AY386" s="24" t="s">
        <v>135</v>
      </c>
      <c r="BE386" s="204">
        <f>IF(N386="základní",J386,0)</f>
        <v>0</v>
      </c>
      <c r="BF386" s="204">
        <f>IF(N386="snížená",J386,0)</f>
        <v>0</v>
      </c>
      <c r="BG386" s="204">
        <f>IF(N386="zákl. přenesená",J386,0)</f>
        <v>0</v>
      </c>
      <c r="BH386" s="204">
        <f>IF(N386="sníž. přenesená",J386,0)</f>
        <v>0</v>
      </c>
      <c r="BI386" s="204">
        <f>IF(N386="nulová",J386,0)</f>
        <v>0</v>
      </c>
      <c r="BJ386" s="24" t="s">
        <v>82</v>
      </c>
      <c r="BK386" s="204">
        <f>ROUND(I386*H386,2)</f>
        <v>0</v>
      </c>
      <c r="BL386" s="24" t="s">
        <v>142</v>
      </c>
      <c r="BM386" s="24" t="s">
        <v>559</v>
      </c>
    </row>
    <row r="387" spans="2:51" s="11" customFormat="1" ht="13.5">
      <c r="B387" s="208"/>
      <c r="C387" s="209"/>
      <c r="D387" s="205" t="s">
        <v>146</v>
      </c>
      <c r="E387" s="210" t="s">
        <v>30</v>
      </c>
      <c r="F387" s="211" t="s">
        <v>560</v>
      </c>
      <c r="G387" s="209"/>
      <c r="H387" s="212" t="s">
        <v>30</v>
      </c>
      <c r="I387" s="213"/>
      <c r="J387" s="209"/>
      <c r="K387" s="209"/>
      <c r="L387" s="214"/>
      <c r="M387" s="215"/>
      <c r="N387" s="216"/>
      <c r="O387" s="216"/>
      <c r="P387" s="216"/>
      <c r="Q387" s="216"/>
      <c r="R387" s="216"/>
      <c r="S387" s="216"/>
      <c r="T387" s="217"/>
      <c r="AT387" s="218" t="s">
        <v>146</v>
      </c>
      <c r="AU387" s="218" t="s">
        <v>84</v>
      </c>
      <c r="AV387" s="11" t="s">
        <v>82</v>
      </c>
      <c r="AW387" s="11" t="s">
        <v>37</v>
      </c>
      <c r="AX387" s="11" t="s">
        <v>74</v>
      </c>
      <c r="AY387" s="218" t="s">
        <v>135</v>
      </c>
    </row>
    <row r="388" spans="2:51" s="12" customFormat="1" ht="13.5">
      <c r="B388" s="219"/>
      <c r="C388" s="220"/>
      <c r="D388" s="221" t="s">
        <v>146</v>
      </c>
      <c r="E388" s="222" t="s">
        <v>30</v>
      </c>
      <c r="F388" s="223" t="s">
        <v>544</v>
      </c>
      <c r="G388" s="220"/>
      <c r="H388" s="224">
        <v>2</v>
      </c>
      <c r="I388" s="225"/>
      <c r="J388" s="220"/>
      <c r="K388" s="220"/>
      <c r="L388" s="226"/>
      <c r="M388" s="227"/>
      <c r="N388" s="228"/>
      <c r="O388" s="228"/>
      <c r="P388" s="228"/>
      <c r="Q388" s="228"/>
      <c r="R388" s="228"/>
      <c r="S388" s="228"/>
      <c r="T388" s="229"/>
      <c r="AT388" s="230" t="s">
        <v>146</v>
      </c>
      <c r="AU388" s="230" t="s">
        <v>84</v>
      </c>
      <c r="AV388" s="12" t="s">
        <v>84</v>
      </c>
      <c r="AW388" s="12" t="s">
        <v>37</v>
      </c>
      <c r="AX388" s="12" t="s">
        <v>82</v>
      </c>
      <c r="AY388" s="230" t="s">
        <v>135</v>
      </c>
    </row>
    <row r="389" spans="2:65" s="1" customFormat="1" ht="22.5" customHeight="1">
      <c r="B389" s="41"/>
      <c r="C389" s="256" t="s">
        <v>561</v>
      </c>
      <c r="D389" s="256" t="s">
        <v>222</v>
      </c>
      <c r="E389" s="257" t="s">
        <v>562</v>
      </c>
      <c r="F389" s="258" t="s">
        <v>563</v>
      </c>
      <c r="G389" s="259" t="s">
        <v>539</v>
      </c>
      <c r="H389" s="260">
        <v>2</v>
      </c>
      <c r="I389" s="261"/>
      <c r="J389" s="262">
        <f>ROUND(I389*H389,2)</f>
        <v>0</v>
      </c>
      <c r="K389" s="258" t="s">
        <v>141</v>
      </c>
      <c r="L389" s="263"/>
      <c r="M389" s="264" t="s">
        <v>30</v>
      </c>
      <c r="N389" s="265" t="s">
        <v>45</v>
      </c>
      <c r="O389" s="42"/>
      <c r="P389" s="202">
        <f>O389*H389</f>
        <v>0</v>
      </c>
      <c r="Q389" s="202">
        <v>0.0386</v>
      </c>
      <c r="R389" s="202">
        <f>Q389*H389</f>
        <v>0.0772</v>
      </c>
      <c r="S389" s="202">
        <v>0</v>
      </c>
      <c r="T389" s="203">
        <f>S389*H389</f>
        <v>0</v>
      </c>
      <c r="AR389" s="24" t="s">
        <v>185</v>
      </c>
      <c r="AT389" s="24" t="s">
        <v>222</v>
      </c>
      <c r="AU389" s="24" t="s">
        <v>84</v>
      </c>
      <c r="AY389" s="24" t="s">
        <v>135</v>
      </c>
      <c r="BE389" s="204">
        <f>IF(N389="základní",J389,0)</f>
        <v>0</v>
      </c>
      <c r="BF389" s="204">
        <f>IF(N389="snížená",J389,0)</f>
        <v>0</v>
      </c>
      <c r="BG389" s="204">
        <f>IF(N389="zákl. přenesená",J389,0)</f>
        <v>0</v>
      </c>
      <c r="BH389" s="204">
        <f>IF(N389="sníž. přenesená",J389,0)</f>
        <v>0</v>
      </c>
      <c r="BI389" s="204">
        <f>IF(N389="nulová",J389,0)</f>
        <v>0</v>
      </c>
      <c r="BJ389" s="24" t="s">
        <v>82</v>
      </c>
      <c r="BK389" s="204">
        <f>ROUND(I389*H389,2)</f>
        <v>0</v>
      </c>
      <c r="BL389" s="24" t="s">
        <v>142</v>
      </c>
      <c r="BM389" s="24" t="s">
        <v>564</v>
      </c>
    </row>
    <row r="390" spans="2:51" s="11" customFormat="1" ht="13.5">
      <c r="B390" s="208"/>
      <c r="C390" s="209"/>
      <c r="D390" s="205" t="s">
        <v>146</v>
      </c>
      <c r="E390" s="210" t="s">
        <v>30</v>
      </c>
      <c r="F390" s="211" t="s">
        <v>560</v>
      </c>
      <c r="G390" s="209"/>
      <c r="H390" s="212" t="s">
        <v>30</v>
      </c>
      <c r="I390" s="213"/>
      <c r="J390" s="209"/>
      <c r="K390" s="209"/>
      <c r="L390" s="214"/>
      <c r="M390" s="215"/>
      <c r="N390" s="216"/>
      <c r="O390" s="216"/>
      <c r="P390" s="216"/>
      <c r="Q390" s="216"/>
      <c r="R390" s="216"/>
      <c r="S390" s="216"/>
      <c r="T390" s="217"/>
      <c r="AT390" s="218" t="s">
        <v>146</v>
      </c>
      <c r="AU390" s="218" t="s">
        <v>84</v>
      </c>
      <c r="AV390" s="11" t="s">
        <v>82</v>
      </c>
      <c r="AW390" s="11" t="s">
        <v>37</v>
      </c>
      <c r="AX390" s="11" t="s">
        <v>74</v>
      </c>
      <c r="AY390" s="218" t="s">
        <v>135</v>
      </c>
    </row>
    <row r="391" spans="2:51" s="12" customFormat="1" ht="13.5">
      <c r="B391" s="219"/>
      <c r="C391" s="220"/>
      <c r="D391" s="205" t="s">
        <v>146</v>
      </c>
      <c r="E391" s="231" t="s">
        <v>30</v>
      </c>
      <c r="F391" s="232" t="s">
        <v>544</v>
      </c>
      <c r="G391" s="220"/>
      <c r="H391" s="233">
        <v>2</v>
      </c>
      <c r="I391" s="225"/>
      <c r="J391" s="220"/>
      <c r="K391" s="220"/>
      <c r="L391" s="226"/>
      <c r="M391" s="227"/>
      <c r="N391" s="228"/>
      <c r="O391" s="228"/>
      <c r="P391" s="228"/>
      <c r="Q391" s="228"/>
      <c r="R391" s="228"/>
      <c r="S391" s="228"/>
      <c r="T391" s="229"/>
      <c r="AT391" s="230" t="s">
        <v>146</v>
      </c>
      <c r="AU391" s="230" t="s">
        <v>84</v>
      </c>
      <c r="AV391" s="12" t="s">
        <v>84</v>
      </c>
      <c r="AW391" s="12" t="s">
        <v>37</v>
      </c>
      <c r="AX391" s="12" t="s">
        <v>82</v>
      </c>
      <c r="AY391" s="230" t="s">
        <v>135</v>
      </c>
    </row>
    <row r="392" spans="2:63" s="10" customFormat="1" ht="29.85" customHeight="1">
      <c r="B392" s="176"/>
      <c r="C392" s="177"/>
      <c r="D392" s="190" t="s">
        <v>73</v>
      </c>
      <c r="E392" s="191" t="s">
        <v>565</v>
      </c>
      <c r="F392" s="191" t="s">
        <v>566</v>
      </c>
      <c r="G392" s="177"/>
      <c r="H392" s="177"/>
      <c r="I392" s="180"/>
      <c r="J392" s="192">
        <f>BK392</f>
        <v>0</v>
      </c>
      <c r="K392" s="177"/>
      <c r="L392" s="182"/>
      <c r="M392" s="183"/>
      <c r="N392" s="184"/>
      <c r="O392" s="184"/>
      <c r="P392" s="185">
        <f>SUM(P393:P500)</f>
        <v>0</v>
      </c>
      <c r="Q392" s="184"/>
      <c r="R392" s="185">
        <f>SUM(R393:R500)</f>
        <v>61.052062</v>
      </c>
      <c r="S392" s="184"/>
      <c r="T392" s="186">
        <f>SUM(T393:T500)</f>
        <v>0</v>
      </c>
      <c r="AR392" s="187" t="s">
        <v>82</v>
      </c>
      <c r="AT392" s="188" t="s">
        <v>73</v>
      </c>
      <c r="AU392" s="188" t="s">
        <v>82</v>
      </c>
      <c r="AY392" s="187" t="s">
        <v>135</v>
      </c>
      <c r="BK392" s="189">
        <f>SUM(BK393:BK500)</f>
        <v>0</v>
      </c>
    </row>
    <row r="393" spans="2:65" s="1" customFormat="1" ht="44.25" customHeight="1">
      <c r="B393" s="41"/>
      <c r="C393" s="193" t="s">
        <v>567</v>
      </c>
      <c r="D393" s="193" t="s">
        <v>137</v>
      </c>
      <c r="E393" s="194" t="s">
        <v>568</v>
      </c>
      <c r="F393" s="195" t="s">
        <v>569</v>
      </c>
      <c r="G393" s="196" t="s">
        <v>370</v>
      </c>
      <c r="H393" s="197">
        <v>85</v>
      </c>
      <c r="I393" s="198"/>
      <c r="J393" s="199">
        <f>ROUND(I393*H393,2)</f>
        <v>0</v>
      </c>
      <c r="K393" s="195" t="s">
        <v>141</v>
      </c>
      <c r="L393" s="61"/>
      <c r="M393" s="200" t="s">
        <v>30</v>
      </c>
      <c r="N393" s="201" t="s">
        <v>45</v>
      </c>
      <c r="O393" s="42"/>
      <c r="P393" s="202">
        <f>O393*H393</f>
        <v>0</v>
      </c>
      <c r="Q393" s="202">
        <v>0.1295</v>
      </c>
      <c r="R393" s="202">
        <f>Q393*H393</f>
        <v>11.0075</v>
      </c>
      <c r="S393" s="202">
        <v>0</v>
      </c>
      <c r="T393" s="203">
        <f>S393*H393</f>
        <v>0</v>
      </c>
      <c r="AR393" s="24" t="s">
        <v>142</v>
      </c>
      <c r="AT393" s="24" t="s">
        <v>137</v>
      </c>
      <c r="AU393" s="24" t="s">
        <v>84</v>
      </c>
      <c r="AY393" s="24" t="s">
        <v>135</v>
      </c>
      <c r="BE393" s="204">
        <f>IF(N393="základní",J393,0)</f>
        <v>0</v>
      </c>
      <c r="BF393" s="204">
        <f>IF(N393="snížená",J393,0)</f>
        <v>0</v>
      </c>
      <c r="BG393" s="204">
        <f>IF(N393="zákl. přenesená",J393,0)</f>
        <v>0</v>
      </c>
      <c r="BH393" s="204">
        <f>IF(N393="sníž. přenesená",J393,0)</f>
        <v>0</v>
      </c>
      <c r="BI393" s="204">
        <f>IF(N393="nulová",J393,0)</f>
        <v>0</v>
      </c>
      <c r="BJ393" s="24" t="s">
        <v>82</v>
      </c>
      <c r="BK393" s="204">
        <f>ROUND(I393*H393,2)</f>
        <v>0</v>
      </c>
      <c r="BL393" s="24" t="s">
        <v>142</v>
      </c>
      <c r="BM393" s="24" t="s">
        <v>570</v>
      </c>
    </row>
    <row r="394" spans="2:47" s="1" customFormat="1" ht="94.5">
      <c r="B394" s="41"/>
      <c r="C394" s="63"/>
      <c r="D394" s="205" t="s">
        <v>144</v>
      </c>
      <c r="E394" s="63"/>
      <c r="F394" s="206" t="s">
        <v>571</v>
      </c>
      <c r="G394" s="63"/>
      <c r="H394" s="63"/>
      <c r="I394" s="163"/>
      <c r="J394" s="63"/>
      <c r="K394" s="63"/>
      <c r="L394" s="61"/>
      <c r="M394" s="207"/>
      <c r="N394" s="42"/>
      <c r="O394" s="42"/>
      <c r="P394" s="42"/>
      <c r="Q394" s="42"/>
      <c r="R394" s="42"/>
      <c r="S394" s="42"/>
      <c r="T394" s="78"/>
      <c r="AT394" s="24" t="s">
        <v>144</v>
      </c>
      <c r="AU394" s="24" t="s">
        <v>84</v>
      </c>
    </row>
    <row r="395" spans="2:51" s="11" customFormat="1" ht="13.5">
      <c r="B395" s="208"/>
      <c r="C395" s="209"/>
      <c r="D395" s="205" t="s">
        <v>146</v>
      </c>
      <c r="E395" s="210" t="s">
        <v>30</v>
      </c>
      <c r="F395" s="211" t="s">
        <v>542</v>
      </c>
      <c r="G395" s="209"/>
      <c r="H395" s="212" t="s">
        <v>30</v>
      </c>
      <c r="I395" s="213"/>
      <c r="J395" s="209"/>
      <c r="K395" s="209"/>
      <c r="L395" s="214"/>
      <c r="M395" s="215"/>
      <c r="N395" s="216"/>
      <c r="O395" s="216"/>
      <c r="P395" s="216"/>
      <c r="Q395" s="216"/>
      <c r="R395" s="216"/>
      <c r="S395" s="216"/>
      <c r="T395" s="217"/>
      <c r="AT395" s="218" t="s">
        <v>146</v>
      </c>
      <c r="AU395" s="218" t="s">
        <v>84</v>
      </c>
      <c r="AV395" s="11" t="s">
        <v>82</v>
      </c>
      <c r="AW395" s="11" t="s">
        <v>37</v>
      </c>
      <c r="AX395" s="11" t="s">
        <v>74</v>
      </c>
      <c r="AY395" s="218" t="s">
        <v>135</v>
      </c>
    </row>
    <row r="396" spans="2:51" s="12" customFormat="1" ht="13.5">
      <c r="B396" s="219"/>
      <c r="C396" s="220"/>
      <c r="D396" s="205" t="s">
        <v>146</v>
      </c>
      <c r="E396" s="231" t="s">
        <v>30</v>
      </c>
      <c r="F396" s="232" t="s">
        <v>572</v>
      </c>
      <c r="G396" s="220"/>
      <c r="H396" s="233">
        <v>85</v>
      </c>
      <c r="I396" s="225"/>
      <c r="J396" s="220"/>
      <c r="K396" s="220"/>
      <c r="L396" s="226"/>
      <c r="M396" s="227"/>
      <c r="N396" s="228"/>
      <c r="O396" s="228"/>
      <c r="P396" s="228"/>
      <c r="Q396" s="228"/>
      <c r="R396" s="228"/>
      <c r="S396" s="228"/>
      <c r="T396" s="229"/>
      <c r="AT396" s="230" t="s">
        <v>146</v>
      </c>
      <c r="AU396" s="230" t="s">
        <v>84</v>
      </c>
      <c r="AV396" s="12" t="s">
        <v>84</v>
      </c>
      <c r="AW396" s="12" t="s">
        <v>37</v>
      </c>
      <c r="AX396" s="12" t="s">
        <v>82</v>
      </c>
      <c r="AY396" s="230" t="s">
        <v>135</v>
      </c>
    </row>
    <row r="397" spans="2:51" s="11" customFormat="1" ht="13.5">
      <c r="B397" s="208"/>
      <c r="C397" s="209"/>
      <c r="D397" s="205" t="s">
        <v>146</v>
      </c>
      <c r="E397" s="210" t="s">
        <v>30</v>
      </c>
      <c r="F397" s="211" t="s">
        <v>573</v>
      </c>
      <c r="G397" s="209"/>
      <c r="H397" s="212" t="s">
        <v>30</v>
      </c>
      <c r="I397" s="213"/>
      <c r="J397" s="209"/>
      <c r="K397" s="209"/>
      <c r="L397" s="214"/>
      <c r="M397" s="215"/>
      <c r="N397" s="216"/>
      <c r="O397" s="216"/>
      <c r="P397" s="216"/>
      <c r="Q397" s="216"/>
      <c r="R397" s="216"/>
      <c r="S397" s="216"/>
      <c r="T397" s="217"/>
      <c r="AT397" s="218" t="s">
        <v>146</v>
      </c>
      <c r="AU397" s="218" t="s">
        <v>84</v>
      </c>
      <c r="AV397" s="11" t="s">
        <v>82</v>
      </c>
      <c r="AW397" s="11" t="s">
        <v>37</v>
      </c>
      <c r="AX397" s="11" t="s">
        <v>74</v>
      </c>
      <c r="AY397" s="218" t="s">
        <v>135</v>
      </c>
    </row>
    <row r="398" spans="2:51" s="11" customFormat="1" ht="13.5">
      <c r="B398" s="208"/>
      <c r="C398" s="209"/>
      <c r="D398" s="221" t="s">
        <v>146</v>
      </c>
      <c r="E398" s="270" t="s">
        <v>30</v>
      </c>
      <c r="F398" s="271" t="s">
        <v>574</v>
      </c>
      <c r="G398" s="209"/>
      <c r="H398" s="272" t="s">
        <v>30</v>
      </c>
      <c r="I398" s="213"/>
      <c r="J398" s="209"/>
      <c r="K398" s="209"/>
      <c r="L398" s="214"/>
      <c r="M398" s="215"/>
      <c r="N398" s="216"/>
      <c r="O398" s="216"/>
      <c r="P398" s="216"/>
      <c r="Q398" s="216"/>
      <c r="R398" s="216"/>
      <c r="S398" s="216"/>
      <c r="T398" s="217"/>
      <c r="AT398" s="218" t="s">
        <v>146</v>
      </c>
      <c r="AU398" s="218" t="s">
        <v>84</v>
      </c>
      <c r="AV398" s="11" t="s">
        <v>82</v>
      </c>
      <c r="AW398" s="11" t="s">
        <v>37</v>
      </c>
      <c r="AX398" s="11" t="s">
        <v>74</v>
      </c>
      <c r="AY398" s="218" t="s">
        <v>135</v>
      </c>
    </row>
    <row r="399" spans="2:65" s="1" customFormat="1" ht="22.5" customHeight="1">
      <c r="B399" s="41"/>
      <c r="C399" s="256" t="s">
        <v>575</v>
      </c>
      <c r="D399" s="256" t="s">
        <v>222</v>
      </c>
      <c r="E399" s="257" t="s">
        <v>576</v>
      </c>
      <c r="F399" s="258" t="s">
        <v>577</v>
      </c>
      <c r="G399" s="259" t="s">
        <v>539</v>
      </c>
      <c r="H399" s="260">
        <v>86</v>
      </c>
      <c r="I399" s="261"/>
      <c r="J399" s="262">
        <f>ROUND(I399*H399,2)</f>
        <v>0</v>
      </c>
      <c r="K399" s="258" t="s">
        <v>141</v>
      </c>
      <c r="L399" s="263"/>
      <c r="M399" s="264" t="s">
        <v>30</v>
      </c>
      <c r="N399" s="265" t="s">
        <v>45</v>
      </c>
      <c r="O399" s="42"/>
      <c r="P399" s="202">
        <f>O399*H399</f>
        <v>0</v>
      </c>
      <c r="Q399" s="202">
        <v>0.045</v>
      </c>
      <c r="R399" s="202">
        <f>Q399*H399</f>
        <v>3.8699999999999997</v>
      </c>
      <c r="S399" s="202">
        <v>0</v>
      </c>
      <c r="T399" s="203">
        <f>S399*H399</f>
        <v>0</v>
      </c>
      <c r="AR399" s="24" t="s">
        <v>185</v>
      </c>
      <c r="AT399" s="24" t="s">
        <v>222</v>
      </c>
      <c r="AU399" s="24" t="s">
        <v>84</v>
      </c>
      <c r="AY399" s="24" t="s">
        <v>135</v>
      </c>
      <c r="BE399" s="204">
        <f>IF(N399="základní",J399,0)</f>
        <v>0</v>
      </c>
      <c r="BF399" s="204">
        <f>IF(N399="snížená",J399,0)</f>
        <v>0</v>
      </c>
      <c r="BG399" s="204">
        <f>IF(N399="zákl. přenesená",J399,0)</f>
        <v>0</v>
      </c>
      <c r="BH399" s="204">
        <f>IF(N399="sníž. přenesená",J399,0)</f>
        <v>0</v>
      </c>
      <c r="BI399" s="204">
        <f>IF(N399="nulová",J399,0)</f>
        <v>0</v>
      </c>
      <c r="BJ399" s="24" t="s">
        <v>82</v>
      </c>
      <c r="BK399" s="204">
        <f>ROUND(I399*H399,2)</f>
        <v>0</v>
      </c>
      <c r="BL399" s="24" t="s">
        <v>142</v>
      </c>
      <c r="BM399" s="24" t="s">
        <v>578</v>
      </c>
    </row>
    <row r="400" spans="2:51" s="11" customFormat="1" ht="13.5">
      <c r="B400" s="208"/>
      <c r="C400" s="209"/>
      <c r="D400" s="205" t="s">
        <v>146</v>
      </c>
      <c r="E400" s="210" t="s">
        <v>30</v>
      </c>
      <c r="F400" s="211" t="s">
        <v>579</v>
      </c>
      <c r="G400" s="209"/>
      <c r="H400" s="212" t="s">
        <v>30</v>
      </c>
      <c r="I400" s="213"/>
      <c r="J400" s="209"/>
      <c r="K400" s="209"/>
      <c r="L400" s="214"/>
      <c r="M400" s="215"/>
      <c r="N400" s="216"/>
      <c r="O400" s="216"/>
      <c r="P400" s="216"/>
      <c r="Q400" s="216"/>
      <c r="R400" s="216"/>
      <c r="S400" s="216"/>
      <c r="T400" s="217"/>
      <c r="AT400" s="218" t="s">
        <v>146</v>
      </c>
      <c r="AU400" s="218" t="s">
        <v>84</v>
      </c>
      <c r="AV400" s="11" t="s">
        <v>82</v>
      </c>
      <c r="AW400" s="11" t="s">
        <v>37</v>
      </c>
      <c r="AX400" s="11" t="s">
        <v>74</v>
      </c>
      <c r="AY400" s="218" t="s">
        <v>135</v>
      </c>
    </row>
    <row r="401" spans="2:51" s="11" customFormat="1" ht="13.5">
      <c r="B401" s="208"/>
      <c r="C401" s="209"/>
      <c r="D401" s="205" t="s">
        <v>146</v>
      </c>
      <c r="E401" s="210" t="s">
        <v>30</v>
      </c>
      <c r="F401" s="211" t="s">
        <v>580</v>
      </c>
      <c r="G401" s="209"/>
      <c r="H401" s="212" t="s">
        <v>30</v>
      </c>
      <c r="I401" s="213"/>
      <c r="J401" s="209"/>
      <c r="K401" s="209"/>
      <c r="L401" s="214"/>
      <c r="M401" s="215"/>
      <c r="N401" s="216"/>
      <c r="O401" s="216"/>
      <c r="P401" s="216"/>
      <c r="Q401" s="216"/>
      <c r="R401" s="216"/>
      <c r="S401" s="216"/>
      <c r="T401" s="217"/>
      <c r="AT401" s="218" t="s">
        <v>146</v>
      </c>
      <c r="AU401" s="218" t="s">
        <v>84</v>
      </c>
      <c r="AV401" s="11" t="s">
        <v>82</v>
      </c>
      <c r="AW401" s="11" t="s">
        <v>37</v>
      </c>
      <c r="AX401" s="11" t="s">
        <v>74</v>
      </c>
      <c r="AY401" s="218" t="s">
        <v>135</v>
      </c>
    </row>
    <row r="402" spans="2:51" s="12" customFormat="1" ht="13.5">
      <c r="B402" s="219"/>
      <c r="C402" s="220"/>
      <c r="D402" s="221" t="s">
        <v>146</v>
      </c>
      <c r="E402" s="222" t="s">
        <v>30</v>
      </c>
      <c r="F402" s="223" t="s">
        <v>581</v>
      </c>
      <c r="G402" s="220"/>
      <c r="H402" s="224">
        <v>86</v>
      </c>
      <c r="I402" s="225"/>
      <c r="J402" s="220"/>
      <c r="K402" s="220"/>
      <c r="L402" s="226"/>
      <c r="M402" s="227"/>
      <c r="N402" s="228"/>
      <c r="O402" s="228"/>
      <c r="P402" s="228"/>
      <c r="Q402" s="228"/>
      <c r="R402" s="228"/>
      <c r="S402" s="228"/>
      <c r="T402" s="229"/>
      <c r="AT402" s="230" t="s">
        <v>146</v>
      </c>
      <c r="AU402" s="230" t="s">
        <v>84</v>
      </c>
      <c r="AV402" s="12" t="s">
        <v>84</v>
      </c>
      <c r="AW402" s="12" t="s">
        <v>37</v>
      </c>
      <c r="AX402" s="12" t="s">
        <v>82</v>
      </c>
      <c r="AY402" s="230" t="s">
        <v>135</v>
      </c>
    </row>
    <row r="403" spans="2:65" s="1" customFormat="1" ht="44.25" customHeight="1">
      <c r="B403" s="41"/>
      <c r="C403" s="193" t="s">
        <v>582</v>
      </c>
      <c r="D403" s="193" t="s">
        <v>137</v>
      </c>
      <c r="E403" s="194" t="s">
        <v>583</v>
      </c>
      <c r="F403" s="195" t="s">
        <v>584</v>
      </c>
      <c r="G403" s="196" t="s">
        <v>370</v>
      </c>
      <c r="H403" s="197">
        <v>150.28</v>
      </c>
      <c r="I403" s="198"/>
      <c r="J403" s="199">
        <f>ROUND(I403*H403,2)</f>
        <v>0</v>
      </c>
      <c r="K403" s="195" t="s">
        <v>141</v>
      </c>
      <c r="L403" s="61"/>
      <c r="M403" s="200" t="s">
        <v>30</v>
      </c>
      <c r="N403" s="201" t="s">
        <v>45</v>
      </c>
      <c r="O403" s="42"/>
      <c r="P403" s="202">
        <f>O403*H403</f>
        <v>0</v>
      </c>
      <c r="Q403" s="202">
        <v>0.1554</v>
      </c>
      <c r="R403" s="202">
        <f>Q403*H403</f>
        <v>23.353512000000002</v>
      </c>
      <c r="S403" s="202">
        <v>0</v>
      </c>
      <c r="T403" s="203">
        <f>S403*H403</f>
        <v>0</v>
      </c>
      <c r="AR403" s="24" t="s">
        <v>142</v>
      </c>
      <c r="AT403" s="24" t="s">
        <v>137</v>
      </c>
      <c r="AU403" s="24" t="s">
        <v>84</v>
      </c>
      <c r="AY403" s="24" t="s">
        <v>135</v>
      </c>
      <c r="BE403" s="204">
        <f>IF(N403="základní",J403,0)</f>
        <v>0</v>
      </c>
      <c r="BF403" s="204">
        <f>IF(N403="snížená",J403,0)</f>
        <v>0</v>
      </c>
      <c r="BG403" s="204">
        <f>IF(N403="zákl. přenesená",J403,0)</f>
        <v>0</v>
      </c>
      <c r="BH403" s="204">
        <f>IF(N403="sníž. přenesená",J403,0)</f>
        <v>0</v>
      </c>
      <c r="BI403" s="204">
        <f>IF(N403="nulová",J403,0)</f>
        <v>0</v>
      </c>
      <c r="BJ403" s="24" t="s">
        <v>82</v>
      </c>
      <c r="BK403" s="204">
        <f>ROUND(I403*H403,2)</f>
        <v>0</v>
      </c>
      <c r="BL403" s="24" t="s">
        <v>142</v>
      </c>
      <c r="BM403" s="24" t="s">
        <v>585</v>
      </c>
    </row>
    <row r="404" spans="2:47" s="1" customFormat="1" ht="94.5">
      <c r="B404" s="41"/>
      <c r="C404" s="63"/>
      <c r="D404" s="205" t="s">
        <v>144</v>
      </c>
      <c r="E404" s="63"/>
      <c r="F404" s="206" t="s">
        <v>586</v>
      </c>
      <c r="G404" s="63"/>
      <c r="H404" s="63"/>
      <c r="I404" s="163"/>
      <c r="J404" s="63"/>
      <c r="K404" s="63"/>
      <c r="L404" s="61"/>
      <c r="M404" s="207"/>
      <c r="N404" s="42"/>
      <c r="O404" s="42"/>
      <c r="P404" s="42"/>
      <c r="Q404" s="42"/>
      <c r="R404" s="42"/>
      <c r="S404" s="42"/>
      <c r="T404" s="78"/>
      <c r="AT404" s="24" t="s">
        <v>144</v>
      </c>
      <c r="AU404" s="24" t="s">
        <v>84</v>
      </c>
    </row>
    <row r="405" spans="2:51" s="11" customFormat="1" ht="13.5">
      <c r="B405" s="208"/>
      <c r="C405" s="209"/>
      <c r="D405" s="205" t="s">
        <v>146</v>
      </c>
      <c r="E405" s="210" t="s">
        <v>30</v>
      </c>
      <c r="F405" s="211" t="s">
        <v>587</v>
      </c>
      <c r="G405" s="209"/>
      <c r="H405" s="212" t="s">
        <v>30</v>
      </c>
      <c r="I405" s="213"/>
      <c r="J405" s="209"/>
      <c r="K405" s="209"/>
      <c r="L405" s="214"/>
      <c r="M405" s="215"/>
      <c r="N405" s="216"/>
      <c r="O405" s="216"/>
      <c r="P405" s="216"/>
      <c r="Q405" s="216"/>
      <c r="R405" s="216"/>
      <c r="S405" s="216"/>
      <c r="T405" s="217"/>
      <c r="AT405" s="218" t="s">
        <v>146</v>
      </c>
      <c r="AU405" s="218" t="s">
        <v>84</v>
      </c>
      <c r="AV405" s="11" t="s">
        <v>82</v>
      </c>
      <c r="AW405" s="11" t="s">
        <v>37</v>
      </c>
      <c r="AX405" s="11" t="s">
        <v>74</v>
      </c>
      <c r="AY405" s="218" t="s">
        <v>135</v>
      </c>
    </row>
    <row r="406" spans="2:51" s="11" customFormat="1" ht="13.5">
      <c r="B406" s="208"/>
      <c r="C406" s="209"/>
      <c r="D406" s="205" t="s">
        <v>146</v>
      </c>
      <c r="E406" s="210" t="s">
        <v>30</v>
      </c>
      <c r="F406" s="211" t="s">
        <v>588</v>
      </c>
      <c r="G406" s="209"/>
      <c r="H406" s="212" t="s">
        <v>30</v>
      </c>
      <c r="I406" s="213"/>
      <c r="J406" s="209"/>
      <c r="K406" s="209"/>
      <c r="L406" s="214"/>
      <c r="M406" s="215"/>
      <c r="N406" s="216"/>
      <c r="O406" s="216"/>
      <c r="P406" s="216"/>
      <c r="Q406" s="216"/>
      <c r="R406" s="216"/>
      <c r="S406" s="216"/>
      <c r="T406" s="217"/>
      <c r="AT406" s="218" t="s">
        <v>146</v>
      </c>
      <c r="AU406" s="218" t="s">
        <v>84</v>
      </c>
      <c r="AV406" s="11" t="s">
        <v>82</v>
      </c>
      <c r="AW406" s="11" t="s">
        <v>37</v>
      </c>
      <c r="AX406" s="11" t="s">
        <v>74</v>
      </c>
      <c r="AY406" s="218" t="s">
        <v>135</v>
      </c>
    </row>
    <row r="407" spans="2:51" s="12" customFormat="1" ht="13.5">
      <c r="B407" s="219"/>
      <c r="C407" s="220"/>
      <c r="D407" s="205" t="s">
        <v>146</v>
      </c>
      <c r="E407" s="231" t="s">
        <v>30</v>
      </c>
      <c r="F407" s="232" t="s">
        <v>589</v>
      </c>
      <c r="G407" s="220"/>
      <c r="H407" s="233">
        <v>125</v>
      </c>
      <c r="I407" s="225"/>
      <c r="J407" s="220"/>
      <c r="K407" s="220"/>
      <c r="L407" s="226"/>
      <c r="M407" s="227"/>
      <c r="N407" s="228"/>
      <c r="O407" s="228"/>
      <c r="P407" s="228"/>
      <c r="Q407" s="228"/>
      <c r="R407" s="228"/>
      <c r="S407" s="228"/>
      <c r="T407" s="229"/>
      <c r="AT407" s="230" t="s">
        <v>146</v>
      </c>
      <c r="AU407" s="230" t="s">
        <v>84</v>
      </c>
      <c r="AV407" s="12" t="s">
        <v>84</v>
      </c>
      <c r="AW407" s="12" t="s">
        <v>37</v>
      </c>
      <c r="AX407" s="12" t="s">
        <v>74</v>
      </c>
      <c r="AY407" s="230" t="s">
        <v>135</v>
      </c>
    </row>
    <row r="408" spans="2:51" s="14" customFormat="1" ht="13.5">
      <c r="B408" s="245"/>
      <c r="C408" s="246"/>
      <c r="D408" s="205" t="s">
        <v>146</v>
      </c>
      <c r="E408" s="247" t="s">
        <v>30</v>
      </c>
      <c r="F408" s="248" t="s">
        <v>218</v>
      </c>
      <c r="G408" s="246"/>
      <c r="H408" s="249">
        <v>125</v>
      </c>
      <c r="I408" s="250"/>
      <c r="J408" s="246"/>
      <c r="K408" s="246"/>
      <c r="L408" s="251"/>
      <c r="M408" s="252"/>
      <c r="N408" s="253"/>
      <c r="O408" s="253"/>
      <c r="P408" s="253"/>
      <c r="Q408" s="253"/>
      <c r="R408" s="253"/>
      <c r="S408" s="253"/>
      <c r="T408" s="254"/>
      <c r="AT408" s="255" t="s">
        <v>146</v>
      </c>
      <c r="AU408" s="255" t="s">
        <v>84</v>
      </c>
      <c r="AV408" s="14" t="s">
        <v>155</v>
      </c>
      <c r="AW408" s="14" t="s">
        <v>37</v>
      </c>
      <c r="AX408" s="14" t="s">
        <v>74</v>
      </c>
      <c r="AY408" s="255" t="s">
        <v>135</v>
      </c>
    </row>
    <row r="409" spans="2:51" s="11" customFormat="1" ht="13.5">
      <c r="B409" s="208"/>
      <c r="C409" s="209"/>
      <c r="D409" s="205" t="s">
        <v>146</v>
      </c>
      <c r="E409" s="210" t="s">
        <v>30</v>
      </c>
      <c r="F409" s="211" t="s">
        <v>590</v>
      </c>
      <c r="G409" s="209"/>
      <c r="H409" s="212" t="s">
        <v>30</v>
      </c>
      <c r="I409" s="213"/>
      <c r="J409" s="209"/>
      <c r="K409" s="209"/>
      <c r="L409" s="214"/>
      <c r="M409" s="215"/>
      <c r="N409" s="216"/>
      <c r="O409" s="216"/>
      <c r="P409" s="216"/>
      <c r="Q409" s="216"/>
      <c r="R409" s="216"/>
      <c r="S409" s="216"/>
      <c r="T409" s="217"/>
      <c r="AT409" s="218" t="s">
        <v>146</v>
      </c>
      <c r="AU409" s="218" t="s">
        <v>84</v>
      </c>
      <c r="AV409" s="11" t="s">
        <v>82</v>
      </c>
      <c r="AW409" s="11" t="s">
        <v>37</v>
      </c>
      <c r="AX409" s="11" t="s">
        <v>74</v>
      </c>
      <c r="AY409" s="218" t="s">
        <v>135</v>
      </c>
    </row>
    <row r="410" spans="2:51" s="12" customFormat="1" ht="13.5">
      <c r="B410" s="219"/>
      <c r="C410" s="220"/>
      <c r="D410" s="205" t="s">
        <v>146</v>
      </c>
      <c r="E410" s="231" t="s">
        <v>30</v>
      </c>
      <c r="F410" s="232" t="s">
        <v>591</v>
      </c>
      <c r="G410" s="220"/>
      <c r="H410" s="233">
        <v>8</v>
      </c>
      <c r="I410" s="225"/>
      <c r="J410" s="220"/>
      <c r="K410" s="220"/>
      <c r="L410" s="226"/>
      <c r="M410" s="227"/>
      <c r="N410" s="228"/>
      <c r="O410" s="228"/>
      <c r="P410" s="228"/>
      <c r="Q410" s="228"/>
      <c r="R410" s="228"/>
      <c r="S410" s="228"/>
      <c r="T410" s="229"/>
      <c r="AT410" s="230" t="s">
        <v>146</v>
      </c>
      <c r="AU410" s="230" t="s">
        <v>84</v>
      </c>
      <c r="AV410" s="12" t="s">
        <v>84</v>
      </c>
      <c r="AW410" s="12" t="s">
        <v>37</v>
      </c>
      <c r="AX410" s="12" t="s">
        <v>74</v>
      </c>
      <c r="AY410" s="230" t="s">
        <v>135</v>
      </c>
    </row>
    <row r="411" spans="2:51" s="14" customFormat="1" ht="13.5">
      <c r="B411" s="245"/>
      <c r="C411" s="246"/>
      <c r="D411" s="205" t="s">
        <v>146</v>
      </c>
      <c r="E411" s="247" t="s">
        <v>30</v>
      </c>
      <c r="F411" s="248" t="s">
        <v>277</v>
      </c>
      <c r="G411" s="246"/>
      <c r="H411" s="249">
        <v>8</v>
      </c>
      <c r="I411" s="250"/>
      <c r="J411" s="246"/>
      <c r="K411" s="246"/>
      <c r="L411" s="251"/>
      <c r="M411" s="252"/>
      <c r="N411" s="253"/>
      <c r="O411" s="253"/>
      <c r="P411" s="253"/>
      <c r="Q411" s="253"/>
      <c r="R411" s="253"/>
      <c r="S411" s="253"/>
      <c r="T411" s="254"/>
      <c r="AT411" s="255" t="s">
        <v>146</v>
      </c>
      <c r="AU411" s="255" t="s">
        <v>84</v>
      </c>
      <c r="AV411" s="14" t="s">
        <v>155</v>
      </c>
      <c r="AW411" s="14" t="s">
        <v>37</v>
      </c>
      <c r="AX411" s="14" t="s">
        <v>74</v>
      </c>
      <c r="AY411" s="255" t="s">
        <v>135</v>
      </c>
    </row>
    <row r="412" spans="2:51" s="11" customFormat="1" ht="13.5">
      <c r="B412" s="208"/>
      <c r="C412" s="209"/>
      <c r="D412" s="205" t="s">
        <v>146</v>
      </c>
      <c r="E412" s="210" t="s">
        <v>30</v>
      </c>
      <c r="F412" s="211" t="s">
        <v>592</v>
      </c>
      <c r="G412" s="209"/>
      <c r="H412" s="212" t="s">
        <v>30</v>
      </c>
      <c r="I412" s="213"/>
      <c r="J412" s="209"/>
      <c r="K412" s="209"/>
      <c r="L412" s="214"/>
      <c r="M412" s="215"/>
      <c r="N412" s="216"/>
      <c r="O412" s="216"/>
      <c r="P412" s="216"/>
      <c r="Q412" s="216"/>
      <c r="R412" s="216"/>
      <c r="S412" s="216"/>
      <c r="T412" s="217"/>
      <c r="AT412" s="218" t="s">
        <v>146</v>
      </c>
      <c r="AU412" s="218" t="s">
        <v>84</v>
      </c>
      <c r="AV412" s="11" t="s">
        <v>82</v>
      </c>
      <c r="AW412" s="11" t="s">
        <v>37</v>
      </c>
      <c r="AX412" s="11" t="s">
        <v>74</v>
      </c>
      <c r="AY412" s="218" t="s">
        <v>135</v>
      </c>
    </row>
    <row r="413" spans="2:51" s="12" customFormat="1" ht="13.5">
      <c r="B413" s="219"/>
      <c r="C413" s="220"/>
      <c r="D413" s="205" t="s">
        <v>146</v>
      </c>
      <c r="E413" s="231" t="s">
        <v>30</v>
      </c>
      <c r="F413" s="232" t="s">
        <v>593</v>
      </c>
      <c r="G413" s="220"/>
      <c r="H413" s="233">
        <v>6.28</v>
      </c>
      <c r="I413" s="225"/>
      <c r="J413" s="220"/>
      <c r="K413" s="220"/>
      <c r="L413" s="226"/>
      <c r="M413" s="227"/>
      <c r="N413" s="228"/>
      <c r="O413" s="228"/>
      <c r="P413" s="228"/>
      <c r="Q413" s="228"/>
      <c r="R413" s="228"/>
      <c r="S413" s="228"/>
      <c r="T413" s="229"/>
      <c r="AT413" s="230" t="s">
        <v>146</v>
      </c>
      <c r="AU413" s="230" t="s">
        <v>84</v>
      </c>
      <c r="AV413" s="12" t="s">
        <v>84</v>
      </c>
      <c r="AW413" s="12" t="s">
        <v>37</v>
      </c>
      <c r="AX413" s="12" t="s">
        <v>74</v>
      </c>
      <c r="AY413" s="230" t="s">
        <v>135</v>
      </c>
    </row>
    <row r="414" spans="2:51" s="14" customFormat="1" ht="13.5">
      <c r="B414" s="245"/>
      <c r="C414" s="246"/>
      <c r="D414" s="205" t="s">
        <v>146</v>
      </c>
      <c r="E414" s="247" t="s">
        <v>30</v>
      </c>
      <c r="F414" s="248" t="s">
        <v>594</v>
      </c>
      <c r="G414" s="246"/>
      <c r="H414" s="249">
        <v>6.28</v>
      </c>
      <c r="I414" s="250"/>
      <c r="J414" s="246"/>
      <c r="K414" s="246"/>
      <c r="L414" s="251"/>
      <c r="M414" s="252"/>
      <c r="N414" s="253"/>
      <c r="O414" s="253"/>
      <c r="P414" s="253"/>
      <c r="Q414" s="253"/>
      <c r="R414" s="253"/>
      <c r="S414" s="253"/>
      <c r="T414" s="254"/>
      <c r="AT414" s="255" t="s">
        <v>146</v>
      </c>
      <c r="AU414" s="255" t="s">
        <v>84</v>
      </c>
      <c r="AV414" s="14" t="s">
        <v>155</v>
      </c>
      <c r="AW414" s="14" t="s">
        <v>37</v>
      </c>
      <c r="AX414" s="14" t="s">
        <v>74</v>
      </c>
      <c r="AY414" s="255" t="s">
        <v>135</v>
      </c>
    </row>
    <row r="415" spans="2:51" s="11" customFormat="1" ht="13.5">
      <c r="B415" s="208"/>
      <c r="C415" s="209"/>
      <c r="D415" s="205" t="s">
        <v>146</v>
      </c>
      <c r="E415" s="210" t="s">
        <v>30</v>
      </c>
      <c r="F415" s="211" t="s">
        <v>595</v>
      </c>
      <c r="G415" s="209"/>
      <c r="H415" s="212" t="s">
        <v>30</v>
      </c>
      <c r="I415" s="213"/>
      <c r="J415" s="209"/>
      <c r="K415" s="209"/>
      <c r="L415" s="214"/>
      <c r="M415" s="215"/>
      <c r="N415" s="216"/>
      <c r="O415" s="216"/>
      <c r="P415" s="216"/>
      <c r="Q415" s="216"/>
      <c r="R415" s="216"/>
      <c r="S415" s="216"/>
      <c r="T415" s="217"/>
      <c r="AT415" s="218" t="s">
        <v>146</v>
      </c>
      <c r="AU415" s="218" t="s">
        <v>84</v>
      </c>
      <c r="AV415" s="11" t="s">
        <v>82</v>
      </c>
      <c r="AW415" s="11" t="s">
        <v>37</v>
      </c>
      <c r="AX415" s="11" t="s">
        <v>74</v>
      </c>
      <c r="AY415" s="218" t="s">
        <v>135</v>
      </c>
    </row>
    <row r="416" spans="2:51" s="12" customFormat="1" ht="13.5">
      <c r="B416" s="219"/>
      <c r="C416" s="220"/>
      <c r="D416" s="205" t="s">
        <v>146</v>
      </c>
      <c r="E416" s="231" t="s">
        <v>30</v>
      </c>
      <c r="F416" s="232" t="s">
        <v>596</v>
      </c>
      <c r="G416" s="220"/>
      <c r="H416" s="233">
        <v>9</v>
      </c>
      <c r="I416" s="225"/>
      <c r="J416" s="220"/>
      <c r="K416" s="220"/>
      <c r="L416" s="226"/>
      <c r="M416" s="227"/>
      <c r="N416" s="228"/>
      <c r="O416" s="228"/>
      <c r="P416" s="228"/>
      <c r="Q416" s="228"/>
      <c r="R416" s="228"/>
      <c r="S416" s="228"/>
      <c r="T416" s="229"/>
      <c r="AT416" s="230" t="s">
        <v>146</v>
      </c>
      <c r="AU416" s="230" t="s">
        <v>84</v>
      </c>
      <c r="AV416" s="12" t="s">
        <v>84</v>
      </c>
      <c r="AW416" s="12" t="s">
        <v>37</v>
      </c>
      <c r="AX416" s="12" t="s">
        <v>74</v>
      </c>
      <c r="AY416" s="230" t="s">
        <v>135</v>
      </c>
    </row>
    <row r="417" spans="2:51" s="14" customFormat="1" ht="13.5">
      <c r="B417" s="245"/>
      <c r="C417" s="246"/>
      <c r="D417" s="205" t="s">
        <v>146</v>
      </c>
      <c r="E417" s="247" t="s">
        <v>30</v>
      </c>
      <c r="F417" s="248" t="s">
        <v>597</v>
      </c>
      <c r="G417" s="246"/>
      <c r="H417" s="249">
        <v>9</v>
      </c>
      <c r="I417" s="250"/>
      <c r="J417" s="246"/>
      <c r="K417" s="246"/>
      <c r="L417" s="251"/>
      <c r="M417" s="252"/>
      <c r="N417" s="253"/>
      <c r="O417" s="253"/>
      <c r="P417" s="253"/>
      <c r="Q417" s="253"/>
      <c r="R417" s="253"/>
      <c r="S417" s="253"/>
      <c r="T417" s="254"/>
      <c r="AT417" s="255" t="s">
        <v>146</v>
      </c>
      <c r="AU417" s="255" t="s">
        <v>84</v>
      </c>
      <c r="AV417" s="14" t="s">
        <v>155</v>
      </c>
      <c r="AW417" s="14" t="s">
        <v>37</v>
      </c>
      <c r="AX417" s="14" t="s">
        <v>74</v>
      </c>
      <c r="AY417" s="255" t="s">
        <v>135</v>
      </c>
    </row>
    <row r="418" spans="2:51" s="11" customFormat="1" ht="13.5">
      <c r="B418" s="208"/>
      <c r="C418" s="209"/>
      <c r="D418" s="205" t="s">
        <v>146</v>
      </c>
      <c r="E418" s="210" t="s">
        <v>30</v>
      </c>
      <c r="F418" s="211" t="s">
        <v>598</v>
      </c>
      <c r="G418" s="209"/>
      <c r="H418" s="212" t="s">
        <v>30</v>
      </c>
      <c r="I418" s="213"/>
      <c r="J418" s="209"/>
      <c r="K418" s="209"/>
      <c r="L418" s="214"/>
      <c r="M418" s="215"/>
      <c r="N418" s="216"/>
      <c r="O418" s="216"/>
      <c r="P418" s="216"/>
      <c r="Q418" s="216"/>
      <c r="R418" s="216"/>
      <c r="S418" s="216"/>
      <c r="T418" s="217"/>
      <c r="AT418" s="218" t="s">
        <v>146</v>
      </c>
      <c r="AU418" s="218" t="s">
        <v>84</v>
      </c>
      <c r="AV418" s="11" t="s">
        <v>82</v>
      </c>
      <c r="AW418" s="11" t="s">
        <v>37</v>
      </c>
      <c r="AX418" s="11" t="s">
        <v>74</v>
      </c>
      <c r="AY418" s="218" t="s">
        <v>135</v>
      </c>
    </row>
    <row r="419" spans="2:51" s="12" customFormat="1" ht="13.5">
      <c r="B419" s="219"/>
      <c r="C419" s="220"/>
      <c r="D419" s="205" t="s">
        <v>146</v>
      </c>
      <c r="E419" s="231" t="s">
        <v>30</v>
      </c>
      <c r="F419" s="232" t="s">
        <v>599</v>
      </c>
      <c r="G419" s="220"/>
      <c r="H419" s="233">
        <v>2</v>
      </c>
      <c r="I419" s="225"/>
      <c r="J419" s="220"/>
      <c r="K419" s="220"/>
      <c r="L419" s="226"/>
      <c r="M419" s="227"/>
      <c r="N419" s="228"/>
      <c r="O419" s="228"/>
      <c r="P419" s="228"/>
      <c r="Q419" s="228"/>
      <c r="R419" s="228"/>
      <c r="S419" s="228"/>
      <c r="T419" s="229"/>
      <c r="AT419" s="230" t="s">
        <v>146</v>
      </c>
      <c r="AU419" s="230" t="s">
        <v>84</v>
      </c>
      <c r="AV419" s="12" t="s">
        <v>84</v>
      </c>
      <c r="AW419" s="12" t="s">
        <v>37</v>
      </c>
      <c r="AX419" s="12" t="s">
        <v>74</v>
      </c>
      <c r="AY419" s="230" t="s">
        <v>135</v>
      </c>
    </row>
    <row r="420" spans="2:51" s="14" customFormat="1" ht="13.5">
      <c r="B420" s="245"/>
      <c r="C420" s="246"/>
      <c r="D420" s="205" t="s">
        <v>146</v>
      </c>
      <c r="E420" s="247" t="s">
        <v>30</v>
      </c>
      <c r="F420" s="248" t="s">
        <v>600</v>
      </c>
      <c r="G420" s="246"/>
      <c r="H420" s="249">
        <v>2</v>
      </c>
      <c r="I420" s="250"/>
      <c r="J420" s="246"/>
      <c r="K420" s="246"/>
      <c r="L420" s="251"/>
      <c r="M420" s="252"/>
      <c r="N420" s="253"/>
      <c r="O420" s="253"/>
      <c r="P420" s="253"/>
      <c r="Q420" s="253"/>
      <c r="R420" s="253"/>
      <c r="S420" s="253"/>
      <c r="T420" s="254"/>
      <c r="AT420" s="255" t="s">
        <v>146</v>
      </c>
      <c r="AU420" s="255" t="s">
        <v>84</v>
      </c>
      <c r="AV420" s="14" t="s">
        <v>155</v>
      </c>
      <c r="AW420" s="14" t="s">
        <v>37</v>
      </c>
      <c r="AX420" s="14" t="s">
        <v>74</v>
      </c>
      <c r="AY420" s="255" t="s">
        <v>135</v>
      </c>
    </row>
    <row r="421" spans="2:51" s="13" customFormat="1" ht="13.5">
      <c r="B421" s="234"/>
      <c r="C421" s="235"/>
      <c r="D421" s="205" t="s">
        <v>146</v>
      </c>
      <c r="E421" s="267" t="s">
        <v>30</v>
      </c>
      <c r="F421" s="268" t="s">
        <v>194</v>
      </c>
      <c r="G421" s="235"/>
      <c r="H421" s="269">
        <v>150.28</v>
      </c>
      <c r="I421" s="239"/>
      <c r="J421" s="235"/>
      <c r="K421" s="235"/>
      <c r="L421" s="240"/>
      <c r="M421" s="241"/>
      <c r="N421" s="242"/>
      <c r="O421" s="242"/>
      <c r="P421" s="242"/>
      <c r="Q421" s="242"/>
      <c r="R421" s="242"/>
      <c r="S421" s="242"/>
      <c r="T421" s="243"/>
      <c r="AT421" s="244" t="s">
        <v>146</v>
      </c>
      <c r="AU421" s="244" t="s">
        <v>84</v>
      </c>
      <c r="AV421" s="13" t="s">
        <v>142</v>
      </c>
      <c r="AW421" s="13" t="s">
        <v>37</v>
      </c>
      <c r="AX421" s="13" t="s">
        <v>82</v>
      </c>
      <c r="AY421" s="244" t="s">
        <v>135</v>
      </c>
    </row>
    <row r="422" spans="2:51" s="11" customFormat="1" ht="13.5">
      <c r="B422" s="208"/>
      <c r="C422" s="209"/>
      <c r="D422" s="205" t="s">
        <v>146</v>
      </c>
      <c r="E422" s="210" t="s">
        <v>30</v>
      </c>
      <c r="F422" s="211" t="s">
        <v>573</v>
      </c>
      <c r="G422" s="209"/>
      <c r="H422" s="212" t="s">
        <v>30</v>
      </c>
      <c r="I422" s="213"/>
      <c r="J422" s="209"/>
      <c r="K422" s="209"/>
      <c r="L422" s="214"/>
      <c r="M422" s="215"/>
      <c r="N422" s="216"/>
      <c r="O422" s="216"/>
      <c r="P422" s="216"/>
      <c r="Q422" s="216"/>
      <c r="R422" s="216"/>
      <c r="S422" s="216"/>
      <c r="T422" s="217"/>
      <c r="AT422" s="218" t="s">
        <v>146</v>
      </c>
      <c r="AU422" s="218" t="s">
        <v>84</v>
      </c>
      <c r="AV422" s="11" t="s">
        <v>82</v>
      </c>
      <c r="AW422" s="11" t="s">
        <v>37</v>
      </c>
      <c r="AX422" s="11" t="s">
        <v>74</v>
      </c>
      <c r="AY422" s="218" t="s">
        <v>135</v>
      </c>
    </row>
    <row r="423" spans="2:51" s="11" customFormat="1" ht="13.5">
      <c r="B423" s="208"/>
      <c r="C423" s="209"/>
      <c r="D423" s="221" t="s">
        <v>146</v>
      </c>
      <c r="E423" s="270" t="s">
        <v>30</v>
      </c>
      <c r="F423" s="271" t="s">
        <v>574</v>
      </c>
      <c r="G423" s="209"/>
      <c r="H423" s="272" t="s">
        <v>30</v>
      </c>
      <c r="I423" s="213"/>
      <c r="J423" s="209"/>
      <c r="K423" s="209"/>
      <c r="L423" s="214"/>
      <c r="M423" s="215"/>
      <c r="N423" s="216"/>
      <c r="O423" s="216"/>
      <c r="P423" s="216"/>
      <c r="Q423" s="216"/>
      <c r="R423" s="216"/>
      <c r="S423" s="216"/>
      <c r="T423" s="217"/>
      <c r="AT423" s="218" t="s">
        <v>146</v>
      </c>
      <c r="AU423" s="218" t="s">
        <v>84</v>
      </c>
      <c r="AV423" s="11" t="s">
        <v>82</v>
      </c>
      <c r="AW423" s="11" t="s">
        <v>37</v>
      </c>
      <c r="AX423" s="11" t="s">
        <v>74</v>
      </c>
      <c r="AY423" s="218" t="s">
        <v>135</v>
      </c>
    </row>
    <row r="424" spans="2:65" s="1" customFormat="1" ht="31.5" customHeight="1">
      <c r="B424" s="41"/>
      <c r="C424" s="193" t="s">
        <v>601</v>
      </c>
      <c r="D424" s="193" t="s">
        <v>137</v>
      </c>
      <c r="E424" s="194" t="s">
        <v>602</v>
      </c>
      <c r="F424" s="195" t="s">
        <v>603</v>
      </c>
      <c r="G424" s="196" t="s">
        <v>140</v>
      </c>
      <c r="H424" s="197">
        <v>3.5</v>
      </c>
      <c r="I424" s="198"/>
      <c r="J424" s="199">
        <f>ROUND(I424*H424,2)</f>
        <v>0</v>
      </c>
      <c r="K424" s="195" t="s">
        <v>141</v>
      </c>
      <c r="L424" s="61"/>
      <c r="M424" s="200" t="s">
        <v>30</v>
      </c>
      <c r="N424" s="201" t="s">
        <v>45</v>
      </c>
      <c r="O424" s="42"/>
      <c r="P424" s="202">
        <f>O424*H424</f>
        <v>0</v>
      </c>
      <c r="Q424" s="202">
        <v>2.25634</v>
      </c>
      <c r="R424" s="202">
        <f>Q424*H424</f>
        <v>7.897189999999999</v>
      </c>
      <c r="S424" s="202">
        <v>0</v>
      </c>
      <c r="T424" s="203">
        <f>S424*H424</f>
        <v>0</v>
      </c>
      <c r="AR424" s="24" t="s">
        <v>142</v>
      </c>
      <c r="AT424" s="24" t="s">
        <v>137</v>
      </c>
      <c r="AU424" s="24" t="s">
        <v>84</v>
      </c>
      <c r="AY424" s="24" t="s">
        <v>135</v>
      </c>
      <c r="BE424" s="204">
        <f>IF(N424="základní",J424,0)</f>
        <v>0</v>
      </c>
      <c r="BF424" s="204">
        <f>IF(N424="snížená",J424,0)</f>
        <v>0</v>
      </c>
      <c r="BG424" s="204">
        <f>IF(N424="zákl. přenesená",J424,0)</f>
        <v>0</v>
      </c>
      <c r="BH424" s="204">
        <f>IF(N424="sníž. přenesená",J424,0)</f>
        <v>0</v>
      </c>
      <c r="BI424" s="204">
        <f>IF(N424="nulová",J424,0)</f>
        <v>0</v>
      </c>
      <c r="BJ424" s="24" t="s">
        <v>82</v>
      </c>
      <c r="BK424" s="204">
        <f>ROUND(I424*H424,2)</f>
        <v>0</v>
      </c>
      <c r="BL424" s="24" t="s">
        <v>142</v>
      </c>
      <c r="BM424" s="24" t="s">
        <v>604</v>
      </c>
    </row>
    <row r="425" spans="2:51" s="11" customFormat="1" ht="13.5">
      <c r="B425" s="208"/>
      <c r="C425" s="209"/>
      <c r="D425" s="205" t="s">
        <v>146</v>
      </c>
      <c r="E425" s="210" t="s">
        <v>30</v>
      </c>
      <c r="F425" s="211" t="s">
        <v>605</v>
      </c>
      <c r="G425" s="209"/>
      <c r="H425" s="212" t="s">
        <v>30</v>
      </c>
      <c r="I425" s="213"/>
      <c r="J425" s="209"/>
      <c r="K425" s="209"/>
      <c r="L425" s="214"/>
      <c r="M425" s="215"/>
      <c r="N425" s="216"/>
      <c r="O425" s="216"/>
      <c r="P425" s="216"/>
      <c r="Q425" s="216"/>
      <c r="R425" s="216"/>
      <c r="S425" s="216"/>
      <c r="T425" s="217"/>
      <c r="AT425" s="218" t="s">
        <v>146</v>
      </c>
      <c r="AU425" s="218" t="s">
        <v>84</v>
      </c>
      <c r="AV425" s="11" t="s">
        <v>82</v>
      </c>
      <c r="AW425" s="11" t="s">
        <v>37</v>
      </c>
      <c r="AX425" s="11" t="s">
        <v>74</v>
      </c>
      <c r="AY425" s="218" t="s">
        <v>135</v>
      </c>
    </row>
    <row r="426" spans="2:51" s="11" customFormat="1" ht="13.5">
      <c r="B426" s="208"/>
      <c r="C426" s="209"/>
      <c r="D426" s="205" t="s">
        <v>146</v>
      </c>
      <c r="E426" s="210" t="s">
        <v>30</v>
      </c>
      <c r="F426" s="211" t="s">
        <v>606</v>
      </c>
      <c r="G426" s="209"/>
      <c r="H426" s="212" t="s">
        <v>30</v>
      </c>
      <c r="I426" s="213"/>
      <c r="J426" s="209"/>
      <c r="K426" s="209"/>
      <c r="L426" s="214"/>
      <c r="M426" s="215"/>
      <c r="N426" s="216"/>
      <c r="O426" s="216"/>
      <c r="P426" s="216"/>
      <c r="Q426" s="216"/>
      <c r="R426" s="216"/>
      <c r="S426" s="216"/>
      <c r="T426" s="217"/>
      <c r="AT426" s="218" t="s">
        <v>146</v>
      </c>
      <c r="AU426" s="218" t="s">
        <v>84</v>
      </c>
      <c r="AV426" s="11" t="s">
        <v>82</v>
      </c>
      <c r="AW426" s="11" t="s">
        <v>37</v>
      </c>
      <c r="AX426" s="11" t="s">
        <v>74</v>
      </c>
      <c r="AY426" s="218" t="s">
        <v>135</v>
      </c>
    </row>
    <row r="427" spans="2:51" s="11" customFormat="1" ht="13.5">
      <c r="B427" s="208"/>
      <c r="C427" s="209"/>
      <c r="D427" s="205" t="s">
        <v>146</v>
      </c>
      <c r="E427" s="210" t="s">
        <v>30</v>
      </c>
      <c r="F427" s="211" t="s">
        <v>607</v>
      </c>
      <c r="G427" s="209"/>
      <c r="H427" s="212" t="s">
        <v>30</v>
      </c>
      <c r="I427" s="213"/>
      <c r="J427" s="209"/>
      <c r="K427" s="209"/>
      <c r="L427" s="214"/>
      <c r="M427" s="215"/>
      <c r="N427" s="216"/>
      <c r="O427" s="216"/>
      <c r="P427" s="216"/>
      <c r="Q427" s="216"/>
      <c r="R427" s="216"/>
      <c r="S427" s="216"/>
      <c r="T427" s="217"/>
      <c r="AT427" s="218" t="s">
        <v>146</v>
      </c>
      <c r="AU427" s="218" t="s">
        <v>84</v>
      </c>
      <c r="AV427" s="11" t="s">
        <v>82</v>
      </c>
      <c r="AW427" s="11" t="s">
        <v>37</v>
      </c>
      <c r="AX427" s="11" t="s">
        <v>74</v>
      </c>
      <c r="AY427" s="218" t="s">
        <v>135</v>
      </c>
    </row>
    <row r="428" spans="2:51" s="12" customFormat="1" ht="13.5">
      <c r="B428" s="219"/>
      <c r="C428" s="220"/>
      <c r="D428" s="221" t="s">
        <v>146</v>
      </c>
      <c r="E428" s="222" t="s">
        <v>30</v>
      </c>
      <c r="F428" s="223" t="s">
        <v>608</v>
      </c>
      <c r="G428" s="220"/>
      <c r="H428" s="224">
        <v>3.5</v>
      </c>
      <c r="I428" s="225"/>
      <c r="J428" s="220"/>
      <c r="K428" s="220"/>
      <c r="L428" s="226"/>
      <c r="M428" s="227"/>
      <c r="N428" s="228"/>
      <c r="O428" s="228"/>
      <c r="P428" s="228"/>
      <c r="Q428" s="228"/>
      <c r="R428" s="228"/>
      <c r="S428" s="228"/>
      <c r="T428" s="229"/>
      <c r="AT428" s="230" t="s">
        <v>146</v>
      </c>
      <c r="AU428" s="230" t="s">
        <v>84</v>
      </c>
      <c r="AV428" s="12" t="s">
        <v>84</v>
      </c>
      <c r="AW428" s="12" t="s">
        <v>37</v>
      </c>
      <c r="AX428" s="12" t="s">
        <v>82</v>
      </c>
      <c r="AY428" s="230" t="s">
        <v>135</v>
      </c>
    </row>
    <row r="429" spans="2:65" s="1" customFormat="1" ht="22.5" customHeight="1">
      <c r="B429" s="41"/>
      <c r="C429" s="256" t="s">
        <v>609</v>
      </c>
      <c r="D429" s="256" t="s">
        <v>222</v>
      </c>
      <c r="E429" s="257" t="s">
        <v>610</v>
      </c>
      <c r="F429" s="258" t="s">
        <v>611</v>
      </c>
      <c r="G429" s="259" t="s">
        <v>539</v>
      </c>
      <c r="H429" s="260">
        <v>127</v>
      </c>
      <c r="I429" s="261"/>
      <c r="J429" s="262">
        <f>ROUND(I429*H429,2)</f>
        <v>0</v>
      </c>
      <c r="K429" s="258" t="s">
        <v>141</v>
      </c>
      <c r="L429" s="263"/>
      <c r="M429" s="264" t="s">
        <v>30</v>
      </c>
      <c r="N429" s="265" t="s">
        <v>45</v>
      </c>
      <c r="O429" s="42"/>
      <c r="P429" s="202">
        <f>O429*H429</f>
        <v>0</v>
      </c>
      <c r="Q429" s="202">
        <v>0.102</v>
      </c>
      <c r="R429" s="202">
        <f>Q429*H429</f>
        <v>12.953999999999999</v>
      </c>
      <c r="S429" s="202">
        <v>0</v>
      </c>
      <c r="T429" s="203">
        <f>S429*H429</f>
        <v>0</v>
      </c>
      <c r="AR429" s="24" t="s">
        <v>185</v>
      </c>
      <c r="AT429" s="24" t="s">
        <v>222</v>
      </c>
      <c r="AU429" s="24" t="s">
        <v>84</v>
      </c>
      <c r="AY429" s="24" t="s">
        <v>135</v>
      </c>
      <c r="BE429" s="204">
        <f>IF(N429="základní",J429,0)</f>
        <v>0</v>
      </c>
      <c r="BF429" s="204">
        <f>IF(N429="snížená",J429,0)</f>
        <v>0</v>
      </c>
      <c r="BG429" s="204">
        <f>IF(N429="zákl. přenesená",J429,0)</f>
        <v>0</v>
      </c>
      <c r="BH429" s="204">
        <f>IF(N429="sníž. přenesená",J429,0)</f>
        <v>0</v>
      </c>
      <c r="BI429" s="204">
        <f>IF(N429="nulová",J429,0)</f>
        <v>0</v>
      </c>
      <c r="BJ429" s="24" t="s">
        <v>82</v>
      </c>
      <c r="BK429" s="204">
        <f>ROUND(I429*H429,2)</f>
        <v>0</v>
      </c>
      <c r="BL429" s="24" t="s">
        <v>142</v>
      </c>
      <c r="BM429" s="24" t="s">
        <v>612</v>
      </c>
    </row>
    <row r="430" spans="2:51" s="11" customFormat="1" ht="13.5">
      <c r="B430" s="208"/>
      <c r="C430" s="209"/>
      <c r="D430" s="205" t="s">
        <v>146</v>
      </c>
      <c r="E430" s="210" t="s">
        <v>30</v>
      </c>
      <c r="F430" s="211" t="s">
        <v>613</v>
      </c>
      <c r="G430" s="209"/>
      <c r="H430" s="212" t="s">
        <v>30</v>
      </c>
      <c r="I430" s="213"/>
      <c r="J430" s="209"/>
      <c r="K430" s="209"/>
      <c r="L430" s="214"/>
      <c r="M430" s="215"/>
      <c r="N430" s="216"/>
      <c r="O430" s="216"/>
      <c r="P430" s="216"/>
      <c r="Q430" s="216"/>
      <c r="R430" s="216"/>
      <c r="S430" s="216"/>
      <c r="T430" s="217"/>
      <c r="AT430" s="218" t="s">
        <v>146</v>
      </c>
      <c r="AU430" s="218" t="s">
        <v>84</v>
      </c>
      <c r="AV430" s="11" t="s">
        <v>82</v>
      </c>
      <c r="AW430" s="11" t="s">
        <v>37</v>
      </c>
      <c r="AX430" s="11" t="s">
        <v>74</v>
      </c>
      <c r="AY430" s="218" t="s">
        <v>135</v>
      </c>
    </row>
    <row r="431" spans="2:51" s="12" customFormat="1" ht="13.5">
      <c r="B431" s="219"/>
      <c r="C431" s="220"/>
      <c r="D431" s="221" t="s">
        <v>146</v>
      </c>
      <c r="E431" s="222" t="s">
        <v>30</v>
      </c>
      <c r="F431" s="223" t="s">
        <v>614</v>
      </c>
      <c r="G431" s="220"/>
      <c r="H431" s="224">
        <v>127</v>
      </c>
      <c r="I431" s="225"/>
      <c r="J431" s="220"/>
      <c r="K431" s="220"/>
      <c r="L431" s="226"/>
      <c r="M431" s="227"/>
      <c r="N431" s="228"/>
      <c r="O431" s="228"/>
      <c r="P431" s="228"/>
      <c r="Q431" s="228"/>
      <c r="R431" s="228"/>
      <c r="S431" s="228"/>
      <c r="T431" s="229"/>
      <c r="AT431" s="230" t="s">
        <v>146</v>
      </c>
      <c r="AU431" s="230" t="s">
        <v>84</v>
      </c>
      <c r="AV431" s="12" t="s">
        <v>84</v>
      </c>
      <c r="AW431" s="12" t="s">
        <v>37</v>
      </c>
      <c r="AX431" s="12" t="s">
        <v>82</v>
      </c>
      <c r="AY431" s="230" t="s">
        <v>135</v>
      </c>
    </row>
    <row r="432" spans="2:65" s="1" customFormat="1" ht="22.5" customHeight="1">
      <c r="B432" s="41"/>
      <c r="C432" s="256" t="s">
        <v>615</v>
      </c>
      <c r="D432" s="256" t="s">
        <v>222</v>
      </c>
      <c r="E432" s="257" t="s">
        <v>616</v>
      </c>
      <c r="F432" s="258" t="s">
        <v>617</v>
      </c>
      <c r="G432" s="259" t="s">
        <v>539</v>
      </c>
      <c r="H432" s="260">
        <v>8.08</v>
      </c>
      <c r="I432" s="261"/>
      <c r="J432" s="262">
        <f>ROUND(I432*H432,2)</f>
        <v>0</v>
      </c>
      <c r="K432" s="258" t="s">
        <v>30</v>
      </c>
      <c r="L432" s="263"/>
      <c r="M432" s="264" t="s">
        <v>30</v>
      </c>
      <c r="N432" s="265" t="s">
        <v>45</v>
      </c>
      <c r="O432" s="42"/>
      <c r="P432" s="202">
        <f>O432*H432</f>
        <v>0</v>
      </c>
      <c r="Q432" s="202">
        <v>0.061</v>
      </c>
      <c r="R432" s="202">
        <f>Q432*H432</f>
        <v>0.49288</v>
      </c>
      <c r="S432" s="202">
        <v>0</v>
      </c>
      <c r="T432" s="203">
        <f>S432*H432</f>
        <v>0</v>
      </c>
      <c r="AR432" s="24" t="s">
        <v>185</v>
      </c>
      <c r="AT432" s="24" t="s">
        <v>222</v>
      </c>
      <c r="AU432" s="24" t="s">
        <v>84</v>
      </c>
      <c r="AY432" s="24" t="s">
        <v>135</v>
      </c>
      <c r="BE432" s="204">
        <f>IF(N432="základní",J432,0)</f>
        <v>0</v>
      </c>
      <c r="BF432" s="204">
        <f>IF(N432="snížená",J432,0)</f>
        <v>0</v>
      </c>
      <c r="BG432" s="204">
        <f>IF(N432="zákl. přenesená",J432,0)</f>
        <v>0</v>
      </c>
      <c r="BH432" s="204">
        <f>IF(N432="sníž. přenesená",J432,0)</f>
        <v>0</v>
      </c>
      <c r="BI432" s="204">
        <f>IF(N432="nulová",J432,0)</f>
        <v>0</v>
      </c>
      <c r="BJ432" s="24" t="s">
        <v>82</v>
      </c>
      <c r="BK432" s="204">
        <f>ROUND(I432*H432,2)</f>
        <v>0</v>
      </c>
      <c r="BL432" s="24" t="s">
        <v>142</v>
      </c>
      <c r="BM432" s="24" t="s">
        <v>618</v>
      </c>
    </row>
    <row r="433" spans="2:51" s="11" customFormat="1" ht="13.5">
      <c r="B433" s="208"/>
      <c r="C433" s="209"/>
      <c r="D433" s="205" t="s">
        <v>146</v>
      </c>
      <c r="E433" s="210" t="s">
        <v>30</v>
      </c>
      <c r="F433" s="211" t="s">
        <v>619</v>
      </c>
      <c r="G433" s="209"/>
      <c r="H433" s="212" t="s">
        <v>30</v>
      </c>
      <c r="I433" s="213"/>
      <c r="J433" s="209"/>
      <c r="K433" s="209"/>
      <c r="L433" s="214"/>
      <c r="M433" s="215"/>
      <c r="N433" s="216"/>
      <c r="O433" s="216"/>
      <c r="P433" s="216"/>
      <c r="Q433" s="216"/>
      <c r="R433" s="216"/>
      <c r="S433" s="216"/>
      <c r="T433" s="217"/>
      <c r="AT433" s="218" t="s">
        <v>146</v>
      </c>
      <c r="AU433" s="218" t="s">
        <v>84</v>
      </c>
      <c r="AV433" s="11" t="s">
        <v>82</v>
      </c>
      <c r="AW433" s="11" t="s">
        <v>37</v>
      </c>
      <c r="AX433" s="11" t="s">
        <v>74</v>
      </c>
      <c r="AY433" s="218" t="s">
        <v>135</v>
      </c>
    </row>
    <row r="434" spans="2:51" s="12" customFormat="1" ht="13.5">
      <c r="B434" s="219"/>
      <c r="C434" s="220"/>
      <c r="D434" s="221" t="s">
        <v>146</v>
      </c>
      <c r="E434" s="222" t="s">
        <v>30</v>
      </c>
      <c r="F434" s="223" t="s">
        <v>620</v>
      </c>
      <c r="G434" s="220"/>
      <c r="H434" s="224">
        <v>8.08</v>
      </c>
      <c r="I434" s="225"/>
      <c r="J434" s="220"/>
      <c r="K434" s="220"/>
      <c r="L434" s="226"/>
      <c r="M434" s="227"/>
      <c r="N434" s="228"/>
      <c r="O434" s="228"/>
      <c r="P434" s="228"/>
      <c r="Q434" s="228"/>
      <c r="R434" s="228"/>
      <c r="S434" s="228"/>
      <c r="T434" s="229"/>
      <c r="AT434" s="230" t="s">
        <v>146</v>
      </c>
      <c r="AU434" s="230" t="s">
        <v>84</v>
      </c>
      <c r="AV434" s="12" t="s">
        <v>84</v>
      </c>
      <c r="AW434" s="12" t="s">
        <v>37</v>
      </c>
      <c r="AX434" s="12" t="s">
        <v>82</v>
      </c>
      <c r="AY434" s="230" t="s">
        <v>135</v>
      </c>
    </row>
    <row r="435" spans="2:65" s="1" customFormat="1" ht="22.5" customHeight="1">
      <c r="B435" s="41"/>
      <c r="C435" s="256" t="s">
        <v>621</v>
      </c>
      <c r="D435" s="256" t="s">
        <v>222</v>
      </c>
      <c r="E435" s="257" t="s">
        <v>622</v>
      </c>
      <c r="F435" s="258" t="s">
        <v>623</v>
      </c>
      <c r="G435" s="259" t="s">
        <v>539</v>
      </c>
      <c r="H435" s="260">
        <v>2.02</v>
      </c>
      <c r="I435" s="261"/>
      <c r="J435" s="262">
        <f>ROUND(I435*H435,2)</f>
        <v>0</v>
      </c>
      <c r="K435" s="258" t="s">
        <v>30</v>
      </c>
      <c r="L435" s="263"/>
      <c r="M435" s="264" t="s">
        <v>30</v>
      </c>
      <c r="N435" s="265" t="s">
        <v>45</v>
      </c>
      <c r="O435" s="42"/>
      <c r="P435" s="202">
        <f>O435*H435</f>
        <v>0</v>
      </c>
      <c r="Q435" s="202">
        <v>0.064</v>
      </c>
      <c r="R435" s="202">
        <f>Q435*H435</f>
        <v>0.12928</v>
      </c>
      <c r="S435" s="202">
        <v>0</v>
      </c>
      <c r="T435" s="203">
        <f>S435*H435</f>
        <v>0</v>
      </c>
      <c r="AR435" s="24" t="s">
        <v>185</v>
      </c>
      <c r="AT435" s="24" t="s">
        <v>222</v>
      </c>
      <c r="AU435" s="24" t="s">
        <v>84</v>
      </c>
      <c r="AY435" s="24" t="s">
        <v>135</v>
      </c>
      <c r="BE435" s="204">
        <f>IF(N435="základní",J435,0)</f>
        <v>0</v>
      </c>
      <c r="BF435" s="204">
        <f>IF(N435="snížená",J435,0)</f>
        <v>0</v>
      </c>
      <c r="BG435" s="204">
        <f>IF(N435="zákl. přenesená",J435,0)</f>
        <v>0</v>
      </c>
      <c r="BH435" s="204">
        <f>IF(N435="sníž. přenesená",J435,0)</f>
        <v>0</v>
      </c>
      <c r="BI435" s="204">
        <f>IF(N435="nulová",J435,0)</f>
        <v>0</v>
      </c>
      <c r="BJ435" s="24" t="s">
        <v>82</v>
      </c>
      <c r="BK435" s="204">
        <f>ROUND(I435*H435,2)</f>
        <v>0</v>
      </c>
      <c r="BL435" s="24" t="s">
        <v>142</v>
      </c>
      <c r="BM435" s="24" t="s">
        <v>624</v>
      </c>
    </row>
    <row r="436" spans="2:51" s="11" customFormat="1" ht="13.5">
      <c r="B436" s="208"/>
      <c r="C436" s="209"/>
      <c r="D436" s="205" t="s">
        <v>146</v>
      </c>
      <c r="E436" s="210" t="s">
        <v>30</v>
      </c>
      <c r="F436" s="211" t="s">
        <v>625</v>
      </c>
      <c r="G436" s="209"/>
      <c r="H436" s="212" t="s">
        <v>30</v>
      </c>
      <c r="I436" s="213"/>
      <c r="J436" s="209"/>
      <c r="K436" s="209"/>
      <c r="L436" s="214"/>
      <c r="M436" s="215"/>
      <c r="N436" s="216"/>
      <c r="O436" s="216"/>
      <c r="P436" s="216"/>
      <c r="Q436" s="216"/>
      <c r="R436" s="216"/>
      <c r="S436" s="216"/>
      <c r="T436" s="217"/>
      <c r="AT436" s="218" t="s">
        <v>146</v>
      </c>
      <c r="AU436" s="218" t="s">
        <v>84</v>
      </c>
      <c r="AV436" s="11" t="s">
        <v>82</v>
      </c>
      <c r="AW436" s="11" t="s">
        <v>37</v>
      </c>
      <c r="AX436" s="11" t="s">
        <v>74</v>
      </c>
      <c r="AY436" s="218" t="s">
        <v>135</v>
      </c>
    </row>
    <row r="437" spans="2:51" s="12" customFormat="1" ht="13.5">
      <c r="B437" s="219"/>
      <c r="C437" s="220"/>
      <c r="D437" s="221" t="s">
        <v>146</v>
      </c>
      <c r="E437" s="222" t="s">
        <v>30</v>
      </c>
      <c r="F437" s="223" t="s">
        <v>626</v>
      </c>
      <c r="G437" s="220"/>
      <c r="H437" s="224">
        <v>2.02</v>
      </c>
      <c r="I437" s="225"/>
      <c r="J437" s="220"/>
      <c r="K437" s="220"/>
      <c r="L437" s="226"/>
      <c r="M437" s="227"/>
      <c r="N437" s="228"/>
      <c r="O437" s="228"/>
      <c r="P437" s="228"/>
      <c r="Q437" s="228"/>
      <c r="R437" s="228"/>
      <c r="S437" s="228"/>
      <c r="T437" s="229"/>
      <c r="AT437" s="230" t="s">
        <v>146</v>
      </c>
      <c r="AU437" s="230" t="s">
        <v>84</v>
      </c>
      <c r="AV437" s="12" t="s">
        <v>84</v>
      </c>
      <c r="AW437" s="12" t="s">
        <v>37</v>
      </c>
      <c r="AX437" s="12" t="s">
        <v>82</v>
      </c>
      <c r="AY437" s="230" t="s">
        <v>135</v>
      </c>
    </row>
    <row r="438" spans="2:65" s="1" customFormat="1" ht="22.5" customHeight="1">
      <c r="B438" s="41"/>
      <c r="C438" s="256" t="s">
        <v>627</v>
      </c>
      <c r="D438" s="256" t="s">
        <v>222</v>
      </c>
      <c r="E438" s="257" t="s">
        <v>628</v>
      </c>
      <c r="F438" s="258" t="s">
        <v>629</v>
      </c>
      <c r="G438" s="259" t="s">
        <v>539</v>
      </c>
      <c r="H438" s="260">
        <v>10.1</v>
      </c>
      <c r="I438" s="261"/>
      <c r="J438" s="262">
        <f>ROUND(I438*H438,2)</f>
        <v>0</v>
      </c>
      <c r="K438" s="258" t="s">
        <v>30</v>
      </c>
      <c r="L438" s="263"/>
      <c r="M438" s="264" t="s">
        <v>30</v>
      </c>
      <c r="N438" s="265" t="s">
        <v>45</v>
      </c>
      <c r="O438" s="42"/>
      <c r="P438" s="202">
        <f>O438*H438</f>
        <v>0</v>
      </c>
      <c r="Q438" s="202">
        <v>0.063</v>
      </c>
      <c r="R438" s="202">
        <f>Q438*H438</f>
        <v>0.6363</v>
      </c>
      <c r="S438" s="202">
        <v>0</v>
      </c>
      <c r="T438" s="203">
        <f>S438*H438</f>
        <v>0</v>
      </c>
      <c r="AR438" s="24" t="s">
        <v>185</v>
      </c>
      <c r="AT438" s="24" t="s">
        <v>222</v>
      </c>
      <c r="AU438" s="24" t="s">
        <v>84</v>
      </c>
      <c r="AY438" s="24" t="s">
        <v>135</v>
      </c>
      <c r="BE438" s="204">
        <f>IF(N438="základní",J438,0)</f>
        <v>0</v>
      </c>
      <c r="BF438" s="204">
        <f>IF(N438="snížená",J438,0)</f>
        <v>0</v>
      </c>
      <c r="BG438" s="204">
        <f>IF(N438="zákl. přenesená",J438,0)</f>
        <v>0</v>
      </c>
      <c r="BH438" s="204">
        <f>IF(N438="sníž. přenesená",J438,0)</f>
        <v>0</v>
      </c>
      <c r="BI438" s="204">
        <f>IF(N438="nulová",J438,0)</f>
        <v>0</v>
      </c>
      <c r="BJ438" s="24" t="s">
        <v>82</v>
      </c>
      <c r="BK438" s="204">
        <f>ROUND(I438*H438,2)</f>
        <v>0</v>
      </c>
      <c r="BL438" s="24" t="s">
        <v>142</v>
      </c>
      <c r="BM438" s="24" t="s">
        <v>630</v>
      </c>
    </row>
    <row r="439" spans="2:51" s="11" customFormat="1" ht="13.5">
      <c r="B439" s="208"/>
      <c r="C439" s="209"/>
      <c r="D439" s="205" t="s">
        <v>146</v>
      </c>
      <c r="E439" s="210" t="s">
        <v>30</v>
      </c>
      <c r="F439" s="211" t="s">
        <v>631</v>
      </c>
      <c r="G439" s="209"/>
      <c r="H439" s="212" t="s">
        <v>30</v>
      </c>
      <c r="I439" s="213"/>
      <c r="J439" s="209"/>
      <c r="K439" s="209"/>
      <c r="L439" s="214"/>
      <c r="M439" s="215"/>
      <c r="N439" s="216"/>
      <c r="O439" s="216"/>
      <c r="P439" s="216"/>
      <c r="Q439" s="216"/>
      <c r="R439" s="216"/>
      <c r="S439" s="216"/>
      <c r="T439" s="217"/>
      <c r="AT439" s="218" t="s">
        <v>146</v>
      </c>
      <c r="AU439" s="218" t="s">
        <v>84</v>
      </c>
      <c r="AV439" s="11" t="s">
        <v>82</v>
      </c>
      <c r="AW439" s="11" t="s">
        <v>37</v>
      </c>
      <c r="AX439" s="11" t="s">
        <v>74</v>
      </c>
      <c r="AY439" s="218" t="s">
        <v>135</v>
      </c>
    </row>
    <row r="440" spans="2:51" s="12" customFormat="1" ht="13.5">
      <c r="B440" s="219"/>
      <c r="C440" s="220"/>
      <c r="D440" s="221" t="s">
        <v>146</v>
      </c>
      <c r="E440" s="222" t="s">
        <v>30</v>
      </c>
      <c r="F440" s="223" t="s">
        <v>632</v>
      </c>
      <c r="G440" s="220"/>
      <c r="H440" s="224">
        <v>10.1</v>
      </c>
      <c r="I440" s="225"/>
      <c r="J440" s="220"/>
      <c r="K440" s="220"/>
      <c r="L440" s="226"/>
      <c r="M440" s="227"/>
      <c r="N440" s="228"/>
      <c r="O440" s="228"/>
      <c r="P440" s="228"/>
      <c r="Q440" s="228"/>
      <c r="R440" s="228"/>
      <c r="S440" s="228"/>
      <c r="T440" s="229"/>
      <c r="AT440" s="230" t="s">
        <v>146</v>
      </c>
      <c r="AU440" s="230" t="s">
        <v>84</v>
      </c>
      <c r="AV440" s="12" t="s">
        <v>84</v>
      </c>
      <c r="AW440" s="12" t="s">
        <v>37</v>
      </c>
      <c r="AX440" s="12" t="s">
        <v>82</v>
      </c>
      <c r="AY440" s="230" t="s">
        <v>135</v>
      </c>
    </row>
    <row r="441" spans="2:65" s="1" customFormat="1" ht="22.5" customHeight="1">
      <c r="B441" s="41"/>
      <c r="C441" s="256" t="s">
        <v>633</v>
      </c>
      <c r="D441" s="256" t="s">
        <v>222</v>
      </c>
      <c r="E441" s="257" t="s">
        <v>634</v>
      </c>
      <c r="F441" s="258" t="s">
        <v>635</v>
      </c>
      <c r="G441" s="259" t="s">
        <v>539</v>
      </c>
      <c r="H441" s="260">
        <v>2.02</v>
      </c>
      <c r="I441" s="261"/>
      <c r="J441" s="262">
        <f>ROUND(I441*H441,2)</f>
        <v>0</v>
      </c>
      <c r="K441" s="258" t="s">
        <v>141</v>
      </c>
      <c r="L441" s="263"/>
      <c r="M441" s="264" t="s">
        <v>30</v>
      </c>
      <c r="N441" s="265" t="s">
        <v>45</v>
      </c>
      <c r="O441" s="42"/>
      <c r="P441" s="202">
        <f>O441*H441</f>
        <v>0</v>
      </c>
      <c r="Q441" s="202">
        <v>0.07</v>
      </c>
      <c r="R441" s="202">
        <f>Q441*H441</f>
        <v>0.14140000000000003</v>
      </c>
      <c r="S441" s="202">
        <v>0</v>
      </c>
      <c r="T441" s="203">
        <f>S441*H441</f>
        <v>0</v>
      </c>
      <c r="AR441" s="24" t="s">
        <v>185</v>
      </c>
      <c r="AT441" s="24" t="s">
        <v>222</v>
      </c>
      <c r="AU441" s="24" t="s">
        <v>84</v>
      </c>
      <c r="AY441" s="24" t="s">
        <v>135</v>
      </c>
      <c r="BE441" s="204">
        <f>IF(N441="základní",J441,0)</f>
        <v>0</v>
      </c>
      <c r="BF441" s="204">
        <f>IF(N441="snížená",J441,0)</f>
        <v>0</v>
      </c>
      <c r="BG441" s="204">
        <f>IF(N441="zákl. přenesená",J441,0)</f>
        <v>0</v>
      </c>
      <c r="BH441" s="204">
        <f>IF(N441="sníž. přenesená",J441,0)</f>
        <v>0</v>
      </c>
      <c r="BI441" s="204">
        <f>IF(N441="nulová",J441,0)</f>
        <v>0</v>
      </c>
      <c r="BJ441" s="24" t="s">
        <v>82</v>
      </c>
      <c r="BK441" s="204">
        <f>ROUND(I441*H441,2)</f>
        <v>0</v>
      </c>
      <c r="BL441" s="24" t="s">
        <v>142</v>
      </c>
      <c r="BM441" s="24" t="s">
        <v>636</v>
      </c>
    </row>
    <row r="442" spans="2:51" s="11" customFormat="1" ht="13.5">
      <c r="B442" s="208"/>
      <c r="C442" s="209"/>
      <c r="D442" s="205" t="s">
        <v>146</v>
      </c>
      <c r="E442" s="210" t="s">
        <v>30</v>
      </c>
      <c r="F442" s="211" t="s">
        <v>637</v>
      </c>
      <c r="G442" s="209"/>
      <c r="H442" s="212" t="s">
        <v>30</v>
      </c>
      <c r="I442" s="213"/>
      <c r="J442" s="209"/>
      <c r="K442" s="209"/>
      <c r="L442" s="214"/>
      <c r="M442" s="215"/>
      <c r="N442" s="216"/>
      <c r="O442" s="216"/>
      <c r="P442" s="216"/>
      <c r="Q442" s="216"/>
      <c r="R442" s="216"/>
      <c r="S442" s="216"/>
      <c r="T442" s="217"/>
      <c r="AT442" s="218" t="s">
        <v>146</v>
      </c>
      <c r="AU442" s="218" t="s">
        <v>84</v>
      </c>
      <c r="AV442" s="11" t="s">
        <v>82</v>
      </c>
      <c r="AW442" s="11" t="s">
        <v>37</v>
      </c>
      <c r="AX442" s="11" t="s">
        <v>74</v>
      </c>
      <c r="AY442" s="218" t="s">
        <v>135</v>
      </c>
    </row>
    <row r="443" spans="2:51" s="11" customFormat="1" ht="13.5">
      <c r="B443" s="208"/>
      <c r="C443" s="209"/>
      <c r="D443" s="205" t="s">
        <v>146</v>
      </c>
      <c r="E443" s="210" t="s">
        <v>30</v>
      </c>
      <c r="F443" s="211" t="s">
        <v>638</v>
      </c>
      <c r="G443" s="209"/>
      <c r="H443" s="212" t="s">
        <v>30</v>
      </c>
      <c r="I443" s="213"/>
      <c r="J443" s="209"/>
      <c r="K443" s="209"/>
      <c r="L443" s="214"/>
      <c r="M443" s="215"/>
      <c r="N443" s="216"/>
      <c r="O443" s="216"/>
      <c r="P443" s="216"/>
      <c r="Q443" s="216"/>
      <c r="R443" s="216"/>
      <c r="S443" s="216"/>
      <c r="T443" s="217"/>
      <c r="AT443" s="218" t="s">
        <v>146</v>
      </c>
      <c r="AU443" s="218" t="s">
        <v>84</v>
      </c>
      <c r="AV443" s="11" t="s">
        <v>82</v>
      </c>
      <c r="AW443" s="11" t="s">
        <v>37</v>
      </c>
      <c r="AX443" s="11" t="s">
        <v>74</v>
      </c>
      <c r="AY443" s="218" t="s">
        <v>135</v>
      </c>
    </row>
    <row r="444" spans="2:51" s="12" customFormat="1" ht="13.5">
      <c r="B444" s="219"/>
      <c r="C444" s="220"/>
      <c r="D444" s="205" t="s">
        <v>146</v>
      </c>
      <c r="E444" s="231" t="s">
        <v>30</v>
      </c>
      <c r="F444" s="232" t="s">
        <v>639</v>
      </c>
      <c r="G444" s="220"/>
      <c r="H444" s="233">
        <v>1.01</v>
      </c>
      <c r="I444" s="225"/>
      <c r="J444" s="220"/>
      <c r="K444" s="220"/>
      <c r="L444" s="226"/>
      <c r="M444" s="227"/>
      <c r="N444" s="228"/>
      <c r="O444" s="228"/>
      <c r="P444" s="228"/>
      <c r="Q444" s="228"/>
      <c r="R444" s="228"/>
      <c r="S444" s="228"/>
      <c r="T444" s="229"/>
      <c r="AT444" s="230" t="s">
        <v>146</v>
      </c>
      <c r="AU444" s="230" t="s">
        <v>84</v>
      </c>
      <c r="AV444" s="12" t="s">
        <v>84</v>
      </c>
      <c r="AW444" s="12" t="s">
        <v>37</v>
      </c>
      <c r="AX444" s="12" t="s">
        <v>74</v>
      </c>
      <c r="AY444" s="230" t="s">
        <v>135</v>
      </c>
    </row>
    <row r="445" spans="2:51" s="11" customFormat="1" ht="13.5">
      <c r="B445" s="208"/>
      <c r="C445" s="209"/>
      <c r="D445" s="205" t="s">
        <v>146</v>
      </c>
      <c r="E445" s="210" t="s">
        <v>30</v>
      </c>
      <c r="F445" s="211" t="s">
        <v>640</v>
      </c>
      <c r="G445" s="209"/>
      <c r="H445" s="212" t="s">
        <v>30</v>
      </c>
      <c r="I445" s="213"/>
      <c r="J445" s="209"/>
      <c r="K445" s="209"/>
      <c r="L445" s="214"/>
      <c r="M445" s="215"/>
      <c r="N445" s="216"/>
      <c r="O445" s="216"/>
      <c r="P445" s="216"/>
      <c r="Q445" s="216"/>
      <c r="R445" s="216"/>
      <c r="S445" s="216"/>
      <c r="T445" s="217"/>
      <c r="AT445" s="218" t="s">
        <v>146</v>
      </c>
      <c r="AU445" s="218" t="s">
        <v>84</v>
      </c>
      <c r="AV445" s="11" t="s">
        <v>82</v>
      </c>
      <c r="AW445" s="11" t="s">
        <v>37</v>
      </c>
      <c r="AX445" s="11" t="s">
        <v>74</v>
      </c>
      <c r="AY445" s="218" t="s">
        <v>135</v>
      </c>
    </row>
    <row r="446" spans="2:51" s="12" customFormat="1" ht="13.5">
      <c r="B446" s="219"/>
      <c r="C446" s="220"/>
      <c r="D446" s="205" t="s">
        <v>146</v>
      </c>
      <c r="E446" s="231" t="s">
        <v>30</v>
      </c>
      <c r="F446" s="232" t="s">
        <v>639</v>
      </c>
      <c r="G446" s="220"/>
      <c r="H446" s="233">
        <v>1.01</v>
      </c>
      <c r="I446" s="225"/>
      <c r="J446" s="220"/>
      <c r="K446" s="220"/>
      <c r="L446" s="226"/>
      <c r="M446" s="227"/>
      <c r="N446" s="228"/>
      <c r="O446" s="228"/>
      <c r="P446" s="228"/>
      <c r="Q446" s="228"/>
      <c r="R446" s="228"/>
      <c r="S446" s="228"/>
      <c r="T446" s="229"/>
      <c r="AT446" s="230" t="s">
        <v>146</v>
      </c>
      <c r="AU446" s="230" t="s">
        <v>84</v>
      </c>
      <c r="AV446" s="12" t="s">
        <v>84</v>
      </c>
      <c r="AW446" s="12" t="s">
        <v>37</v>
      </c>
      <c r="AX446" s="12" t="s">
        <v>74</v>
      </c>
      <c r="AY446" s="230" t="s">
        <v>135</v>
      </c>
    </row>
    <row r="447" spans="2:51" s="13" customFormat="1" ht="13.5">
      <c r="B447" s="234"/>
      <c r="C447" s="235"/>
      <c r="D447" s="221" t="s">
        <v>146</v>
      </c>
      <c r="E447" s="236" t="s">
        <v>30</v>
      </c>
      <c r="F447" s="237" t="s">
        <v>194</v>
      </c>
      <c r="G447" s="235"/>
      <c r="H447" s="238">
        <v>2.02</v>
      </c>
      <c r="I447" s="239"/>
      <c r="J447" s="235"/>
      <c r="K447" s="235"/>
      <c r="L447" s="240"/>
      <c r="M447" s="241"/>
      <c r="N447" s="242"/>
      <c r="O447" s="242"/>
      <c r="P447" s="242"/>
      <c r="Q447" s="242"/>
      <c r="R447" s="242"/>
      <c r="S447" s="242"/>
      <c r="T447" s="243"/>
      <c r="AT447" s="244" t="s">
        <v>146</v>
      </c>
      <c r="AU447" s="244" t="s">
        <v>84</v>
      </c>
      <c r="AV447" s="13" t="s">
        <v>142</v>
      </c>
      <c r="AW447" s="13" t="s">
        <v>37</v>
      </c>
      <c r="AX447" s="13" t="s">
        <v>82</v>
      </c>
      <c r="AY447" s="244" t="s">
        <v>135</v>
      </c>
    </row>
    <row r="448" spans="2:65" s="1" customFormat="1" ht="31.5" customHeight="1">
      <c r="B448" s="41"/>
      <c r="C448" s="193" t="s">
        <v>641</v>
      </c>
      <c r="D448" s="193" t="s">
        <v>137</v>
      </c>
      <c r="E448" s="194" t="s">
        <v>642</v>
      </c>
      <c r="F448" s="195" t="s">
        <v>643</v>
      </c>
      <c r="G448" s="196" t="s">
        <v>370</v>
      </c>
      <c r="H448" s="197">
        <v>388</v>
      </c>
      <c r="I448" s="198"/>
      <c r="J448" s="199">
        <f>ROUND(I448*H448,2)</f>
        <v>0</v>
      </c>
      <c r="K448" s="195" t="s">
        <v>141</v>
      </c>
      <c r="L448" s="61"/>
      <c r="M448" s="200" t="s">
        <v>30</v>
      </c>
      <c r="N448" s="201" t="s">
        <v>45</v>
      </c>
      <c r="O448" s="42"/>
      <c r="P448" s="202">
        <f>O448*H448</f>
        <v>0</v>
      </c>
      <c r="Q448" s="202">
        <v>8E-05</v>
      </c>
      <c r="R448" s="202">
        <f>Q448*H448</f>
        <v>0.03104</v>
      </c>
      <c r="S448" s="202">
        <v>0</v>
      </c>
      <c r="T448" s="203">
        <f>S448*H448</f>
        <v>0</v>
      </c>
      <c r="AR448" s="24" t="s">
        <v>142</v>
      </c>
      <c r="AT448" s="24" t="s">
        <v>137</v>
      </c>
      <c r="AU448" s="24" t="s">
        <v>84</v>
      </c>
      <c r="AY448" s="24" t="s">
        <v>135</v>
      </c>
      <c r="BE448" s="204">
        <f>IF(N448="základní",J448,0)</f>
        <v>0</v>
      </c>
      <c r="BF448" s="204">
        <f>IF(N448="snížená",J448,0)</f>
        <v>0</v>
      </c>
      <c r="BG448" s="204">
        <f>IF(N448="zákl. přenesená",J448,0)</f>
        <v>0</v>
      </c>
      <c r="BH448" s="204">
        <f>IF(N448="sníž. přenesená",J448,0)</f>
        <v>0</v>
      </c>
      <c r="BI448" s="204">
        <f>IF(N448="nulová",J448,0)</f>
        <v>0</v>
      </c>
      <c r="BJ448" s="24" t="s">
        <v>82</v>
      </c>
      <c r="BK448" s="204">
        <f>ROUND(I448*H448,2)</f>
        <v>0</v>
      </c>
      <c r="BL448" s="24" t="s">
        <v>142</v>
      </c>
      <c r="BM448" s="24" t="s">
        <v>644</v>
      </c>
    </row>
    <row r="449" spans="2:47" s="1" customFormat="1" ht="108">
      <c r="B449" s="41"/>
      <c r="C449" s="63"/>
      <c r="D449" s="205" t="s">
        <v>144</v>
      </c>
      <c r="E449" s="63"/>
      <c r="F449" s="206" t="s">
        <v>645</v>
      </c>
      <c r="G449" s="63"/>
      <c r="H449" s="63"/>
      <c r="I449" s="163"/>
      <c r="J449" s="63"/>
      <c r="K449" s="63"/>
      <c r="L449" s="61"/>
      <c r="M449" s="207"/>
      <c r="N449" s="42"/>
      <c r="O449" s="42"/>
      <c r="P449" s="42"/>
      <c r="Q449" s="42"/>
      <c r="R449" s="42"/>
      <c r="S449" s="42"/>
      <c r="T449" s="78"/>
      <c r="AT449" s="24" t="s">
        <v>144</v>
      </c>
      <c r="AU449" s="24" t="s">
        <v>84</v>
      </c>
    </row>
    <row r="450" spans="2:51" s="11" customFormat="1" ht="13.5">
      <c r="B450" s="208"/>
      <c r="C450" s="209"/>
      <c r="D450" s="205" t="s">
        <v>146</v>
      </c>
      <c r="E450" s="210" t="s">
        <v>30</v>
      </c>
      <c r="F450" s="211" t="s">
        <v>646</v>
      </c>
      <c r="G450" s="209"/>
      <c r="H450" s="212" t="s">
        <v>30</v>
      </c>
      <c r="I450" s="213"/>
      <c r="J450" s="209"/>
      <c r="K450" s="209"/>
      <c r="L450" s="214"/>
      <c r="M450" s="215"/>
      <c r="N450" s="216"/>
      <c r="O450" s="216"/>
      <c r="P450" s="216"/>
      <c r="Q450" s="216"/>
      <c r="R450" s="216"/>
      <c r="S450" s="216"/>
      <c r="T450" s="217"/>
      <c r="AT450" s="218" t="s">
        <v>146</v>
      </c>
      <c r="AU450" s="218" t="s">
        <v>84</v>
      </c>
      <c r="AV450" s="11" t="s">
        <v>82</v>
      </c>
      <c r="AW450" s="11" t="s">
        <v>37</v>
      </c>
      <c r="AX450" s="11" t="s">
        <v>74</v>
      </c>
      <c r="AY450" s="218" t="s">
        <v>135</v>
      </c>
    </row>
    <row r="451" spans="2:51" s="12" customFormat="1" ht="13.5">
      <c r="B451" s="219"/>
      <c r="C451" s="220"/>
      <c r="D451" s="221" t="s">
        <v>146</v>
      </c>
      <c r="E451" s="222" t="s">
        <v>30</v>
      </c>
      <c r="F451" s="223" t="s">
        <v>647</v>
      </c>
      <c r="G451" s="220"/>
      <c r="H451" s="224">
        <v>388</v>
      </c>
      <c r="I451" s="225"/>
      <c r="J451" s="220"/>
      <c r="K451" s="220"/>
      <c r="L451" s="226"/>
      <c r="M451" s="227"/>
      <c r="N451" s="228"/>
      <c r="O451" s="228"/>
      <c r="P451" s="228"/>
      <c r="Q451" s="228"/>
      <c r="R451" s="228"/>
      <c r="S451" s="228"/>
      <c r="T451" s="229"/>
      <c r="AT451" s="230" t="s">
        <v>146</v>
      </c>
      <c r="AU451" s="230" t="s">
        <v>84</v>
      </c>
      <c r="AV451" s="12" t="s">
        <v>84</v>
      </c>
      <c r="AW451" s="12" t="s">
        <v>37</v>
      </c>
      <c r="AX451" s="12" t="s">
        <v>82</v>
      </c>
      <c r="AY451" s="230" t="s">
        <v>135</v>
      </c>
    </row>
    <row r="452" spans="2:65" s="1" customFormat="1" ht="31.5" customHeight="1">
      <c r="B452" s="41"/>
      <c r="C452" s="193" t="s">
        <v>648</v>
      </c>
      <c r="D452" s="193" t="s">
        <v>137</v>
      </c>
      <c r="E452" s="194" t="s">
        <v>649</v>
      </c>
      <c r="F452" s="195" t="s">
        <v>650</v>
      </c>
      <c r="G452" s="196" t="s">
        <v>188</v>
      </c>
      <c r="H452" s="197">
        <v>2</v>
      </c>
      <c r="I452" s="198"/>
      <c r="J452" s="199">
        <f>ROUND(I452*H452,2)</f>
        <v>0</v>
      </c>
      <c r="K452" s="195" t="s">
        <v>141</v>
      </c>
      <c r="L452" s="61"/>
      <c r="M452" s="200" t="s">
        <v>30</v>
      </c>
      <c r="N452" s="201" t="s">
        <v>45</v>
      </c>
      <c r="O452" s="42"/>
      <c r="P452" s="202">
        <f>O452*H452</f>
        <v>0</v>
      </c>
      <c r="Q452" s="202">
        <v>0.0006</v>
      </c>
      <c r="R452" s="202">
        <f>Q452*H452</f>
        <v>0.0012</v>
      </c>
      <c r="S452" s="202">
        <v>0</v>
      </c>
      <c r="T452" s="203">
        <f>S452*H452</f>
        <v>0</v>
      </c>
      <c r="AR452" s="24" t="s">
        <v>142</v>
      </c>
      <c r="AT452" s="24" t="s">
        <v>137</v>
      </c>
      <c r="AU452" s="24" t="s">
        <v>84</v>
      </c>
      <c r="AY452" s="24" t="s">
        <v>135</v>
      </c>
      <c r="BE452" s="204">
        <f>IF(N452="základní",J452,0)</f>
        <v>0</v>
      </c>
      <c r="BF452" s="204">
        <f>IF(N452="snížená",J452,0)</f>
        <v>0</v>
      </c>
      <c r="BG452" s="204">
        <f>IF(N452="zákl. přenesená",J452,0)</f>
        <v>0</v>
      </c>
      <c r="BH452" s="204">
        <f>IF(N452="sníž. přenesená",J452,0)</f>
        <v>0</v>
      </c>
      <c r="BI452" s="204">
        <f>IF(N452="nulová",J452,0)</f>
        <v>0</v>
      </c>
      <c r="BJ452" s="24" t="s">
        <v>82</v>
      </c>
      <c r="BK452" s="204">
        <f>ROUND(I452*H452,2)</f>
        <v>0</v>
      </c>
      <c r="BL452" s="24" t="s">
        <v>142</v>
      </c>
      <c r="BM452" s="24" t="s">
        <v>651</v>
      </c>
    </row>
    <row r="453" spans="2:47" s="1" customFormat="1" ht="108">
      <c r="B453" s="41"/>
      <c r="C453" s="63"/>
      <c r="D453" s="205" t="s">
        <v>144</v>
      </c>
      <c r="E453" s="63"/>
      <c r="F453" s="206" t="s">
        <v>645</v>
      </c>
      <c r="G453" s="63"/>
      <c r="H453" s="63"/>
      <c r="I453" s="163"/>
      <c r="J453" s="63"/>
      <c r="K453" s="63"/>
      <c r="L453" s="61"/>
      <c r="M453" s="207"/>
      <c r="N453" s="42"/>
      <c r="O453" s="42"/>
      <c r="P453" s="42"/>
      <c r="Q453" s="42"/>
      <c r="R453" s="42"/>
      <c r="S453" s="42"/>
      <c r="T453" s="78"/>
      <c r="AT453" s="24" t="s">
        <v>144</v>
      </c>
      <c r="AU453" s="24" t="s">
        <v>84</v>
      </c>
    </row>
    <row r="454" spans="2:51" s="11" customFormat="1" ht="13.5">
      <c r="B454" s="208"/>
      <c r="C454" s="209"/>
      <c r="D454" s="205" t="s">
        <v>146</v>
      </c>
      <c r="E454" s="210" t="s">
        <v>30</v>
      </c>
      <c r="F454" s="211" t="s">
        <v>652</v>
      </c>
      <c r="G454" s="209"/>
      <c r="H454" s="212" t="s">
        <v>30</v>
      </c>
      <c r="I454" s="213"/>
      <c r="J454" s="209"/>
      <c r="K454" s="209"/>
      <c r="L454" s="214"/>
      <c r="M454" s="215"/>
      <c r="N454" s="216"/>
      <c r="O454" s="216"/>
      <c r="P454" s="216"/>
      <c r="Q454" s="216"/>
      <c r="R454" s="216"/>
      <c r="S454" s="216"/>
      <c r="T454" s="217"/>
      <c r="AT454" s="218" t="s">
        <v>146</v>
      </c>
      <c r="AU454" s="218" t="s">
        <v>84</v>
      </c>
      <c r="AV454" s="11" t="s">
        <v>82</v>
      </c>
      <c r="AW454" s="11" t="s">
        <v>37</v>
      </c>
      <c r="AX454" s="11" t="s">
        <v>74</v>
      </c>
      <c r="AY454" s="218" t="s">
        <v>135</v>
      </c>
    </row>
    <row r="455" spans="2:51" s="12" customFormat="1" ht="13.5">
      <c r="B455" s="219"/>
      <c r="C455" s="220"/>
      <c r="D455" s="221" t="s">
        <v>146</v>
      </c>
      <c r="E455" s="222" t="s">
        <v>30</v>
      </c>
      <c r="F455" s="223" t="s">
        <v>544</v>
      </c>
      <c r="G455" s="220"/>
      <c r="H455" s="224">
        <v>2</v>
      </c>
      <c r="I455" s="225"/>
      <c r="J455" s="220"/>
      <c r="K455" s="220"/>
      <c r="L455" s="226"/>
      <c r="M455" s="227"/>
      <c r="N455" s="228"/>
      <c r="O455" s="228"/>
      <c r="P455" s="228"/>
      <c r="Q455" s="228"/>
      <c r="R455" s="228"/>
      <c r="S455" s="228"/>
      <c r="T455" s="229"/>
      <c r="AT455" s="230" t="s">
        <v>146</v>
      </c>
      <c r="AU455" s="230" t="s">
        <v>84</v>
      </c>
      <c r="AV455" s="12" t="s">
        <v>84</v>
      </c>
      <c r="AW455" s="12" t="s">
        <v>37</v>
      </c>
      <c r="AX455" s="12" t="s">
        <v>82</v>
      </c>
      <c r="AY455" s="230" t="s">
        <v>135</v>
      </c>
    </row>
    <row r="456" spans="2:65" s="1" customFormat="1" ht="31.5" customHeight="1">
      <c r="B456" s="41"/>
      <c r="C456" s="193" t="s">
        <v>653</v>
      </c>
      <c r="D456" s="193" t="s">
        <v>137</v>
      </c>
      <c r="E456" s="194" t="s">
        <v>654</v>
      </c>
      <c r="F456" s="195" t="s">
        <v>655</v>
      </c>
      <c r="G456" s="196" t="s">
        <v>370</v>
      </c>
      <c r="H456" s="197">
        <v>388</v>
      </c>
      <c r="I456" s="198"/>
      <c r="J456" s="199">
        <f>ROUND(I456*H456,2)</f>
        <v>0</v>
      </c>
      <c r="K456" s="195" t="s">
        <v>141</v>
      </c>
      <c r="L456" s="61"/>
      <c r="M456" s="200" t="s">
        <v>30</v>
      </c>
      <c r="N456" s="201" t="s">
        <v>45</v>
      </c>
      <c r="O456" s="42"/>
      <c r="P456" s="202">
        <f>O456*H456</f>
        <v>0</v>
      </c>
      <c r="Q456" s="202">
        <v>0</v>
      </c>
      <c r="R456" s="202">
        <f>Q456*H456</f>
        <v>0</v>
      </c>
      <c r="S456" s="202">
        <v>0</v>
      </c>
      <c r="T456" s="203">
        <f>S456*H456</f>
        <v>0</v>
      </c>
      <c r="AR456" s="24" t="s">
        <v>142</v>
      </c>
      <c r="AT456" s="24" t="s">
        <v>137</v>
      </c>
      <c r="AU456" s="24" t="s">
        <v>84</v>
      </c>
      <c r="AY456" s="24" t="s">
        <v>135</v>
      </c>
      <c r="BE456" s="204">
        <f>IF(N456="základní",J456,0)</f>
        <v>0</v>
      </c>
      <c r="BF456" s="204">
        <f>IF(N456="snížená",J456,0)</f>
        <v>0</v>
      </c>
      <c r="BG456" s="204">
        <f>IF(N456="zákl. přenesená",J456,0)</f>
        <v>0</v>
      </c>
      <c r="BH456" s="204">
        <f>IF(N456="sníž. přenesená",J456,0)</f>
        <v>0</v>
      </c>
      <c r="BI456" s="204">
        <f>IF(N456="nulová",J456,0)</f>
        <v>0</v>
      </c>
      <c r="BJ456" s="24" t="s">
        <v>82</v>
      </c>
      <c r="BK456" s="204">
        <f>ROUND(I456*H456,2)</f>
        <v>0</v>
      </c>
      <c r="BL456" s="24" t="s">
        <v>142</v>
      </c>
      <c r="BM456" s="24" t="s">
        <v>656</v>
      </c>
    </row>
    <row r="457" spans="2:47" s="1" customFormat="1" ht="40.5">
      <c r="B457" s="41"/>
      <c r="C457" s="63"/>
      <c r="D457" s="221" t="s">
        <v>144</v>
      </c>
      <c r="E457" s="63"/>
      <c r="F457" s="266" t="s">
        <v>657</v>
      </c>
      <c r="G457" s="63"/>
      <c r="H457" s="63"/>
      <c r="I457" s="163"/>
      <c r="J457" s="63"/>
      <c r="K457" s="63"/>
      <c r="L457" s="61"/>
      <c r="M457" s="207"/>
      <c r="N457" s="42"/>
      <c r="O457" s="42"/>
      <c r="P457" s="42"/>
      <c r="Q457" s="42"/>
      <c r="R457" s="42"/>
      <c r="S457" s="42"/>
      <c r="T457" s="78"/>
      <c r="AT457" s="24" t="s">
        <v>144</v>
      </c>
      <c r="AU457" s="24" t="s">
        <v>84</v>
      </c>
    </row>
    <row r="458" spans="2:65" s="1" customFormat="1" ht="31.5" customHeight="1">
      <c r="B458" s="41"/>
      <c r="C458" s="193" t="s">
        <v>658</v>
      </c>
      <c r="D458" s="193" t="s">
        <v>137</v>
      </c>
      <c r="E458" s="194" t="s">
        <v>659</v>
      </c>
      <c r="F458" s="195" t="s">
        <v>660</v>
      </c>
      <c r="G458" s="196" t="s">
        <v>188</v>
      </c>
      <c r="H458" s="197">
        <v>2</v>
      </c>
      <c r="I458" s="198"/>
      <c r="J458" s="199">
        <f>ROUND(I458*H458,2)</f>
        <v>0</v>
      </c>
      <c r="K458" s="195" t="s">
        <v>141</v>
      </c>
      <c r="L458" s="61"/>
      <c r="M458" s="200" t="s">
        <v>30</v>
      </c>
      <c r="N458" s="201" t="s">
        <v>45</v>
      </c>
      <c r="O458" s="42"/>
      <c r="P458" s="202">
        <f>O458*H458</f>
        <v>0</v>
      </c>
      <c r="Q458" s="202">
        <v>1E-05</v>
      </c>
      <c r="R458" s="202">
        <f>Q458*H458</f>
        <v>2E-05</v>
      </c>
      <c r="S458" s="202">
        <v>0</v>
      </c>
      <c r="T458" s="203">
        <f>S458*H458</f>
        <v>0</v>
      </c>
      <c r="AR458" s="24" t="s">
        <v>142</v>
      </c>
      <c r="AT458" s="24" t="s">
        <v>137</v>
      </c>
      <c r="AU458" s="24" t="s">
        <v>84</v>
      </c>
      <c r="AY458" s="24" t="s">
        <v>135</v>
      </c>
      <c r="BE458" s="204">
        <f>IF(N458="základní",J458,0)</f>
        <v>0</v>
      </c>
      <c r="BF458" s="204">
        <f>IF(N458="snížená",J458,0)</f>
        <v>0</v>
      </c>
      <c r="BG458" s="204">
        <f>IF(N458="zákl. přenesená",J458,0)</f>
        <v>0</v>
      </c>
      <c r="BH458" s="204">
        <f>IF(N458="sníž. přenesená",J458,0)</f>
        <v>0</v>
      </c>
      <c r="BI458" s="204">
        <f>IF(N458="nulová",J458,0)</f>
        <v>0</v>
      </c>
      <c r="BJ458" s="24" t="s">
        <v>82</v>
      </c>
      <c r="BK458" s="204">
        <f>ROUND(I458*H458,2)</f>
        <v>0</v>
      </c>
      <c r="BL458" s="24" t="s">
        <v>142</v>
      </c>
      <c r="BM458" s="24" t="s">
        <v>661</v>
      </c>
    </row>
    <row r="459" spans="2:47" s="1" customFormat="1" ht="40.5">
      <c r="B459" s="41"/>
      <c r="C459" s="63"/>
      <c r="D459" s="221" t="s">
        <v>144</v>
      </c>
      <c r="E459" s="63"/>
      <c r="F459" s="266" t="s">
        <v>657</v>
      </c>
      <c r="G459" s="63"/>
      <c r="H459" s="63"/>
      <c r="I459" s="163"/>
      <c r="J459" s="63"/>
      <c r="K459" s="63"/>
      <c r="L459" s="61"/>
      <c r="M459" s="207"/>
      <c r="N459" s="42"/>
      <c r="O459" s="42"/>
      <c r="P459" s="42"/>
      <c r="Q459" s="42"/>
      <c r="R459" s="42"/>
      <c r="S459" s="42"/>
      <c r="T459" s="78"/>
      <c r="AT459" s="24" t="s">
        <v>144</v>
      </c>
      <c r="AU459" s="24" t="s">
        <v>84</v>
      </c>
    </row>
    <row r="460" spans="2:65" s="1" customFormat="1" ht="31.5" customHeight="1">
      <c r="B460" s="41"/>
      <c r="C460" s="193" t="s">
        <v>662</v>
      </c>
      <c r="D460" s="193" t="s">
        <v>137</v>
      </c>
      <c r="E460" s="194" t="s">
        <v>663</v>
      </c>
      <c r="F460" s="195" t="s">
        <v>664</v>
      </c>
      <c r="G460" s="196" t="s">
        <v>539</v>
      </c>
      <c r="H460" s="197">
        <v>4</v>
      </c>
      <c r="I460" s="198"/>
      <c r="J460" s="199">
        <f>ROUND(I460*H460,2)</f>
        <v>0</v>
      </c>
      <c r="K460" s="195" t="s">
        <v>30</v>
      </c>
      <c r="L460" s="61"/>
      <c r="M460" s="200" t="s">
        <v>30</v>
      </c>
      <c r="N460" s="201" t="s">
        <v>45</v>
      </c>
      <c r="O460" s="42"/>
      <c r="P460" s="202">
        <f>O460*H460</f>
        <v>0</v>
      </c>
      <c r="Q460" s="202">
        <v>0.0007</v>
      </c>
      <c r="R460" s="202">
        <f>Q460*H460</f>
        <v>0.0028</v>
      </c>
      <c r="S460" s="202">
        <v>0</v>
      </c>
      <c r="T460" s="203">
        <f>S460*H460</f>
        <v>0</v>
      </c>
      <c r="AR460" s="24" t="s">
        <v>142</v>
      </c>
      <c r="AT460" s="24" t="s">
        <v>137</v>
      </c>
      <c r="AU460" s="24" t="s">
        <v>84</v>
      </c>
      <c r="AY460" s="24" t="s">
        <v>135</v>
      </c>
      <c r="BE460" s="204">
        <f>IF(N460="základní",J460,0)</f>
        <v>0</v>
      </c>
      <c r="BF460" s="204">
        <f>IF(N460="snížená",J460,0)</f>
        <v>0</v>
      </c>
      <c r="BG460" s="204">
        <f>IF(N460="zákl. přenesená",J460,0)</f>
        <v>0</v>
      </c>
      <c r="BH460" s="204">
        <f>IF(N460="sníž. přenesená",J460,0)</f>
        <v>0</v>
      </c>
      <c r="BI460" s="204">
        <f>IF(N460="nulová",J460,0)</f>
        <v>0</v>
      </c>
      <c r="BJ460" s="24" t="s">
        <v>82</v>
      </c>
      <c r="BK460" s="204">
        <f>ROUND(I460*H460,2)</f>
        <v>0</v>
      </c>
      <c r="BL460" s="24" t="s">
        <v>142</v>
      </c>
      <c r="BM460" s="24" t="s">
        <v>665</v>
      </c>
    </row>
    <row r="461" spans="2:51" s="11" customFormat="1" ht="13.5">
      <c r="B461" s="208"/>
      <c r="C461" s="209"/>
      <c r="D461" s="205" t="s">
        <v>146</v>
      </c>
      <c r="E461" s="210" t="s">
        <v>30</v>
      </c>
      <c r="F461" s="211" t="s">
        <v>666</v>
      </c>
      <c r="G461" s="209"/>
      <c r="H461" s="212" t="s">
        <v>30</v>
      </c>
      <c r="I461" s="213"/>
      <c r="J461" s="209"/>
      <c r="K461" s="209"/>
      <c r="L461" s="214"/>
      <c r="M461" s="215"/>
      <c r="N461" s="216"/>
      <c r="O461" s="216"/>
      <c r="P461" s="216"/>
      <c r="Q461" s="216"/>
      <c r="R461" s="216"/>
      <c r="S461" s="216"/>
      <c r="T461" s="217"/>
      <c r="AT461" s="218" t="s">
        <v>146</v>
      </c>
      <c r="AU461" s="218" t="s">
        <v>84</v>
      </c>
      <c r="AV461" s="11" t="s">
        <v>82</v>
      </c>
      <c r="AW461" s="11" t="s">
        <v>37</v>
      </c>
      <c r="AX461" s="11" t="s">
        <v>74</v>
      </c>
      <c r="AY461" s="218" t="s">
        <v>135</v>
      </c>
    </row>
    <row r="462" spans="2:51" s="11" customFormat="1" ht="13.5">
      <c r="B462" s="208"/>
      <c r="C462" s="209"/>
      <c r="D462" s="205" t="s">
        <v>146</v>
      </c>
      <c r="E462" s="210" t="s">
        <v>30</v>
      </c>
      <c r="F462" s="211" t="s">
        <v>667</v>
      </c>
      <c r="G462" s="209"/>
      <c r="H462" s="212" t="s">
        <v>30</v>
      </c>
      <c r="I462" s="213"/>
      <c r="J462" s="209"/>
      <c r="K462" s="209"/>
      <c r="L462" s="214"/>
      <c r="M462" s="215"/>
      <c r="N462" s="216"/>
      <c r="O462" s="216"/>
      <c r="P462" s="216"/>
      <c r="Q462" s="216"/>
      <c r="R462" s="216"/>
      <c r="S462" s="216"/>
      <c r="T462" s="217"/>
      <c r="AT462" s="218" t="s">
        <v>146</v>
      </c>
      <c r="AU462" s="218" t="s">
        <v>84</v>
      </c>
      <c r="AV462" s="11" t="s">
        <v>82</v>
      </c>
      <c r="AW462" s="11" t="s">
        <v>37</v>
      </c>
      <c r="AX462" s="11" t="s">
        <v>74</v>
      </c>
      <c r="AY462" s="218" t="s">
        <v>135</v>
      </c>
    </row>
    <row r="463" spans="2:51" s="11" customFormat="1" ht="13.5">
      <c r="B463" s="208"/>
      <c r="C463" s="209"/>
      <c r="D463" s="205" t="s">
        <v>146</v>
      </c>
      <c r="E463" s="210" t="s">
        <v>30</v>
      </c>
      <c r="F463" s="211" t="s">
        <v>668</v>
      </c>
      <c r="G463" s="209"/>
      <c r="H463" s="212" t="s">
        <v>30</v>
      </c>
      <c r="I463" s="213"/>
      <c r="J463" s="209"/>
      <c r="K463" s="209"/>
      <c r="L463" s="214"/>
      <c r="M463" s="215"/>
      <c r="N463" s="216"/>
      <c r="O463" s="216"/>
      <c r="P463" s="216"/>
      <c r="Q463" s="216"/>
      <c r="R463" s="216"/>
      <c r="S463" s="216"/>
      <c r="T463" s="217"/>
      <c r="AT463" s="218" t="s">
        <v>146</v>
      </c>
      <c r="AU463" s="218" t="s">
        <v>84</v>
      </c>
      <c r="AV463" s="11" t="s">
        <v>82</v>
      </c>
      <c r="AW463" s="11" t="s">
        <v>37</v>
      </c>
      <c r="AX463" s="11" t="s">
        <v>74</v>
      </c>
      <c r="AY463" s="218" t="s">
        <v>135</v>
      </c>
    </row>
    <row r="464" spans="2:51" s="12" customFormat="1" ht="13.5">
      <c r="B464" s="219"/>
      <c r="C464" s="220"/>
      <c r="D464" s="205" t="s">
        <v>146</v>
      </c>
      <c r="E464" s="231" t="s">
        <v>30</v>
      </c>
      <c r="F464" s="232" t="s">
        <v>82</v>
      </c>
      <c r="G464" s="220"/>
      <c r="H464" s="233">
        <v>1</v>
      </c>
      <c r="I464" s="225"/>
      <c r="J464" s="220"/>
      <c r="K464" s="220"/>
      <c r="L464" s="226"/>
      <c r="M464" s="227"/>
      <c r="N464" s="228"/>
      <c r="O464" s="228"/>
      <c r="P464" s="228"/>
      <c r="Q464" s="228"/>
      <c r="R464" s="228"/>
      <c r="S464" s="228"/>
      <c r="T464" s="229"/>
      <c r="AT464" s="230" t="s">
        <v>146</v>
      </c>
      <c r="AU464" s="230" t="s">
        <v>84</v>
      </c>
      <c r="AV464" s="12" t="s">
        <v>84</v>
      </c>
      <c r="AW464" s="12" t="s">
        <v>37</v>
      </c>
      <c r="AX464" s="12" t="s">
        <v>74</v>
      </c>
      <c r="AY464" s="230" t="s">
        <v>135</v>
      </c>
    </row>
    <row r="465" spans="2:51" s="11" customFormat="1" ht="13.5">
      <c r="B465" s="208"/>
      <c r="C465" s="209"/>
      <c r="D465" s="205" t="s">
        <v>146</v>
      </c>
      <c r="E465" s="210" t="s">
        <v>30</v>
      </c>
      <c r="F465" s="211" t="s">
        <v>669</v>
      </c>
      <c r="G465" s="209"/>
      <c r="H465" s="212" t="s">
        <v>30</v>
      </c>
      <c r="I465" s="213"/>
      <c r="J465" s="209"/>
      <c r="K465" s="209"/>
      <c r="L465" s="214"/>
      <c r="M465" s="215"/>
      <c r="N465" s="216"/>
      <c r="O465" s="216"/>
      <c r="P465" s="216"/>
      <c r="Q465" s="216"/>
      <c r="R465" s="216"/>
      <c r="S465" s="216"/>
      <c r="T465" s="217"/>
      <c r="AT465" s="218" t="s">
        <v>146</v>
      </c>
      <c r="AU465" s="218" t="s">
        <v>84</v>
      </c>
      <c r="AV465" s="11" t="s">
        <v>82</v>
      </c>
      <c r="AW465" s="11" t="s">
        <v>37</v>
      </c>
      <c r="AX465" s="11" t="s">
        <v>74</v>
      </c>
      <c r="AY465" s="218" t="s">
        <v>135</v>
      </c>
    </row>
    <row r="466" spans="2:51" s="12" customFormat="1" ht="13.5">
      <c r="B466" s="219"/>
      <c r="C466" s="220"/>
      <c r="D466" s="205" t="s">
        <v>146</v>
      </c>
      <c r="E466" s="231" t="s">
        <v>30</v>
      </c>
      <c r="F466" s="232" t="s">
        <v>155</v>
      </c>
      <c r="G466" s="220"/>
      <c r="H466" s="233">
        <v>3</v>
      </c>
      <c r="I466" s="225"/>
      <c r="J466" s="220"/>
      <c r="K466" s="220"/>
      <c r="L466" s="226"/>
      <c r="M466" s="227"/>
      <c r="N466" s="228"/>
      <c r="O466" s="228"/>
      <c r="P466" s="228"/>
      <c r="Q466" s="228"/>
      <c r="R466" s="228"/>
      <c r="S466" s="228"/>
      <c r="T466" s="229"/>
      <c r="AT466" s="230" t="s">
        <v>146</v>
      </c>
      <c r="AU466" s="230" t="s">
        <v>84</v>
      </c>
      <c r="AV466" s="12" t="s">
        <v>84</v>
      </c>
      <c r="AW466" s="12" t="s">
        <v>37</v>
      </c>
      <c r="AX466" s="12" t="s">
        <v>74</v>
      </c>
      <c r="AY466" s="230" t="s">
        <v>135</v>
      </c>
    </row>
    <row r="467" spans="2:51" s="13" customFormat="1" ht="13.5">
      <c r="B467" s="234"/>
      <c r="C467" s="235"/>
      <c r="D467" s="221" t="s">
        <v>146</v>
      </c>
      <c r="E467" s="236" t="s">
        <v>30</v>
      </c>
      <c r="F467" s="237" t="s">
        <v>194</v>
      </c>
      <c r="G467" s="235"/>
      <c r="H467" s="238">
        <v>4</v>
      </c>
      <c r="I467" s="239"/>
      <c r="J467" s="235"/>
      <c r="K467" s="235"/>
      <c r="L467" s="240"/>
      <c r="M467" s="241"/>
      <c r="N467" s="242"/>
      <c r="O467" s="242"/>
      <c r="P467" s="242"/>
      <c r="Q467" s="242"/>
      <c r="R467" s="242"/>
      <c r="S467" s="242"/>
      <c r="T467" s="243"/>
      <c r="AT467" s="244" t="s">
        <v>146</v>
      </c>
      <c r="AU467" s="244" t="s">
        <v>84</v>
      </c>
      <c r="AV467" s="13" t="s">
        <v>142</v>
      </c>
      <c r="AW467" s="13" t="s">
        <v>37</v>
      </c>
      <c r="AX467" s="13" t="s">
        <v>82</v>
      </c>
      <c r="AY467" s="244" t="s">
        <v>135</v>
      </c>
    </row>
    <row r="468" spans="2:65" s="1" customFormat="1" ht="22.5" customHeight="1">
      <c r="B468" s="41"/>
      <c r="C468" s="256" t="s">
        <v>670</v>
      </c>
      <c r="D468" s="256" t="s">
        <v>222</v>
      </c>
      <c r="E468" s="257" t="s">
        <v>671</v>
      </c>
      <c r="F468" s="258" t="s">
        <v>672</v>
      </c>
      <c r="G468" s="259" t="s">
        <v>539</v>
      </c>
      <c r="H468" s="260">
        <v>1</v>
      </c>
      <c r="I468" s="261"/>
      <c r="J468" s="262">
        <f>ROUND(I468*H468,2)</f>
        <v>0</v>
      </c>
      <c r="K468" s="258" t="s">
        <v>141</v>
      </c>
      <c r="L468" s="263"/>
      <c r="M468" s="264" t="s">
        <v>30</v>
      </c>
      <c r="N468" s="265" t="s">
        <v>45</v>
      </c>
      <c r="O468" s="42"/>
      <c r="P468" s="202">
        <f>O468*H468</f>
        <v>0</v>
      </c>
      <c r="Q468" s="202">
        <v>0.003</v>
      </c>
      <c r="R468" s="202">
        <f>Q468*H468</f>
        <v>0.003</v>
      </c>
      <c r="S468" s="202">
        <v>0</v>
      </c>
      <c r="T468" s="203">
        <f>S468*H468</f>
        <v>0</v>
      </c>
      <c r="AR468" s="24" t="s">
        <v>185</v>
      </c>
      <c r="AT468" s="24" t="s">
        <v>222</v>
      </c>
      <c r="AU468" s="24" t="s">
        <v>84</v>
      </c>
      <c r="AY468" s="24" t="s">
        <v>135</v>
      </c>
      <c r="BE468" s="204">
        <f>IF(N468="základní",J468,0)</f>
        <v>0</v>
      </c>
      <c r="BF468" s="204">
        <f>IF(N468="snížená",J468,0)</f>
        <v>0</v>
      </c>
      <c r="BG468" s="204">
        <f>IF(N468="zákl. přenesená",J468,0)</f>
        <v>0</v>
      </c>
      <c r="BH468" s="204">
        <f>IF(N468="sníž. přenesená",J468,0)</f>
        <v>0</v>
      </c>
      <c r="BI468" s="204">
        <f>IF(N468="nulová",J468,0)</f>
        <v>0</v>
      </c>
      <c r="BJ468" s="24" t="s">
        <v>82</v>
      </c>
      <c r="BK468" s="204">
        <f>ROUND(I468*H468,2)</f>
        <v>0</v>
      </c>
      <c r="BL468" s="24" t="s">
        <v>142</v>
      </c>
      <c r="BM468" s="24" t="s">
        <v>673</v>
      </c>
    </row>
    <row r="469" spans="2:51" s="11" customFormat="1" ht="13.5">
      <c r="B469" s="208"/>
      <c r="C469" s="209"/>
      <c r="D469" s="205" t="s">
        <v>146</v>
      </c>
      <c r="E469" s="210" t="s">
        <v>30</v>
      </c>
      <c r="F469" s="211" t="s">
        <v>674</v>
      </c>
      <c r="G469" s="209"/>
      <c r="H469" s="212" t="s">
        <v>30</v>
      </c>
      <c r="I469" s="213"/>
      <c r="J469" s="209"/>
      <c r="K469" s="209"/>
      <c r="L469" s="214"/>
      <c r="M469" s="215"/>
      <c r="N469" s="216"/>
      <c r="O469" s="216"/>
      <c r="P469" s="216"/>
      <c r="Q469" s="216"/>
      <c r="R469" s="216"/>
      <c r="S469" s="216"/>
      <c r="T469" s="217"/>
      <c r="AT469" s="218" t="s">
        <v>146</v>
      </c>
      <c r="AU469" s="218" t="s">
        <v>84</v>
      </c>
      <c r="AV469" s="11" t="s">
        <v>82</v>
      </c>
      <c r="AW469" s="11" t="s">
        <v>37</v>
      </c>
      <c r="AX469" s="11" t="s">
        <v>74</v>
      </c>
      <c r="AY469" s="218" t="s">
        <v>135</v>
      </c>
    </row>
    <row r="470" spans="2:51" s="12" customFormat="1" ht="13.5">
      <c r="B470" s="219"/>
      <c r="C470" s="220"/>
      <c r="D470" s="221" t="s">
        <v>146</v>
      </c>
      <c r="E470" s="222" t="s">
        <v>30</v>
      </c>
      <c r="F470" s="223" t="s">
        <v>82</v>
      </c>
      <c r="G470" s="220"/>
      <c r="H470" s="224">
        <v>1</v>
      </c>
      <c r="I470" s="225"/>
      <c r="J470" s="220"/>
      <c r="K470" s="220"/>
      <c r="L470" s="226"/>
      <c r="M470" s="227"/>
      <c r="N470" s="228"/>
      <c r="O470" s="228"/>
      <c r="P470" s="228"/>
      <c r="Q470" s="228"/>
      <c r="R470" s="228"/>
      <c r="S470" s="228"/>
      <c r="T470" s="229"/>
      <c r="AT470" s="230" t="s">
        <v>146</v>
      </c>
      <c r="AU470" s="230" t="s">
        <v>84</v>
      </c>
      <c r="AV470" s="12" t="s">
        <v>84</v>
      </c>
      <c r="AW470" s="12" t="s">
        <v>37</v>
      </c>
      <c r="AX470" s="12" t="s">
        <v>82</v>
      </c>
      <c r="AY470" s="230" t="s">
        <v>135</v>
      </c>
    </row>
    <row r="471" spans="2:65" s="1" customFormat="1" ht="22.5" customHeight="1">
      <c r="B471" s="41"/>
      <c r="C471" s="193" t="s">
        <v>675</v>
      </c>
      <c r="D471" s="193" t="s">
        <v>137</v>
      </c>
      <c r="E471" s="194" t="s">
        <v>676</v>
      </c>
      <c r="F471" s="195" t="s">
        <v>677</v>
      </c>
      <c r="G471" s="196" t="s">
        <v>539</v>
      </c>
      <c r="H471" s="197">
        <v>4</v>
      </c>
      <c r="I471" s="198"/>
      <c r="J471" s="199">
        <f>ROUND(I471*H471,2)</f>
        <v>0</v>
      </c>
      <c r="K471" s="195" t="s">
        <v>141</v>
      </c>
      <c r="L471" s="61"/>
      <c r="M471" s="200" t="s">
        <v>30</v>
      </c>
      <c r="N471" s="201" t="s">
        <v>45</v>
      </c>
      <c r="O471" s="42"/>
      <c r="P471" s="202">
        <f>O471*H471</f>
        <v>0</v>
      </c>
      <c r="Q471" s="202">
        <v>0.11241</v>
      </c>
      <c r="R471" s="202">
        <f>Q471*H471</f>
        <v>0.44964</v>
      </c>
      <c r="S471" s="202">
        <v>0</v>
      </c>
      <c r="T471" s="203">
        <f>S471*H471</f>
        <v>0</v>
      </c>
      <c r="AR471" s="24" t="s">
        <v>142</v>
      </c>
      <c r="AT471" s="24" t="s">
        <v>137</v>
      </c>
      <c r="AU471" s="24" t="s">
        <v>84</v>
      </c>
      <c r="AY471" s="24" t="s">
        <v>135</v>
      </c>
      <c r="BE471" s="204">
        <f>IF(N471="základní",J471,0)</f>
        <v>0</v>
      </c>
      <c r="BF471" s="204">
        <f>IF(N471="snížená",J471,0)</f>
        <v>0</v>
      </c>
      <c r="BG471" s="204">
        <f>IF(N471="zákl. přenesená",J471,0)</f>
        <v>0</v>
      </c>
      <c r="BH471" s="204">
        <f>IF(N471="sníž. přenesená",J471,0)</f>
        <v>0</v>
      </c>
      <c r="BI471" s="204">
        <f>IF(N471="nulová",J471,0)</f>
        <v>0</v>
      </c>
      <c r="BJ471" s="24" t="s">
        <v>82</v>
      </c>
      <c r="BK471" s="204">
        <f>ROUND(I471*H471,2)</f>
        <v>0</v>
      </c>
      <c r="BL471" s="24" t="s">
        <v>142</v>
      </c>
      <c r="BM471" s="24" t="s">
        <v>678</v>
      </c>
    </row>
    <row r="472" spans="2:47" s="1" customFormat="1" ht="94.5">
      <c r="B472" s="41"/>
      <c r="C472" s="63"/>
      <c r="D472" s="205" t="s">
        <v>144</v>
      </c>
      <c r="E472" s="63"/>
      <c r="F472" s="206" t="s">
        <v>679</v>
      </c>
      <c r="G472" s="63"/>
      <c r="H472" s="63"/>
      <c r="I472" s="163"/>
      <c r="J472" s="63"/>
      <c r="K472" s="63"/>
      <c r="L472" s="61"/>
      <c r="M472" s="207"/>
      <c r="N472" s="42"/>
      <c r="O472" s="42"/>
      <c r="P472" s="42"/>
      <c r="Q472" s="42"/>
      <c r="R472" s="42"/>
      <c r="S472" s="42"/>
      <c r="T472" s="78"/>
      <c r="AT472" s="24" t="s">
        <v>144</v>
      </c>
      <c r="AU472" s="24" t="s">
        <v>84</v>
      </c>
    </row>
    <row r="473" spans="2:51" s="11" customFormat="1" ht="13.5">
      <c r="B473" s="208"/>
      <c r="C473" s="209"/>
      <c r="D473" s="205" t="s">
        <v>146</v>
      </c>
      <c r="E473" s="210" t="s">
        <v>30</v>
      </c>
      <c r="F473" s="211" t="s">
        <v>147</v>
      </c>
      <c r="G473" s="209"/>
      <c r="H473" s="212" t="s">
        <v>30</v>
      </c>
      <c r="I473" s="213"/>
      <c r="J473" s="209"/>
      <c r="K473" s="209"/>
      <c r="L473" s="214"/>
      <c r="M473" s="215"/>
      <c r="N473" s="216"/>
      <c r="O473" s="216"/>
      <c r="P473" s="216"/>
      <c r="Q473" s="216"/>
      <c r="R473" s="216"/>
      <c r="S473" s="216"/>
      <c r="T473" s="217"/>
      <c r="AT473" s="218" t="s">
        <v>146</v>
      </c>
      <c r="AU473" s="218" t="s">
        <v>84</v>
      </c>
      <c r="AV473" s="11" t="s">
        <v>82</v>
      </c>
      <c r="AW473" s="11" t="s">
        <v>37</v>
      </c>
      <c r="AX473" s="11" t="s">
        <v>74</v>
      </c>
      <c r="AY473" s="218" t="s">
        <v>135</v>
      </c>
    </row>
    <row r="474" spans="2:51" s="11" customFormat="1" ht="13.5">
      <c r="B474" s="208"/>
      <c r="C474" s="209"/>
      <c r="D474" s="205" t="s">
        <v>146</v>
      </c>
      <c r="E474" s="210" t="s">
        <v>30</v>
      </c>
      <c r="F474" s="211" t="s">
        <v>680</v>
      </c>
      <c r="G474" s="209"/>
      <c r="H474" s="212" t="s">
        <v>30</v>
      </c>
      <c r="I474" s="213"/>
      <c r="J474" s="209"/>
      <c r="K474" s="209"/>
      <c r="L474" s="214"/>
      <c r="M474" s="215"/>
      <c r="N474" s="216"/>
      <c r="O474" s="216"/>
      <c r="P474" s="216"/>
      <c r="Q474" s="216"/>
      <c r="R474" s="216"/>
      <c r="S474" s="216"/>
      <c r="T474" s="217"/>
      <c r="AT474" s="218" t="s">
        <v>146</v>
      </c>
      <c r="AU474" s="218" t="s">
        <v>84</v>
      </c>
      <c r="AV474" s="11" t="s">
        <v>82</v>
      </c>
      <c r="AW474" s="11" t="s">
        <v>37</v>
      </c>
      <c r="AX474" s="11" t="s">
        <v>74</v>
      </c>
      <c r="AY474" s="218" t="s">
        <v>135</v>
      </c>
    </row>
    <row r="475" spans="2:51" s="12" customFormat="1" ht="13.5">
      <c r="B475" s="219"/>
      <c r="C475" s="220"/>
      <c r="D475" s="205" t="s">
        <v>146</v>
      </c>
      <c r="E475" s="231" t="s">
        <v>30</v>
      </c>
      <c r="F475" s="232" t="s">
        <v>82</v>
      </c>
      <c r="G475" s="220"/>
      <c r="H475" s="233">
        <v>1</v>
      </c>
      <c r="I475" s="225"/>
      <c r="J475" s="220"/>
      <c r="K475" s="220"/>
      <c r="L475" s="226"/>
      <c r="M475" s="227"/>
      <c r="N475" s="228"/>
      <c r="O475" s="228"/>
      <c r="P475" s="228"/>
      <c r="Q475" s="228"/>
      <c r="R475" s="228"/>
      <c r="S475" s="228"/>
      <c r="T475" s="229"/>
      <c r="AT475" s="230" t="s">
        <v>146</v>
      </c>
      <c r="AU475" s="230" t="s">
        <v>84</v>
      </c>
      <c r="AV475" s="12" t="s">
        <v>84</v>
      </c>
      <c r="AW475" s="12" t="s">
        <v>37</v>
      </c>
      <c r="AX475" s="12" t="s">
        <v>74</v>
      </c>
      <c r="AY475" s="230" t="s">
        <v>135</v>
      </c>
    </row>
    <row r="476" spans="2:51" s="11" customFormat="1" ht="13.5">
      <c r="B476" s="208"/>
      <c r="C476" s="209"/>
      <c r="D476" s="205" t="s">
        <v>146</v>
      </c>
      <c r="E476" s="210" t="s">
        <v>30</v>
      </c>
      <c r="F476" s="211" t="s">
        <v>669</v>
      </c>
      <c r="G476" s="209"/>
      <c r="H476" s="212" t="s">
        <v>30</v>
      </c>
      <c r="I476" s="213"/>
      <c r="J476" s="209"/>
      <c r="K476" s="209"/>
      <c r="L476" s="214"/>
      <c r="M476" s="215"/>
      <c r="N476" s="216"/>
      <c r="O476" s="216"/>
      <c r="P476" s="216"/>
      <c r="Q476" s="216"/>
      <c r="R476" s="216"/>
      <c r="S476" s="216"/>
      <c r="T476" s="217"/>
      <c r="AT476" s="218" t="s">
        <v>146</v>
      </c>
      <c r="AU476" s="218" t="s">
        <v>84</v>
      </c>
      <c r="AV476" s="11" t="s">
        <v>82</v>
      </c>
      <c r="AW476" s="11" t="s">
        <v>37</v>
      </c>
      <c r="AX476" s="11" t="s">
        <v>74</v>
      </c>
      <c r="AY476" s="218" t="s">
        <v>135</v>
      </c>
    </row>
    <row r="477" spans="2:51" s="12" customFormat="1" ht="13.5">
      <c r="B477" s="219"/>
      <c r="C477" s="220"/>
      <c r="D477" s="205" t="s">
        <v>146</v>
      </c>
      <c r="E477" s="231" t="s">
        <v>30</v>
      </c>
      <c r="F477" s="232" t="s">
        <v>155</v>
      </c>
      <c r="G477" s="220"/>
      <c r="H477" s="233">
        <v>3</v>
      </c>
      <c r="I477" s="225"/>
      <c r="J477" s="220"/>
      <c r="K477" s="220"/>
      <c r="L477" s="226"/>
      <c r="M477" s="227"/>
      <c r="N477" s="228"/>
      <c r="O477" s="228"/>
      <c r="P477" s="228"/>
      <c r="Q477" s="228"/>
      <c r="R477" s="228"/>
      <c r="S477" s="228"/>
      <c r="T477" s="229"/>
      <c r="AT477" s="230" t="s">
        <v>146</v>
      </c>
      <c r="AU477" s="230" t="s">
        <v>84</v>
      </c>
      <c r="AV477" s="12" t="s">
        <v>84</v>
      </c>
      <c r="AW477" s="12" t="s">
        <v>37</v>
      </c>
      <c r="AX477" s="12" t="s">
        <v>74</v>
      </c>
      <c r="AY477" s="230" t="s">
        <v>135</v>
      </c>
    </row>
    <row r="478" spans="2:51" s="13" customFormat="1" ht="13.5">
      <c r="B478" s="234"/>
      <c r="C478" s="235"/>
      <c r="D478" s="205" t="s">
        <v>146</v>
      </c>
      <c r="E478" s="267" t="s">
        <v>30</v>
      </c>
      <c r="F478" s="268" t="s">
        <v>194</v>
      </c>
      <c r="G478" s="235"/>
      <c r="H478" s="269">
        <v>4</v>
      </c>
      <c r="I478" s="239"/>
      <c r="J478" s="235"/>
      <c r="K478" s="235"/>
      <c r="L478" s="240"/>
      <c r="M478" s="241"/>
      <c r="N478" s="242"/>
      <c r="O478" s="242"/>
      <c r="P478" s="242"/>
      <c r="Q478" s="242"/>
      <c r="R478" s="242"/>
      <c r="S478" s="242"/>
      <c r="T478" s="243"/>
      <c r="AT478" s="244" t="s">
        <v>146</v>
      </c>
      <c r="AU478" s="244" t="s">
        <v>84</v>
      </c>
      <c r="AV478" s="13" t="s">
        <v>142</v>
      </c>
      <c r="AW478" s="13" t="s">
        <v>37</v>
      </c>
      <c r="AX478" s="13" t="s">
        <v>82</v>
      </c>
      <c r="AY478" s="244" t="s">
        <v>135</v>
      </c>
    </row>
    <row r="479" spans="2:51" s="11" customFormat="1" ht="13.5">
      <c r="B479" s="208"/>
      <c r="C479" s="209"/>
      <c r="D479" s="205" t="s">
        <v>146</v>
      </c>
      <c r="E479" s="210" t="s">
        <v>30</v>
      </c>
      <c r="F479" s="211" t="s">
        <v>573</v>
      </c>
      <c r="G479" s="209"/>
      <c r="H479" s="212" t="s">
        <v>30</v>
      </c>
      <c r="I479" s="213"/>
      <c r="J479" s="209"/>
      <c r="K479" s="209"/>
      <c r="L479" s="214"/>
      <c r="M479" s="215"/>
      <c r="N479" s="216"/>
      <c r="O479" s="216"/>
      <c r="P479" s="216"/>
      <c r="Q479" s="216"/>
      <c r="R479" s="216"/>
      <c r="S479" s="216"/>
      <c r="T479" s="217"/>
      <c r="AT479" s="218" t="s">
        <v>146</v>
      </c>
      <c r="AU479" s="218" t="s">
        <v>84</v>
      </c>
      <c r="AV479" s="11" t="s">
        <v>82</v>
      </c>
      <c r="AW479" s="11" t="s">
        <v>37</v>
      </c>
      <c r="AX479" s="11" t="s">
        <v>74</v>
      </c>
      <c r="AY479" s="218" t="s">
        <v>135</v>
      </c>
    </row>
    <row r="480" spans="2:51" s="11" customFormat="1" ht="13.5">
      <c r="B480" s="208"/>
      <c r="C480" s="209"/>
      <c r="D480" s="205" t="s">
        <v>146</v>
      </c>
      <c r="E480" s="210" t="s">
        <v>30</v>
      </c>
      <c r="F480" s="211" t="s">
        <v>681</v>
      </c>
      <c r="G480" s="209"/>
      <c r="H480" s="212" t="s">
        <v>30</v>
      </c>
      <c r="I480" s="213"/>
      <c r="J480" s="209"/>
      <c r="K480" s="209"/>
      <c r="L480" s="214"/>
      <c r="M480" s="215"/>
      <c r="N480" s="216"/>
      <c r="O480" s="216"/>
      <c r="P480" s="216"/>
      <c r="Q480" s="216"/>
      <c r="R480" s="216"/>
      <c r="S480" s="216"/>
      <c r="T480" s="217"/>
      <c r="AT480" s="218" t="s">
        <v>146</v>
      </c>
      <c r="AU480" s="218" t="s">
        <v>84</v>
      </c>
      <c r="AV480" s="11" t="s">
        <v>82</v>
      </c>
      <c r="AW480" s="11" t="s">
        <v>37</v>
      </c>
      <c r="AX480" s="11" t="s">
        <v>74</v>
      </c>
      <c r="AY480" s="218" t="s">
        <v>135</v>
      </c>
    </row>
    <row r="481" spans="2:51" s="11" customFormat="1" ht="13.5">
      <c r="B481" s="208"/>
      <c r="C481" s="209"/>
      <c r="D481" s="221" t="s">
        <v>146</v>
      </c>
      <c r="E481" s="270" t="s">
        <v>30</v>
      </c>
      <c r="F481" s="271" t="s">
        <v>682</v>
      </c>
      <c r="G481" s="209"/>
      <c r="H481" s="272" t="s">
        <v>30</v>
      </c>
      <c r="I481" s="213"/>
      <c r="J481" s="209"/>
      <c r="K481" s="209"/>
      <c r="L481" s="214"/>
      <c r="M481" s="215"/>
      <c r="N481" s="216"/>
      <c r="O481" s="216"/>
      <c r="P481" s="216"/>
      <c r="Q481" s="216"/>
      <c r="R481" s="216"/>
      <c r="S481" s="216"/>
      <c r="T481" s="217"/>
      <c r="AT481" s="218" t="s">
        <v>146</v>
      </c>
      <c r="AU481" s="218" t="s">
        <v>84</v>
      </c>
      <c r="AV481" s="11" t="s">
        <v>82</v>
      </c>
      <c r="AW481" s="11" t="s">
        <v>37</v>
      </c>
      <c r="AX481" s="11" t="s">
        <v>74</v>
      </c>
      <c r="AY481" s="218" t="s">
        <v>135</v>
      </c>
    </row>
    <row r="482" spans="2:65" s="1" customFormat="1" ht="31.5" customHeight="1">
      <c r="B482" s="41"/>
      <c r="C482" s="256" t="s">
        <v>683</v>
      </c>
      <c r="D482" s="256" t="s">
        <v>222</v>
      </c>
      <c r="E482" s="257" t="s">
        <v>684</v>
      </c>
      <c r="F482" s="258" t="s">
        <v>685</v>
      </c>
      <c r="G482" s="259" t="s">
        <v>539</v>
      </c>
      <c r="H482" s="260">
        <v>1</v>
      </c>
      <c r="I482" s="261"/>
      <c r="J482" s="262">
        <f>ROUND(I482*H482,2)</f>
        <v>0</v>
      </c>
      <c r="K482" s="258" t="s">
        <v>30</v>
      </c>
      <c r="L482" s="263"/>
      <c r="M482" s="264" t="s">
        <v>30</v>
      </c>
      <c r="N482" s="265" t="s">
        <v>45</v>
      </c>
      <c r="O482" s="42"/>
      <c r="P482" s="202">
        <f>O482*H482</f>
        <v>0</v>
      </c>
      <c r="Q482" s="202">
        <v>0.0065</v>
      </c>
      <c r="R482" s="202">
        <f>Q482*H482</f>
        <v>0.0065</v>
      </c>
      <c r="S482" s="202">
        <v>0</v>
      </c>
      <c r="T482" s="203">
        <f>S482*H482</f>
        <v>0</v>
      </c>
      <c r="AR482" s="24" t="s">
        <v>185</v>
      </c>
      <c r="AT482" s="24" t="s">
        <v>222</v>
      </c>
      <c r="AU482" s="24" t="s">
        <v>84</v>
      </c>
      <c r="AY482" s="24" t="s">
        <v>135</v>
      </c>
      <c r="BE482" s="204">
        <f>IF(N482="základní",J482,0)</f>
        <v>0</v>
      </c>
      <c r="BF482" s="204">
        <f>IF(N482="snížená",J482,0)</f>
        <v>0</v>
      </c>
      <c r="BG482" s="204">
        <f>IF(N482="zákl. přenesená",J482,0)</f>
        <v>0</v>
      </c>
      <c r="BH482" s="204">
        <f>IF(N482="sníž. přenesená",J482,0)</f>
        <v>0</v>
      </c>
      <c r="BI482" s="204">
        <f>IF(N482="nulová",J482,0)</f>
        <v>0</v>
      </c>
      <c r="BJ482" s="24" t="s">
        <v>82</v>
      </c>
      <c r="BK482" s="204">
        <f>ROUND(I482*H482,2)</f>
        <v>0</v>
      </c>
      <c r="BL482" s="24" t="s">
        <v>142</v>
      </c>
      <c r="BM482" s="24" t="s">
        <v>686</v>
      </c>
    </row>
    <row r="483" spans="2:51" s="11" customFormat="1" ht="13.5">
      <c r="B483" s="208"/>
      <c r="C483" s="209"/>
      <c r="D483" s="205" t="s">
        <v>146</v>
      </c>
      <c r="E483" s="210" t="s">
        <v>30</v>
      </c>
      <c r="F483" s="211" t="s">
        <v>687</v>
      </c>
      <c r="G483" s="209"/>
      <c r="H483" s="212" t="s">
        <v>30</v>
      </c>
      <c r="I483" s="213"/>
      <c r="J483" s="209"/>
      <c r="K483" s="209"/>
      <c r="L483" s="214"/>
      <c r="M483" s="215"/>
      <c r="N483" s="216"/>
      <c r="O483" s="216"/>
      <c r="P483" s="216"/>
      <c r="Q483" s="216"/>
      <c r="R483" s="216"/>
      <c r="S483" s="216"/>
      <c r="T483" s="217"/>
      <c r="AT483" s="218" t="s">
        <v>146</v>
      </c>
      <c r="AU483" s="218" t="s">
        <v>84</v>
      </c>
      <c r="AV483" s="11" t="s">
        <v>82</v>
      </c>
      <c r="AW483" s="11" t="s">
        <v>37</v>
      </c>
      <c r="AX483" s="11" t="s">
        <v>74</v>
      </c>
      <c r="AY483" s="218" t="s">
        <v>135</v>
      </c>
    </row>
    <row r="484" spans="2:51" s="12" customFormat="1" ht="13.5">
      <c r="B484" s="219"/>
      <c r="C484" s="220"/>
      <c r="D484" s="221" t="s">
        <v>146</v>
      </c>
      <c r="E484" s="222" t="s">
        <v>30</v>
      </c>
      <c r="F484" s="223" t="s">
        <v>82</v>
      </c>
      <c r="G484" s="220"/>
      <c r="H484" s="224">
        <v>1</v>
      </c>
      <c r="I484" s="225"/>
      <c r="J484" s="220"/>
      <c r="K484" s="220"/>
      <c r="L484" s="226"/>
      <c r="M484" s="227"/>
      <c r="N484" s="228"/>
      <c r="O484" s="228"/>
      <c r="P484" s="228"/>
      <c r="Q484" s="228"/>
      <c r="R484" s="228"/>
      <c r="S484" s="228"/>
      <c r="T484" s="229"/>
      <c r="AT484" s="230" t="s">
        <v>146</v>
      </c>
      <c r="AU484" s="230" t="s">
        <v>84</v>
      </c>
      <c r="AV484" s="12" t="s">
        <v>84</v>
      </c>
      <c r="AW484" s="12" t="s">
        <v>37</v>
      </c>
      <c r="AX484" s="12" t="s">
        <v>82</v>
      </c>
      <c r="AY484" s="230" t="s">
        <v>135</v>
      </c>
    </row>
    <row r="485" spans="2:65" s="1" customFormat="1" ht="22.5" customHeight="1">
      <c r="B485" s="41"/>
      <c r="C485" s="193" t="s">
        <v>688</v>
      </c>
      <c r="D485" s="193" t="s">
        <v>137</v>
      </c>
      <c r="E485" s="194" t="s">
        <v>689</v>
      </c>
      <c r="F485" s="195" t="s">
        <v>690</v>
      </c>
      <c r="G485" s="196" t="s">
        <v>370</v>
      </c>
      <c r="H485" s="197">
        <v>24</v>
      </c>
      <c r="I485" s="198"/>
      <c r="J485" s="199">
        <f>ROUND(I485*H485,2)</f>
        <v>0</v>
      </c>
      <c r="K485" s="195" t="s">
        <v>30</v>
      </c>
      <c r="L485" s="61"/>
      <c r="M485" s="200" t="s">
        <v>30</v>
      </c>
      <c r="N485" s="201" t="s">
        <v>45</v>
      </c>
      <c r="O485" s="42"/>
      <c r="P485" s="202">
        <f>O485*H485</f>
        <v>0</v>
      </c>
      <c r="Q485" s="202">
        <v>0</v>
      </c>
      <c r="R485" s="202">
        <f>Q485*H485</f>
        <v>0</v>
      </c>
      <c r="S485" s="202">
        <v>0</v>
      </c>
      <c r="T485" s="203">
        <f>S485*H485</f>
        <v>0</v>
      </c>
      <c r="AR485" s="24" t="s">
        <v>142</v>
      </c>
      <c r="AT485" s="24" t="s">
        <v>137</v>
      </c>
      <c r="AU485" s="24" t="s">
        <v>84</v>
      </c>
      <c r="AY485" s="24" t="s">
        <v>135</v>
      </c>
      <c r="BE485" s="204">
        <f>IF(N485="základní",J485,0)</f>
        <v>0</v>
      </c>
      <c r="BF485" s="204">
        <f>IF(N485="snížená",J485,0)</f>
        <v>0</v>
      </c>
      <c r="BG485" s="204">
        <f>IF(N485="zákl. přenesená",J485,0)</f>
        <v>0</v>
      </c>
      <c r="BH485" s="204">
        <f>IF(N485="sníž. přenesená",J485,0)</f>
        <v>0</v>
      </c>
      <c r="BI485" s="204">
        <f>IF(N485="nulová",J485,0)</f>
        <v>0</v>
      </c>
      <c r="BJ485" s="24" t="s">
        <v>82</v>
      </c>
      <c r="BK485" s="204">
        <f>ROUND(I485*H485,2)</f>
        <v>0</v>
      </c>
      <c r="BL485" s="24" t="s">
        <v>142</v>
      </c>
      <c r="BM485" s="24" t="s">
        <v>691</v>
      </c>
    </row>
    <row r="486" spans="2:51" s="11" customFormat="1" ht="13.5">
      <c r="B486" s="208"/>
      <c r="C486" s="209"/>
      <c r="D486" s="205" t="s">
        <v>146</v>
      </c>
      <c r="E486" s="210" t="s">
        <v>30</v>
      </c>
      <c r="F486" s="211" t="s">
        <v>147</v>
      </c>
      <c r="G486" s="209"/>
      <c r="H486" s="212" t="s">
        <v>30</v>
      </c>
      <c r="I486" s="213"/>
      <c r="J486" s="209"/>
      <c r="K486" s="209"/>
      <c r="L486" s="214"/>
      <c r="M486" s="215"/>
      <c r="N486" s="216"/>
      <c r="O486" s="216"/>
      <c r="P486" s="216"/>
      <c r="Q486" s="216"/>
      <c r="R486" s="216"/>
      <c r="S486" s="216"/>
      <c r="T486" s="217"/>
      <c r="AT486" s="218" t="s">
        <v>146</v>
      </c>
      <c r="AU486" s="218" t="s">
        <v>84</v>
      </c>
      <c r="AV486" s="11" t="s">
        <v>82</v>
      </c>
      <c r="AW486" s="11" t="s">
        <v>37</v>
      </c>
      <c r="AX486" s="11" t="s">
        <v>74</v>
      </c>
      <c r="AY486" s="218" t="s">
        <v>135</v>
      </c>
    </row>
    <row r="487" spans="2:51" s="12" customFormat="1" ht="13.5">
      <c r="B487" s="219"/>
      <c r="C487" s="220"/>
      <c r="D487" s="221" t="s">
        <v>146</v>
      </c>
      <c r="E487" s="222" t="s">
        <v>30</v>
      </c>
      <c r="F487" s="223" t="s">
        <v>692</v>
      </c>
      <c r="G487" s="220"/>
      <c r="H487" s="224">
        <v>24</v>
      </c>
      <c r="I487" s="225"/>
      <c r="J487" s="220"/>
      <c r="K487" s="220"/>
      <c r="L487" s="226"/>
      <c r="M487" s="227"/>
      <c r="N487" s="228"/>
      <c r="O487" s="228"/>
      <c r="P487" s="228"/>
      <c r="Q487" s="228"/>
      <c r="R487" s="228"/>
      <c r="S487" s="228"/>
      <c r="T487" s="229"/>
      <c r="AT487" s="230" t="s">
        <v>146</v>
      </c>
      <c r="AU487" s="230" t="s">
        <v>84</v>
      </c>
      <c r="AV487" s="12" t="s">
        <v>84</v>
      </c>
      <c r="AW487" s="12" t="s">
        <v>37</v>
      </c>
      <c r="AX487" s="12" t="s">
        <v>82</v>
      </c>
      <c r="AY487" s="230" t="s">
        <v>135</v>
      </c>
    </row>
    <row r="488" spans="2:65" s="1" customFormat="1" ht="22.5" customHeight="1">
      <c r="B488" s="41"/>
      <c r="C488" s="256" t="s">
        <v>693</v>
      </c>
      <c r="D488" s="256" t="s">
        <v>222</v>
      </c>
      <c r="E488" s="257" t="s">
        <v>694</v>
      </c>
      <c r="F488" s="258" t="s">
        <v>695</v>
      </c>
      <c r="G488" s="259" t="s">
        <v>370</v>
      </c>
      <c r="H488" s="260">
        <v>24</v>
      </c>
      <c r="I488" s="261"/>
      <c r="J488" s="262">
        <f>ROUND(I488*H488,2)</f>
        <v>0</v>
      </c>
      <c r="K488" s="258" t="s">
        <v>30</v>
      </c>
      <c r="L488" s="263"/>
      <c r="M488" s="264" t="s">
        <v>30</v>
      </c>
      <c r="N488" s="265" t="s">
        <v>45</v>
      </c>
      <c r="O488" s="42"/>
      <c r="P488" s="202">
        <f>O488*H488</f>
        <v>0</v>
      </c>
      <c r="Q488" s="202">
        <v>0</v>
      </c>
      <c r="R488" s="202">
        <f>Q488*H488</f>
        <v>0</v>
      </c>
      <c r="S488" s="202">
        <v>0</v>
      </c>
      <c r="T488" s="203">
        <f>S488*H488</f>
        <v>0</v>
      </c>
      <c r="AR488" s="24" t="s">
        <v>185</v>
      </c>
      <c r="AT488" s="24" t="s">
        <v>222</v>
      </c>
      <c r="AU488" s="24" t="s">
        <v>84</v>
      </c>
      <c r="AY488" s="24" t="s">
        <v>135</v>
      </c>
      <c r="BE488" s="204">
        <f>IF(N488="základní",J488,0)</f>
        <v>0</v>
      </c>
      <c r="BF488" s="204">
        <f>IF(N488="snížená",J488,0)</f>
        <v>0</v>
      </c>
      <c r="BG488" s="204">
        <f>IF(N488="zákl. přenesená",J488,0)</f>
        <v>0</v>
      </c>
      <c r="BH488" s="204">
        <f>IF(N488="sníž. přenesená",J488,0)</f>
        <v>0</v>
      </c>
      <c r="BI488" s="204">
        <f>IF(N488="nulová",J488,0)</f>
        <v>0</v>
      </c>
      <c r="BJ488" s="24" t="s">
        <v>82</v>
      </c>
      <c r="BK488" s="204">
        <f>ROUND(I488*H488,2)</f>
        <v>0</v>
      </c>
      <c r="BL488" s="24" t="s">
        <v>142</v>
      </c>
      <c r="BM488" s="24" t="s">
        <v>696</v>
      </c>
    </row>
    <row r="489" spans="2:65" s="1" customFormat="1" ht="31.5" customHeight="1">
      <c r="B489" s="41"/>
      <c r="C489" s="193" t="s">
        <v>697</v>
      </c>
      <c r="D489" s="193" t="s">
        <v>137</v>
      </c>
      <c r="E489" s="194" t="s">
        <v>698</v>
      </c>
      <c r="F489" s="195" t="s">
        <v>699</v>
      </c>
      <c r="G489" s="196" t="s">
        <v>370</v>
      </c>
      <c r="H489" s="197">
        <v>24</v>
      </c>
      <c r="I489" s="198"/>
      <c r="J489" s="199">
        <f>ROUND(I489*H489,2)</f>
        <v>0</v>
      </c>
      <c r="K489" s="195" t="s">
        <v>141</v>
      </c>
      <c r="L489" s="61"/>
      <c r="M489" s="200" t="s">
        <v>30</v>
      </c>
      <c r="N489" s="201" t="s">
        <v>45</v>
      </c>
      <c r="O489" s="42"/>
      <c r="P489" s="202">
        <f>O489*H489</f>
        <v>0</v>
      </c>
      <c r="Q489" s="202">
        <v>6E-05</v>
      </c>
      <c r="R489" s="202">
        <f>Q489*H489</f>
        <v>0.00144</v>
      </c>
      <c r="S489" s="202">
        <v>0</v>
      </c>
      <c r="T489" s="203">
        <f>S489*H489</f>
        <v>0</v>
      </c>
      <c r="AR489" s="24" t="s">
        <v>142</v>
      </c>
      <c r="AT489" s="24" t="s">
        <v>137</v>
      </c>
      <c r="AU489" s="24" t="s">
        <v>84</v>
      </c>
      <c r="AY489" s="24" t="s">
        <v>135</v>
      </c>
      <c r="BE489" s="204">
        <f>IF(N489="základní",J489,0)</f>
        <v>0</v>
      </c>
      <c r="BF489" s="204">
        <f>IF(N489="snížená",J489,0)</f>
        <v>0</v>
      </c>
      <c r="BG489" s="204">
        <f>IF(N489="zákl. přenesená",J489,0)</f>
        <v>0</v>
      </c>
      <c r="BH489" s="204">
        <f>IF(N489="sníž. přenesená",J489,0)</f>
        <v>0</v>
      </c>
      <c r="BI489" s="204">
        <f>IF(N489="nulová",J489,0)</f>
        <v>0</v>
      </c>
      <c r="BJ489" s="24" t="s">
        <v>82</v>
      </c>
      <c r="BK489" s="204">
        <f>ROUND(I489*H489,2)</f>
        <v>0</v>
      </c>
      <c r="BL489" s="24" t="s">
        <v>142</v>
      </c>
      <c r="BM489" s="24" t="s">
        <v>700</v>
      </c>
    </row>
    <row r="490" spans="2:65" s="1" customFormat="1" ht="44.25" customHeight="1">
      <c r="B490" s="41"/>
      <c r="C490" s="193" t="s">
        <v>701</v>
      </c>
      <c r="D490" s="193" t="s">
        <v>137</v>
      </c>
      <c r="E490" s="194" t="s">
        <v>702</v>
      </c>
      <c r="F490" s="195" t="s">
        <v>703</v>
      </c>
      <c r="G490" s="196" t="s">
        <v>370</v>
      </c>
      <c r="H490" s="197">
        <v>88.6</v>
      </c>
      <c r="I490" s="198"/>
      <c r="J490" s="199">
        <f>ROUND(I490*H490,2)</f>
        <v>0</v>
      </c>
      <c r="K490" s="195" t="s">
        <v>30</v>
      </c>
      <c r="L490" s="61"/>
      <c r="M490" s="200" t="s">
        <v>30</v>
      </c>
      <c r="N490" s="201" t="s">
        <v>45</v>
      </c>
      <c r="O490" s="42"/>
      <c r="P490" s="202">
        <f>O490*H490</f>
        <v>0</v>
      </c>
      <c r="Q490" s="202">
        <v>0.0006</v>
      </c>
      <c r="R490" s="202">
        <f>Q490*H490</f>
        <v>0.05315999999999999</v>
      </c>
      <c r="S490" s="202">
        <v>0</v>
      </c>
      <c r="T490" s="203">
        <f>S490*H490</f>
        <v>0</v>
      </c>
      <c r="AR490" s="24" t="s">
        <v>142</v>
      </c>
      <c r="AT490" s="24" t="s">
        <v>137</v>
      </c>
      <c r="AU490" s="24" t="s">
        <v>84</v>
      </c>
      <c r="AY490" s="24" t="s">
        <v>135</v>
      </c>
      <c r="BE490" s="204">
        <f>IF(N490="základní",J490,0)</f>
        <v>0</v>
      </c>
      <c r="BF490" s="204">
        <f>IF(N490="snížená",J490,0)</f>
        <v>0</v>
      </c>
      <c r="BG490" s="204">
        <f>IF(N490="zákl. přenesená",J490,0)</f>
        <v>0</v>
      </c>
      <c r="BH490" s="204">
        <f>IF(N490="sníž. přenesená",J490,0)</f>
        <v>0</v>
      </c>
      <c r="BI490" s="204">
        <f>IF(N490="nulová",J490,0)</f>
        <v>0</v>
      </c>
      <c r="BJ490" s="24" t="s">
        <v>82</v>
      </c>
      <c r="BK490" s="204">
        <f>ROUND(I490*H490,2)</f>
        <v>0</v>
      </c>
      <c r="BL490" s="24" t="s">
        <v>142</v>
      </c>
      <c r="BM490" s="24" t="s">
        <v>704</v>
      </c>
    </row>
    <row r="491" spans="2:47" s="1" customFormat="1" ht="40.5">
      <c r="B491" s="41"/>
      <c r="C491" s="63"/>
      <c r="D491" s="205" t="s">
        <v>144</v>
      </c>
      <c r="E491" s="63"/>
      <c r="F491" s="206" t="s">
        <v>705</v>
      </c>
      <c r="G491" s="63"/>
      <c r="H491" s="63"/>
      <c r="I491" s="163"/>
      <c r="J491" s="63"/>
      <c r="K491" s="63"/>
      <c r="L491" s="61"/>
      <c r="M491" s="207"/>
      <c r="N491" s="42"/>
      <c r="O491" s="42"/>
      <c r="P491" s="42"/>
      <c r="Q491" s="42"/>
      <c r="R491" s="42"/>
      <c r="S491" s="42"/>
      <c r="T491" s="78"/>
      <c r="AT491" s="24" t="s">
        <v>144</v>
      </c>
      <c r="AU491" s="24" t="s">
        <v>84</v>
      </c>
    </row>
    <row r="492" spans="2:51" s="11" customFormat="1" ht="13.5">
      <c r="B492" s="208"/>
      <c r="C492" s="209"/>
      <c r="D492" s="205" t="s">
        <v>146</v>
      </c>
      <c r="E492" s="210" t="s">
        <v>30</v>
      </c>
      <c r="F492" s="211" t="s">
        <v>706</v>
      </c>
      <c r="G492" s="209"/>
      <c r="H492" s="212" t="s">
        <v>30</v>
      </c>
      <c r="I492" s="213"/>
      <c r="J492" s="209"/>
      <c r="K492" s="209"/>
      <c r="L492" s="214"/>
      <c r="M492" s="215"/>
      <c r="N492" s="216"/>
      <c r="O492" s="216"/>
      <c r="P492" s="216"/>
      <c r="Q492" s="216"/>
      <c r="R492" s="216"/>
      <c r="S492" s="216"/>
      <c r="T492" s="217"/>
      <c r="AT492" s="218" t="s">
        <v>146</v>
      </c>
      <c r="AU492" s="218" t="s">
        <v>84</v>
      </c>
      <c r="AV492" s="11" t="s">
        <v>82</v>
      </c>
      <c r="AW492" s="11" t="s">
        <v>37</v>
      </c>
      <c r="AX492" s="11" t="s">
        <v>74</v>
      </c>
      <c r="AY492" s="218" t="s">
        <v>135</v>
      </c>
    </row>
    <row r="493" spans="2:51" s="12" customFormat="1" ht="13.5">
      <c r="B493" s="219"/>
      <c r="C493" s="220"/>
      <c r="D493" s="221" t="s">
        <v>146</v>
      </c>
      <c r="E493" s="222" t="s">
        <v>30</v>
      </c>
      <c r="F493" s="223" t="s">
        <v>707</v>
      </c>
      <c r="G493" s="220"/>
      <c r="H493" s="224">
        <v>88.6</v>
      </c>
      <c r="I493" s="225"/>
      <c r="J493" s="220"/>
      <c r="K493" s="220"/>
      <c r="L493" s="226"/>
      <c r="M493" s="227"/>
      <c r="N493" s="228"/>
      <c r="O493" s="228"/>
      <c r="P493" s="228"/>
      <c r="Q493" s="228"/>
      <c r="R493" s="228"/>
      <c r="S493" s="228"/>
      <c r="T493" s="229"/>
      <c r="AT493" s="230" t="s">
        <v>146</v>
      </c>
      <c r="AU493" s="230" t="s">
        <v>84</v>
      </c>
      <c r="AV493" s="12" t="s">
        <v>84</v>
      </c>
      <c r="AW493" s="12" t="s">
        <v>37</v>
      </c>
      <c r="AX493" s="12" t="s">
        <v>82</v>
      </c>
      <c r="AY493" s="230" t="s">
        <v>135</v>
      </c>
    </row>
    <row r="494" spans="2:65" s="1" customFormat="1" ht="22.5" customHeight="1">
      <c r="B494" s="41"/>
      <c r="C494" s="193" t="s">
        <v>708</v>
      </c>
      <c r="D494" s="193" t="s">
        <v>137</v>
      </c>
      <c r="E494" s="194" t="s">
        <v>709</v>
      </c>
      <c r="F494" s="195" t="s">
        <v>710</v>
      </c>
      <c r="G494" s="196" t="s">
        <v>539</v>
      </c>
      <c r="H494" s="197">
        <v>1</v>
      </c>
      <c r="I494" s="198"/>
      <c r="J494" s="199">
        <f>ROUND(I494*H494,2)</f>
        <v>0</v>
      </c>
      <c r="K494" s="195" t="s">
        <v>141</v>
      </c>
      <c r="L494" s="61"/>
      <c r="M494" s="200" t="s">
        <v>30</v>
      </c>
      <c r="N494" s="201" t="s">
        <v>45</v>
      </c>
      <c r="O494" s="42"/>
      <c r="P494" s="202">
        <f>O494*H494</f>
        <v>0</v>
      </c>
      <c r="Q494" s="202">
        <v>0.0012</v>
      </c>
      <c r="R494" s="202">
        <f>Q494*H494</f>
        <v>0.0012</v>
      </c>
      <c r="S494" s="202">
        <v>0</v>
      </c>
      <c r="T494" s="203">
        <f>S494*H494</f>
        <v>0</v>
      </c>
      <c r="AR494" s="24" t="s">
        <v>142</v>
      </c>
      <c r="AT494" s="24" t="s">
        <v>137</v>
      </c>
      <c r="AU494" s="24" t="s">
        <v>84</v>
      </c>
      <c r="AY494" s="24" t="s">
        <v>135</v>
      </c>
      <c r="BE494" s="204">
        <f>IF(N494="základní",J494,0)</f>
        <v>0</v>
      </c>
      <c r="BF494" s="204">
        <f>IF(N494="snížená",J494,0)</f>
        <v>0</v>
      </c>
      <c r="BG494" s="204">
        <f>IF(N494="zákl. přenesená",J494,0)</f>
        <v>0</v>
      </c>
      <c r="BH494" s="204">
        <f>IF(N494="sníž. přenesená",J494,0)</f>
        <v>0</v>
      </c>
      <c r="BI494" s="204">
        <f>IF(N494="nulová",J494,0)</f>
        <v>0</v>
      </c>
      <c r="BJ494" s="24" t="s">
        <v>82</v>
      </c>
      <c r="BK494" s="204">
        <f>ROUND(I494*H494,2)</f>
        <v>0</v>
      </c>
      <c r="BL494" s="24" t="s">
        <v>142</v>
      </c>
      <c r="BM494" s="24" t="s">
        <v>711</v>
      </c>
    </row>
    <row r="495" spans="2:47" s="1" customFormat="1" ht="40.5">
      <c r="B495" s="41"/>
      <c r="C495" s="63"/>
      <c r="D495" s="205" t="s">
        <v>144</v>
      </c>
      <c r="E495" s="63"/>
      <c r="F495" s="206" t="s">
        <v>712</v>
      </c>
      <c r="G495" s="63"/>
      <c r="H495" s="63"/>
      <c r="I495" s="163"/>
      <c r="J495" s="63"/>
      <c r="K495" s="63"/>
      <c r="L495" s="61"/>
      <c r="M495" s="207"/>
      <c r="N495" s="42"/>
      <c r="O495" s="42"/>
      <c r="P495" s="42"/>
      <c r="Q495" s="42"/>
      <c r="R495" s="42"/>
      <c r="S495" s="42"/>
      <c r="T495" s="78"/>
      <c r="AT495" s="24" t="s">
        <v>144</v>
      </c>
      <c r="AU495" s="24" t="s">
        <v>84</v>
      </c>
    </row>
    <row r="496" spans="2:51" s="11" customFormat="1" ht="13.5">
      <c r="B496" s="208"/>
      <c r="C496" s="209"/>
      <c r="D496" s="205" t="s">
        <v>146</v>
      </c>
      <c r="E496" s="210" t="s">
        <v>30</v>
      </c>
      <c r="F496" s="211" t="s">
        <v>713</v>
      </c>
      <c r="G496" s="209"/>
      <c r="H496" s="212" t="s">
        <v>30</v>
      </c>
      <c r="I496" s="213"/>
      <c r="J496" s="209"/>
      <c r="K496" s="209"/>
      <c r="L496" s="214"/>
      <c r="M496" s="215"/>
      <c r="N496" s="216"/>
      <c r="O496" s="216"/>
      <c r="P496" s="216"/>
      <c r="Q496" s="216"/>
      <c r="R496" s="216"/>
      <c r="S496" s="216"/>
      <c r="T496" s="217"/>
      <c r="AT496" s="218" t="s">
        <v>146</v>
      </c>
      <c r="AU496" s="218" t="s">
        <v>84</v>
      </c>
      <c r="AV496" s="11" t="s">
        <v>82</v>
      </c>
      <c r="AW496" s="11" t="s">
        <v>37</v>
      </c>
      <c r="AX496" s="11" t="s">
        <v>74</v>
      </c>
      <c r="AY496" s="218" t="s">
        <v>135</v>
      </c>
    </row>
    <row r="497" spans="2:51" s="12" customFormat="1" ht="13.5">
      <c r="B497" s="219"/>
      <c r="C497" s="220"/>
      <c r="D497" s="221" t="s">
        <v>146</v>
      </c>
      <c r="E497" s="222" t="s">
        <v>30</v>
      </c>
      <c r="F497" s="223" t="s">
        <v>82</v>
      </c>
      <c r="G497" s="220"/>
      <c r="H497" s="224">
        <v>1</v>
      </c>
      <c r="I497" s="225"/>
      <c r="J497" s="220"/>
      <c r="K497" s="220"/>
      <c r="L497" s="226"/>
      <c r="M497" s="227"/>
      <c r="N497" s="228"/>
      <c r="O497" s="228"/>
      <c r="P497" s="228"/>
      <c r="Q497" s="228"/>
      <c r="R497" s="228"/>
      <c r="S497" s="228"/>
      <c r="T497" s="229"/>
      <c r="AT497" s="230" t="s">
        <v>146</v>
      </c>
      <c r="AU497" s="230" t="s">
        <v>84</v>
      </c>
      <c r="AV497" s="12" t="s">
        <v>84</v>
      </c>
      <c r="AW497" s="12" t="s">
        <v>37</v>
      </c>
      <c r="AX497" s="12" t="s">
        <v>82</v>
      </c>
      <c r="AY497" s="230" t="s">
        <v>135</v>
      </c>
    </row>
    <row r="498" spans="2:65" s="1" customFormat="1" ht="22.5" customHeight="1">
      <c r="B498" s="41"/>
      <c r="C498" s="256" t="s">
        <v>714</v>
      </c>
      <c r="D498" s="256" t="s">
        <v>222</v>
      </c>
      <c r="E498" s="257" t="s">
        <v>715</v>
      </c>
      <c r="F498" s="258" t="s">
        <v>716</v>
      </c>
      <c r="G498" s="259" t="s">
        <v>539</v>
      </c>
      <c r="H498" s="260">
        <v>1</v>
      </c>
      <c r="I498" s="261"/>
      <c r="J498" s="262">
        <f>ROUND(I498*H498,2)</f>
        <v>0</v>
      </c>
      <c r="K498" s="258" t="s">
        <v>141</v>
      </c>
      <c r="L498" s="263"/>
      <c r="M498" s="264" t="s">
        <v>30</v>
      </c>
      <c r="N498" s="265" t="s">
        <v>45</v>
      </c>
      <c r="O498" s="42"/>
      <c r="P498" s="202">
        <f>O498*H498</f>
        <v>0</v>
      </c>
      <c r="Q498" s="202">
        <v>0.02</v>
      </c>
      <c r="R498" s="202">
        <f>Q498*H498</f>
        <v>0.02</v>
      </c>
      <c r="S498" s="202">
        <v>0</v>
      </c>
      <c r="T498" s="203">
        <f>S498*H498</f>
        <v>0</v>
      </c>
      <c r="AR498" s="24" t="s">
        <v>185</v>
      </c>
      <c r="AT498" s="24" t="s">
        <v>222</v>
      </c>
      <c r="AU498" s="24" t="s">
        <v>84</v>
      </c>
      <c r="AY498" s="24" t="s">
        <v>135</v>
      </c>
      <c r="BE498" s="204">
        <f>IF(N498="základní",J498,0)</f>
        <v>0</v>
      </c>
      <c r="BF498" s="204">
        <f>IF(N498="snížená",J498,0)</f>
        <v>0</v>
      </c>
      <c r="BG498" s="204">
        <f>IF(N498="zákl. přenesená",J498,0)</f>
        <v>0</v>
      </c>
      <c r="BH498" s="204">
        <f>IF(N498="sníž. přenesená",J498,0)</f>
        <v>0</v>
      </c>
      <c r="BI498" s="204">
        <f>IF(N498="nulová",J498,0)</f>
        <v>0</v>
      </c>
      <c r="BJ498" s="24" t="s">
        <v>82</v>
      </c>
      <c r="BK498" s="204">
        <f>ROUND(I498*H498,2)</f>
        <v>0</v>
      </c>
      <c r="BL498" s="24" t="s">
        <v>142</v>
      </c>
      <c r="BM498" s="24" t="s">
        <v>717</v>
      </c>
    </row>
    <row r="499" spans="2:51" s="11" customFormat="1" ht="13.5">
      <c r="B499" s="208"/>
      <c r="C499" s="209"/>
      <c r="D499" s="205" t="s">
        <v>146</v>
      </c>
      <c r="E499" s="210" t="s">
        <v>30</v>
      </c>
      <c r="F499" s="211" t="s">
        <v>718</v>
      </c>
      <c r="G499" s="209"/>
      <c r="H499" s="212" t="s">
        <v>30</v>
      </c>
      <c r="I499" s="213"/>
      <c r="J499" s="209"/>
      <c r="K499" s="209"/>
      <c r="L499" s="214"/>
      <c r="M499" s="215"/>
      <c r="N499" s="216"/>
      <c r="O499" s="216"/>
      <c r="P499" s="216"/>
      <c r="Q499" s="216"/>
      <c r="R499" s="216"/>
      <c r="S499" s="216"/>
      <c r="T499" s="217"/>
      <c r="AT499" s="218" t="s">
        <v>146</v>
      </c>
      <c r="AU499" s="218" t="s">
        <v>84</v>
      </c>
      <c r="AV499" s="11" t="s">
        <v>82</v>
      </c>
      <c r="AW499" s="11" t="s">
        <v>37</v>
      </c>
      <c r="AX499" s="11" t="s">
        <v>74</v>
      </c>
      <c r="AY499" s="218" t="s">
        <v>135</v>
      </c>
    </row>
    <row r="500" spans="2:51" s="12" customFormat="1" ht="13.5">
      <c r="B500" s="219"/>
      <c r="C500" s="220"/>
      <c r="D500" s="205" t="s">
        <v>146</v>
      </c>
      <c r="E500" s="231" t="s">
        <v>30</v>
      </c>
      <c r="F500" s="232" t="s">
        <v>82</v>
      </c>
      <c r="G500" s="220"/>
      <c r="H500" s="233">
        <v>1</v>
      </c>
      <c r="I500" s="225"/>
      <c r="J500" s="220"/>
      <c r="K500" s="220"/>
      <c r="L500" s="226"/>
      <c r="M500" s="227"/>
      <c r="N500" s="228"/>
      <c r="O500" s="228"/>
      <c r="P500" s="228"/>
      <c r="Q500" s="228"/>
      <c r="R500" s="228"/>
      <c r="S500" s="228"/>
      <c r="T500" s="229"/>
      <c r="AT500" s="230" t="s">
        <v>146</v>
      </c>
      <c r="AU500" s="230" t="s">
        <v>84</v>
      </c>
      <c r="AV500" s="12" t="s">
        <v>84</v>
      </c>
      <c r="AW500" s="12" t="s">
        <v>37</v>
      </c>
      <c r="AX500" s="12" t="s">
        <v>82</v>
      </c>
      <c r="AY500" s="230" t="s">
        <v>135</v>
      </c>
    </row>
    <row r="501" spans="2:63" s="10" customFormat="1" ht="29.85" customHeight="1">
      <c r="B501" s="176"/>
      <c r="C501" s="177"/>
      <c r="D501" s="190" t="s">
        <v>73</v>
      </c>
      <c r="E501" s="191" t="s">
        <v>719</v>
      </c>
      <c r="F501" s="191" t="s">
        <v>720</v>
      </c>
      <c r="G501" s="177"/>
      <c r="H501" s="177"/>
      <c r="I501" s="180"/>
      <c r="J501" s="192">
        <f>BK501</f>
        <v>0</v>
      </c>
      <c r="K501" s="177"/>
      <c r="L501" s="182"/>
      <c r="M501" s="183"/>
      <c r="N501" s="184"/>
      <c r="O501" s="184"/>
      <c r="P501" s="185">
        <f>SUM(P502:P510)</f>
        <v>0</v>
      </c>
      <c r="Q501" s="184"/>
      <c r="R501" s="185">
        <f>SUM(R502:R510)</f>
        <v>0</v>
      </c>
      <c r="S501" s="184"/>
      <c r="T501" s="186">
        <f>SUM(T502:T510)</f>
        <v>2.646</v>
      </c>
      <c r="AR501" s="187" t="s">
        <v>82</v>
      </c>
      <c r="AT501" s="188" t="s">
        <v>73</v>
      </c>
      <c r="AU501" s="188" t="s">
        <v>82</v>
      </c>
      <c r="AY501" s="187" t="s">
        <v>135</v>
      </c>
      <c r="BK501" s="189">
        <f>SUM(BK502:BK510)</f>
        <v>0</v>
      </c>
    </row>
    <row r="502" spans="2:65" s="1" customFormat="1" ht="22.5" customHeight="1">
      <c r="B502" s="41"/>
      <c r="C502" s="193" t="s">
        <v>721</v>
      </c>
      <c r="D502" s="193" t="s">
        <v>137</v>
      </c>
      <c r="E502" s="194" t="s">
        <v>722</v>
      </c>
      <c r="F502" s="195" t="s">
        <v>723</v>
      </c>
      <c r="G502" s="196" t="s">
        <v>140</v>
      </c>
      <c r="H502" s="197">
        <v>1.2</v>
      </c>
      <c r="I502" s="198"/>
      <c r="J502" s="199">
        <f>ROUND(I502*H502,2)</f>
        <v>0</v>
      </c>
      <c r="K502" s="195" t="s">
        <v>141</v>
      </c>
      <c r="L502" s="61"/>
      <c r="M502" s="200" t="s">
        <v>30</v>
      </c>
      <c r="N502" s="201" t="s">
        <v>45</v>
      </c>
      <c r="O502" s="42"/>
      <c r="P502" s="202">
        <f>O502*H502</f>
        <v>0</v>
      </c>
      <c r="Q502" s="202">
        <v>0</v>
      </c>
      <c r="R502" s="202">
        <f>Q502*H502</f>
        <v>0</v>
      </c>
      <c r="S502" s="202">
        <v>2</v>
      </c>
      <c r="T502" s="203">
        <f>S502*H502</f>
        <v>2.4</v>
      </c>
      <c r="AR502" s="24" t="s">
        <v>142</v>
      </c>
      <c r="AT502" s="24" t="s">
        <v>137</v>
      </c>
      <c r="AU502" s="24" t="s">
        <v>84</v>
      </c>
      <c r="AY502" s="24" t="s">
        <v>135</v>
      </c>
      <c r="BE502" s="204">
        <f>IF(N502="základní",J502,0)</f>
        <v>0</v>
      </c>
      <c r="BF502" s="204">
        <f>IF(N502="snížená",J502,0)</f>
        <v>0</v>
      </c>
      <c r="BG502" s="204">
        <f>IF(N502="zákl. přenesená",J502,0)</f>
        <v>0</v>
      </c>
      <c r="BH502" s="204">
        <f>IF(N502="sníž. přenesená",J502,0)</f>
        <v>0</v>
      </c>
      <c r="BI502" s="204">
        <f>IF(N502="nulová",J502,0)</f>
        <v>0</v>
      </c>
      <c r="BJ502" s="24" t="s">
        <v>82</v>
      </c>
      <c r="BK502" s="204">
        <f>ROUND(I502*H502,2)</f>
        <v>0</v>
      </c>
      <c r="BL502" s="24" t="s">
        <v>142</v>
      </c>
      <c r="BM502" s="24" t="s">
        <v>724</v>
      </c>
    </row>
    <row r="503" spans="2:51" s="11" customFormat="1" ht="13.5">
      <c r="B503" s="208"/>
      <c r="C503" s="209"/>
      <c r="D503" s="205" t="s">
        <v>146</v>
      </c>
      <c r="E503" s="210" t="s">
        <v>30</v>
      </c>
      <c r="F503" s="211" t="s">
        <v>725</v>
      </c>
      <c r="G503" s="209"/>
      <c r="H503" s="212" t="s">
        <v>30</v>
      </c>
      <c r="I503" s="213"/>
      <c r="J503" s="209"/>
      <c r="K503" s="209"/>
      <c r="L503" s="214"/>
      <c r="M503" s="215"/>
      <c r="N503" s="216"/>
      <c r="O503" s="216"/>
      <c r="P503" s="216"/>
      <c r="Q503" s="216"/>
      <c r="R503" s="216"/>
      <c r="S503" s="216"/>
      <c r="T503" s="217"/>
      <c r="AT503" s="218" t="s">
        <v>146</v>
      </c>
      <c r="AU503" s="218" t="s">
        <v>84</v>
      </c>
      <c r="AV503" s="11" t="s">
        <v>82</v>
      </c>
      <c r="AW503" s="11" t="s">
        <v>37</v>
      </c>
      <c r="AX503" s="11" t="s">
        <v>74</v>
      </c>
      <c r="AY503" s="218" t="s">
        <v>135</v>
      </c>
    </row>
    <row r="504" spans="2:51" s="12" customFormat="1" ht="13.5">
      <c r="B504" s="219"/>
      <c r="C504" s="220"/>
      <c r="D504" s="221" t="s">
        <v>146</v>
      </c>
      <c r="E504" s="222" t="s">
        <v>30</v>
      </c>
      <c r="F504" s="223" t="s">
        <v>726</v>
      </c>
      <c r="G504" s="220"/>
      <c r="H504" s="224">
        <v>1.2</v>
      </c>
      <c r="I504" s="225"/>
      <c r="J504" s="220"/>
      <c r="K504" s="220"/>
      <c r="L504" s="226"/>
      <c r="M504" s="227"/>
      <c r="N504" s="228"/>
      <c r="O504" s="228"/>
      <c r="P504" s="228"/>
      <c r="Q504" s="228"/>
      <c r="R504" s="228"/>
      <c r="S504" s="228"/>
      <c r="T504" s="229"/>
      <c r="AT504" s="230" t="s">
        <v>146</v>
      </c>
      <c r="AU504" s="230" t="s">
        <v>84</v>
      </c>
      <c r="AV504" s="12" t="s">
        <v>84</v>
      </c>
      <c r="AW504" s="12" t="s">
        <v>37</v>
      </c>
      <c r="AX504" s="12" t="s">
        <v>82</v>
      </c>
      <c r="AY504" s="230" t="s">
        <v>135</v>
      </c>
    </row>
    <row r="505" spans="2:65" s="1" customFormat="1" ht="44.25" customHeight="1">
      <c r="B505" s="41"/>
      <c r="C505" s="193" t="s">
        <v>727</v>
      </c>
      <c r="D505" s="193" t="s">
        <v>137</v>
      </c>
      <c r="E505" s="194" t="s">
        <v>728</v>
      </c>
      <c r="F505" s="195" t="s">
        <v>729</v>
      </c>
      <c r="G505" s="196" t="s">
        <v>539</v>
      </c>
      <c r="H505" s="197">
        <v>3</v>
      </c>
      <c r="I505" s="198"/>
      <c r="J505" s="199">
        <f>ROUND(I505*H505,2)</f>
        <v>0</v>
      </c>
      <c r="K505" s="195" t="s">
        <v>141</v>
      </c>
      <c r="L505" s="61"/>
      <c r="M505" s="200" t="s">
        <v>30</v>
      </c>
      <c r="N505" s="201" t="s">
        <v>45</v>
      </c>
      <c r="O505" s="42"/>
      <c r="P505" s="202">
        <f>O505*H505</f>
        <v>0</v>
      </c>
      <c r="Q505" s="202">
        <v>0</v>
      </c>
      <c r="R505" s="202">
        <f>Q505*H505</f>
        <v>0</v>
      </c>
      <c r="S505" s="202">
        <v>0.082</v>
      </c>
      <c r="T505" s="203">
        <f>S505*H505</f>
        <v>0.246</v>
      </c>
      <c r="AR505" s="24" t="s">
        <v>142</v>
      </c>
      <c r="AT505" s="24" t="s">
        <v>137</v>
      </c>
      <c r="AU505" s="24" t="s">
        <v>84</v>
      </c>
      <c r="AY505" s="24" t="s">
        <v>135</v>
      </c>
      <c r="BE505" s="204">
        <f>IF(N505="základní",J505,0)</f>
        <v>0</v>
      </c>
      <c r="BF505" s="204">
        <f>IF(N505="snížená",J505,0)</f>
        <v>0</v>
      </c>
      <c r="BG505" s="204">
        <f>IF(N505="zákl. přenesená",J505,0)</f>
        <v>0</v>
      </c>
      <c r="BH505" s="204">
        <f>IF(N505="sníž. přenesená",J505,0)</f>
        <v>0</v>
      </c>
      <c r="BI505" s="204">
        <f>IF(N505="nulová",J505,0)</f>
        <v>0</v>
      </c>
      <c r="BJ505" s="24" t="s">
        <v>82</v>
      </c>
      <c r="BK505" s="204">
        <f>ROUND(I505*H505,2)</f>
        <v>0</v>
      </c>
      <c r="BL505" s="24" t="s">
        <v>142</v>
      </c>
      <c r="BM505" s="24" t="s">
        <v>730</v>
      </c>
    </row>
    <row r="506" spans="2:47" s="1" customFormat="1" ht="67.5">
      <c r="B506" s="41"/>
      <c r="C506" s="63"/>
      <c r="D506" s="205" t="s">
        <v>144</v>
      </c>
      <c r="E506" s="63"/>
      <c r="F506" s="206" t="s">
        <v>731</v>
      </c>
      <c r="G506" s="63"/>
      <c r="H506" s="63"/>
      <c r="I506" s="163"/>
      <c r="J506" s="63"/>
      <c r="K506" s="63"/>
      <c r="L506" s="61"/>
      <c r="M506" s="207"/>
      <c r="N506" s="42"/>
      <c r="O506" s="42"/>
      <c r="P506" s="42"/>
      <c r="Q506" s="42"/>
      <c r="R506" s="42"/>
      <c r="S506" s="42"/>
      <c r="T506" s="78"/>
      <c r="AT506" s="24" t="s">
        <v>144</v>
      </c>
      <c r="AU506" s="24" t="s">
        <v>84</v>
      </c>
    </row>
    <row r="507" spans="2:51" s="11" customFormat="1" ht="13.5">
      <c r="B507" s="208"/>
      <c r="C507" s="209"/>
      <c r="D507" s="205" t="s">
        <v>146</v>
      </c>
      <c r="E507" s="210" t="s">
        <v>30</v>
      </c>
      <c r="F507" s="211" t="s">
        <v>732</v>
      </c>
      <c r="G507" s="209"/>
      <c r="H507" s="212" t="s">
        <v>30</v>
      </c>
      <c r="I507" s="213"/>
      <c r="J507" s="209"/>
      <c r="K507" s="209"/>
      <c r="L507" s="214"/>
      <c r="M507" s="215"/>
      <c r="N507" s="216"/>
      <c r="O507" s="216"/>
      <c r="P507" s="216"/>
      <c r="Q507" s="216"/>
      <c r="R507" s="216"/>
      <c r="S507" s="216"/>
      <c r="T507" s="217"/>
      <c r="AT507" s="218" t="s">
        <v>146</v>
      </c>
      <c r="AU507" s="218" t="s">
        <v>84</v>
      </c>
      <c r="AV507" s="11" t="s">
        <v>82</v>
      </c>
      <c r="AW507" s="11" t="s">
        <v>37</v>
      </c>
      <c r="AX507" s="11" t="s">
        <v>74</v>
      </c>
      <c r="AY507" s="218" t="s">
        <v>135</v>
      </c>
    </row>
    <row r="508" spans="2:51" s="11" customFormat="1" ht="13.5">
      <c r="B508" s="208"/>
      <c r="C508" s="209"/>
      <c r="D508" s="205" t="s">
        <v>146</v>
      </c>
      <c r="E508" s="210" t="s">
        <v>30</v>
      </c>
      <c r="F508" s="211" t="s">
        <v>733</v>
      </c>
      <c r="G508" s="209"/>
      <c r="H508" s="212" t="s">
        <v>30</v>
      </c>
      <c r="I508" s="213"/>
      <c r="J508" s="209"/>
      <c r="K508" s="209"/>
      <c r="L508" s="214"/>
      <c r="M508" s="215"/>
      <c r="N508" s="216"/>
      <c r="O508" s="216"/>
      <c r="P508" s="216"/>
      <c r="Q508" s="216"/>
      <c r="R508" s="216"/>
      <c r="S508" s="216"/>
      <c r="T508" s="217"/>
      <c r="AT508" s="218" t="s">
        <v>146</v>
      </c>
      <c r="AU508" s="218" t="s">
        <v>84</v>
      </c>
      <c r="AV508" s="11" t="s">
        <v>82</v>
      </c>
      <c r="AW508" s="11" t="s">
        <v>37</v>
      </c>
      <c r="AX508" s="11" t="s">
        <v>74</v>
      </c>
      <c r="AY508" s="218" t="s">
        <v>135</v>
      </c>
    </row>
    <row r="509" spans="2:51" s="11" customFormat="1" ht="13.5">
      <c r="B509" s="208"/>
      <c r="C509" s="209"/>
      <c r="D509" s="205" t="s">
        <v>146</v>
      </c>
      <c r="E509" s="210" t="s">
        <v>30</v>
      </c>
      <c r="F509" s="211" t="s">
        <v>147</v>
      </c>
      <c r="G509" s="209"/>
      <c r="H509" s="212" t="s">
        <v>30</v>
      </c>
      <c r="I509" s="213"/>
      <c r="J509" s="209"/>
      <c r="K509" s="209"/>
      <c r="L509" s="214"/>
      <c r="M509" s="215"/>
      <c r="N509" s="216"/>
      <c r="O509" s="216"/>
      <c r="P509" s="216"/>
      <c r="Q509" s="216"/>
      <c r="R509" s="216"/>
      <c r="S509" s="216"/>
      <c r="T509" s="217"/>
      <c r="AT509" s="218" t="s">
        <v>146</v>
      </c>
      <c r="AU509" s="218" t="s">
        <v>84</v>
      </c>
      <c r="AV509" s="11" t="s">
        <v>82</v>
      </c>
      <c r="AW509" s="11" t="s">
        <v>37</v>
      </c>
      <c r="AX509" s="11" t="s">
        <v>74</v>
      </c>
      <c r="AY509" s="218" t="s">
        <v>135</v>
      </c>
    </row>
    <row r="510" spans="2:51" s="12" customFormat="1" ht="13.5">
      <c r="B510" s="219"/>
      <c r="C510" s="220"/>
      <c r="D510" s="205" t="s">
        <v>146</v>
      </c>
      <c r="E510" s="231" t="s">
        <v>30</v>
      </c>
      <c r="F510" s="232" t="s">
        <v>155</v>
      </c>
      <c r="G510" s="220"/>
      <c r="H510" s="233">
        <v>3</v>
      </c>
      <c r="I510" s="225"/>
      <c r="J510" s="220"/>
      <c r="K510" s="220"/>
      <c r="L510" s="226"/>
      <c r="M510" s="227"/>
      <c r="N510" s="228"/>
      <c r="O510" s="228"/>
      <c r="P510" s="228"/>
      <c r="Q510" s="228"/>
      <c r="R510" s="228"/>
      <c r="S510" s="228"/>
      <c r="T510" s="229"/>
      <c r="AT510" s="230" t="s">
        <v>146</v>
      </c>
      <c r="AU510" s="230" t="s">
        <v>84</v>
      </c>
      <c r="AV510" s="12" t="s">
        <v>84</v>
      </c>
      <c r="AW510" s="12" t="s">
        <v>37</v>
      </c>
      <c r="AX510" s="12" t="s">
        <v>82</v>
      </c>
      <c r="AY510" s="230" t="s">
        <v>135</v>
      </c>
    </row>
    <row r="511" spans="2:63" s="10" customFormat="1" ht="29.85" customHeight="1">
      <c r="B511" s="176"/>
      <c r="C511" s="177"/>
      <c r="D511" s="190" t="s">
        <v>73</v>
      </c>
      <c r="E511" s="191" t="s">
        <v>734</v>
      </c>
      <c r="F511" s="191" t="s">
        <v>735</v>
      </c>
      <c r="G511" s="177"/>
      <c r="H511" s="177"/>
      <c r="I511" s="180"/>
      <c r="J511" s="192">
        <f>BK511</f>
        <v>0</v>
      </c>
      <c r="K511" s="177"/>
      <c r="L511" s="182"/>
      <c r="M511" s="183"/>
      <c r="N511" s="184"/>
      <c r="O511" s="184"/>
      <c r="P511" s="185">
        <f>SUM(P512:P564)</f>
        <v>0</v>
      </c>
      <c r="Q511" s="184"/>
      <c r="R511" s="185">
        <f>SUM(R512:R564)</f>
        <v>0</v>
      </c>
      <c r="S511" s="184"/>
      <c r="T511" s="186">
        <f>SUM(T512:T564)</f>
        <v>0</v>
      </c>
      <c r="AR511" s="187" t="s">
        <v>82</v>
      </c>
      <c r="AT511" s="188" t="s">
        <v>73</v>
      </c>
      <c r="AU511" s="188" t="s">
        <v>82</v>
      </c>
      <c r="AY511" s="187" t="s">
        <v>135</v>
      </c>
      <c r="BK511" s="189">
        <f>SUM(BK512:BK564)</f>
        <v>0</v>
      </c>
    </row>
    <row r="512" spans="2:65" s="1" customFormat="1" ht="31.5" customHeight="1">
      <c r="B512" s="41"/>
      <c r="C512" s="193" t="s">
        <v>736</v>
      </c>
      <c r="D512" s="193" t="s">
        <v>137</v>
      </c>
      <c r="E512" s="194" t="s">
        <v>737</v>
      </c>
      <c r="F512" s="195" t="s">
        <v>738</v>
      </c>
      <c r="G512" s="196" t="s">
        <v>225</v>
      </c>
      <c r="H512" s="197">
        <v>424.935</v>
      </c>
      <c r="I512" s="198"/>
      <c r="J512" s="199">
        <f>ROUND(I512*H512,2)</f>
        <v>0</v>
      </c>
      <c r="K512" s="195" t="s">
        <v>141</v>
      </c>
      <c r="L512" s="61"/>
      <c r="M512" s="200" t="s">
        <v>30</v>
      </c>
      <c r="N512" s="201" t="s">
        <v>45</v>
      </c>
      <c r="O512" s="42"/>
      <c r="P512" s="202">
        <f>O512*H512</f>
        <v>0</v>
      </c>
      <c r="Q512" s="202">
        <v>0</v>
      </c>
      <c r="R512" s="202">
        <f>Q512*H512</f>
        <v>0</v>
      </c>
      <c r="S512" s="202">
        <v>0</v>
      </c>
      <c r="T512" s="203">
        <f>S512*H512</f>
        <v>0</v>
      </c>
      <c r="AR512" s="24" t="s">
        <v>142</v>
      </c>
      <c r="AT512" s="24" t="s">
        <v>137</v>
      </c>
      <c r="AU512" s="24" t="s">
        <v>84</v>
      </c>
      <c r="AY512" s="24" t="s">
        <v>135</v>
      </c>
      <c r="BE512" s="204">
        <f>IF(N512="základní",J512,0)</f>
        <v>0</v>
      </c>
      <c r="BF512" s="204">
        <f>IF(N512="snížená",J512,0)</f>
        <v>0</v>
      </c>
      <c r="BG512" s="204">
        <f>IF(N512="zákl. přenesená",J512,0)</f>
        <v>0</v>
      </c>
      <c r="BH512" s="204">
        <f>IF(N512="sníž. přenesená",J512,0)</f>
        <v>0</v>
      </c>
      <c r="BI512" s="204">
        <f>IF(N512="nulová",J512,0)</f>
        <v>0</v>
      </c>
      <c r="BJ512" s="24" t="s">
        <v>82</v>
      </c>
      <c r="BK512" s="204">
        <f>ROUND(I512*H512,2)</f>
        <v>0</v>
      </c>
      <c r="BL512" s="24" t="s">
        <v>142</v>
      </c>
      <c r="BM512" s="24" t="s">
        <v>739</v>
      </c>
    </row>
    <row r="513" spans="2:47" s="1" customFormat="1" ht="94.5">
      <c r="B513" s="41"/>
      <c r="C513" s="63"/>
      <c r="D513" s="205" t="s">
        <v>144</v>
      </c>
      <c r="E513" s="63"/>
      <c r="F513" s="206" t="s">
        <v>740</v>
      </c>
      <c r="G513" s="63"/>
      <c r="H513" s="63"/>
      <c r="I513" s="163"/>
      <c r="J513" s="63"/>
      <c r="K513" s="63"/>
      <c r="L513" s="61"/>
      <c r="M513" s="207"/>
      <c r="N513" s="42"/>
      <c r="O513" s="42"/>
      <c r="P513" s="42"/>
      <c r="Q513" s="42"/>
      <c r="R513" s="42"/>
      <c r="S513" s="42"/>
      <c r="T513" s="78"/>
      <c r="AT513" s="24" t="s">
        <v>144</v>
      </c>
      <c r="AU513" s="24" t="s">
        <v>84</v>
      </c>
    </row>
    <row r="514" spans="2:51" s="11" customFormat="1" ht="13.5">
      <c r="B514" s="208"/>
      <c r="C514" s="209"/>
      <c r="D514" s="205" t="s">
        <v>146</v>
      </c>
      <c r="E514" s="210" t="s">
        <v>30</v>
      </c>
      <c r="F514" s="211" t="s">
        <v>741</v>
      </c>
      <c r="G514" s="209"/>
      <c r="H514" s="212" t="s">
        <v>30</v>
      </c>
      <c r="I514" s="213"/>
      <c r="J514" s="209"/>
      <c r="K514" s="209"/>
      <c r="L514" s="214"/>
      <c r="M514" s="215"/>
      <c r="N514" s="216"/>
      <c r="O514" s="216"/>
      <c r="P514" s="216"/>
      <c r="Q514" s="216"/>
      <c r="R514" s="216"/>
      <c r="S514" s="216"/>
      <c r="T514" s="217"/>
      <c r="AT514" s="218" t="s">
        <v>146</v>
      </c>
      <c r="AU514" s="218" t="s">
        <v>84</v>
      </c>
      <c r="AV514" s="11" t="s">
        <v>82</v>
      </c>
      <c r="AW514" s="11" t="s">
        <v>37</v>
      </c>
      <c r="AX514" s="11" t="s">
        <v>74</v>
      </c>
      <c r="AY514" s="218" t="s">
        <v>135</v>
      </c>
    </row>
    <row r="515" spans="2:51" s="11" customFormat="1" ht="13.5">
      <c r="B515" s="208"/>
      <c r="C515" s="209"/>
      <c r="D515" s="205" t="s">
        <v>146</v>
      </c>
      <c r="E515" s="210" t="s">
        <v>30</v>
      </c>
      <c r="F515" s="211" t="s">
        <v>742</v>
      </c>
      <c r="G515" s="209"/>
      <c r="H515" s="212" t="s">
        <v>30</v>
      </c>
      <c r="I515" s="213"/>
      <c r="J515" s="209"/>
      <c r="K515" s="209"/>
      <c r="L515" s="214"/>
      <c r="M515" s="215"/>
      <c r="N515" s="216"/>
      <c r="O515" s="216"/>
      <c r="P515" s="216"/>
      <c r="Q515" s="216"/>
      <c r="R515" s="216"/>
      <c r="S515" s="216"/>
      <c r="T515" s="217"/>
      <c r="AT515" s="218" t="s">
        <v>146</v>
      </c>
      <c r="AU515" s="218" t="s">
        <v>84</v>
      </c>
      <c r="AV515" s="11" t="s">
        <v>82</v>
      </c>
      <c r="AW515" s="11" t="s">
        <v>37</v>
      </c>
      <c r="AX515" s="11" t="s">
        <v>74</v>
      </c>
      <c r="AY515" s="218" t="s">
        <v>135</v>
      </c>
    </row>
    <row r="516" spans="2:51" s="12" customFormat="1" ht="13.5">
      <c r="B516" s="219"/>
      <c r="C516" s="220"/>
      <c r="D516" s="205" t="s">
        <v>146</v>
      </c>
      <c r="E516" s="231" t="s">
        <v>30</v>
      </c>
      <c r="F516" s="232" t="s">
        <v>743</v>
      </c>
      <c r="G516" s="220"/>
      <c r="H516" s="233">
        <v>6.369</v>
      </c>
      <c r="I516" s="225"/>
      <c r="J516" s="220"/>
      <c r="K516" s="220"/>
      <c r="L516" s="226"/>
      <c r="M516" s="227"/>
      <c r="N516" s="228"/>
      <c r="O516" s="228"/>
      <c r="P516" s="228"/>
      <c r="Q516" s="228"/>
      <c r="R516" s="228"/>
      <c r="S516" s="228"/>
      <c r="T516" s="229"/>
      <c r="AT516" s="230" t="s">
        <v>146</v>
      </c>
      <c r="AU516" s="230" t="s">
        <v>84</v>
      </c>
      <c r="AV516" s="12" t="s">
        <v>84</v>
      </c>
      <c r="AW516" s="12" t="s">
        <v>37</v>
      </c>
      <c r="AX516" s="12" t="s">
        <v>74</v>
      </c>
      <c r="AY516" s="230" t="s">
        <v>135</v>
      </c>
    </row>
    <row r="517" spans="2:51" s="14" customFormat="1" ht="13.5">
      <c r="B517" s="245"/>
      <c r="C517" s="246"/>
      <c r="D517" s="205" t="s">
        <v>146</v>
      </c>
      <c r="E517" s="247" t="s">
        <v>30</v>
      </c>
      <c r="F517" s="248" t="s">
        <v>218</v>
      </c>
      <c r="G517" s="246"/>
      <c r="H517" s="249">
        <v>6.369</v>
      </c>
      <c r="I517" s="250"/>
      <c r="J517" s="246"/>
      <c r="K517" s="246"/>
      <c r="L517" s="251"/>
      <c r="M517" s="252"/>
      <c r="N517" s="253"/>
      <c r="O517" s="253"/>
      <c r="P517" s="253"/>
      <c r="Q517" s="253"/>
      <c r="R517" s="253"/>
      <c r="S517" s="253"/>
      <c r="T517" s="254"/>
      <c r="AT517" s="255" t="s">
        <v>146</v>
      </c>
      <c r="AU517" s="255" t="s">
        <v>84</v>
      </c>
      <c r="AV517" s="14" t="s">
        <v>155</v>
      </c>
      <c r="AW517" s="14" t="s">
        <v>37</v>
      </c>
      <c r="AX517" s="14" t="s">
        <v>74</v>
      </c>
      <c r="AY517" s="255" t="s">
        <v>135</v>
      </c>
    </row>
    <row r="518" spans="2:51" s="11" customFormat="1" ht="13.5">
      <c r="B518" s="208"/>
      <c r="C518" s="209"/>
      <c r="D518" s="205" t="s">
        <v>146</v>
      </c>
      <c r="E518" s="210" t="s">
        <v>30</v>
      </c>
      <c r="F518" s="211" t="s">
        <v>744</v>
      </c>
      <c r="G518" s="209"/>
      <c r="H518" s="212" t="s">
        <v>30</v>
      </c>
      <c r="I518" s="213"/>
      <c r="J518" s="209"/>
      <c r="K518" s="209"/>
      <c r="L518" s="214"/>
      <c r="M518" s="215"/>
      <c r="N518" s="216"/>
      <c r="O518" s="216"/>
      <c r="P518" s="216"/>
      <c r="Q518" s="216"/>
      <c r="R518" s="216"/>
      <c r="S518" s="216"/>
      <c r="T518" s="217"/>
      <c r="AT518" s="218" t="s">
        <v>146</v>
      </c>
      <c r="AU518" s="218" t="s">
        <v>84</v>
      </c>
      <c r="AV518" s="11" t="s">
        <v>82</v>
      </c>
      <c r="AW518" s="11" t="s">
        <v>37</v>
      </c>
      <c r="AX518" s="11" t="s">
        <v>74</v>
      </c>
      <c r="AY518" s="218" t="s">
        <v>135</v>
      </c>
    </row>
    <row r="519" spans="2:51" s="11" customFormat="1" ht="13.5">
      <c r="B519" s="208"/>
      <c r="C519" s="209"/>
      <c r="D519" s="205" t="s">
        <v>146</v>
      </c>
      <c r="E519" s="210" t="s">
        <v>30</v>
      </c>
      <c r="F519" s="211" t="s">
        <v>745</v>
      </c>
      <c r="G519" s="209"/>
      <c r="H519" s="212" t="s">
        <v>30</v>
      </c>
      <c r="I519" s="213"/>
      <c r="J519" s="209"/>
      <c r="K519" s="209"/>
      <c r="L519" s="214"/>
      <c r="M519" s="215"/>
      <c r="N519" s="216"/>
      <c r="O519" s="216"/>
      <c r="P519" s="216"/>
      <c r="Q519" s="216"/>
      <c r="R519" s="216"/>
      <c r="S519" s="216"/>
      <c r="T519" s="217"/>
      <c r="AT519" s="218" t="s">
        <v>146</v>
      </c>
      <c r="AU519" s="218" t="s">
        <v>84</v>
      </c>
      <c r="AV519" s="11" t="s">
        <v>82</v>
      </c>
      <c r="AW519" s="11" t="s">
        <v>37</v>
      </c>
      <c r="AX519" s="11" t="s">
        <v>74</v>
      </c>
      <c r="AY519" s="218" t="s">
        <v>135</v>
      </c>
    </row>
    <row r="520" spans="2:51" s="12" customFormat="1" ht="13.5">
      <c r="B520" s="219"/>
      <c r="C520" s="220"/>
      <c r="D520" s="205" t="s">
        <v>146</v>
      </c>
      <c r="E520" s="231" t="s">
        <v>30</v>
      </c>
      <c r="F520" s="232" t="s">
        <v>746</v>
      </c>
      <c r="G520" s="220"/>
      <c r="H520" s="233">
        <v>22.5</v>
      </c>
      <c r="I520" s="225"/>
      <c r="J520" s="220"/>
      <c r="K520" s="220"/>
      <c r="L520" s="226"/>
      <c r="M520" s="227"/>
      <c r="N520" s="228"/>
      <c r="O520" s="228"/>
      <c r="P520" s="228"/>
      <c r="Q520" s="228"/>
      <c r="R520" s="228"/>
      <c r="S520" s="228"/>
      <c r="T520" s="229"/>
      <c r="AT520" s="230" t="s">
        <v>146</v>
      </c>
      <c r="AU520" s="230" t="s">
        <v>84</v>
      </c>
      <c r="AV520" s="12" t="s">
        <v>84</v>
      </c>
      <c r="AW520" s="12" t="s">
        <v>37</v>
      </c>
      <c r="AX520" s="12" t="s">
        <v>74</v>
      </c>
      <c r="AY520" s="230" t="s">
        <v>135</v>
      </c>
    </row>
    <row r="521" spans="2:51" s="11" customFormat="1" ht="13.5">
      <c r="B521" s="208"/>
      <c r="C521" s="209"/>
      <c r="D521" s="205" t="s">
        <v>146</v>
      </c>
      <c r="E521" s="210" t="s">
        <v>30</v>
      </c>
      <c r="F521" s="211" t="s">
        <v>747</v>
      </c>
      <c r="G521" s="209"/>
      <c r="H521" s="212" t="s">
        <v>30</v>
      </c>
      <c r="I521" s="213"/>
      <c r="J521" s="209"/>
      <c r="K521" s="209"/>
      <c r="L521" s="214"/>
      <c r="M521" s="215"/>
      <c r="N521" s="216"/>
      <c r="O521" s="216"/>
      <c r="P521" s="216"/>
      <c r="Q521" s="216"/>
      <c r="R521" s="216"/>
      <c r="S521" s="216"/>
      <c r="T521" s="217"/>
      <c r="AT521" s="218" t="s">
        <v>146</v>
      </c>
      <c r="AU521" s="218" t="s">
        <v>84</v>
      </c>
      <c r="AV521" s="11" t="s">
        <v>82</v>
      </c>
      <c r="AW521" s="11" t="s">
        <v>37</v>
      </c>
      <c r="AX521" s="11" t="s">
        <v>74</v>
      </c>
      <c r="AY521" s="218" t="s">
        <v>135</v>
      </c>
    </row>
    <row r="522" spans="2:51" s="12" customFormat="1" ht="13.5">
      <c r="B522" s="219"/>
      <c r="C522" s="220"/>
      <c r="D522" s="205" t="s">
        <v>146</v>
      </c>
      <c r="E522" s="231" t="s">
        <v>30</v>
      </c>
      <c r="F522" s="232" t="s">
        <v>748</v>
      </c>
      <c r="G522" s="220"/>
      <c r="H522" s="233">
        <v>2.4</v>
      </c>
      <c r="I522" s="225"/>
      <c r="J522" s="220"/>
      <c r="K522" s="220"/>
      <c r="L522" s="226"/>
      <c r="M522" s="227"/>
      <c r="N522" s="228"/>
      <c r="O522" s="228"/>
      <c r="P522" s="228"/>
      <c r="Q522" s="228"/>
      <c r="R522" s="228"/>
      <c r="S522" s="228"/>
      <c r="T522" s="229"/>
      <c r="AT522" s="230" t="s">
        <v>146</v>
      </c>
      <c r="AU522" s="230" t="s">
        <v>84</v>
      </c>
      <c r="AV522" s="12" t="s">
        <v>84</v>
      </c>
      <c r="AW522" s="12" t="s">
        <v>37</v>
      </c>
      <c r="AX522" s="12" t="s">
        <v>74</v>
      </c>
      <c r="AY522" s="230" t="s">
        <v>135</v>
      </c>
    </row>
    <row r="523" spans="2:51" s="11" customFormat="1" ht="13.5">
      <c r="B523" s="208"/>
      <c r="C523" s="209"/>
      <c r="D523" s="205" t="s">
        <v>146</v>
      </c>
      <c r="E523" s="210" t="s">
        <v>30</v>
      </c>
      <c r="F523" s="211" t="s">
        <v>749</v>
      </c>
      <c r="G523" s="209"/>
      <c r="H523" s="212" t="s">
        <v>30</v>
      </c>
      <c r="I523" s="213"/>
      <c r="J523" s="209"/>
      <c r="K523" s="209"/>
      <c r="L523" s="214"/>
      <c r="M523" s="215"/>
      <c r="N523" s="216"/>
      <c r="O523" s="216"/>
      <c r="P523" s="216"/>
      <c r="Q523" s="216"/>
      <c r="R523" s="216"/>
      <c r="S523" s="216"/>
      <c r="T523" s="217"/>
      <c r="AT523" s="218" t="s">
        <v>146</v>
      </c>
      <c r="AU523" s="218" t="s">
        <v>84</v>
      </c>
      <c r="AV523" s="11" t="s">
        <v>82</v>
      </c>
      <c r="AW523" s="11" t="s">
        <v>37</v>
      </c>
      <c r="AX523" s="11" t="s">
        <v>74</v>
      </c>
      <c r="AY523" s="218" t="s">
        <v>135</v>
      </c>
    </row>
    <row r="524" spans="2:51" s="11" customFormat="1" ht="13.5">
      <c r="B524" s="208"/>
      <c r="C524" s="209"/>
      <c r="D524" s="205" t="s">
        <v>146</v>
      </c>
      <c r="E524" s="210" t="s">
        <v>30</v>
      </c>
      <c r="F524" s="211" t="s">
        <v>750</v>
      </c>
      <c r="G524" s="209"/>
      <c r="H524" s="212" t="s">
        <v>30</v>
      </c>
      <c r="I524" s="213"/>
      <c r="J524" s="209"/>
      <c r="K524" s="209"/>
      <c r="L524" s="214"/>
      <c r="M524" s="215"/>
      <c r="N524" s="216"/>
      <c r="O524" s="216"/>
      <c r="P524" s="216"/>
      <c r="Q524" s="216"/>
      <c r="R524" s="216"/>
      <c r="S524" s="216"/>
      <c r="T524" s="217"/>
      <c r="AT524" s="218" t="s">
        <v>146</v>
      </c>
      <c r="AU524" s="218" t="s">
        <v>84</v>
      </c>
      <c r="AV524" s="11" t="s">
        <v>82</v>
      </c>
      <c r="AW524" s="11" t="s">
        <v>37</v>
      </c>
      <c r="AX524" s="11" t="s">
        <v>74</v>
      </c>
      <c r="AY524" s="218" t="s">
        <v>135</v>
      </c>
    </row>
    <row r="525" spans="2:51" s="12" customFormat="1" ht="13.5">
      <c r="B525" s="219"/>
      <c r="C525" s="220"/>
      <c r="D525" s="205" t="s">
        <v>146</v>
      </c>
      <c r="E525" s="231" t="s">
        <v>30</v>
      </c>
      <c r="F525" s="232" t="s">
        <v>751</v>
      </c>
      <c r="G525" s="220"/>
      <c r="H525" s="233">
        <v>0.246</v>
      </c>
      <c r="I525" s="225"/>
      <c r="J525" s="220"/>
      <c r="K525" s="220"/>
      <c r="L525" s="226"/>
      <c r="M525" s="227"/>
      <c r="N525" s="228"/>
      <c r="O525" s="228"/>
      <c r="P525" s="228"/>
      <c r="Q525" s="228"/>
      <c r="R525" s="228"/>
      <c r="S525" s="228"/>
      <c r="T525" s="229"/>
      <c r="AT525" s="230" t="s">
        <v>146</v>
      </c>
      <c r="AU525" s="230" t="s">
        <v>84</v>
      </c>
      <c r="AV525" s="12" t="s">
        <v>84</v>
      </c>
      <c r="AW525" s="12" t="s">
        <v>37</v>
      </c>
      <c r="AX525" s="12" t="s">
        <v>74</v>
      </c>
      <c r="AY525" s="230" t="s">
        <v>135</v>
      </c>
    </row>
    <row r="526" spans="2:51" s="14" customFormat="1" ht="13.5">
      <c r="B526" s="245"/>
      <c r="C526" s="246"/>
      <c r="D526" s="205" t="s">
        <v>146</v>
      </c>
      <c r="E526" s="247" t="s">
        <v>30</v>
      </c>
      <c r="F526" s="248" t="s">
        <v>277</v>
      </c>
      <c r="G526" s="246"/>
      <c r="H526" s="249">
        <v>25.146</v>
      </c>
      <c r="I526" s="250"/>
      <c r="J526" s="246"/>
      <c r="K526" s="246"/>
      <c r="L526" s="251"/>
      <c r="M526" s="252"/>
      <c r="N526" s="253"/>
      <c r="O526" s="253"/>
      <c r="P526" s="253"/>
      <c r="Q526" s="253"/>
      <c r="R526" s="253"/>
      <c r="S526" s="253"/>
      <c r="T526" s="254"/>
      <c r="AT526" s="255" t="s">
        <v>146</v>
      </c>
      <c r="AU526" s="255" t="s">
        <v>84</v>
      </c>
      <c r="AV526" s="14" t="s">
        <v>155</v>
      </c>
      <c r="AW526" s="14" t="s">
        <v>37</v>
      </c>
      <c r="AX526" s="14" t="s">
        <v>74</v>
      </c>
      <c r="AY526" s="255" t="s">
        <v>135</v>
      </c>
    </row>
    <row r="527" spans="2:51" s="11" customFormat="1" ht="13.5">
      <c r="B527" s="208"/>
      <c r="C527" s="209"/>
      <c r="D527" s="205" t="s">
        <v>146</v>
      </c>
      <c r="E527" s="210" t="s">
        <v>30</v>
      </c>
      <c r="F527" s="211" t="s">
        <v>752</v>
      </c>
      <c r="G527" s="209"/>
      <c r="H527" s="212" t="s">
        <v>30</v>
      </c>
      <c r="I527" s="213"/>
      <c r="J527" s="209"/>
      <c r="K527" s="209"/>
      <c r="L527" s="214"/>
      <c r="M527" s="215"/>
      <c r="N527" s="216"/>
      <c r="O527" s="216"/>
      <c r="P527" s="216"/>
      <c r="Q527" s="216"/>
      <c r="R527" s="216"/>
      <c r="S527" s="216"/>
      <c r="T527" s="217"/>
      <c r="AT527" s="218" t="s">
        <v>146</v>
      </c>
      <c r="AU527" s="218" t="s">
        <v>84</v>
      </c>
      <c r="AV527" s="11" t="s">
        <v>82</v>
      </c>
      <c r="AW527" s="11" t="s">
        <v>37</v>
      </c>
      <c r="AX527" s="11" t="s">
        <v>74</v>
      </c>
      <c r="AY527" s="218" t="s">
        <v>135</v>
      </c>
    </row>
    <row r="528" spans="2:51" s="11" customFormat="1" ht="13.5">
      <c r="B528" s="208"/>
      <c r="C528" s="209"/>
      <c r="D528" s="205" t="s">
        <v>146</v>
      </c>
      <c r="E528" s="210" t="s">
        <v>30</v>
      </c>
      <c r="F528" s="211" t="s">
        <v>753</v>
      </c>
      <c r="G528" s="209"/>
      <c r="H528" s="212" t="s">
        <v>30</v>
      </c>
      <c r="I528" s="213"/>
      <c r="J528" s="209"/>
      <c r="K528" s="209"/>
      <c r="L528" s="214"/>
      <c r="M528" s="215"/>
      <c r="N528" s="216"/>
      <c r="O528" s="216"/>
      <c r="P528" s="216"/>
      <c r="Q528" s="216"/>
      <c r="R528" s="216"/>
      <c r="S528" s="216"/>
      <c r="T528" s="217"/>
      <c r="AT528" s="218" t="s">
        <v>146</v>
      </c>
      <c r="AU528" s="218" t="s">
        <v>84</v>
      </c>
      <c r="AV528" s="11" t="s">
        <v>82</v>
      </c>
      <c r="AW528" s="11" t="s">
        <v>37</v>
      </c>
      <c r="AX528" s="11" t="s">
        <v>74</v>
      </c>
      <c r="AY528" s="218" t="s">
        <v>135</v>
      </c>
    </row>
    <row r="529" spans="2:51" s="12" customFormat="1" ht="13.5">
      <c r="B529" s="219"/>
      <c r="C529" s="220"/>
      <c r="D529" s="205" t="s">
        <v>146</v>
      </c>
      <c r="E529" s="231" t="s">
        <v>30</v>
      </c>
      <c r="F529" s="232" t="s">
        <v>754</v>
      </c>
      <c r="G529" s="220"/>
      <c r="H529" s="233">
        <v>393.42</v>
      </c>
      <c r="I529" s="225"/>
      <c r="J529" s="220"/>
      <c r="K529" s="220"/>
      <c r="L529" s="226"/>
      <c r="M529" s="227"/>
      <c r="N529" s="228"/>
      <c r="O529" s="228"/>
      <c r="P529" s="228"/>
      <c r="Q529" s="228"/>
      <c r="R529" s="228"/>
      <c r="S529" s="228"/>
      <c r="T529" s="229"/>
      <c r="AT529" s="230" t="s">
        <v>146</v>
      </c>
      <c r="AU529" s="230" t="s">
        <v>84</v>
      </c>
      <c r="AV529" s="12" t="s">
        <v>84</v>
      </c>
      <c r="AW529" s="12" t="s">
        <v>37</v>
      </c>
      <c r="AX529" s="12" t="s">
        <v>74</v>
      </c>
      <c r="AY529" s="230" t="s">
        <v>135</v>
      </c>
    </row>
    <row r="530" spans="2:51" s="14" customFormat="1" ht="13.5">
      <c r="B530" s="245"/>
      <c r="C530" s="246"/>
      <c r="D530" s="205" t="s">
        <v>146</v>
      </c>
      <c r="E530" s="247" t="s">
        <v>30</v>
      </c>
      <c r="F530" s="248" t="s">
        <v>594</v>
      </c>
      <c r="G530" s="246"/>
      <c r="H530" s="249">
        <v>393.42</v>
      </c>
      <c r="I530" s="250"/>
      <c r="J530" s="246"/>
      <c r="K530" s="246"/>
      <c r="L530" s="251"/>
      <c r="M530" s="252"/>
      <c r="N530" s="253"/>
      <c r="O530" s="253"/>
      <c r="P530" s="253"/>
      <c r="Q530" s="253"/>
      <c r="R530" s="253"/>
      <c r="S530" s="253"/>
      <c r="T530" s="254"/>
      <c r="AT530" s="255" t="s">
        <v>146</v>
      </c>
      <c r="AU530" s="255" t="s">
        <v>84</v>
      </c>
      <c r="AV530" s="14" t="s">
        <v>155</v>
      </c>
      <c r="AW530" s="14" t="s">
        <v>37</v>
      </c>
      <c r="AX530" s="14" t="s">
        <v>74</v>
      </c>
      <c r="AY530" s="255" t="s">
        <v>135</v>
      </c>
    </row>
    <row r="531" spans="2:51" s="13" customFormat="1" ht="13.5">
      <c r="B531" s="234"/>
      <c r="C531" s="235"/>
      <c r="D531" s="221" t="s">
        <v>146</v>
      </c>
      <c r="E531" s="236" t="s">
        <v>30</v>
      </c>
      <c r="F531" s="237" t="s">
        <v>194</v>
      </c>
      <c r="G531" s="235"/>
      <c r="H531" s="238">
        <v>424.935</v>
      </c>
      <c r="I531" s="239"/>
      <c r="J531" s="235"/>
      <c r="K531" s="235"/>
      <c r="L531" s="240"/>
      <c r="M531" s="241"/>
      <c r="N531" s="242"/>
      <c r="O531" s="242"/>
      <c r="P531" s="242"/>
      <c r="Q531" s="242"/>
      <c r="R531" s="242"/>
      <c r="S531" s="242"/>
      <c r="T531" s="243"/>
      <c r="AT531" s="244" t="s">
        <v>146</v>
      </c>
      <c r="AU531" s="244" t="s">
        <v>84</v>
      </c>
      <c r="AV531" s="13" t="s">
        <v>142</v>
      </c>
      <c r="AW531" s="13" t="s">
        <v>37</v>
      </c>
      <c r="AX531" s="13" t="s">
        <v>82</v>
      </c>
      <c r="AY531" s="244" t="s">
        <v>135</v>
      </c>
    </row>
    <row r="532" spans="2:65" s="1" customFormat="1" ht="31.5" customHeight="1">
      <c r="B532" s="41"/>
      <c r="C532" s="193" t="s">
        <v>755</v>
      </c>
      <c r="D532" s="193" t="s">
        <v>137</v>
      </c>
      <c r="E532" s="194" t="s">
        <v>756</v>
      </c>
      <c r="F532" s="195" t="s">
        <v>757</v>
      </c>
      <c r="G532" s="196" t="s">
        <v>225</v>
      </c>
      <c r="H532" s="197">
        <v>12748.05</v>
      </c>
      <c r="I532" s="198"/>
      <c r="J532" s="199">
        <f>ROUND(I532*H532,2)</f>
        <v>0</v>
      </c>
      <c r="K532" s="195" t="s">
        <v>141</v>
      </c>
      <c r="L532" s="61"/>
      <c r="M532" s="200" t="s">
        <v>30</v>
      </c>
      <c r="N532" s="201" t="s">
        <v>45</v>
      </c>
      <c r="O532" s="42"/>
      <c r="P532" s="202">
        <f>O532*H532</f>
        <v>0</v>
      </c>
      <c r="Q532" s="202">
        <v>0</v>
      </c>
      <c r="R532" s="202">
        <f>Q532*H532</f>
        <v>0</v>
      </c>
      <c r="S532" s="202">
        <v>0</v>
      </c>
      <c r="T532" s="203">
        <f>S532*H532</f>
        <v>0</v>
      </c>
      <c r="AR532" s="24" t="s">
        <v>142</v>
      </c>
      <c r="AT532" s="24" t="s">
        <v>137</v>
      </c>
      <c r="AU532" s="24" t="s">
        <v>84</v>
      </c>
      <c r="AY532" s="24" t="s">
        <v>135</v>
      </c>
      <c r="BE532" s="204">
        <f>IF(N532="základní",J532,0)</f>
        <v>0</v>
      </c>
      <c r="BF532" s="204">
        <f>IF(N532="snížená",J532,0)</f>
        <v>0</v>
      </c>
      <c r="BG532" s="204">
        <f>IF(N532="zákl. přenesená",J532,0)</f>
        <v>0</v>
      </c>
      <c r="BH532" s="204">
        <f>IF(N532="sníž. přenesená",J532,0)</f>
        <v>0</v>
      </c>
      <c r="BI532" s="204">
        <f>IF(N532="nulová",J532,0)</f>
        <v>0</v>
      </c>
      <c r="BJ532" s="24" t="s">
        <v>82</v>
      </c>
      <c r="BK532" s="204">
        <f>ROUND(I532*H532,2)</f>
        <v>0</v>
      </c>
      <c r="BL532" s="24" t="s">
        <v>142</v>
      </c>
      <c r="BM532" s="24" t="s">
        <v>758</v>
      </c>
    </row>
    <row r="533" spans="2:47" s="1" customFormat="1" ht="94.5">
      <c r="B533" s="41"/>
      <c r="C533" s="63"/>
      <c r="D533" s="205" t="s">
        <v>144</v>
      </c>
      <c r="E533" s="63"/>
      <c r="F533" s="206" t="s">
        <v>740</v>
      </c>
      <c r="G533" s="63"/>
      <c r="H533" s="63"/>
      <c r="I533" s="163"/>
      <c r="J533" s="63"/>
      <c r="K533" s="63"/>
      <c r="L533" s="61"/>
      <c r="M533" s="207"/>
      <c r="N533" s="42"/>
      <c r="O533" s="42"/>
      <c r="P533" s="42"/>
      <c r="Q533" s="42"/>
      <c r="R533" s="42"/>
      <c r="S533" s="42"/>
      <c r="T533" s="78"/>
      <c r="AT533" s="24" t="s">
        <v>144</v>
      </c>
      <c r="AU533" s="24" t="s">
        <v>84</v>
      </c>
    </row>
    <row r="534" spans="2:51" s="11" customFormat="1" ht="13.5">
      <c r="B534" s="208"/>
      <c r="C534" s="209"/>
      <c r="D534" s="205" t="s">
        <v>146</v>
      </c>
      <c r="E534" s="210" t="s">
        <v>30</v>
      </c>
      <c r="F534" s="211" t="s">
        <v>759</v>
      </c>
      <c r="G534" s="209"/>
      <c r="H534" s="212" t="s">
        <v>30</v>
      </c>
      <c r="I534" s="213"/>
      <c r="J534" s="209"/>
      <c r="K534" s="209"/>
      <c r="L534" s="214"/>
      <c r="M534" s="215"/>
      <c r="N534" s="216"/>
      <c r="O534" s="216"/>
      <c r="P534" s="216"/>
      <c r="Q534" s="216"/>
      <c r="R534" s="216"/>
      <c r="S534" s="216"/>
      <c r="T534" s="217"/>
      <c r="AT534" s="218" t="s">
        <v>146</v>
      </c>
      <c r="AU534" s="218" t="s">
        <v>84</v>
      </c>
      <c r="AV534" s="11" t="s">
        <v>82</v>
      </c>
      <c r="AW534" s="11" t="s">
        <v>37</v>
      </c>
      <c r="AX534" s="11" t="s">
        <v>74</v>
      </c>
      <c r="AY534" s="218" t="s">
        <v>135</v>
      </c>
    </row>
    <row r="535" spans="2:51" s="11" customFormat="1" ht="13.5">
      <c r="B535" s="208"/>
      <c r="C535" s="209"/>
      <c r="D535" s="205" t="s">
        <v>146</v>
      </c>
      <c r="E535" s="210" t="s">
        <v>30</v>
      </c>
      <c r="F535" s="211" t="s">
        <v>760</v>
      </c>
      <c r="G535" s="209"/>
      <c r="H535" s="212" t="s">
        <v>30</v>
      </c>
      <c r="I535" s="213"/>
      <c r="J535" s="209"/>
      <c r="K535" s="209"/>
      <c r="L535" s="214"/>
      <c r="M535" s="215"/>
      <c r="N535" s="216"/>
      <c r="O535" s="216"/>
      <c r="P535" s="216"/>
      <c r="Q535" s="216"/>
      <c r="R535" s="216"/>
      <c r="S535" s="216"/>
      <c r="T535" s="217"/>
      <c r="AT535" s="218" t="s">
        <v>146</v>
      </c>
      <c r="AU535" s="218" t="s">
        <v>84</v>
      </c>
      <c r="AV535" s="11" t="s">
        <v>82</v>
      </c>
      <c r="AW535" s="11" t="s">
        <v>37</v>
      </c>
      <c r="AX535" s="11" t="s">
        <v>74</v>
      </c>
      <c r="AY535" s="218" t="s">
        <v>135</v>
      </c>
    </row>
    <row r="536" spans="2:51" s="12" customFormat="1" ht="13.5">
      <c r="B536" s="219"/>
      <c r="C536" s="220"/>
      <c r="D536" s="221" t="s">
        <v>146</v>
      </c>
      <c r="E536" s="222" t="s">
        <v>30</v>
      </c>
      <c r="F536" s="223" t="s">
        <v>761</v>
      </c>
      <c r="G536" s="220"/>
      <c r="H536" s="224">
        <v>12748.05</v>
      </c>
      <c r="I536" s="225"/>
      <c r="J536" s="220"/>
      <c r="K536" s="220"/>
      <c r="L536" s="226"/>
      <c r="M536" s="227"/>
      <c r="N536" s="228"/>
      <c r="O536" s="228"/>
      <c r="P536" s="228"/>
      <c r="Q536" s="228"/>
      <c r="R536" s="228"/>
      <c r="S536" s="228"/>
      <c r="T536" s="229"/>
      <c r="AT536" s="230" t="s">
        <v>146</v>
      </c>
      <c r="AU536" s="230" t="s">
        <v>84</v>
      </c>
      <c r="AV536" s="12" t="s">
        <v>84</v>
      </c>
      <c r="AW536" s="12" t="s">
        <v>37</v>
      </c>
      <c r="AX536" s="12" t="s">
        <v>82</v>
      </c>
      <c r="AY536" s="230" t="s">
        <v>135</v>
      </c>
    </row>
    <row r="537" spans="2:65" s="1" customFormat="1" ht="22.5" customHeight="1">
      <c r="B537" s="41"/>
      <c r="C537" s="193" t="s">
        <v>762</v>
      </c>
      <c r="D537" s="193" t="s">
        <v>137</v>
      </c>
      <c r="E537" s="194" t="s">
        <v>763</v>
      </c>
      <c r="F537" s="195" t="s">
        <v>764</v>
      </c>
      <c r="G537" s="196" t="s">
        <v>225</v>
      </c>
      <c r="H537" s="197">
        <v>25.146</v>
      </c>
      <c r="I537" s="198"/>
      <c r="J537" s="199">
        <f>ROUND(I537*H537,2)</f>
        <v>0</v>
      </c>
      <c r="K537" s="195" t="s">
        <v>30</v>
      </c>
      <c r="L537" s="61"/>
      <c r="M537" s="200" t="s">
        <v>30</v>
      </c>
      <c r="N537" s="201" t="s">
        <v>45</v>
      </c>
      <c r="O537" s="42"/>
      <c r="P537" s="202">
        <f>O537*H537</f>
        <v>0</v>
      </c>
      <c r="Q537" s="202">
        <v>0</v>
      </c>
      <c r="R537" s="202">
        <f>Q537*H537</f>
        <v>0</v>
      </c>
      <c r="S537" s="202">
        <v>0</v>
      </c>
      <c r="T537" s="203">
        <f>S537*H537</f>
        <v>0</v>
      </c>
      <c r="AR537" s="24" t="s">
        <v>142</v>
      </c>
      <c r="AT537" s="24" t="s">
        <v>137</v>
      </c>
      <c r="AU537" s="24" t="s">
        <v>84</v>
      </c>
      <c r="AY537" s="24" t="s">
        <v>135</v>
      </c>
      <c r="BE537" s="204">
        <f>IF(N537="základní",J537,0)</f>
        <v>0</v>
      </c>
      <c r="BF537" s="204">
        <f>IF(N537="snížená",J537,0)</f>
        <v>0</v>
      </c>
      <c r="BG537" s="204">
        <f>IF(N537="zákl. přenesená",J537,0)</f>
        <v>0</v>
      </c>
      <c r="BH537" s="204">
        <f>IF(N537="sníž. přenesená",J537,0)</f>
        <v>0</v>
      </c>
      <c r="BI537" s="204">
        <f>IF(N537="nulová",J537,0)</f>
        <v>0</v>
      </c>
      <c r="BJ537" s="24" t="s">
        <v>82</v>
      </c>
      <c r="BK537" s="204">
        <f>ROUND(I537*H537,2)</f>
        <v>0</v>
      </c>
      <c r="BL537" s="24" t="s">
        <v>142</v>
      </c>
      <c r="BM537" s="24" t="s">
        <v>765</v>
      </c>
    </row>
    <row r="538" spans="2:47" s="1" customFormat="1" ht="67.5">
      <c r="B538" s="41"/>
      <c r="C538" s="63"/>
      <c r="D538" s="205" t="s">
        <v>144</v>
      </c>
      <c r="E538" s="63"/>
      <c r="F538" s="206" t="s">
        <v>766</v>
      </c>
      <c r="G538" s="63"/>
      <c r="H538" s="63"/>
      <c r="I538" s="163"/>
      <c r="J538" s="63"/>
      <c r="K538" s="63"/>
      <c r="L538" s="61"/>
      <c r="M538" s="207"/>
      <c r="N538" s="42"/>
      <c r="O538" s="42"/>
      <c r="P538" s="42"/>
      <c r="Q538" s="42"/>
      <c r="R538" s="42"/>
      <c r="S538" s="42"/>
      <c r="T538" s="78"/>
      <c r="AT538" s="24" t="s">
        <v>144</v>
      </c>
      <c r="AU538" s="24" t="s">
        <v>84</v>
      </c>
    </row>
    <row r="539" spans="2:51" s="11" customFormat="1" ht="13.5">
      <c r="B539" s="208"/>
      <c r="C539" s="209"/>
      <c r="D539" s="205" t="s">
        <v>146</v>
      </c>
      <c r="E539" s="210" t="s">
        <v>30</v>
      </c>
      <c r="F539" s="211" t="s">
        <v>767</v>
      </c>
      <c r="G539" s="209"/>
      <c r="H539" s="212" t="s">
        <v>30</v>
      </c>
      <c r="I539" s="213"/>
      <c r="J539" s="209"/>
      <c r="K539" s="209"/>
      <c r="L539" s="214"/>
      <c r="M539" s="215"/>
      <c r="N539" s="216"/>
      <c r="O539" s="216"/>
      <c r="P539" s="216"/>
      <c r="Q539" s="216"/>
      <c r="R539" s="216"/>
      <c r="S539" s="216"/>
      <c r="T539" s="217"/>
      <c r="AT539" s="218" t="s">
        <v>146</v>
      </c>
      <c r="AU539" s="218" t="s">
        <v>84</v>
      </c>
      <c r="AV539" s="11" t="s">
        <v>82</v>
      </c>
      <c r="AW539" s="11" t="s">
        <v>37</v>
      </c>
      <c r="AX539" s="11" t="s">
        <v>74</v>
      </c>
      <c r="AY539" s="218" t="s">
        <v>135</v>
      </c>
    </row>
    <row r="540" spans="2:51" s="12" customFormat="1" ht="13.5">
      <c r="B540" s="219"/>
      <c r="C540" s="220"/>
      <c r="D540" s="221" t="s">
        <v>146</v>
      </c>
      <c r="E540" s="222" t="s">
        <v>30</v>
      </c>
      <c r="F540" s="223" t="s">
        <v>768</v>
      </c>
      <c r="G540" s="220"/>
      <c r="H540" s="224">
        <v>25.146</v>
      </c>
      <c r="I540" s="225"/>
      <c r="J540" s="220"/>
      <c r="K540" s="220"/>
      <c r="L540" s="226"/>
      <c r="M540" s="227"/>
      <c r="N540" s="228"/>
      <c r="O540" s="228"/>
      <c r="P540" s="228"/>
      <c r="Q540" s="228"/>
      <c r="R540" s="228"/>
      <c r="S540" s="228"/>
      <c r="T540" s="229"/>
      <c r="AT540" s="230" t="s">
        <v>146</v>
      </c>
      <c r="AU540" s="230" t="s">
        <v>84</v>
      </c>
      <c r="AV540" s="12" t="s">
        <v>84</v>
      </c>
      <c r="AW540" s="12" t="s">
        <v>37</v>
      </c>
      <c r="AX540" s="12" t="s">
        <v>82</v>
      </c>
      <c r="AY540" s="230" t="s">
        <v>135</v>
      </c>
    </row>
    <row r="541" spans="2:65" s="1" customFormat="1" ht="22.5" customHeight="1">
      <c r="B541" s="41"/>
      <c r="C541" s="193" t="s">
        <v>769</v>
      </c>
      <c r="D541" s="193" t="s">
        <v>137</v>
      </c>
      <c r="E541" s="194" t="s">
        <v>770</v>
      </c>
      <c r="F541" s="195" t="s">
        <v>771</v>
      </c>
      <c r="G541" s="196" t="s">
        <v>225</v>
      </c>
      <c r="H541" s="197">
        <v>6.369</v>
      </c>
      <c r="I541" s="198"/>
      <c r="J541" s="199">
        <f>ROUND(I541*H541,2)</f>
        <v>0</v>
      </c>
      <c r="K541" s="195" t="s">
        <v>30</v>
      </c>
      <c r="L541" s="61"/>
      <c r="M541" s="200" t="s">
        <v>30</v>
      </c>
      <c r="N541" s="201" t="s">
        <v>45</v>
      </c>
      <c r="O541" s="42"/>
      <c r="P541" s="202">
        <f>O541*H541</f>
        <v>0</v>
      </c>
      <c r="Q541" s="202">
        <v>0</v>
      </c>
      <c r="R541" s="202">
        <f>Q541*H541</f>
        <v>0</v>
      </c>
      <c r="S541" s="202">
        <v>0</v>
      </c>
      <c r="T541" s="203">
        <f>S541*H541</f>
        <v>0</v>
      </c>
      <c r="AR541" s="24" t="s">
        <v>142</v>
      </c>
      <c r="AT541" s="24" t="s">
        <v>137</v>
      </c>
      <c r="AU541" s="24" t="s">
        <v>84</v>
      </c>
      <c r="AY541" s="24" t="s">
        <v>135</v>
      </c>
      <c r="BE541" s="204">
        <f>IF(N541="základní",J541,0)</f>
        <v>0</v>
      </c>
      <c r="BF541" s="204">
        <f>IF(N541="snížená",J541,0)</f>
        <v>0</v>
      </c>
      <c r="BG541" s="204">
        <f>IF(N541="zákl. přenesená",J541,0)</f>
        <v>0</v>
      </c>
      <c r="BH541" s="204">
        <f>IF(N541="sníž. přenesená",J541,0)</f>
        <v>0</v>
      </c>
      <c r="BI541" s="204">
        <f>IF(N541="nulová",J541,0)</f>
        <v>0</v>
      </c>
      <c r="BJ541" s="24" t="s">
        <v>82</v>
      </c>
      <c r="BK541" s="204">
        <f>ROUND(I541*H541,2)</f>
        <v>0</v>
      </c>
      <c r="BL541" s="24" t="s">
        <v>142</v>
      </c>
      <c r="BM541" s="24" t="s">
        <v>772</v>
      </c>
    </row>
    <row r="542" spans="2:47" s="1" customFormat="1" ht="67.5">
      <c r="B542" s="41"/>
      <c r="C542" s="63"/>
      <c r="D542" s="205" t="s">
        <v>144</v>
      </c>
      <c r="E542" s="63"/>
      <c r="F542" s="206" t="s">
        <v>766</v>
      </c>
      <c r="G542" s="63"/>
      <c r="H542" s="63"/>
      <c r="I542" s="163"/>
      <c r="J542" s="63"/>
      <c r="K542" s="63"/>
      <c r="L542" s="61"/>
      <c r="M542" s="207"/>
      <c r="N542" s="42"/>
      <c r="O542" s="42"/>
      <c r="P542" s="42"/>
      <c r="Q542" s="42"/>
      <c r="R542" s="42"/>
      <c r="S542" s="42"/>
      <c r="T542" s="78"/>
      <c r="AT542" s="24" t="s">
        <v>144</v>
      </c>
      <c r="AU542" s="24" t="s">
        <v>84</v>
      </c>
    </row>
    <row r="543" spans="2:51" s="11" customFormat="1" ht="13.5">
      <c r="B543" s="208"/>
      <c r="C543" s="209"/>
      <c r="D543" s="205" t="s">
        <v>146</v>
      </c>
      <c r="E543" s="210" t="s">
        <v>30</v>
      </c>
      <c r="F543" s="211" t="s">
        <v>773</v>
      </c>
      <c r="G543" s="209"/>
      <c r="H543" s="212" t="s">
        <v>30</v>
      </c>
      <c r="I543" s="213"/>
      <c r="J543" s="209"/>
      <c r="K543" s="209"/>
      <c r="L543" s="214"/>
      <c r="M543" s="215"/>
      <c r="N543" s="216"/>
      <c r="O543" s="216"/>
      <c r="P543" s="216"/>
      <c r="Q543" s="216"/>
      <c r="R543" s="216"/>
      <c r="S543" s="216"/>
      <c r="T543" s="217"/>
      <c r="AT543" s="218" t="s">
        <v>146</v>
      </c>
      <c r="AU543" s="218" t="s">
        <v>84</v>
      </c>
      <c r="AV543" s="11" t="s">
        <v>82</v>
      </c>
      <c r="AW543" s="11" t="s">
        <v>37</v>
      </c>
      <c r="AX543" s="11" t="s">
        <v>74</v>
      </c>
      <c r="AY543" s="218" t="s">
        <v>135</v>
      </c>
    </row>
    <row r="544" spans="2:51" s="12" customFormat="1" ht="13.5">
      <c r="B544" s="219"/>
      <c r="C544" s="220"/>
      <c r="D544" s="221" t="s">
        <v>146</v>
      </c>
      <c r="E544" s="222" t="s">
        <v>30</v>
      </c>
      <c r="F544" s="223" t="s">
        <v>774</v>
      </c>
      <c r="G544" s="220"/>
      <c r="H544" s="224">
        <v>6.369</v>
      </c>
      <c r="I544" s="225"/>
      <c r="J544" s="220"/>
      <c r="K544" s="220"/>
      <c r="L544" s="226"/>
      <c r="M544" s="227"/>
      <c r="N544" s="228"/>
      <c r="O544" s="228"/>
      <c r="P544" s="228"/>
      <c r="Q544" s="228"/>
      <c r="R544" s="228"/>
      <c r="S544" s="228"/>
      <c r="T544" s="229"/>
      <c r="AT544" s="230" t="s">
        <v>146</v>
      </c>
      <c r="AU544" s="230" t="s">
        <v>84</v>
      </c>
      <c r="AV544" s="12" t="s">
        <v>84</v>
      </c>
      <c r="AW544" s="12" t="s">
        <v>37</v>
      </c>
      <c r="AX544" s="12" t="s">
        <v>82</v>
      </c>
      <c r="AY544" s="230" t="s">
        <v>135</v>
      </c>
    </row>
    <row r="545" spans="2:65" s="1" customFormat="1" ht="22.5" customHeight="1">
      <c r="B545" s="41"/>
      <c r="C545" s="193" t="s">
        <v>565</v>
      </c>
      <c r="D545" s="193" t="s">
        <v>137</v>
      </c>
      <c r="E545" s="194" t="s">
        <v>775</v>
      </c>
      <c r="F545" s="195" t="s">
        <v>776</v>
      </c>
      <c r="G545" s="196" t="s">
        <v>225</v>
      </c>
      <c r="H545" s="197">
        <v>393.42</v>
      </c>
      <c r="I545" s="198"/>
      <c r="J545" s="199">
        <f>ROUND(I545*H545,2)</f>
        <v>0</v>
      </c>
      <c r="K545" s="195" t="s">
        <v>30</v>
      </c>
      <c r="L545" s="61"/>
      <c r="M545" s="200" t="s">
        <v>30</v>
      </c>
      <c r="N545" s="201" t="s">
        <v>45</v>
      </c>
      <c r="O545" s="42"/>
      <c r="P545" s="202">
        <f>O545*H545</f>
        <v>0</v>
      </c>
      <c r="Q545" s="202">
        <v>0</v>
      </c>
      <c r="R545" s="202">
        <f>Q545*H545</f>
        <v>0</v>
      </c>
      <c r="S545" s="202">
        <v>0</v>
      </c>
      <c r="T545" s="203">
        <f>S545*H545</f>
        <v>0</v>
      </c>
      <c r="AR545" s="24" t="s">
        <v>142</v>
      </c>
      <c r="AT545" s="24" t="s">
        <v>137</v>
      </c>
      <c r="AU545" s="24" t="s">
        <v>84</v>
      </c>
      <c r="AY545" s="24" t="s">
        <v>135</v>
      </c>
      <c r="BE545" s="204">
        <f>IF(N545="základní",J545,0)</f>
        <v>0</v>
      </c>
      <c r="BF545" s="204">
        <f>IF(N545="snížená",J545,0)</f>
        <v>0</v>
      </c>
      <c r="BG545" s="204">
        <f>IF(N545="zákl. přenesená",J545,0)</f>
        <v>0</v>
      </c>
      <c r="BH545" s="204">
        <f>IF(N545="sníž. přenesená",J545,0)</f>
        <v>0</v>
      </c>
      <c r="BI545" s="204">
        <f>IF(N545="nulová",J545,0)</f>
        <v>0</v>
      </c>
      <c r="BJ545" s="24" t="s">
        <v>82</v>
      </c>
      <c r="BK545" s="204">
        <f>ROUND(I545*H545,2)</f>
        <v>0</v>
      </c>
      <c r="BL545" s="24" t="s">
        <v>142</v>
      </c>
      <c r="BM545" s="24" t="s">
        <v>777</v>
      </c>
    </row>
    <row r="546" spans="2:47" s="1" customFormat="1" ht="67.5">
      <c r="B546" s="41"/>
      <c r="C546" s="63"/>
      <c r="D546" s="205" t="s">
        <v>144</v>
      </c>
      <c r="E546" s="63"/>
      <c r="F546" s="206" t="s">
        <v>766</v>
      </c>
      <c r="G546" s="63"/>
      <c r="H546" s="63"/>
      <c r="I546" s="163"/>
      <c r="J546" s="63"/>
      <c r="K546" s="63"/>
      <c r="L546" s="61"/>
      <c r="M546" s="207"/>
      <c r="N546" s="42"/>
      <c r="O546" s="42"/>
      <c r="P546" s="42"/>
      <c r="Q546" s="42"/>
      <c r="R546" s="42"/>
      <c r="S546" s="42"/>
      <c r="T546" s="78"/>
      <c r="AT546" s="24" t="s">
        <v>144</v>
      </c>
      <c r="AU546" s="24" t="s">
        <v>84</v>
      </c>
    </row>
    <row r="547" spans="2:51" s="11" customFormat="1" ht="13.5">
      <c r="B547" s="208"/>
      <c r="C547" s="209"/>
      <c r="D547" s="205" t="s">
        <v>146</v>
      </c>
      <c r="E547" s="210" t="s">
        <v>30</v>
      </c>
      <c r="F547" s="211" t="s">
        <v>778</v>
      </c>
      <c r="G547" s="209"/>
      <c r="H547" s="212" t="s">
        <v>30</v>
      </c>
      <c r="I547" s="213"/>
      <c r="J547" s="209"/>
      <c r="K547" s="209"/>
      <c r="L547" s="214"/>
      <c r="M547" s="215"/>
      <c r="N547" s="216"/>
      <c r="O547" s="216"/>
      <c r="P547" s="216"/>
      <c r="Q547" s="216"/>
      <c r="R547" s="216"/>
      <c r="S547" s="216"/>
      <c r="T547" s="217"/>
      <c r="AT547" s="218" t="s">
        <v>146</v>
      </c>
      <c r="AU547" s="218" t="s">
        <v>84</v>
      </c>
      <c r="AV547" s="11" t="s">
        <v>82</v>
      </c>
      <c r="AW547" s="11" t="s">
        <v>37</v>
      </c>
      <c r="AX547" s="11" t="s">
        <v>74</v>
      </c>
      <c r="AY547" s="218" t="s">
        <v>135</v>
      </c>
    </row>
    <row r="548" spans="2:51" s="12" customFormat="1" ht="13.5">
      <c r="B548" s="219"/>
      <c r="C548" s="220"/>
      <c r="D548" s="221" t="s">
        <v>146</v>
      </c>
      <c r="E548" s="222" t="s">
        <v>30</v>
      </c>
      <c r="F548" s="223" t="s">
        <v>779</v>
      </c>
      <c r="G548" s="220"/>
      <c r="H548" s="224">
        <v>393.42</v>
      </c>
      <c r="I548" s="225"/>
      <c r="J548" s="220"/>
      <c r="K548" s="220"/>
      <c r="L548" s="226"/>
      <c r="M548" s="227"/>
      <c r="N548" s="228"/>
      <c r="O548" s="228"/>
      <c r="P548" s="228"/>
      <c r="Q548" s="228"/>
      <c r="R548" s="228"/>
      <c r="S548" s="228"/>
      <c r="T548" s="229"/>
      <c r="AT548" s="230" t="s">
        <v>146</v>
      </c>
      <c r="AU548" s="230" t="s">
        <v>84</v>
      </c>
      <c r="AV548" s="12" t="s">
        <v>84</v>
      </c>
      <c r="AW548" s="12" t="s">
        <v>37</v>
      </c>
      <c r="AX548" s="12" t="s">
        <v>82</v>
      </c>
      <c r="AY548" s="230" t="s">
        <v>135</v>
      </c>
    </row>
    <row r="549" spans="2:65" s="1" customFormat="1" ht="31.5" customHeight="1">
      <c r="B549" s="41"/>
      <c r="C549" s="193" t="s">
        <v>780</v>
      </c>
      <c r="D549" s="193" t="s">
        <v>137</v>
      </c>
      <c r="E549" s="194" t="s">
        <v>781</v>
      </c>
      <c r="F549" s="195" t="s">
        <v>782</v>
      </c>
      <c r="G549" s="196" t="s">
        <v>225</v>
      </c>
      <c r="H549" s="197">
        <v>9.435</v>
      </c>
      <c r="I549" s="198"/>
      <c r="J549" s="199">
        <f>ROUND(I549*H549,2)</f>
        <v>0</v>
      </c>
      <c r="K549" s="195" t="s">
        <v>141</v>
      </c>
      <c r="L549" s="61"/>
      <c r="M549" s="200" t="s">
        <v>30</v>
      </c>
      <c r="N549" s="201" t="s">
        <v>45</v>
      </c>
      <c r="O549" s="42"/>
      <c r="P549" s="202">
        <f>O549*H549</f>
        <v>0</v>
      </c>
      <c r="Q549" s="202">
        <v>0</v>
      </c>
      <c r="R549" s="202">
        <f>Q549*H549</f>
        <v>0</v>
      </c>
      <c r="S549" s="202">
        <v>0</v>
      </c>
      <c r="T549" s="203">
        <f>S549*H549</f>
        <v>0</v>
      </c>
      <c r="AR549" s="24" t="s">
        <v>142</v>
      </c>
      <c r="AT549" s="24" t="s">
        <v>137</v>
      </c>
      <c r="AU549" s="24" t="s">
        <v>84</v>
      </c>
      <c r="AY549" s="24" t="s">
        <v>135</v>
      </c>
      <c r="BE549" s="204">
        <f>IF(N549="základní",J549,0)</f>
        <v>0</v>
      </c>
      <c r="BF549" s="204">
        <f>IF(N549="snížená",J549,0)</f>
        <v>0</v>
      </c>
      <c r="BG549" s="204">
        <f>IF(N549="zákl. přenesená",J549,0)</f>
        <v>0</v>
      </c>
      <c r="BH549" s="204">
        <f>IF(N549="sníž. přenesená",J549,0)</f>
        <v>0</v>
      </c>
      <c r="BI549" s="204">
        <f>IF(N549="nulová",J549,0)</f>
        <v>0</v>
      </c>
      <c r="BJ549" s="24" t="s">
        <v>82</v>
      </c>
      <c r="BK549" s="204">
        <f>ROUND(I549*H549,2)</f>
        <v>0</v>
      </c>
      <c r="BL549" s="24" t="s">
        <v>142</v>
      </c>
      <c r="BM549" s="24" t="s">
        <v>783</v>
      </c>
    </row>
    <row r="550" spans="2:47" s="1" customFormat="1" ht="94.5">
      <c r="B550" s="41"/>
      <c r="C550" s="63"/>
      <c r="D550" s="205" t="s">
        <v>144</v>
      </c>
      <c r="E550" s="63"/>
      <c r="F550" s="206" t="s">
        <v>740</v>
      </c>
      <c r="G550" s="63"/>
      <c r="H550" s="63"/>
      <c r="I550" s="163"/>
      <c r="J550" s="63"/>
      <c r="K550" s="63"/>
      <c r="L550" s="61"/>
      <c r="M550" s="207"/>
      <c r="N550" s="42"/>
      <c r="O550" s="42"/>
      <c r="P550" s="42"/>
      <c r="Q550" s="42"/>
      <c r="R550" s="42"/>
      <c r="S550" s="42"/>
      <c r="T550" s="78"/>
      <c r="AT550" s="24" t="s">
        <v>144</v>
      </c>
      <c r="AU550" s="24" t="s">
        <v>84</v>
      </c>
    </row>
    <row r="551" spans="2:51" s="11" customFormat="1" ht="13.5">
      <c r="B551" s="208"/>
      <c r="C551" s="209"/>
      <c r="D551" s="205" t="s">
        <v>146</v>
      </c>
      <c r="E551" s="210" t="s">
        <v>30</v>
      </c>
      <c r="F551" s="211" t="s">
        <v>784</v>
      </c>
      <c r="G551" s="209"/>
      <c r="H551" s="212" t="s">
        <v>30</v>
      </c>
      <c r="I551" s="213"/>
      <c r="J551" s="209"/>
      <c r="K551" s="209"/>
      <c r="L551" s="214"/>
      <c r="M551" s="215"/>
      <c r="N551" s="216"/>
      <c r="O551" s="216"/>
      <c r="P551" s="216"/>
      <c r="Q551" s="216"/>
      <c r="R551" s="216"/>
      <c r="S551" s="216"/>
      <c r="T551" s="217"/>
      <c r="AT551" s="218" t="s">
        <v>146</v>
      </c>
      <c r="AU551" s="218" t="s">
        <v>84</v>
      </c>
      <c r="AV551" s="11" t="s">
        <v>82</v>
      </c>
      <c r="AW551" s="11" t="s">
        <v>37</v>
      </c>
      <c r="AX551" s="11" t="s">
        <v>74</v>
      </c>
      <c r="AY551" s="218" t="s">
        <v>135</v>
      </c>
    </row>
    <row r="552" spans="2:51" s="11" customFormat="1" ht="13.5">
      <c r="B552" s="208"/>
      <c r="C552" s="209"/>
      <c r="D552" s="205" t="s">
        <v>146</v>
      </c>
      <c r="E552" s="210" t="s">
        <v>30</v>
      </c>
      <c r="F552" s="211" t="s">
        <v>785</v>
      </c>
      <c r="G552" s="209"/>
      <c r="H552" s="212" t="s">
        <v>30</v>
      </c>
      <c r="I552" s="213"/>
      <c r="J552" s="209"/>
      <c r="K552" s="209"/>
      <c r="L552" s="214"/>
      <c r="M552" s="215"/>
      <c r="N552" s="216"/>
      <c r="O552" s="216"/>
      <c r="P552" s="216"/>
      <c r="Q552" s="216"/>
      <c r="R552" s="216"/>
      <c r="S552" s="216"/>
      <c r="T552" s="217"/>
      <c r="AT552" s="218" t="s">
        <v>146</v>
      </c>
      <c r="AU552" s="218" t="s">
        <v>84</v>
      </c>
      <c r="AV552" s="11" t="s">
        <v>82</v>
      </c>
      <c r="AW552" s="11" t="s">
        <v>37</v>
      </c>
      <c r="AX552" s="11" t="s">
        <v>74</v>
      </c>
      <c r="AY552" s="218" t="s">
        <v>135</v>
      </c>
    </row>
    <row r="553" spans="2:51" s="11" customFormat="1" ht="13.5">
      <c r="B553" s="208"/>
      <c r="C553" s="209"/>
      <c r="D553" s="205" t="s">
        <v>146</v>
      </c>
      <c r="E553" s="210" t="s">
        <v>30</v>
      </c>
      <c r="F553" s="211" t="s">
        <v>786</v>
      </c>
      <c r="G553" s="209"/>
      <c r="H553" s="212" t="s">
        <v>30</v>
      </c>
      <c r="I553" s="213"/>
      <c r="J553" s="209"/>
      <c r="K553" s="209"/>
      <c r="L553" s="214"/>
      <c r="M553" s="215"/>
      <c r="N553" s="216"/>
      <c r="O553" s="216"/>
      <c r="P553" s="216"/>
      <c r="Q553" s="216"/>
      <c r="R553" s="216"/>
      <c r="S553" s="216"/>
      <c r="T553" s="217"/>
      <c r="AT553" s="218" t="s">
        <v>146</v>
      </c>
      <c r="AU553" s="218" t="s">
        <v>84</v>
      </c>
      <c r="AV553" s="11" t="s">
        <v>82</v>
      </c>
      <c r="AW553" s="11" t="s">
        <v>37</v>
      </c>
      <c r="AX553" s="11" t="s">
        <v>74</v>
      </c>
      <c r="AY553" s="218" t="s">
        <v>135</v>
      </c>
    </row>
    <row r="554" spans="2:51" s="12" customFormat="1" ht="13.5">
      <c r="B554" s="219"/>
      <c r="C554" s="220"/>
      <c r="D554" s="221" t="s">
        <v>146</v>
      </c>
      <c r="E554" s="222" t="s">
        <v>30</v>
      </c>
      <c r="F554" s="223" t="s">
        <v>787</v>
      </c>
      <c r="G554" s="220"/>
      <c r="H554" s="224">
        <v>9.435</v>
      </c>
      <c r="I554" s="225"/>
      <c r="J554" s="220"/>
      <c r="K554" s="220"/>
      <c r="L554" s="226"/>
      <c r="M554" s="227"/>
      <c r="N554" s="228"/>
      <c r="O554" s="228"/>
      <c r="P554" s="228"/>
      <c r="Q554" s="228"/>
      <c r="R554" s="228"/>
      <c r="S554" s="228"/>
      <c r="T554" s="229"/>
      <c r="AT554" s="230" t="s">
        <v>146</v>
      </c>
      <c r="AU554" s="230" t="s">
        <v>84</v>
      </c>
      <c r="AV554" s="12" t="s">
        <v>84</v>
      </c>
      <c r="AW554" s="12" t="s">
        <v>37</v>
      </c>
      <c r="AX554" s="12" t="s">
        <v>82</v>
      </c>
      <c r="AY554" s="230" t="s">
        <v>135</v>
      </c>
    </row>
    <row r="555" spans="2:65" s="1" customFormat="1" ht="31.5" customHeight="1">
      <c r="B555" s="41"/>
      <c r="C555" s="193" t="s">
        <v>788</v>
      </c>
      <c r="D555" s="193" t="s">
        <v>137</v>
      </c>
      <c r="E555" s="194" t="s">
        <v>789</v>
      </c>
      <c r="F555" s="195" t="s">
        <v>790</v>
      </c>
      <c r="G555" s="196" t="s">
        <v>225</v>
      </c>
      <c r="H555" s="197">
        <v>527.69</v>
      </c>
      <c r="I555" s="198"/>
      <c r="J555" s="199">
        <f>ROUND(I555*H555,2)</f>
        <v>0</v>
      </c>
      <c r="K555" s="195" t="s">
        <v>141</v>
      </c>
      <c r="L555" s="61"/>
      <c r="M555" s="200" t="s">
        <v>30</v>
      </c>
      <c r="N555" s="201" t="s">
        <v>45</v>
      </c>
      <c r="O555" s="42"/>
      <c r="P555" s="202">
        <f>O555*H555</f>
        <v>0</v>
      </c>
      <c r="Q555" s="202">
        <v>0</v>
      </c>
      <c r="R555" s="202">
        <f>Q555*H555</f>
        <v>0</v>
      </c>
      <c r="S555" s="202">
        <v>0</v>
      </c>
      <c r="T555" s="203">
        <f>S555*H555</f>
        <v>0</v>
      </c>
      <c r="AR555" s="24" t="s">
        <v>142</v>
      </c>
      <c r="AT555" s="24" t="s">
        <v>137</v>
      </c>
      <c r="AU555" s="24" t="s">
        <v>84</v>
      </c>
      <c r="AY555" s="24" t="s">
        <v>135</v>
      </c>
      <c r="BE555" s="204">
        <f>IF(N555="základní",J555,0)</f>
        <v>0</v>
      </c>
      <c r="BF555" s="204">
        <f>IF(N555="snížená",J555,0)</f>
        <v>0</v>
      </c>
      <c r="BG555" s="204">
        <f>IF(N555="zákl. přenesená",J555,0)</f>
        <v>0</v>
      </c>
      <c r="BH555" s="204">
        <f>IF(N555="sníž. přenesená",J555,0)</f>
        <v>0</v>
      </c>
      <c r="BI555" s="204">
        <f>IF(N555="nulová",J555,0)</f>
        <v>0</v>
      </c>
      <c r="BJ555" s="24" t="s">
        <v>82</v>
      </c>
      <c r="BK555" s="204">
        <f>ROUND(I555*H555,2)</f>
        <v>0</v>
      </c>
      <c r="BL555" s="24" t="s">
        <v>142</v>
      </c>
      <c r="BM555" s="24" t="s">
        <v>791</v>
      </c>
    </row>
    <row r="556" spans="2:47" s="1" customFormat="1" ht="67.5">
      <c r="B556" s="41"/>
      <c r="C556" s="63"/>
      <c r="D556" s="205" t="s">
        <v>144</v>
      </c>
      <c r="E556" s="63"/>
      <c r="F556" s="206" t="s">
        <v>792</v>
      </c>
      <c r="G556" s="63"/>
      <c r="H556" s="63"/>
      <c r="I556" s="163"/>
      <c r="J556" s="63"/>
      <c r="K556" s="63"/>
      <c r="L556" s="61"/>
      <c r="M556" s="207"/>
      <c r="N556" s="42"/>
      <c r="O556" s="42"/>
      <c r="P556" s="42"/>
      <c r="Q556" s="42"/>
      <c r="R556" s="42"/>
      <c r="S556" s="42"/>
      <c r="T556" s="78"/>
      <c r="AT556" s="24" t="s">
        <v>144</v>
      </c>
      <c r="AU556" s="24" t="s">
        <v>84</v>
      </c>
    </row>
    <row r="557" spans="2:51" s="11" customFormat="1" ht="13.5">
      <c r="B557" s="208"/>
      <c r="C557" s="209"/>
      <c r="D557" s="205" t="s">
        <v>146</v>
      </c>
      <c r="E557" s="210" t="s">
        <v>30</v>
      </c>
      <c r="F557" s="211" t="s">
        <v>793</v>
      </c>
      <c r="G557" s="209"/>
      <c r="H557" s="212" t="s">
        <v>30</v>
      </c>
      <c r="I557" s="213"/>
      <c r="J557" s="209"/>
      <c r="K557" s="209"/>
      <c r="L557" s="214"/>
      <c r="M557" s="215"/>
      <c r="N557" s="216"/>
      <c r="O557" s="216"/>
      <c r="P557" s="216"/>
      <c r="Q557" s="216"/>
      <c r="R557" s="216"/>
      <c r="S557" s="216"/>
      <c r="T557" s="217"/>
      <c r="AT557" s="218" t="s">
        <v>146</v>
      </c>
      <c r="AU557" s="218" t="s">
        <v>84</v>
      </c>
      <c r="AV557" s="11" t="s">
        <v>82</v>
      </c>
      <c r="AW557" s="11" t="s">
        <v>37</v>
      </c>
      <c r="AX557" s="11" t="s">
        <v>74</v>
      </c>
      <c r="AY557" s="218" t="s">
        <v>135</v>
      </c>
    </row>
    <row r="558" spans="2:51" s="11" customFormat="1" ht="13.5">
      <c r="B558" s="208"/>
      <c r="C558" s="209"/>
      <c r="D558" s="205" t="s">
        <v>146</v>
      </c>
      <c r="E558" s="210" t="s">
        <v>30</v>
      </c>
      <c r="F558" s="211" t="s">
        <v>794</v>
      </c>
      <c r="G558" s="209"/>
      <c r="H558" s="212" t="s">
        <v>30</v>
      </c>
      <c r="I558" s="213"/>
      <c r="J558" s="209"/>
      <c r="K558" s="209"/>
      <c r="L558" s="214"/>
      <c r="M558" s="215"/>
      <c r="N558" s="216"/>
      <c r="O558" s="216"/>
      <c r="P558" s="216"/>
      <c r="Q558" s="216"/>
      <c r="R558" s="216"/>
      <c r="S558" s="216"/>
      <c r="T558" s="217"/>
      <c r="AT558" s="218" t="s">
        <v>146</v>
      </c>
      <c r="AU558" s="218" t="s">
        <v>84</v>
      </c>
      <c r="AV558" s="11" t="s">
        <v>82</v>
      </c>
      <c r="AW558" s="11" t="s">
        <v>37</v>
      </c>
      <c r="AX558" s="11" t="s">
        <v>74</v>
      </c>
      <c r="AY558" s="218" t="s">
        <v>135</v>
      </c>
    </row>
    <row r="559" spans="2:51" s="11" customFormat="1" ht="13.5">
      <c r="B559" s="208"/>
      <c r="C559" s="209"/>
      <c r="D559" s="205" t="s">
        <v>146</v>
      </c>
      <c r="E559" s="210" t="s">
        <v>30</v>
      </c>
      <c r="F559" s="211" t="s">
        <v>795</v>
      </c>
      <c r="G559" s="209"/>
      <c r="H559" s="212" t="s">
        <v>30</v>
      </c>
      <c r="I559" s="213"/>
      <c r="J559" s="209"/>
      <c r="K559" s="209"/>
      <c r="L559" s="214"/>
      <c r="M559" s="215"/>
      <c r="N559" s="216"/>
      <c r="O559" s="216"/>
      <c r="P559" s="216"/>
      <c r="Q559" s="216"/>
      <c r="R559" s="216"/>
      <c r="S559" s="216"/>
      <c r="T559" s="217"/>
      <c r="AT559" s="218" t="s">
        <v>146</v>
      </c>
      <c r="AU559" s="218" t="s">
        <v>84</v>
      </c>
      <c r="AV559" s="11" t="s">
        <v>82</v>
      </c>
      <c r="AW559" s="11" t="s">
        <v>37</v>
      </c>
      <c r="AX559" s="11" t="s">
        <v>74</v>
      </c>
      <c r="AY559" s="218" t="s">
        <v>135</v>
      </c>
    </row>
    <row r="560" spans="2:51" s="12" customFormat="1" ht="13.5">
      <c r="B560" s="219"/>
      <c r="C560" s="220"/>
      <c r="D560" s="205" t="s">
        <v>146</v>
      </c>
      <c r="E560" s="231" t="s">
        <v>30</v>
      </c>
      <c r="F560" s="232" t="s">
        <v>796</v>
      </c>
      <c r="G560" s="220"/>
      <c r="H560" s="233">
        <v>29.93</v>
      </c>
      <c r="I560" s="225"/>
      <c r="J560" s="220"/>
      <c r="K560" s="220"/>
      <c r="L560" s="226"/>
      <c r="M560" s="227"/>
      <c r="N560" s="228"/>
      <c r="O560" s="228"/>
      <c r="P560" s="228"/>
      <c r="Q560" s="228"/>
      <c r="R560" s="228"/>
      <c r="S560" s="228"/>
      <c r="T560" s="229"/>
      <c r="AT560" s="230" t="s">
        <v>146</v>
      </c>
      <c r="AU560" s="230" t="s">
        <v>84</v>
      </c>
      <c r="AV560" s="12" t="s">
        <v>84</v>
      </c>
      <c r="AW560" s="12" t="s">
        <v>37</v>
      </c>
      <c r="AX560" s="12" t="s">
        <v>74</v>
      </c>
      <c r="AY560" s="230" t="s">
        <v>135</v>
      </c>
    </row>
    <row r="561" spans="2:51" s="11" customFormat="1" ht="13.5">
      <c r="B561" s="208"/>
      <c r="C561" s="209"/>
      <c r="D561" s="205" t="s">
        <v>146</v>
      </c>
      <c r="E561" s="210" t="s">
        <v>30</v>
      </c>
      <c r="F561" s="211" t="s">
        <v>797</v>
      </c>
      <c r="G561" s="209"/>
      <c r="H561" s="212" t="s">
        <v>30</v>
      </c>
      <c r="I561" s="213"/>
      <c r="J561" s="209"/>
      <c r="K561" s="209"/>
      <c r="L561" s="214"/>
      <c r="M561" s="215"/>
      <c r="N561" s="216"/>
      <c r="O561" s="216"/>
      <c r="P561" s="216"/>
      <c r="Q561" s="216"/>
      <c r="R561" s="216"/>
      <c r="S561" s="216"/>
      <c r="T561" s="217"/>
      <c r="AT561" s="218" t="s">
        <v>146</v>
      </c>
      <c r="AU561" s="218" t="s">
        <v>84</v>
      </c>
      <c r="AV561" s="11" t="s">
        <v>82</v>
      </c>
      <c r="AW561" s="11" t="s">
        <v>37</v>
      </c>
      <c r="AX561" s="11" t="s">
        <v>74</v>
      </c>
      <c r="AY561" s="218" t="s">
        <v>135</v>
      </c>
    </row>
    <row r="562" spans="2:51" s="11" customFormat="1" ht="13.5">
      <c r="B562" s="208"/>
      <c r="C562" s="209"/>
      <c r="D562" s="205" t="s">
        <v>146</v>
      </c>
      <c r="E562" s="210" t="s">
        <v>30</v>
      </c>
      <c r="F562" s="211" t="s">
        <v>798</v>
      </c>
      <c r="G562" s="209"/>
      <c r="H562" s="212" t="s">
        <v>30</v>
      </c>
      <c r="I562" s="213"/>
      <c r="J562" s="209"/>
      <c r="K562" s="209"/>
      <c r="L562" s="214"/>
      <c r="M562" s="215"/>
      <c r="N562" s="216"/>
      <c r="O562" s="216"/>
      <c r="P562" s="216"/>
      <c r="Q562" s="216"/>
      <c r="R562" s="216"/>
      <c r="S562" s="216"/>
      <c r="T562" s="217"/>
      <c r="AT562" s="218" t="s">
        <v>146</v>
      </c>
      <c r="AU562" s="218" t="s">
        <v>84</v>
      </c>
      <c r="AV562" s="11" t="s">
        <v>82</v>
      </c>
      <c r="AW562" s="11" t="s">
        <v>37</v>
      </c>
      <c r="AX562" s="11" t="s">
        <v>74</v>
      </c>
      <c r="AY562" s="218" t="s">
        <v>135</v>
      </c>
    </row>
    <row r="563" spans="2:51" s="12" customFormat="1" ht="13.5">
      <c r="B563" s="219"/>
      <c r="C563" s="220"/>
      <c r="D563" s="205" t="s">
        <v>146</v>
      </c>
      <c r="E563" s="231" t="s">
        <v>30</v>
      </c>
      <c r="F563" s="232" t="s">
        <v>799</v>
      </c>
      <c r="G563" s="220"/>
      <c r="H563" s="233">
        <v>497.76</v>
      </c>
      <c r="I563" s="225"/>
      <c r="J563" s="220"/>
      <c r="K563" s="220"/>
      <c r="L563" s="226"/>
      <c r="M563" s="227"/>
      <c r="N563" s="228"/>
      <c r="O563" s="228"/>
      <c r="P563" s="228"/>
      <c r="Q563" s="228"/>
      <c r="R563" s="228"/>
      <c r="S563" s="228"/>
      <c r="T563" s="229"/>
      <c r="AT563" s="230" t="s">
        <v>146</v>
      </c>
      <c r="AU563" s="230" t="s">
        <v>84</v>
      </c>
      <c r="AV563" s="12" t="s">
        <v>84</v>
      </c>
      <c r="AW563" s="12" t="s">
        <v>37</v>
      </c>
      <c r="AX563" s="12" t="s">
        <v>74</v>
      </c>
      <c r="AY563" s="230" t="s">
        <v>135</v>
      </c>
    </row>
    <row r="564" spans="2:51" s="13" customFormat="1" ht="13.5">
      <c r="B564" s="234"/>
      <c r="C564" s="235"/>
      <c r="D564" s="205" t="s">
        <v>146</v>
      </c>
      <c r="E564" s="267" t="s">
        <v>30</v>
      </c>
      <c r="F564" s="268" t="s">
        <v>194</v>
      </c>
      <c r="G564" s="235"/>
      <c r="H564" s="269">
        <v>527.69</v>
      </c>
      <c r="I564" s="239"/>
      <c r="J564" s="235"/>
      <c r="K564" s="235"/>
      <c r="L564" s="240"/>
      <c r="M564" s="241"/>
      <c r="N564" s="242"/>
      <c r="O564" s="242"/>
      <c r="P564" s="242"/>
      <c r="Q564" s="242"/>
      <c r="R564" s="242"/>
      <c r="S564" s="242"/>
      <c r="T564" s="243"/>
      <c r="AT564" s="244" t="s">
        <v>146</v>
      </c>
      <c r="AU564" s="244" t="s">
        <v>84</v>
      </c>
      <c r="AV564" s="13" t="s">
        <v>142</v>
      </c>
      <c r="AW564" s="13" t="s">
        <v>37</v>
      </c>
      <c r="AX564" s="13" t="s">
        <v>82</v>
      </c>
      <c r="AY564" s="244" t="s">
        <v>135</v>
      </c>
    </row>
    <row r="565" spans="2:63" s="10" customFormat="1" ht="29.85" customHeight="1">
      <c r="B565" s="176"/>
      <c r="C565" s="177"/>
      <c r="D565" s="190" t="s">
        <v>73</v>
      </c>
      <c r="E565" s="191" t="s">
        <v>800</v>
      </c>
      <c r="F565" s="191" t="s">
        <v>801</v>
      </c>
      <c r="G565" s="177"/>
      <c r="H565" s="177"/>
      <c r="I565" s="180"/>
      <c r="J565" s="192">
        <f>BK565</f>
        <v>0</v>
      </c>
      <c r="K565" s="177"/>
      <c r="L565" s="182"/>
      <c r="M565" s="183"/>
      <c r="N565" s="184"/>
      <c r="O565" s="184"/>
      <c r="P565" s="185">
        <f>SUM(P566:P567)</f>
        <v>0</v>
      </c>
      <c r="Q565" s="184"/>
      <c r="R565" s="185">
        <f>SUM(R566:R567)</f>
        <v>0</v>
      </c>
      <c r="S565" s="184"/>
      <c r="T565" s="186">
        <f>SUM(T566:T567)</f>
        <v>0</v>
      </c>
      <c r="AR565" s="187" t="s">
        <v>82</v>
      </c>
      <c r="AT565" s="188" t="s">
        <v>73</v>
      </c>
      <c r="AU565" s="188" t="s">
        <v>82</v>
      </c>
      <c r="AY565" s="187" t="s">
        <v>135</v>
      </c>
      <c r="BK565" s="189">
        <f>SUM(BK566:BK567)</f>
        <v>0</v>
      </c>
    </row>
    <row r="566" spans="2:65" s="1" customFormat="1" ht="31.5" customHeight="1">
      <c r="B566" s="41"/>
      <c r="C566" s="193" t="s">
        <v>802</v>
      </c>
      <c r="D566" s="193" t="s">
        <v>137</v>
      </c>
      <c r="E566" s="194" t="s">
        <v>803</v>
      </c>
      <c r="F566" s="195" t="s">
        <v>804</v>
      </c>
      <c r="G566" s="196" t="s">
        <v>225</v>
      </c>
      <c r="H566" s="197">
        <v>92.13</v>
      </c>
      <c r="I566" s="198"/>
      <c r="J566" s="199">
        <f>ROUND(I566*H566,2)</f>
        <v>0</v>
      </c>
      <c r="K566" s="195" t="s">
        <v>141</v>
      </c>
      <c r="L566" s="61"/>
      <c r="M566" s="200" t="s">
        <v>30</v>
      </c>
      <c r="N566" s="201" t="s">
        <v>45</v>
      </c>
      <c r="O566" s="42"/>
      <c r="P566" s="202">
        <f>O566*H566</f>
        <v>0</v>
      </c>
      <c r="Q566" s="202">
        <v>0</v>
      </c>
      <c r="R566" s="202">
        <f>Q566*H566</f>
        <v>0</v>
      </c>
      <c r="S566" s="202">
        <v>0</v>
      </c>
      <c r="T566" s="203">
        <f>S566*H566</f>
        <v>0</v>
      </c>
      <c r="AR566" s="24" t="s">
        <v>142</v>
      </c>
      <c r="AT566" s="24" t="s">
        <v>137</v>
      </c>
      <c r="AU566" s="24" t="s">
        <v>84</v>
      </c>
      <c r="AY566" s="24" t="s">
        <v>135</v>
      </c>
      <c r="BE566" s="204">
        <f>IF(N566="základní",J566,0)</f>
        <v>0</v>
      </c>
      <c r="BF566" s="204">
        <f>IF(N566="snížená",J566,0)</f>
        <v>0</v>
      </c>
      <c r="BG566" s="204">
        <f>IF(N566="zákl. přenesená",J566,0)</f>
        <v>0</v>
      </c>
      <c r="BH566" s="204">
        <f>IF(N566="sníž. přenesená",J566,0)</f>
        <v>0</v>
      </c>
      <c r="BI566" s="204">
        <f>IF(N566="nulová",J566,0)</f>
        <v>0</v>
      </c>
      <c r="BJ566" s="24" t="s">
        <v>82</v>
      </c>
      <c r="BK566" s="204">
        <f>ROUND(I566*H566,2)</f>
        <v>0</v>
      </c>
      <c r="BL566" s="24" t="s">
        <v>142</v>
      </c>
      <c r="BM566" s="24" t="s">
        <v>805</v>
      </c>
    </row>
    <row r="567" spans="2:47" s="1" customFormat="1" ht="27">
      <c r="B567" s="41"/>
      <c r="C567" s="63"/>
      <c r="D567" s="205" t="s">
        <v>144</v>
      </c>
      <c r="E567" s="63"/>
      <c r="F567" s="206" t="s">
        <v>806</v>
      </c>
      <c r="G567" s="63"/>
      <c r="H567" s="63"/>
      <c r="I567" s="163"/>
      <c r="J567" s="63"/>
      <c r="K567" s="63"/>
      <c r="L567" s="61"/>
      <c r="M567" s="273"/>
      <c r="N567" s="274"/>
      <c r="O567" s="274"/>
      <c r="P567" s="274"/>
      <c r="Q567" s="274"/>
      <c r="R567" s="274"/>
      <c r="S567" s="274"/>
      <c r="T567" s="275"/>
      <c r="AT567" s="24" t="s">
        <v>144</v>
      </c>
      <c r="AU567" s="24" t="s">
        <v>84</v>
      </c>
    </row>
    <row r="568" spans="2:12" s="1" customFormat="1" ht="6.95" customHeight="1">
      <c r="B568" s="56"/>
      <c r="C568" s="57"/>
      <c r="D568" s="57"/>
      <c r="E568" s="57"/>
      <c r="F568" s="57"/>
      <c r="G568" s="57"/>
      <c r="H568" s="57"/>
      <c r="I568" s="139"/>
      <c r="J568" s="57"/>
      <c r="K568" s="57"/>
      <c r="L568" s="61"/>
    </row>
  </sheetData>
  <sheetProtection password="CC35" sheet="1" objects="1" scenarios="1" formatCells="0" formatColumns="0" formatRows="0" sort="0" autoFilter="0"/>
  <autoFilter ref="C87:K567"/>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8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94</v>
      </c>
      <c r="G1" s="404" t="s">
        <v>95</v>
      </c>
      <c r="H1" s="404"/>
      <c r="I1" s="115"/>
      <c r="J1" s="114" t="s">
        <v>96</v>
      </c>
      <c r="K1" s="113" t="s">
        <v>97</v>
      </c>
      <c r="L1" s="114" t="s">
        <v>98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87</v>
      </c>
    </row>
    <row r="3" spans="2:46" ht="6.95" customHeight="1">
      <c r="B3" s="25"/>
      <c r="C3" s="26"/>
      <c r="D3" s="26"/>
      <c r="E3" s="26"/>
      <c r="F3" s="26"/>
      <c r="G3" s="26"/>
      <c r="H3" s="26"/>
      <c r="I3" s="116"/>
      <c r="J3" s="26"/>
      <c r="K3" s="27"/>
      <c r="AT3" s="24" t="s">
        <v>84</v>
      </c>
    </row>
    <row r="4" spans="2:46" ht="36.95" customHeight="1">
      <c r="B4" s="28"/>
      <c r="C4" s="29"/>
      <c r="D4" s="30" t="s">
        <v>99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397" t="str">
        <f>'Rekapitulace stavby'!K6</f>
        <v>Parkoviště za kavárnou - II.etapa, Rotava</v>
      </c>
      <c r="F7" s="398"/>
      <c r="G7" s="398"/>
      <c r="H7" s="398"/>
      <c r="I7" s="117"/>
      <c r="J7" s="29"/>
      <c r="K7" s="31"/>
    </row>
    <row r="8" spans="2:11" s="1" customFormat="1" ht="13.5">
      <c r="B8" s="41"/>
      <c r="C8" s="42"/>
      <c r="D8" s="37" t="s">
        <v>100</v>
      </c>
      <c r="E8" s="42"/>
      <c r="F8" s="42"/>
      <c r="G8" s="42"/>
      <c r="H8" s="42"/>
      <c r="I8" s="118"/>
      <c r="J8" s="42"/>
      <c r="K8" s="45"/>
    </row>
    <row r="9" spans="2:11" s="1" customFormat="1" ht="36.95" customHeight="1">
      <c r="B9" s="41"/>
      <c r="C9" s="42"/>
      <c r="D9" s="42"/>
      <c r="E9" s="399" t="s">
        <v>807</v>
      </c>
      <c r="F9" s="400"/>
      <c r="G9" s="400"/>
      <c r="H9" s="400"/>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20. 2. 2017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30</v>
      </c>
      <c r="K14" s="45"/>
    </row>
    <row r="15" spans="2:11" s="1" customFormat="1" ht="18" customHeight="1">
      <c r="B15" s="41"/>
      <c r="C15" s="42"/>
      <c r="D15" s="42"/>
      <c r="E15" s="35" t="s">
        <v>31</v>
      </c>
      <c r="F15" s="42"/>
      <c r="G15" s="42"/>
      <c r="H15" s="42"/>
      <c r="I15" s="119" t="s">
        <v>32</v>
      </c>
      <c r="J15" s="35" t="s">
        <v>30</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30</v>
      </c>
      <c r="K20" s="45"/>
    </row>
    <row r="21" spans="2:11" s="1" customFormat="1" ht="18" customHeight="1">
      <c r="B21" s="41"/>
      <c r="C21" s="42"/>
      <c r="D21" s="42"/>
      <c r="E21" s="35" t="s">
        <v>36</v>
      </c>
      <c r="F21" s="42"/>
      <c r="G21" s="42"/>
      <c r="H21" s="42"/>
      <c r="I21" s="119" t="s">
        <v>32</v>
      </c>
      <c r="J21" s="35" t="s">
        <v>30</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38</v>
      </c>
      <c r="E23" s="42"/>
      <c r="F23" s="42"/>
      <c r="G23" s="42"/>
      <c r="H23" s="42"/>
      <c r="I23" s="118"/>
      <c r="J23" s="42"/>
      <c r="K23" s="45"/>
    </row>
    <row r="24" spans="2:11" s="6" customFormat="1" ht="22.5" customHeight="1">
      <c r="B24" s="121"/>
      <c r="C24" s="122"/>
      <c r="D24" s="122"/>
      <c r="E24" s="366" t="s">
        <v>30</v>
      </c>
      <c r="F24" s="366"/>
      <c r="G24" s="366"/>
      <c r="H24" s="36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40</v>
      </c>
      <c r="E27" s="42"/>
      <c r="F27" s="42"/>
      <c r="G27" s="42"/>
      <c r="H27" s="42"/>
      <c r="I27" s="118"/>
      <c r="J27" s="128">
        <f>ROUND(J86,2)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42</v>
      </c>
      <c r="G29" s="42"/>
      <c r="H29" s="42"/>
      <c r="I29" s="129" t="s">
        <v>41</v>
      </c>
      <c r="J29" s="46" t="s">
        <v>43</v>
      </c>
      <c r="K29" s="45"/>
    </row>
    <row r="30" spans="2:11" s="1" customFormat="1" ht="14.45" customHeight="1">
      <c r="B30" s="41"/>
      <c r="C30" s="42"/>
      <c r="D30" s="49" t="s">
        <v>44</v>
      </c>
      <c r="E30" s="49" t="s">
        <v>45</v>
      </c>
      <c r="F30" s="130">
        <f>ROUND(SUM(BE86:BE380),2)</f>
        <v>0</v>
      </c>
      <c r="G30" s="42"/>
      <c r="H30" s="42"/>
      <c r="I30" s="131">
        <v>0.21</v>
      </c>
      <c r="J30" s="130">
        <f>ROUND(ROUND((SUM(BE86:BE380)),2)*I30,2)</f>
        <v>0</v>
      </c>
      <c r="K30" s="45"/>
    </row>
    <row r="31" spans="2:11" s="1" customFormat="1" ht="14.45" customHeight="1">
      <c r="B31" s="41"/>
      <c r="C31" s="42"/>
      <c r="D31" s="42"/>
      <c r="E31" s="49" t="s">
        <v>46</v>
      </c>
      <c r="F31" s="130">
        <f>ROUND(SUM(BF86:BF380),2)</f>
        <v>0</v>
      </c>
      <c r="G31" s="42"/>
      <c r="H31" s="42"/>
      <c r="I31" s="131">
        <v>0.15</v>
      </c>
      <c r="J31" s="130">
        <f>ROUND(ROUND((SUM(BF86:BF380)),2)*I31,2)</f>
        <v>0</v>
      </c>
      <c r="K31" s="45"/>
    </row>
    <row r="32" spans="2:11" s="1" customFormat="1" ht="14.45" customHeight="1" hidden="1">
      <c r="B32" s="41"/>
      <c r="C32" s="42"/>
      <c r="D32" s="42"/>
      <c r="E32" s="49" t="s">
        <v>47</v>
      </c>
      <c r="F32" s="130">
        <f>ROUND(SUM(BG86:BG380),2)</f>
        <v>0</v>
      </c>
      <c r="G32" s="42"/>
      <c r="H32" s="42"/>
      <c r="I32" s="131">
        <v>0.21</v>
      </c>
      <c r="J32" s="130">
        <v>0</v>
      </c>
      <c r="K32" s="45"/>
    </row>
    <row r="33" spans="2:11" s="1" customFormat="1" ht="14.45" customHeight="1" hidden="1">
      <c r="B33" s="41"/>
      <c r="C33" s="42"/>
      <c r="D33" s="42"/>
      <c r="E33" s="49" t="s">
        <v>48</v>
      </c>
      <c r="F33" s="130">
        <f>ROUND(SUM(BH86:BH380),2)</f>
        <v>0</v>
      </c>
      <c r="G33" s="42"/>
      <c r="H33" s="42"/>
      <c r="I33" s="131">
        <v>0.15</v>
      </c>
      <c r="J33" s="130">
        <v>0</v>
      </c>
      <c r="K33" s="45"/>
    </row>
    <row r="34" spans="2:11" s="1" customFormat="1" ht="14.45" customHeight="1" hidden="1">
      <c r="B34" s="41"/>
      <c r="C34" s="42"/>
      <c r="D34" s="42"/>
      <c r="E34" s="49" t="s">
        <v>49</v>
      </c>
      <c r="F34" s="130">
        <f>ROUND(SUM(BI86:BI380),2)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50</v>
      </c>
      <c r="E36" s="79"/>
      <c r="F36" s="79"/>
      <c r="G36" s="134" t="s">
        <v>51</v>
      </c>
      <c r="H36" s="135" t="s">
        <v>52</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397" t="str">
        <f>E7</f>
        <v>Parkoviště za kavárnou - II.etapa, Rotava</v>
      </c>
      <c r="F45" s="398"/>
      <c r="G45" s="398"/>
      <c r="H45" s="398"/>
      <c r="I45" s="118"/>
      <c r="J45" s="42"/>
      <c r="K45" s="45"/>
    </row>
    <row r="46" spans="2:11" s="1" customFormat="1" ht="14.45" customHeight="1">
      <c r="B46" s="41"/>
      <c r="C46" s="37" t="s">
        <v>100</v>
      </c>
      <c r="D46" s="42"/>
      <c r="E46" s="42"/>
      <c r="F46" s="42"/>
      <c r="G46" s="42"/>
      <c r="H46" s="42"/>
      <c r="I46" s="118"/>
      <c r="J46" s="42"/>
      <c r="K46" s="45"/>
    </row>
    <row r="47" spans="2:11" s="1" customFormat="1" ht="23.25" customHeight="1">
      <c r="B47" s="41"/>
      <c r="C47" s="42"/>
      <c r="D47" s="42"/>
      <c r="E47" s="399" t="str">
        <f>E9</f>
        <v>A2 - Parkoviště, chodník, vegetační úprava - Dešťová kanalizace</v>
      </c>
      <c r="F47" s="400"/>
      <c r="G47" s="400"/>
      <c r="H47" s="400"/>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Rotava</v>
      </c>
      <c r="G49" s="42"/>
      <c r="H49" s="42"/>
      <c r="I49" s="119" t="s">
        <v>26</v>
      </c>
      <c r="J49" s="120" t="str">
        <f>IF(J12="","",J12)</f>
        <v>20. 2. 2017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Město Rotava</v>
      </c>
      <c r="G51" s="42"/>
      <c r="H51" s="42"/>
      <c r="I51" s="119" t="s">
        <v>35</v>
      </c>
      <c r="J51" s="35" t="str">
        <f>E21</f>
        <v>BPO spol. s r.o.,Lidická 1239,36317 OSTROV</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103</v>
      </c>
      <c r="D54" s="132"/>
      <c r="E54" s="132"/>
      <c r="F54" s="132"/>
      <c r="G54" s="132"/>
      <c r="H54" s="132"/>
      <c r="I54" s="145"/>
      <c r="J54" s="146" t="s">
        <v>104</v>
      </c>
      <c r="K54" s="147"/>
    </row>
    <row r="55" spans="2:11" s="1" customFormat="1" ht="10.35" customHeight="1">
      <c r="B55" s="41"/>
      <c r="C55" s="42"/>
      <c r="D55" s="42"/>
      <c r="E55" s="42"/>
      <c r="F55" s="42"/>
      <c r="G55" s="42"/>
      <c r="H55" s="42"/>
      <c r="I55" s="118"/>
      <c r="J55" s="42"/>
      <c r="K55" s="45"/>
    </row>
    <row r="56" spans="2:47" s="1" customFormat="1" ht="29.25" customHeight="1">
      <c r="B56" s="41"/>
      <c r="C56" s="148" t="s">
        <v>105</v>
      </c>
      <c r="D56" s="42"/>
      <c r="E56" s="42"/>
      <c r="F56" s="42"/>
      <c r="G56" s="42"/>
      <c r="H56" s="42"/>
      <c r="I56" s="118"/>
      <c r="J56" s="128">
        <f>J86</f>
        <v>0</v>
      </c>
      <c r="K56" s="45"/>
      <c r="AU56" s="24" t="s">
        <v>106</v>
      </c>
    </row>
    <row r="57" spans="2:11" s="7" customFormat="1" ht="24.95" customHeight="1">
      <c r="B57" s="149"/>
      <c r="C57" s="150"/>
      <c r="D57" s="151" t="s">
        <v>107</v>
      </c>
      <c r="E57" s="152"/>
      <c r="F57" s="152"/>
      <c r="G57" s="152"/>
      <c r="H57" s="152"/>
      <c r="I57" s="153"/>
      <c r="J57" s="154">
        <f>J87</f>
        <v>0</v>
      </c>
      <c r="K57" s="155"/>
    </row>
    <row r="58" spans="2:11" s="8" customFormat="1" ht="19.9" customHeight="1">
      <c r="B58" s="156"/>
      <c r="C58" s="157"/>
      <c r="D58" s="158" t="s">
        <v>108</v>
      </c>
      <c r="E58" s="159"/>
      <c r="F58" s="159"/>
      <c r="G58" s="159"/>
      <c r="H58" s="159"/>
      <c r="I58" s="160"/>
      <c r="J58" s="161">
        <f>J88</f>
        <v>0</v>
      </c>
      <c r="K58" s="162"/>
    </row>
    <row r="59" spans="2:11" s="8" customFormat="1" ht="19.9" customHeight="1">
      <c r="B59" s="156"/>
      <c r="C59" s="157"/>
      <c r="D59" s="158" t="s">
        <v>110</v>
      </c>
      <c r="E59" s="159"/>
      <c r="F59" s="159"/>
      <c r="G59" s="159"/>
      <c r="H59" s="159"/>
      <c r="I59" s="160"/>
      <c r="J59" s="161">
        <f>J222</f>
        <v>0</v>
      </c>
      <c r="K59" s="162"/>
    </row>
    <row r="60" spans="2:11" s="8" customFormat="1" ht="19.9" customHeight="1">
      <c r="B60" s="156"/>
      <c r="C60" s="157"/>
      <c r="D60" s="158" t="s">
        <v>808</v>
      </c>
      <c r="E60" s="159"/>
      <c r="F60" s="159"/>
      <c r="G60" s="159"/>
      <c r="H60" s="159"/>
      <c r="I60" s="160"/>
      <c r="J60" s="161">
        <f>J244</f>
        <v>0</v>
      </c>
      <c r="K60" s="162"/>
    </row>
    <row r="61" spans="2:11" s="8" customFormat="1" ht="19.9" customHeight="1">
      <c r="B61" s="156"/>
      <c r="C61" s="157"/>
      <c r="D61" s="158" t="s">
        <v>809</v>
      </c>
      <c r="E61" s="159"/>
      <c r="F61" s="159"/>
      <c r="G61" s="159"/>
      <c r="H61" s="159"/>
      <c r="I61" s="160"/>
      <c r="J61" s="161">
        <f>J275</f>
        <v>0</v>
      </c>
      <c r="K61" s="162"/>
    </row>
    <row r="62" spans="2:11" s="8" customFormat="1" ht="19.9" customHeight="1">
      <c r="B62" s="156"/>
      <c r="C62" s="157"/>
      <c r="D62" s="158" t="s">
        <v>810</v>
      </c>
      <c r="E62" s="159"/>
      <c r="F62" s="159"/>
      <c r="G62" s="159"/>
      <c r="H62" s="159"/>
      <c r="I62" s="160"/>
      <c r="J62" s="161">
        <f>J283</f>
        <v>0</v>
      </c>
      <c r="K62" s="162"/>
    </row>
    <row r="63" spans="2:11" s="8" customFormat="1" ht="19.9" customHeight="1">
      <c r="B63" s="156"/>
      <c r="C63" s="157"/>
      <c r="D63" s="158" t="s">
        <v>811</v>
      </c>
      <c r="E63" s="159"/>
      <c r="F63" s="159"/>
      <c r="G63" s="159"/>
      <c r="H63" s="159"/>
      <c r="I63" s="160"/>
      <c r="J63" s="161">
        <f>J313</f>
        <v>0</v>
      </c>
      <c r="K63" s="162"/>
    </row>
    <row r="64" spans="2:11" s="8" customFormat="1" ht="19.9" customHeight="1">
      <c r="B64" s="156"/>
      <c r="C64" s="157"/>
      <c r="D64" s="158" t="s">
        <v>118</v>
      </c>
      <c r="E64" s="159"/>
      <c r="F64" s="159"/>
      <c r="G64" s="159"/>
      <c r="H64" s="159"/>
      <c r="I64" s="160"/>
      <c r="J64" s="161">
        <f>J347</f>
        <v>0</v>
      </c>
      <c r="K64" s="162"/>
    </row>
    <row r="65" spans="2:11" s="7" customFormat="1" ht="24.95" customHeight="1">
      <c r="B65" s="149"/>
      <c r="C65" s="150"/>
      <c r="D65" s="151" t="s">
        <v>812</v>
      </c>
      <c r="E65" s="152"/>
      <c r="F65" s="152"/>
      <c r="G65" s="152"/>
      <c r="H65" s="152"/>
      <c r="I65" s="153"/>
      <c r="J65" s="154">
        <f>J350</f>
        <v>0</v>
      </c>
      <c r="K65" s="155"/>
    </row>
    <row r="66" spans="2:11" s="8" customFormat="1" ht="19.9" customHeight="1">
      <c r="B66" s="156"/>
      <c r="C66" s="157"/>
      <c r="D66" s="158" t="s">
        <v>813</v>
      </c>
      <c r="E66" s="159"/>
      <c r="F66" s="159"/>
      <c r="G66" s="159"/>
      <c r="H66" s="159"/>
      <c r="I66" s="160"/>
      <c r="J66" s="161">
        <f>J351</f>
        <v>0</v>
      </c>
      <c r="K66" s="162"/>
    </row>
    <row r="67" spans="2:11" s="1" customFormat="1" ht="21.75" customHeight="1">
      <c r="B67" s="41"/>
      <c r="C67" s="42"/>
      <c r="D67" s="42"/>
      <c r="E67" s="42"/>
      <c r="F67" s="42"/>
      <c r="G67" s="42"/>
      <c r="H67" s="42"/>
      <c r="I67" s="118"/>
      <c r="J67" s="42"/>
      <c r="K67" s="45"/>
    </row>
    <row r="68" spans="2:11" s="1" customFormat="1" ht="6.95" customHeight="1">
      <c r="B68" s="56"/>
      <c r="C68" s="57"/>
      <c r="D68" s="57"/>
      <c r="E68" s="57"/>
      <c r="F68" s="57"/>
      <c r="G68" s="57"/>
      <c r="H68" s="57"/>
      <c r="I68" s="139"/>
      <c r="J68" s="57"/>
      <c r="K68" s="58"/>
    </row>
    <row r="72" spans="2:12" s="1" customFormat="1" ht="6.95" customHeight="1">
      <c r="B72" s="59"/>
      <c r="C72" s="60"/>
      <c r="D72" s="60"/>
      <c r="E72" s="60"/>
      <c r="F72" s="60"/>
      <c r="G72" s="60"/>
      <c r="H72" s="60"/>
      <c r="I72" s="142"/>
      <c r="J72" s="60"/>
      <c r="K72" s="60"/>
      <c r="L72" s="61"/>
    </row>
    <row r="73" spans="2:12" s="1" customFormat="1" ht="36.95" customHeight="1">
      <c r="B73" s="41"/>
      <c r="C73" s="62" t="s">
        <v>119</v>
      </c>
      <c r="D73" s="63"/>
      <c r="E73" s="63"/>
      <c r="F73" s="63"/>
      <c r="G73" s="63"/>
      <c r="H73" s="63"/>
      <c r="I73" s="163"/>
      <c r="J73" s="63"/>
      <c r="K73" s="63"/>
      <c r="L73" s="61"/>
    </row>
    <row r="74" spans="2:12" s="1" customFormat="1" ht="6.95" customHeight="1">
      <c r="B74" s="41"/>
      <c r="C74" s="63"/>
      <c r="D74" s="63"/>
      <c r="E74" s="63"/>
      <c r="F74" s="63"/>
      <c r="G74" s="63"/>
      <c r="H74" s="63"/>
      <c r="I74" s="163"/>
      <c r="J74" s="63"/>
      <c r="K74" s="63"/>
      <c r="L74" s="61"/>
    </row>
    <row r="75" spans="2:12" s="1" customFormat="1" ht="14.45" customHeight="1">
      <c r="B75" s="41"/>
      <c r="C75" s="65" t="s">
        <v>18</v>
      </c>
      <c r="D75" s="63"/>
      <c r="E75" s="63"/>
      <c r="F75" s="63"/>
      <c r="G75" s="63"/>
      <c r="H75" s="63"/>
      <c r="I75" s="163"/>
      <c r="J75" s="63"/>
      <c r="K75" s="63"/>
      <c r="L75" s="61"/>
    </row>
    <row r="76" spans="2:12" s="1" customFormat="1" ht="22.5" customHeight="1">
      <c r="B76" s="41"/>
      <c r="C76" s="63"/>
      <c r="D76" s="63"/>
      <c r="E76" s="401" t="str">
        <f>E7</f>
        <v>Parkoviště za kavárnou - II.etapa, Rotava</v>
      </c>
      <c r="F76" s="402"/>
      <c r="G76" s="402"/>
      <c r="H76" s="402"/>
      <c r="I76" s="163"/>
      <c r="J76" s="63"/>
      <c r="K76" s="63"/>
      <c r="L76" s="61"/>
    </row>
    <row r="77" spans="2:12" s="1" customFormat="1" ht="14.45" customHeight="1">
      <c r="B77" s="41"/>
      <c r="C77" s="65" t="s">
        <v>100</v>
      </c>
      <c r="D77" s="63"/>
      <c r="E77" s="63"/>
      <c r="F77" s="63"/>
      <c r="G77" s="63"/>
      <c r="H77" s="63"/>
      <c r="I77" s="163"/>
      <c r="J77" s="63"/>
      <c r="K77" s="63"/>
      <c r="L77" s="61"/>
    </row>
    <row r="78" spans="2:12" s="1" customFormat="1" ht="23.25" customHeight="1">
      <c r="B78" s="41"/>
      <c r="C78" s="63"/>
      <c r="D78" s="63"/>
      <c r="E78" s="377" t="str">
        <f>E9</f>
        <v>A2 - Parkoviště, chodník, vegetační úprava - Dešťová kanalizace</v>
      </c>
      <c r="F78" s="403"/>
      <c r="G78" s="403"/>
      <c r="H78" s="403"/>
      <c r="I78" s="163"/>
      <c r="J78" s="63"/>
      <c r="K78" s="63"/>
      <c r="L78" s="61"/>
    </row>
    <row r="79" spans="2:12" s="1" customFormat="1" ht="6.95" customHeight="1">
      <c r="B79" s="41"/>
      <c r="C79" s="63"/>
      <c r="D79" s="63"/>
      <c r="E79" s="63"/>
      <c r="F79" s="63"/>
      <c r="G79" s="63"/>
      <c r="H79" s="63"/>
      <c r="I79" s="163"/>
      <c r="J79" s="63"/>
      <c r="K79" s="63"/>
      <c r="L79" s="61"/>
    </row>
    <row r="80" spans="2:12" s="1" customFormat="1" ht="18" customHeight="1">
      <c r="B80" s="41"/>
      <c r="C80" s="65" t="s">
        <v>24</v>
      </c>
      <c r="D80" s="63"/>
      <c r="E80" s="63"/>
      <c r="F80" s="164" t="str">
        <f>F12</f>
        <v>Rotava</v>
      </c>
      <c r="G80" s="63"/>
      <c r="H80" s="63"/>
      <c r="I80" s="165" t="s">
        <v>26</v>
      </c>
      <c r="J80" s="73" t="str">
        <f>IF(J12="","",J12)</f>
        <v>20. 2. 2017</v>
      </c>
      <c r="K80" s="63"/>
      <c r="L80" s="61"/>
    </row>
    <row r="81" spans="2:12" s="1" customFormat="1" ht="6.95" customHeight="1">
      <c r="B81" s="41"/>
      <c r="C81" s="63"/>
      <c r="D81" s="63"/>
      <c r="E81" s="63"/>
      <c r="F81" s="63"/>
      <c r="G81" s="63"/>
      <c r="H81" s="63"/>
      <c r="I81" s="163"/>
      <c r="J81" s="63"/>
      <c r="K81" s="63"/>
      <c r="L81" s="61"/>
    </row>
    <row r="82" spans="2:12" s="1" customFormat="1" ht="13.5">
      <c r="B82" s="41"/>
      <c r="C82" s="65" t="s">
        <v>28</v>
      </c>
      <c r="D82" s="63"/>
      <c r="E82" s="63"/>
      <c r="F82" s="164" t="str">
        <f>E15</f>
        <v>Město Rotava</v>
      </c>
      <c r="G82" s="63"/>
      <c r="H82" s="63"/>
      <c r="I82" s="165" t="s">
        <v>35</v>
      </c>
      <c r="J82" s="164" t="str">
        <f>E21</f>
        <v>BPO spol. s r.o.,Lidická 1239,36317 OSTROV</v>
      </c>
      <c r="K82" s="63"/>
      <c r="L82" s="61"/>
    </row>
    <row r="83" spans="2:12" s="1" customFormat="1" ht="14.45" customHeight="1">
      <c r="B83" s="41"/>
      <c r="C83" s="65" t="s">
        <v>33</v>
      </c>
      <c r="D83" s="63"/>
      <c r="E83" s="63"/>
      <c r="F83" s="164" t="str">
        <f>IF(E18="","",E18)</f>
        <v/>
      </c>
      <c r="G83" s="63"/>
      <c r="H83" s="63"/>
      <c r="I83" s="163"/>
      <c r="J83" s="63"/>
      <c r="K83" s="63"/>
      <c r="L83" s="61"/>
    </row>
    <row r="84" spans="2:12" s="1" customFormat="1" ht="10.35" customHeight="1">
      <c r="B84" s="41"/>
      <c r="C84" s="63"/>
      <c r="D84" s="63"/>
      <c r="E84" s="63"/>
      <c r="F84" s="63"/>
      <c r="G84" s="63"/>
      <c r="H84" s="63"/>
      <c r="I84" s="163"/>
      <c r="J84" s="63"/>
      <c r="K84" s="63"/>
      <c r="L84" s="61"/>
    </row>
    <row r="85" spans="2:20" s="9" customFormat="1" ht="29.25" customHeight="1">
      <c r="B85" s="166"/>
      <c r="C85" s="167" t="s">
        <v>120</v>
      </c>
      <c r="D85" s="168" t="s">
        <v>59</v>
      </c>
      <c r="E85" s="168" t="s">
        <v>55</v>
      </c>
      <c r="F85" s="168" t="s">
        <v>121</v>
      </c>
      <c r="G85" s="168" t="s">
        <v>122</v>
      </c>
      <c r="H85" s="168" t="s">
        <v>123</v>
      </c>
      <c r="I85" s="169" t="s">
        <v>124</v>
      </c>
      <c r="J85" s="168" t="s">
        <v>104</v>
      </c>
      <c r="K85" s="170" t="s">
        <v>125</v>
      </c>
      <c r="L85" s="171"/>
      <c r="M85" s="81" t="s">
        <v>126</v>
      </c>
      <c r="N85" s="82" t="s">
        <v>44</v>
      </c>
      <c r="O85" s="82" t="s">
        <v>127</v>
      </c>
      <c r="P85" s="82" t="s">
        <v>128</v>
      </c>
      <c r="Q85" s="82" t="s">
        <v>129</v>
      </c>
      <c r="R85" s="82" t="s">
        <v>130</v>
      </c>
      <c r="S85" s="82" t="s">
        <v>131</v>
      </c>
      <c r="T85" s="83" t="s">
        <v>132</v>
      </c>
    </row>
    <row r="86" spans="2:63" s="1" customFormat="1" ht="29.25" customHeight="1">
      <c r="B86" s="41"/>
      <c r="C86" s="87" t="s">
        <v>105</v>
      </c>
      <c r="D86" s="63"/>
      <c r="E86" s="63"/>
      <c r="F86" s="63"/>
      <c r="G86" s="63"/>
      <c r="H86" s="63"/>
      <c r="I86" s="163"/>
      <c r="J86" s="172">
        <f>BK86</f>
        <v>0</v>
      </c>
      <c r="K86" s="63"/>
      <c r="L86" s="61"/>
      <c r="M86" s="84"/>
      <c r="N86" s="85"/>
      <c r="O86" s="85"/>
      <c r="P86" s="173">
        <f>P87+P350</f>
        <v>0</v>
      </c>
      <c r="Q86" s="85"/>
      <c r="R86" s="173">
        <f>R87+R350</f>
        <v>6.3292493599999995</v>
      </c>
      <c r="S86" s="85"/>
      <c r="T86" s="174">
        <f>T87+T350</f>
        <v>0</v>
      </c>
      <c r="AT86" s="24" t="s">
        <v>73</v>
      </c>
      <c r="AU86" s="24" t="s">
        <v>106</v>
      </c>
      <c r="BK86" s="175">
        <f>BK87+BK350</f>
        <v>0</v>
      </c>
    </row>
    <row r="87" spans="2:63" s="10" customFormat="1" ht="37.35" customHeight="1">
      <c r="B87" s="176"/>
      <c r="C87" s="177"/>
      <c r="D87" s="178" t="s">
        <v>73</v>
      </c>
      <c r="E87" s="179" t="s">
        <v>133</v>
      </c>
      <c r="F87" s="179" t="s">
        <v>134</v>
      </c>
      <c r="G87" s="177"/>
      <c r="H87" s="177"/>
      <c r="I87" s="180"/>
      <c r="J87" s="181">
        <f>BK87</f>
        <v>0</v>
      </c>
      <c r="K87" s="177"/>
      <c r="L87" s="182"/>
      <c r="M87" s="183"/>
      <c r="N87" s="184"/>
      <c r="O87" s="184"/>
      <c r="P87" s="185">
        <f>P88+P222+P244+P275+P283+P313+P347</f>
        <v>0</v>
      </c>
      <c r="Q87" s="184"/>
      <c r="R87" s="185">
        <f>R88+R222+R244+R275+R283+R313+R347</f>
        <v>6.29260736</v>
      </c>
      <c r="S87" s="184"/>
      <c r="T87" s="186">
        <f>T88+T222+T244+T275+T283+T313+T347</f>
        <v>0</v>
      </c>
      <c r="AR87" s="187" t="s">
        <v>82</v>
      </c>
      <c r="AT87" s="188" t="s">
        <v>73</v>
      </c>
      <c r="AU87" s="188" t="s">
        <v>74</v>
      </c>
      <c r="AY87" s="187" t="s">
        <v>135</v>
      </c>
      <c r="BK87" s="189">
        <f>BK88+BK222+BK244+BK275+BK283+BK313+BK347</f>
        <v>0</v>
      </c>
    </row>
    <row r="88" spans="2:63" s="10" customFormat="1" ht="19.9" customHeight="1">
      <c r="B88" s="176"/>
      <c r="C88" s="177"/>
      <c r="D88" s="190" t="s">
        <v>73</v>
      </c>
      <c r="E88" s="191" t="s">
        <v>82</v>
      </c>
      <c r="F88" s="191" t="s">
        <v>136</v>
      </c>
      <c r="G88" s="177"/>
      <c r="H88" s="177"/>
      <c r="I88" s="180"/>
      <c r="J88" s="192">
        <f>BK88</f>
        <v>0</v>
      </c>
      <c r="K88" s="177"/>
      <c r="L88" s="182"/>
      <c r="M88" s="183"/>
      <c r="N88" s="184"/>
      <c r="O88" s="184"/>
      <c r="P88" s="185">
        <f>SUM(P89:P221)</f>
        <v>0</v>
      </c>
      <c r="Q88" s="184"/>
      <c r="R88" s="185">
        <f>SUM(R89:R221)</f>
        <v>0.01771</v>
      </c>
      <c r="S88" s="184"/>
      <c r="T88" s="186">
        <f>SUM(T89:T221)</f>
        <v>0</v>
      </c>
      <c r="AR88" s="187" t="s">
        <v>82</v>
      </c>
      <c r="AT88" s="188" t="s">
        <v>73</v>
      </c>
      <c r="AU88" s="188" t="s">
        <v>82</v>
      </c>
      <c r="AY88" s="187" t="s">
        <v>135</v>
      </c>
      <c r="BK88" s="189">
        <f>SUM(BK89:BK221)</f>
        <v>0</v>
      </c>
    </row>
    <row r="89" spans="2:65" s="1" customFormat="1" ht="31.5" customHeight="1">
      <c r="B89" s="41"/>
      <c r="C89" s="193" t="s">
        <v>82</v>
      </c>
      <c r="D89" s="193" t="s">
        <v>137</v>
      </c>
      <c r="E89" s="194" t="s">
        <v>814</v>
      </c>
      <c r="F89" s="195" t="s">
        <v>815</v>
      </c>
      <c r="G89" s="196" t="s">
        <v>140</v>
      </c>
      <c r="H89" s="197">
        <v>77</v>
      </c>
      <c r="I89" s="198"/>
      <c r="J89" s="199">
        <f>ROUND(I89*H89,2)</f>
        <v>0</v>
      </c>
      <c r="K89" s="195" t="s">
        <v>141</v>
      </c>
      <c r="L89" s="61"/>
      <c r="M89" s="200" t="s">
        <v>30</v>
      </c>
      <c r="N89" s="201" t="s">
        <v>45</v>
      </c>
      <c r="O89" s="42"/>
      <c r="P89" s="202">
        <f>O89*H89</f>
        <v>0</v>
      </c>
      <c r="Q89" s="202">
        <v>0</v>
      </c>
      <c r="R89" s="202">
        <f>Q89*H89</f>
        <v>0</v>
      </c>
      <c r="S89" s="202">
        <v>0</v>
      </c>
      <c r="T89" s="203">
        <f>S89*H89</f>
        <v>0</v>
      </c>
      <c r="AR89" s="24" t="s">
        <v>142</v>
      </c>
      <c r="AT89" s="24" t="s">
        <v>137</v>
      </c>
      <c r="AU89" s="24" t="s">
        <v>84</v>
      </c>
      <c r="AY89" s="24" t="s">
        <v>135</v>
      </c>
      <c r="BE89" s="204">
        <f>IF(N89="základní",J89,0)</f>
        <v>0</v>
      </c>
      <c r="BF89" s="204">
        <f>IF(N89="snížená",J89,0)</f>
        <v>0</v>
      </c>
      <c r="BG89" s="204">
        <f>IF(N89="zákl. přenesená",J89,0)</f>
        <v>0</v>
      </c>
      <c r="BH89" s="204">
        <f>IF(N89="sníž. přenesená",J89,0)</f>
        <v>0</v>
      </c>
      <c r="BI89" s="204">
        <f>IF(N89="nulová",J89,0)</f>
        <v>0</v>
      </c>
      <c r="BJ89" s="24" t="s">
        <v>82</v>
      </c>
      <c r="BK89" s="204">
        <f>ROUND(I89*H89,2)</f>
        <v>0</v>
      </c>
      <c r="BL89" s="24" t="s">
        <v>142</v>
      </c>
      <c r="BM89" s="24" t="s">
        <v>816</v>
      </c>
    </row>
    <row r="90" spans="2:47" s="1" customFormat="1" ht="94.5">
      <c r="B90" s="41"/>
      <c r="C90" s="63"/>
      <c r="D90" s="205" t="s">
        <v>144</v>
      </c>
      <c r="E90" s="63"/>
      <c r="F90" s="206" t="s">
        <v>817</v>
      </c>
      <c r="G90" s="63"/>
      <c r="H90" s="63"/>
      <c r="I90" s="163"/>
      <c r="J90" s="63"/>
      <c r="K90" s="63"/>
      <c r="L90" s="61"/>
      <c r="M90" s="207"/>
      <c r="N90" s="42"/>
      <c r="O90" s="42"/>
      <c r="P90" s="42"/>
      <c r="Q90" s="42"/>
      <c r="R90" s="42"/>
      <c r="S90" s="42"/>
      <c r="T90" s="78"/>
      <c r="AT90" s="24" t="s">
        <v>144</v>
      </c>
      <c r="AU90" s="24" t="s">
        <v>84</v>
      </c>
    </row>
    <row r="91" spans="2:51" s="11" customFormat="1" ht="13.5">
      <c r="B91" s="208"/>
      <c r="C91" s="209"/>
      <c r="D91" s="205" t="s">
        <v>146</v>
      </c>
      <c r="E91" s="210" t="s">
        <v>30</v>
      </c>
      <c r="F91" s="211" t="s">
        <v>818</v>
      </c>
      <c r="G91" s="209"/>
      <c r="H91" s="212" t="s">
        <v>30</v>
      </c>
      <c r="I91" s="213"/>
      <c r="J91" s="209"/>
      <c r="K91" s="209"/>
      <c r="L91" s="214"/>
      <c r="M91" s="215"/>
      <c r="N91" s="216"/>
      <c r="O91" s="216"/>
      <c r="P91" s="216"/>
      <c r="Q91" s="216"/>
      <c r="R91" s="216"/>
      <c r="S91" s="216"/>
      <c r="T91" s="217"/>
      <c r="AT91" s="218" t="s">
        <v>146</v>
      </c>
      <c r="AU91" s="218" t="s">
        <v>84</v>
      </c>
      <c r="AV91" s="11" t="s">
        <v>82</v>
      </c>
      <c r="AW91" s="11" t="s">
        <v>37</v>
      </c>
      <c r="AX91" s="11" t="s">
        <v>74</v>
      </c>
      <c r="AY91" s="218" t="s">
        <v>135</v>
      </c>
    </row>
    <row r="92" spans="2:51" s="12" customFormat="1" ht="13.5">
      <c r="B92" s="219"/>
      <c r="C92" s="220"/>
      <c r="D92" s="205" t="s">
        <v>146</v>
      </c>
      <c r="E92" s="231" t="s">
        <v>30</v>
      </c>
      <c r="F92" s="232" t="s">
        <v>819</v>
      </c>
      <c r="G92" s="220"/>
      <c r="H92" s="233">
        <v>35.836</v>
      </c>
      <c r="I92" s="225"/>
      <c r="J92" s="220"/>
      <c r="K92" s="220"/>
      <c r="L92" s="226"/>
      <c r="M92" s="227"/>
      <c r="N92" s="228"/>
      <c r="O92" s="228"/>
      <c r="P92" s="228"/>
      <c r="Q92" s="228"/>
      <c r="R92" s="228"/>
      <c r="S92" s="228"/>
      <c r="T92" s="229"/>
      <c r="AT92" s="230" t="s">
        <v>146</v>
      </c>
      <c r="AU92" s="230" t="s">
        <v>84</v>
      </c>
      <c r="AV92" s="12" t="s">
        <v>84</v>
      </c>
      <c r="AW92" s="12" t="s">
        <v>37</v>
      </c>
      <c r="AX92" s="12" t="s">
        <v>74</v>
      </c>
      <c r="AY92" s="230" t="s">
        <v>135</v>
      </c>
    </row>
    <row r="93" spans="2:51" s="12" customFormat="1" ht="13.5">
      <c r="B93" s="219"/>
      <c r="C93" s="220"/>
      <c r="D93" s="205" t="s">
        <v>146</v>
      </c>
      <c r="E93" s="231" t="s">
        <v>30</v>
      </c>
      <c r="F93" s="232" t="s">
        <v>820</v>
      </c>
      <c r="G93" s="220"/>
      <c r="H93" s="233">
        <v>22.785</v>
      </c>
      <c r="I93" s="225"/>
      <c r="J93" s="220"/>
      <c r="K93" s="220"/>
      <c r="L93" s="226"/>
      <c r="M93" s="227"/>
      <c r="N93" s="228"/>
      <c r="O93" s="228"/>
      <c r="P93" s="228"/>
      <c r="Q93" s="228"/>
      <c r="R93" s="228"/>
      <c r="S93" s="228"/>
      <c r="T93" s="229"/>
      <c r="AT93" s="230" t="s">
        <v>146</v>
      </c>
      <c r="AU93" s="230" t="s">
        <v>84</v>
      </c>
      <c r="AV93" s="12" t="s">
        <v>84</v>
      </c>
      <c r="AW93" s="12" t="s">
        <v>37</v>
      </c>
      <c r="AX93" s="12" t="s">
        <v>74</v>
      </c>
      <c r="AY93" s="230" t="s">
        <v>135</v>
      </c>
    </row>
    <row r="94" spans="2:51" s="12" customFormat="1" ht="13.5">
      <c r="B94" s="219"/>
      <c r="C94" s="220"/>
      <c r="D94" s="205" t="s">
        <v>146</v>
      </c>
      <c r="E94" s="231" t="s">
        <v>30</v>
      </c>
      <c r="F94" s="232" t="s">
        <v>821</v>
      </c>
      <c r="G94" s="220"/>
      <c r="H94" s="233">
        <v>17.67</v>
      </c>
      <c r="I94" s="225"/>
      <c r="J94" s="220"/>
      <c r="K94" s="220"/>
      <c r="L94" s="226"/>
      <c r="M94" s="227"/>
      <c r="N94" s="228"/>
      <c r="O94" s="228"/>
      <c r="P94" s="228"/>
      <c r="Q94" s="228"/>
      <c r="R94" s="228"/>
      <c r="S94" s="228"/>
      <c r="T94" s="229"/>
      <c r="AT94" s="230" t="s">
        <v>146</v>
      </c>
      <c r="AU94" s="230" t="s">
        <v>84</v>
      </c>
      <c r="AV94" s="12" t="s">
        <v>84</v>
      </c>
      <c r="AW94" s="12" t="s">
        <v>37</v>
      </c>
      <c r="AX94" s="12" t="s">
        <v>74</v>
      </c>
      <c r="AY94" s="230" t="s">
        <v>135</v>
      </c>
    </row>
    <row r="95" spans="2:51" s="12" customFormat="1" ht="13.5">
      <c r="B95" s="219"/>
      <c r="C95" s="220"/>
      <c r="D95" s="205" t="s">
        <v>146</v>
      </c>
      <c r="E95" s="231" t="s">
        <v>30</v>
      </c>
      <c r="F95" s="232" t="s">
        <v>822</v>
      </c>
      <c r="G95" s="220"/>
      <c r="H95" s="233">
        <v>0.709</v>
      </c>
      <c r="I95" s="225"/>
      <c r="J95" s="220"/>
      <c r="K95" s="220"/>
      <c r="L95" s="226"/>
      <c r="M95" s="227"/>
      <c r="N95" s="228"/>
      <c r="O95" s="228"/>
      <c r="P95" s="228"/>
      <c r="Q95" s="228"/>
      <c r="R95" s="228"/>
      <c r="S95" s="228"/>
      <c r="T95" s="229"/>
      <c r="AT95" s="230" t="s">
        <v>146</v>
      </c>
      <c r="AU95" s="230" t="s">
        <v>84</v>
      </c>
      <c r="AV95" s="12" t="s">
        <v>84</v>
      </c>
      <c r="AW95" s="12" t="s">
        <v>37</v>
      </c>
      <c r="AX95" s="12" t="s">
        <v>74</v>
      </c>
      <c r="AY95" s="230" t="s">
        <v>135</v>
      </c>
    </row>
    <row r="96" spans="2:51" s="13" customFormat="1" ht="13.5">
      <c r="B96" s="234"/>
      <c r="C96" s="235"/>
      <c r="D96" s="221" t="s">
        <v>146</v>
      </c>
      <c r="E96" s="236" t="s">
        <v>30</v>
      </c>
      <c r="F96" s="237" t="s">
        <v>194</v>
      </c>
      <c r="G96" s="235"/>
      <c r="H96" s="238">
        <v>77</v>
      </c>
      <c r="I96" s="239"/>
      <c r="J96" s="235"/>
      <c r="K96" s="235"/>
      <c r="L96" s="240"/>
      <c r="M96" s="241"/>
      <c r="N96" s="242"/>
      <c r="O96" s="242"/>
      <c r="P96" s="242"/>
      <c r="Q96" s="242"/>
      <c r="R96" s="242"/>
      <c r="S96" s="242"/>
      <c r="T96" s="243"/>
      <c r="AT96" s="244" t="s">
        <v>146</v>
      </c>
      <c r="AU96" s="244" t="s">
        <v>84</v>
      </c>
      <c r="AV96" s="13" t="s">
        <v>142</v>
      </c>
      <c r="AW96" s="13" t="s">
        <v>37</v>
      </c>
      <c r="AX96" s="13" t="s">
        <v>82</v>
      </c>
      <c r="AY96" s="244" t="s">
        <v>135</v>
      </c>
    </row>
    <row r="97" spans="2:65" s="1" customFormat="1" ht="31.5" customHeight="1">
      <c r="B97" s="41"/>
      <c r="C97" s="193" t="s">
        <v>84</v>
      </c>
      <c r="D97" s="193" t="s">
        <v>137</v>
      </c>
      <c r="E97" s="194" t="s">
        <v>823</v>
      </c>
      <c r="F97" s="195" t="s">
        <v>824</v>
      </c>
      <c r="G97" s="196" t="s">
        <v>140</v>
      </c>
      <c r="H97" s="197">
        <v>23.1</v>
      </c>
      <c r="I97" s="198"/>
      <c r="J97" s="199">
        <f>ROUND(I97*H97,2)</f>
        <v>0</v>
      </c>
      <c r="K97" s="195" t="s">
        <v>141</v>
      </c>
      <c r="L97" s="61"/>
      <c r="M97" s="200" t="s">
        <v>30</v>
      </c>
      <c r="N97" s="201" t="s">
        <v>45</v>
      </c>
      <c r="O97" s="42"/>
      <c r="P97" s="202">
        <f>O97*H97</f>
        <v>0</v>
      </c>
      <c r="Q97" s="202">
        <v>0</v>
      </c>
      <c r="R97" s="202">
        <f>Q97*H97</f>
        <v>0</v>
      </c>
      <c r="S97" s="202">
        <v>0</v>
      </c>
      <c r="T97" s="203">
        <f>S97*H97</f>
        <v>0</v>
      </c>
      <c r="AR97" s="24" t="s">
        <v>142</v>
      </c>
      <c r="AT97" s="24" t="s">
        <v>137</v>
      </c>
      <c r="AU97" s="24" t="s">
        <v>84</v>
      </c>
      <c r="AY97" s="24" t="s">
        <v>135</v>
      </c>
      <c r="BE97" s="204">
        <f>IF(N97="základní",J97,0)</f>
        <v>0</v>
      </c>
      <c r="BF97" s="204">
        <f>IF(N97="snížená",J97,0)</f>
        <v>0</v>
      </c>
      <c r="BG97" s="204">
        <f>IF(N97="zákl. přenesená",J97,0)</f>
        <v>0</v>
      </c>
      <c r="BH97" s="204">
        <f>IF(N97="sníž. přenesená",J97,0)</f>
        <v>0</v>
      </c>
      <c r="BI97" s="204">
        <f>IF(N97="nulová",J97,0)</f>
        <v>0</v>
      </c>
      <c r="BJ97" s="24" t="s">
        <v>82</v>
      </c>
      <c r="BK97" s="204">
        <f>ROUND(I97*H97,2)</f>
        <v>0</v>
      </c>
      <c r="BL97" s="24" t="s">
        <v>142</v>
      </c>
      <c r="BM97" s="24" t="s">
        <v>825</v>
      </c>
    </row>
    <row r="98" spans="2:47" s="1" customFormat="1" ht="94.5">
      <c r="B98" s="41"/>
      <c r="C98" s="63"/>
      <c r="D98" s="205" t="s">
        <v>144</v>
      </c>
      <c r="E98" s="63"/>
      <c r="F98" s="206" t="s">
        <v>817</v>
      </c>
      <c r="G98" s="63"/>
      <c r="H98" s="63"/>
      <c r="I98" s="163"/>
      <c r="J98" s="63"/>
      <c r="K98" s="63"/>
      <c r="L98" s="61"/>
      <c r="M98" s="207"/>
      <c r="N98" s="42"/>
      <c r="O98" s="42"/>
      <c r="P98" s="42"/>
      <c r="Q98" s="42"/>
      <c r="R98" s="42"/>
      <c r="S98" s="42"/>
      <c r="T98" s="78"/>
      <c r="AT98" s="24" t="s">
        <v>144</v>
      </c>
      <c r="AU98" s="24" t="s">
        <v>84</v>
      </c>
    </row>
    <row r="99" spans="2:51" s="11" customFormat="1" ht="13.5">
      <c r="B99" s="208"/>
      <c r="C99" s="209"/>
      <c r="D99" s="205" t="s">
        <v>146</v>
      </c>
      <c r="E99" s="210" t="s">
        <v>30</v>
      </c>
      <c r="F99" s="211" t="s">
        <v>171</v>
      </c>
      <c r="G99" s="209"/>
      <c r="H99" s="212" t="s">
        <v>30</v>
      </c>
      <c r="I99" s="213"/>
      <c r="J99" s="209"/>
      <c r="K99" s="209"/>
      <c r="L99" s="214"/>
      <c r="M99" s="215"/>
      <c r="N99" s="216"/>
      <c r="O99" s="216"/>
      <c r="P99" s="216"/>
      <c r="Q99" s="216"/>
      <c r="R99" s="216"/>
      <c r="S99" s="216"/>
      <c r="T99" s="217"/>
      <c r="AT99" s="218" t="s">
        <v>146</v>
      </c>
      <c r="AU99" s="218" t="s">
        <v>84</v>
      </c>
      <c r="AV99" s="11" t="s">
        <v>82</v>
      </c>
      <c r="AW99" s="11" t="s">
        <v>37</v>
      </c>
      <c r="AX99" s="11" t="s">
        <v>74</v>
      </c>
      <c r="AY99" s="218" t="s">
        <v>135</v>
      </c>
    </row>
    <row r="100" spans="2:51" s="11" customFormat="1" ht="13.5">
      <c r="B100" s="208"/>
      <c r="C100" s="209"/>
      <c r="D100" s="205" t="s">
        <v>146</v>
      </c>
      <c r="E100" s="210" t="s">
        <v>30</v>
      </c>
      <c r="F100" s="211" t="s">
        <v>826</v>
      </c>
      <c r="G100" s="209"/>
      <c r="H100" s="212" t="s">
        <v>30</v>
      </c>
      <c r="I100" s="213"/>
      <c r="J100" s="209"/>
      <c r="K100" s="209"/>
      <c r="L100" s="214"/>
      <c r="M100" s="215"/>
      <c r="N100" s="216"/>
      <c r="O100" s="216"/>
      <c r="P100" s="216"/>
      <c r="Q100" s="216"/>
      <c r="R100" s="216"/>
      <c r="S100" s="216"/>
      <c r="T100" s="217"/>
      <c r="AT100" s="218" t="s">
        <v>146</v>
      </c>
      <c r="AU100" s="218" t="s">
        <v>84</v>
      </c>
      <c r="AV100" s="11" t="s">
        <v>82</v>
      </c>
      <c r="AW100" s="11" t="s">
        <v>37</v>
      </c>
      <c r="AX100" s="11" t="s">
        <v>74</v>
      </c>
      <c r="AY100" s="218" t="s">
        <v>135</v>
      </c>
    </row>
    <row r="101" spans="2:51" s="12" customFormat="1" ht="13.5">
      <c r="B101" s="219"/>
      <c r="C101" s="220"/>
      <c r="D101" s="221" t="s">
        <v>146</v>
      </c>
      <c r="E101" s="222" t="s">
        <v>30</v>
      </c>
      <c r="F101" s="223" t="s">
        <v>827</v>
      </c>
      <c r="G101" s="220"/>
      <c r="H101" s="224">
        <v>23.1</v>
      </c>
      <c r="I101" s="225"/>
      <c r="J101" s="220"/>
      <c r="K101" s="220"/>
      <c r="L101" s="226"/>
      <c r="M101" s="227"/>
      <c r="N101" s="228"/>
      <c r="O101" s="228"/>
      <c r="P101" s="228"/>
      <c r="Q101" s="228"/>
      <c r="R101" s="228"/>
      <c r="S101" s="228"/>
      <c r="T101" s="229"/>
      <c r="AT101" s="230" t="s">
        <v>146</v>
      </c>
      <c r="AU101" s="230" t="s">
        <v>84</v>
      </c>
      <c r="AV101" s="12" t="s">
        <v>84</v>
      </c>
      <c r="AW101" s="12" t="s">
        <v>37</v>
      </c>
      <c r="AX101" s="12" t="s">
        <v>82</v>
      </c>
      <c r="AY101" s="230" t="s">
        <v>135</v>
      </c>
    </row>
    <row r="102" spans="2:65" s="1" customFormat="1" ht="31.5" customHeight="1">
      <c r="B102" s="41"/>
      <c r="C102" s="193" t="s">
        <v>155</v>
      </c>
      <c r="D102" s="193" t="s">
        <v>137</v>
      </c>
      <c r="E102" s="194" t="s">
        <v>828</v>
      </c>
      <c r="F102" s="195" t="s">
        <v>829</v>
      </c>
      <c r="G102" s="196" t="s">
        <v>140</v>
      </c>
      <c r="H102" s="197">
        <v>49</v>
      </c>
      <c r="I102" s="198"/>
      <c r="J102" s="199">
        <f>ROUND(I102*H102,2)</f>
        <v>0</v>
      </c>
      <c r="K102" s="195" t="s">
        <v>141</v>
      </c>
      <c r="L102" s="61"/>
      <c r="M102" s="200" t="s">
        <v>30</v>
      </c>
      <c r="N102" s="201" t="s">
        <v>45</v>
      </c>
      <c r="O102" s="42"/>
      <c r="P102" s="202">
        <f>O102*H102</f>
        <v>0</v>
      </c>
      <c r="Q102" s="202">
        <v>0</v>
      </c>
      <c r="R102" s="202">
        <f>Q102*H102</f>
        <v>0</v>
      </c>
      <c r="S102" s="202">
        <v>0</v>
      </c>
      <c r="T102" s="203">
        <f>S102*H102</f>
        <v>0</v>
      </c>
      <c r="AR102" s="24" t="s">
        <v>142</v>
      </c>
      <c r="AT102" s="24" t="s">
        <v>137</v>
      </c>
      <c r="AU102" s="24" t="s">
        <v>84</v>
      </c>
      <c r="AY102" s="24" t="s">
        <v>135</v>
      </c>
      <c r="BE102" s="204">
        <f>IF(N102="základní",J102,0)</f>
        <v>0</v>
      </c>
      <c r="BF102" s="204">
        <f>IF(N102="snížená",J102,0)</f>
        <v>0</v>
      </c>
      <c r="BG102" s="204">
        <f>IF(N102="zákl. přenesená",J102,0)</f>
        <v>0</v>
      </c>
      <c r="BH102" s="204">
        <f>IF(N102="sníž. přenesená",J102,0)</f>
        <v>0</v>
      </c>
      <c r="BI102" s="204">
        <f>IF(N102="nulová",J102,0)</f>
        <v>0</v>
      </c>
      <c r="BJ102" s="24" t="s">
        <v>82</v>
      </c>
      <c r="BK102" s="204">
        <f>ROUND(I102*H102,2)</f>
        <v>0</v>
      </c>
      <c r="BL102" s="24" t="s">
        <v>142</v>
      </c>
      <c r="BM102" s="24" t="s">
        <v>830</v>
      </c>
    </row>
    <row r="103" spans="2:47" s="1" customFormat="1" ht="202.5">
      <c r="B103" s="41"/>
      <c r="C103" s="63"/>
      <c r="D103" s="205" t="s">
        <v>144</v>
      </c>
      <c r="E103" s="63"/>
      <c r="F103" s="206" t="s">
        <v>177</v>
      </c>
      <c r="G103" s="63"/>
      <c r="H103" s="63"/>
      <c r="I103" s="163"/>
      <c r="J103" s="63"/>
      <c r="K103" s="63"/>
      <c r="L103" s="61"/>
      <c r="M103" s="207"/>
      <c r="N103" s="42"/>
      <c r="O103" s="42"/>
      <c r="P103" s="42"/>
      <c r="Q103" s="42"/>
      <c r="R103" s="42"/>
      <c r="S103" s="42"/>
      <c r="T103" s="78"/>
      <c r="AT103" s="24" t="s">
        <v>144</v>
      </c>
      <c r="AU103" s="24" t="s">
        <v>84</v>
      </c>
    </row>
    <row r="104" spans="2:51" s="11" customFormat="1" ht="13.5">
      <c r="B104" s="208"/>
      <c r="C104" s="209"/>
      <c r="D104" s="205" t="s">
        <v>146</v>
      </c>
      <c r="E104" s="210" t="s">
        <v>30</v>
      </c>
      <c r="F104" s="211" t="s">
        <v>831</v>
      </c>
      <c r="G104" s="209"/>
      <c r="H104" s="212" t="s">
        <v>30</v>
      </c>
      <c r="I104" s="213"/>
      <c r="J104" s="209"/>
      <c r="K104" s="209"/>
      <c r="L104" s="214"/>
      <c r="M104" s="215"/>
      <c r="N104" s="216"/>
      <c r="O104" s="216"/>
      <c r="P104" s="216"/>
      <c r="Q104" s="216"/>
      <c r="R104" s="216"/>
      <c r="S104" s="216"/>
      <c r="T104" s="217"/>
      <c r="AT104" s="218" t="s">
        <v>146</v>
      </c>
      <c r="AU104" s="218" t="s">
        <v>84</v>
      </c>
      <c r="AV104" s="11" t="s">
        <v>82</v>
      </c>
      <c r="AW104" s="11" t="s">
        <v>37</v>
      </c>
      <c r="AX104" s="11" t="s">
        <v>74</v>
      </c>
      <c r="AY104" s="218" t="s">
        <v>135</v>
      </c>
    </row>
    <row r="105" spans="2:51" s="12" customFormat="1" ht="13.5">
      <c r="B105" s="219"/>
      <c r="C105" s="220"/>
      <c r="D105" s="205" t="s">
        <v>146</v>
      </c>
      <c r="E105" s="231" t="s">
        <v>30</v>
      </c>
      <c r="F105" s="232" t="s">
        <v>832</v>
      </c>
      <c r="G105" s="220"/>
      <c r="H105" s="233">
        <v>3.754</v>
      </c>
      <c r="I105" s="225"/>
      <c r="J105" s="220"/>
      <c r="K105" s="220"/>
      <c r="L105" s="226"/>
      <c r="M105" s="227"/>
      <c r="N105" s="228"/>
      <c r="O105" s="228"/>
      <c r="P105" s="228"/>
      <c r="Q105" s="228"/>
      <c r="R105" s="228"/>
      <c r="S105" s="228"/>
      <c r="T105" s="229"/>
      <c r="AT105" s="230" t="s">
        <v>146</v>
      </c>
      <c r="AU105" s="230" t="s">
        <v>84</v>
      </c>
      <c r="AV105" s="12" t="s">
        <v>84</v>
      </c>
      <c r="AW105" s="12" t="s">
        <v>37</v>
      </c>
      <c r="AX105" s="12" t="s">
        <v>74</v>
      </c>
      <c r="AY105" s="230" t="s">
        <v>135</v>
      </c>
    </row>
    <row r="106" spans="2:51" s="12" customFormat="1" ht="13.5">
      <c r="B106" s="219"/>
      <c r="C106" s="220"/>
      <c r="D106" s="205" t="s">
        <v>146</v>
      </c>
      <c r="E106" s="231" t="s">
        <v>30</v>
      </c>
      <c r="F106" s="232" t="s">
        <v>833</v>
      </c>
      <c r="G106" s="220"/>
      <c r="H106" s="233">
        <v>3.49</v>
      </c>
      <c r="I106" s="225"/>
      <c r="J106" s="220"/>
      <c r="K106" s="220"/>
      <c r="L106" s="226"/>
      <c r="M106" s="227"/>
      <c r="N106" s="228"/>
      <c r="O106" s="228"/>
      <c r="P106" s="228"/>
      <c r="Q106" s="228"/>
      <c r="R106" s="228"/>
      <c r="S106" s="228"/>
      <c r="T106" s="229"/>
      <c r="AT106" s="230" t="s">
        <v>146</v>
      </c>
      <c r="AU106" s="230" t="s">
        <v>84</v>
      </c>
      <c r="AV106" s="12" t="s">
        <v>84</v>
      </c>
      <c r="AW106" s="12" t="s">
        <v>37</v>
      </c>
      <c r="AX106" s="12" t="s">
        <v>74</v>
      </c>
      <c r="AY106" s="230" t="s">
        <v>135</v>
      </c>
    </row>
    <row r="107" spans="2:51" s="11" customFormat="1" ht="13.5">
      <c r="B107" s="208"/>
      <c r="C107" s="209"/>
      <c r="D107" s="205" t="s">
        <v>146</v>
      </c>
      <c r="E107" s="210" t="s">
        <v>30</v>
      </c>
      <c r="F107" s="211" t="s">
        <v>834</v>
      </c>
      <c r="G107" s="209"/>
      <c r="H107" s="212" t="s">
        <v>30</v>
      </c>
      <c r="I107" s="213"/>
      <c r="J107" s="209"/>
      <c r="K107" s="209"/>
      <c r="L107" s="214"/>
      <c r="M107" s="215"/>
      <c r="N107" s="216"/>
      <c r="O107" s="216"/>
      <c r="P107" s="216"/>
      <c r="Q107" s="216"/>
      <c r="R107" s="216"/>
      <c r="S107" s="216"/>
      <c r="T107" s="217"/>
      <c r="AT107" s="218" t="s">
        <v>146</v>
      </c>
      <c r="AU107" s="218" t="s">
        <v>84</v>
      </c>
      <c r="AV107" s="11" t="s">
        <v>82</v>
      </c>
      <c r="AW107" s="11" t="s">
        <v>37</v>
      </c>
      <c r="AX107" s="11" t="s">
        <v>74</v>
      </c>
      <c r="AY107" s="218" t="s">
        <v>135</v>
      </c>
    </row>
    <row r="108" spans="2:51" s="12" customFormat="1" ht="13.5">
      <c r="B108" s="219"/>
      <c r="C108" s="220"/>
      <c r="D108" s="205" t="s">
        <v>146</v>
      </c>
      <c r="E108" s="231" t="s">
        <v>30</v>
      </c>
      <c r="F108" s="232" t="s">
        <v>835</v>
      </c>
      <c r="G108" s="220"/>
      <c r="H108" s="233">
        <v>3.35</v>
      </c>
      <c r="I108" s="225"/>
      <c r="J108" s="220"/>
      <c r="K108" s="220"/>
      <c r="L108" s="226"/>
      <c r="M108" s="227"/>
      <c r="N108" s="228"/>
      <c r="O108" s="228"/>
      <c r="P108" s="228"/>
      <c r="Q108" s="228"/>
      <c r="R108" s="228"/>
      <c r="S108" s="228"/>
      <c r="T108" s="229"/>
      <c r="AT108" s="230" t="s">
        <v>146</v>
      </c>
      <c r="AU108" s="230" t="s">
        <v>84</v>
      </c>
      <c r="AV108" s="12" t="s">
        <v>84</v>
      </c>
      <c r="AW108" s="12" t="s">
        <v>37</v>
      </c>
      <c r="AX108" s="12" t="s">
        <v>74</v>
      </c>
      <c r="AY108" s="230" t="s">
        <v>135</v>
      </c>
    </row>
    <row r="109" spans="2:51" s="12" customFormat="1" ht="13.5">
      <c r="B109" s="219"/>
      <c r="C109" s="220"/>
      <c r="D109" s="205" t="s">
        <v>146</v>
      </c>
      <c r="E109" s="231" t="s">
        <v>30</v>
      </c>
      <c r="F109" s="232" t="s">
        <v>836</v>
      </c>
      <c r="G109" s="220"/>
      <c r="H109" s="233">
        <v>0.406</v>
      </c>
      <c r="I109" s="225"/>
      <c r="J109" s="220"/>
      <c r="K109" s="220"/>
      <c r="L109" s="226"/>
      <c r="M109" s="227"/>
      <c r="N109" s="228"/>
      <c r="O109" s="228"/>
      <c r="P109" s="228"/>
      <c r="Q109" s="228"/>
      <c r="R109" s="228"/>
      <c r="S109" s="228"/>
      <c r="T109" s="229"/>
      <c r="AT109" s="230" t="s">
        <v>146</v>
      </c>
      <c r="AU109" s="230" t="s">
        <v>84</v>
      </c>
      <c r="AV109" s="12" t="s">
        <v>84</v>
      </c>
      <c r="AW109" s="12" t="s">
        <v>37</v>
      </c>
      <c r="AX109" s="12" t="s">
        <v>74</v>
      </c>
      <c r="AY109" s="230" t="s">
        <v>135</v>
      </c>
    </row>
    <row r="110" spans="2:51" s="14" customFormat="1" ht="13.5">
      <c r="B110" s="245"/>
      <c r="C110" s="246"/>
      <c r="D110" s="205" t="s">
        <v>146</v>
      </c>
      <c r="E110" s="247" t="s">
        <v>30</v>
      </c>
      <c r="F110" s="248" t="s">
        <v>218</v>
      </c>
      <c r="G110" s="246"/>
      <c r="H110" s="249">
        <v>11</v>
      </c>
      <c r="I110" s="250"/>
      <c r="J110" s="246"/>
      <c r="K110" s="246"/>
      <c r="L110" s="251"/>
      <c r="M110" s="252"/>
      <c r="N110" s="253"/>
      <c r="O110" s="253"/>
      <c r="P110" s="253"/>
      <c r="Q110" s="253"/>
      <c r="R110" s="253"/>
      <c r="S110" s="253"/>
      <c r="T110" s="254"/>
      <c r="AT110" s="255" t="s">
        <v>146</v>
      </c>
      <c r="AU110" s="255" t="s">
        <v>84</v>
      </c>
      <c r="AV110" s="14" t="s">
        <v>155</v>
      </c>
      <c r="AW110" s="14" t="s">
        <v>37</v>
      </c>
      <c r="AX110" s="14" t="s">
        <v>74</v>
      </c>
      <c r="AY110" s="255" t="s">
        <v>135</v>
      </c>
    </row>
    <row r="111" spans="2:51" s="11" customFormat="1" ht="13.5">
      <c r="B111" s="208"/>
      <c r="C111" s="209"/>
      <c r="D111" s="205" t="s">
        <v>146</v>
      </c>
      <c r="E111" s="210" t="s">
        <v>30</v>
      </c>
      <c r="F111" s="211" t="s">
        <v>837</v>
      </c>
      <c r="G111" s="209"/>
      <c r="H111" s="212" t="s">
        <v>30</v>
      </c>
      <c r="I111" s="213"/>
      <c r="J111" s="209"/>
      <c r="K111" s="209"/>
      <c r="L111" s="214"/>
      <c r="M111" s="215"/>
      <c r="N111" s="216"/>
      <c r="O111" s="216"/>
      <c r="P111" s="216"/>
      <c r="Q111" s="216"/>
      <c r="R111" s="216"/>
      <c r="S111" s="216"/>
      <c r="T111" s="217"/>
      <c r="AT111" s="218" t="s">
        <v>146</v>
      </c>
      <c r="AU111" s="218" t="s">
        <v>84</v>
      </c>
      <c r="AV111" s="11" t="s">
        <v>82</v>
      </c>
      <c r="AW111" s="11" t="s">
        <v>37</v>
      </c>
      <c r="AX111" s="11" t="s">
        <v>74</v>
      </c>
      <c r="AY111" s="218" t="s">
        <v>135</v>
      </c>
    </row>
    <row r="112" spans="2:51" s="12" customFormat="1" ht="13.5">
      <c r="B112" s="219"/>
      <c r="C112" s="220"/>
      <c r="D112" s="205" t="s">
        <v>146</v>
      </c>
      <c r="E112" s="231" t="s">
        <v>30</v>
      </c>
      <c r="F112" s="232" t="s">
        <v>838</v>
      </c>
      <c r="G112" s="220"/>
      <c r="H112" s="233">
        <v>14.976</v>
      </c>
      <c r="I112" s="225"/>
      <c r="J112" s="220"/>
      <c r="K112" s="220"/>
      <c r="L112" s="226"/>
      <c r="M112" s="227"/>
      <c r="N112" s="228"/>
      <c r="O112" s="228"/>
      <c r="P112" s="228"/>
      <c r="Q112" s="228"/>
      <c r="R112" s="228"/>
      <c r="S112" s="228"/>
      <c r="T112" s="229"/>
      <c r="AT112" s="230" t="s">
        <v>146</v>
      </c>
      <c r="AU112" s="230" t="s">
        <v>84</v>
      </c>
      <c r="AV112" s="12" t="s">
        <v>84</v>
      </c>
      <c r="AW112" s="12" t="s">
        <v>37</v>
      </c>
      <c r="AX112" s="12" t="s">
        <v>74</v>
      </c>
      <c r="AY112" s="230" t="s">
        <v>135</v>
      </c>
    </row>
    <row r="113" spans="2:51" s="12" customFormat="1" ht="13.5">
      <c r="B113" s="219"/>
      <c r="C113" s="220"/>
      <c r="D113" s="205" t="s">
        <v>146</v>
      </c>
      <c r="E113" s="231" t="s">
        <v>30</v>
      </c>
      <c r="F113" s="232" t="s">
        <v>839</v>
      </c>
      <c r="G113" s="220"/>
      <c r="H113" s="233">
        <v>12.506</v>
      </c>
      <c r="I113" s="225"/>
      <c r="J113" s="220"/>
      <c r="K113" s="220"/>
      <c r="L113" s="226"/>
      <c r="M113" s="227"/>
      <c r="N113" s="228"/>
      <c r="O113" s="228"/>
      <c r="P113" s="228"/>
      <c r="Q113" s="228"/>
      <c r="R113" s="228"/>
      <c r="S113" s="228"/>
      <c r="T113" s="229"/>
      <c r="AT113" s="230" t="s">
        <v>146</v>
      </c>
      <c r="AU113" s="230" t="s">
        <v>84</v>
      </c>
      <c r="AV113" s="12" t="s">
        <v>84</v>
      </c>
      <c r="AW113" s="12" t="s">
        <v>37</v>
      </c>
      <c r="AX113" s="12" t="s">
        <v>74</v>
      </c>
      <c r="AY113" s="230" t="s">
        <v>135</v>
      </c>
    </row>
    <row r="114" spans="2:51" s="12" customFormat="1" ht="13.5">
      <c r="B114" s="219"/>
      <c r="C114" s="220"/>
      <c r="D114" s="205" t="s">
        <v>146</v>
      </c>
      <c r="E114" s="231" t="s">
        <v>30</v>
      </c>
      <c r="F114" s="232" t="s">
        <v>840</v>
      </c>
      <c r="G114" s="220"/>
      <c r="H114" s="233">
        <v>9.126</v>
      </c>
      <c r="I114" s="225"/>
      <c r="J114" s="220"/>
      <c r="K114" s="220"/>
      <c r="L114" s="226"/>
      <c r="M114" s="227"/>
      <c r="N114" s="228"/>
      <c r="O114" s="228"/>
      <c r="P114" s="228"/>
      <c r="Q114" s="228"/>
      <c r="R114" s="228"/>
      <c r="S114" s="228"/>
      <c r="T114" s="229"/>
      <c r="AT114" s="230" t="s">
        <v>146</v>
      </c>
      <c r="AU114" s="230" t="s">
        <v>84</v>
      </c>
      <c r="AV114" s="12" t="s">
        <v>84</v>
      </c>
      <c r="AW114" s="12" t="s">
        <v>37</v>
      </c>
      <c r="AX114" s="12" t="s">
        <v>74</v>
      </c>
      <c r="AY114" s="230" t="s">
        <v>135</v>
      </c>
    </row>
    <row r="115" spans="2:51" s="12" customFormat="1" ht="13.5">
      <c r="B115" s="219"/>
      <c r="C115" s="220"/>
      <c r="D115" s="205" t="s">
        <v>146</v>
      </c>
      <c r="E115" s="231" t="s">
        <v>30</v>
      </c>
      <c r="F115" s="232" t="s">
        <v>841</v>
      </c>
      <c r="G115" s="220"/>
      <c r="H115" s="233">
        <v>1.392</v>
      </c>
      <c r="I115" s="225"/>
      <c r="J115" s="220"/>
      <c r="K115" s="220"/>
      <c r="L115" s="226"/>
      <c r="M115" s="227"/>
      <c r="N115" s="228"/>
      <c r="O115" s="228"/>
      <c r="P115" s="228"/>
      <c r="Q115" s="228"/>
      <c r="R115" s="228"/>
      <c r="S115" s="228"/>
      <c r="T115" s="229"/>
      <c r="AT115" s="230" t="s">
        <v>146</v>
      </c>
      <c r="AU115" s="230" t="s">
        <v>84</v>
      </c>
      <c r="AV115" s="12" t="s">
        <v>84</v>
      </c>
      <c r="AW115" s="12" t="s">
        <v>37</v>
      </c>
      <c r="AX115" s="12" t="s">
        <v>74</v>
      </c>
      <c r="AY115" s="230" t="s">
        <v>135</v>
      </c>
    </row>
    <row r="116" spans="2:51" s="14" customFormat="1" ht="13.5">
      <c r="B116" s="245"/>
      <c r="C116" s="246"/>
      <c r="D116" s="205" t="s">
        <v>146</v>
      </c>
      <c r="E116" s="247" t="s">
        <v>30</v>
      </c>
      <c r="F116" s="248" t="s">
        <v>277</v>
      </c>
      <c r="G116" s="246"/>
      <c r="H116" s="249">
        <v>38</v>
      </c>
      <c r="I116" s="250"/>
      <c r="J116" s="246"/>
      <c r="K116" s="246"/>
      <c r="L116" s="251"/>
      <c r="M116" s="252"/>
      <c r="N116" s="253"/>
      <c r="O116" s="253"/>
      <c r="P116" s="253"/>
      <c r="Q116" s="253"/>
      <c r="R116" s="253"/>
      <c r="S116" s="253"/>
      <c r="T116" s="254"/>
      <c r="AT116" s="255" t="s">
        <v>146</v>
      </c>
      <c r="AU116" s="255" t="s">
        <v>84</v>
      </c>
      <c r="AV116" s="14" t="s">
        <v>155</v>
      </c>
      <c r="AW116" s="14" t="s">
        <v>37</v>
      </c>
      <c r="AX116" s="14" t="s">
        <v>74</v>
      </c>
      <c r="AY116" s="255" t="s">
        <v>135</v>
      </c>
    </row>
    <row r="117" spans="2:51" s="13" customFormat="1" ht="13.5">
      <c r="B117" s="234"/>
      <c r="C117" s="235"/>
      <c r="D117" s="221" t="s">
        <v>146</v>
      </c>
      <c r="E117" s="236" t="s">
        <v>30</v>
      </c>
      <c r="F117" s="237" t="s">
        <v>194</v>
      </c>
      <c r="G117" s="235"/>
      <c r="H117" s="238">
        <v>49</v>
      </c>
      <c r="I117" s="239"/>
      <c r="J117" s="235"/>
      <c r="K117" s="235"/>
      <c r="L117" s="240"/>
      <c r="M117" s="241"/>
      <c r="N117" s="242"/>
      <c r="O117" s="242"/>
      <c r="P117" s="242"/>
      <c r="Q117" s="242"/>
      <c r="R117" s="242"/>
      <c r="S117" s="242"/>
      <c r="T117" s="243"/>
      <c r="AT117" s="244" t="s">
        <v>146</v>
      </c>
      <c r="AU117" s="244" t="s">
        <v>84</v>
      </c>
      <c r="AV117" s="13" t="s">
        <v>142</v>
      </c>
      <c r="AW117" s="13" t="s">
        <v>37</v>
      </c>
      <c r="AX117" s="13" t="s">
        <v>82</v>
      </c>
      <c r="AY117" s="244" t="s">
        <v>135</v>
      </c>
    </row>
    <row r="118" spans="2:65" s="1" customFormat="1" ht="31.5" customHeight="1">
      <c r="B118" s="41"/>
      <c r="C118" s="193" t="s">
        <v>142</v>
      </c>
      <c r="D118" s="193" t="s">
        <v>137</v>
      </c>
      <c r="E118" s="194" t="s">
        <v>181</v>
      </c>
      <c r="F118" s="195" t="s">
        <v>182</v>
      </c>
      <c r="G118" s="196" t="s">
        <v>140</v>
      </c>
      <c r="H118" s="197">
        <v>24.5</v>
      </c>
      <c r="I118" s="198"/>
      <c r="J118" s="199">
        <f>ROUND(I118*H118,2)</f>
        <v>0</v>
      </c>
      <c r="K118" s="195" t="s">
        <v>141</v>
      </c>
      <c r="L118" s="61"/>
      <c r="M118" s="200" t="s">
        <v>30</v>
      </c>
      <c r="N118" s="201" t="s">
        <v>45</v>
      </c>
      <c r="O118" s="42"/>
      <c r="P118" s="202">
        <f>O118*H118</f>
        <v>0</v>
      </c>
      <c r="Q118" s="202">
        <v>0</v>
      </c>
      <c r="R118" s="202">
        <f>Q118*H118</f>
        <v>0</v>
      </c>
      <c r="S118" s="202">
        <v>0</v>
      </c>
      <c r="T118" s="203">
        <f>S118*H118</f>
        <v>0</v>
      </c>
      <c r="AR118" s="24" t="s">
        <v>142</v>
      </c>
      <c r="AT118" s="24" t="s">
        <v>137</v>
      </c>
      <c r="AU118" s="24" t="s">
        <v>84</v>
      </c>
      <c r="AY118" s="24" t="s">
        <v>135</v>
      </c>
      <c r="BE118" s="204">
        <f>IF(N118="základní",J118,0)</f>
        <v>0</v>
      </c>
      <c r="BF118" s="204">
        <f>IF(N118="snížená",J118,0)</f>
        <v>0</v>
      </c>
      <c r="BG118" s="204">
        <f>IF(N118="zákl. přenesená",J118,0)</f>
        <v>0</v>
      </c>
      <c r="BH118" s="204">
        <f>IF(N118="sníž. přenesená",J118,0)</f>
        <v>0</v>
      </c>
      <c r="BI118" s="204">
        <f>IF(N118="nulová",J118,0)</f>
        <v>0</v>
      </c>
      <c r="BJ118" s="24" t="s">
        <v>82</v>
      </c>
      <c r="BK118" s="204">
        <f>ROUND(I118*H118,2)</f>
        <v>0</v>
      </c>
      <c r="BL118" s="24" t="s">
        <v>142</v>
      </c>
      <c r="BM118" s="24" t="s">
        <v>842</v>
      </c>
    </row>
    <row r="119" spans="2:47" s="1" customFormat="1" ht="202.5">
      <c r="B119" s="41"/>
      <c r="C119" s="63"/>
      <c r="D119" s="205" t="s">
        <v>144</v>
      </c>
      <c r="E119" s="63"/>
      <c r="F119" s="206" t="s">
        <v>177</v>
      </c>
      <c r="G119" s="63"/>
      <c r="H119" s="63"/>
      <c r="I119" s="163"/>
      <c r="J119" s="63"/>
      <c r="K119" s="63"/>
      <c r="L119" s="61"/>
      <c r="M119" s="207"/>
      <c r="N119" s="42"/>
      <c r="O119" s="42"/>
      <c r="P119" s="42"/>
      <c r="Q119" s="42"/>
      <c r="R119" s="42"/>
      <c r="S119" s="42"/>
      <c r="T119" s="78"/>
      <c r="AT119" s="24" t="s">
        <v>144</v>
      </c>
      <c r="AU119" s="24" t="s">
        <v>84</v>
      </c>
    </row>
    <row r="120" spans="2:51" s="11" customFormat="1" ht="13.5">
      <c r="B120" s="208"/>
      <c r="C120" s="209"/>
      <c r="D120" s="205" t="s">
        <v>146</v>
      </c>
      <c r="E120" s="210" t="s">
        <v>30</v>
      </c>
      <c r="F120" s="211" t="s">
        <v>843</v>
      </c>
      <c r="G120" s="209"/>
      <c r="H120" s="212" t="s">
        <v>30</v>
      </c>
      <c r="I120" s="213"/>
      <c r="J120" s="209"/>
      <c r="K120" s="209"/>
      <c r="L120" s="214"/>
      <c r="M120" s="215"/>
      <c r="N120" s="216"/>
      <c r="O120" s="216"/>
      <c r="P120" s="216"/>
      <c r="Q120" s="216"/>
      <c r="R120" s="216"/>
      <c r="S120" s="216"/>
      <c r="T120" s="217"/>
      <c r="AT120" s="218" t="s">
        <v>146</v>
      </c>
      <c r="AU120" s="218" t="s">
        <v>84</v>
      </c>
      <c r="AV120" s="11" t="s">
        <v>82</v>
      </c>
      <c r="AW120" s="11" t="s">
        <v>37</v>
      </c>
      <c r="AX120" s="11" t="s">
        <v>74</v>
      </c>
      <c r="AY120" s="218" t="s">
        <v>135</v>
      </c>
    </row>
    <row r="121" spans="2:51" s="11" customFormat="1" ht="13.5">
      <c r="B121" s="208"/>
      <c r="C121" s="209"/>
      <c r="D121" s="205" t="s">
        <v>146</v>
      </c>
      <c r="E121" s="210" t="s">
        <v>30</v>
      </c>
      <c r="F121" s="211" t="s">
        <v>844</v>
      </c>
      <c r="G121" s="209"/>
      <c r="H121" s="212" t="s">
        <v>30</v>
      </c>
      <c r="I121" s="213"/>
      <c r="J121" s="209"/>
      <c r="K121" s="209"/>
      <c r="L121" s="214"/>
      <c r="M121" s="215"/>
      <c r="N121" s="216"/>
      <c r="O121" s="216"/>
      <c r="P121" s="216"/>
      <c r="Q121" s="216"/>
      <c r="R121" s="216"/>
      <c r="S121" s="216"/>
      <c r="T121" s="217"/>
      <c r="AT121" s="218" t="s">
        <v>146</v>
      </c>
      <c r="AU121" s="218" t="s">
        <v>84</v>
      </c>
      <c r="AV121" s="11" t="s">
        <v>82</v>
      </c>
      <c r="AW121" s="11" t="s">
        <v>37</v>
      </c>
      <c r="AX121" s="11" t="s">
        <v>74</v>
      </c>
      <c r="AY121" s="218" t="s">
        <v>135</v>
      </c>
    </row>
    <row r="122" spans="2:51" s="12" customFormat="1" ht="13.5">
      <c r="B122" s="219"/>
      <c r="C122" s="220"/>
      <c r="D122" s="221" t="s">
        <v>146</v>
      </c>
      <c r="E122" s="222" t="s">
        <v>30</v>
      </c>
      <c r="F122" s="223" t="s">
        <v>845</v>
      </c>
      <c r="G122" s="220"/>
      <c r="H122" s="224">
        <v>24.5</v>
      </c>
      <c r="I122" s="225"/>
      <c r="J122" s="220"/>
      <c r="K122" s="220"/>
      <c r="L122" s="226"/>
      <c r="M122" s="227"/>
      <c r="N122" s="228"/>
      <c r="O122" s="228"/>
      <c r="P122" s="228"/>
      <c r="Q122" s="228"/>
      <c r="R122" s="228"/>
      <c r="S122" s="228"/>
      <c r="T122" s="229"/>
      <c r="AT122" s="230" t="s">
        <v>146</v>
      </c>
      <c r="AU122" s="230" t="s">
        <v>84</v>
      </c>
      <c r="AV122" s="12" t="s">
        <v>84</v>
      </c>
      <c r="AW122" s="12" t="s">
        <v>37</v>
      </c>
      <c r="AX122" s="12" t="s">
        <v>82</v>
      </c>
      <c r="AY122" s="230" t="s">
        <v>135</v>
      </c>
    </row>
    <row r="123" spans="2:65" s="1" customFormat="1" ht="31.5" customHeight="1">
      <c r="B123" s="41"/>
      <c r="C123" s="193" t="s">
        <v>167</v>
      </c>
      <c r="D123" s="193" t="s">
        <v>137</v>
      </c>
      <c r="E123" s="194" t="s">
        <v>186</v>
      </c>
      <c r="F123" s="195" t="s">
        <v>187</v>
      </c>
      <c r="G123" s="196" t="s">
        <v>188</v>
      </c>
      <c r="H123" s="197">
        <v>14</v>
      </c>
      <c r="I123" s="198"/>
      <c r="J123" s="199">
        <f>ROUND(I123*H123,2)</f>
        <v>0</v>
      </c>
      <c r="K123" s="195" t="s">
        <v>141</v>
      </c>
      <c r="L123" s="61"/>
      <c r="M123" s="200" t="s">
        <v>30</v>
      </c>
      <c r="N123" s="201" t="s">
        <v>45</v>
      </c>
      <c r="O123" s="42"/>
      <c r="P123" s="202">
        <f>O123*H123</f>
        <v>0</v>
      </c>
      <c r="Q123" s="202">
        <v>0.00084</v>
      </c>
      <c r="R123" s="202">
        <f>Q123*H123</f>
        <v>0.01176</v>
      </c>
      <c r="S123" s="202">
        <v>0</v>
      </c>
      <c r="T123" s="203">
        <f>S123*H123</f>
        <v>0</v>
      </c>
      <c r="AR123" s="24" t="s">
        <v>142</v>
      </c>
      <c r="AT123" s="24" t="s">
        <v>137</v>
      </c>
      <c r="AU123" s="24" t="s">
        <v>84</v>
      </c>
      <c r="AY123" s="24" t="s">
        <v>135</v>
      </c>
      <c r="BE123" s="204">
        <f>IF(N123="základní",J123,0)</f>
        <v>0</v>
      </c>
      <c r="BF123" s="204">
        <f>IF(N123="snížená",J123,0)</f>
        <v>0</v>
      </c>
      <c r="BG123" s="204">
        <f>IF(N123="zákl. přenesená",J123,0)</f>
        <v>0</v>
      </c>
      <c r="BH123" s="204">
        <f>IF(N123="sníž. přenesená",J123,0)</f>
        <v>0</v>
      </c>
      <c r="BI123" s="204">
        <f>IF(N123="nulová",J123,0)</f>
        <v>0</v>
      </c>
      <c r="BJ123" s="24" t="s">
        <v>82</v>
      </c>
      <c r="BK123" s="204">
        <f>ROUND(I123*H123,2)</f>
        <v>0</v>
      </c>
      <c r="BL123" s="24" t="s">
        <v>142</v>
      </c>
      <c r="BM123" s="24" t="s">
        <v>846</v>
      </c>
    </row>
    <row r="124" spans="2:47" s="1" customFormat="1" ht="148.5">
      <c r="B124" s="41"/>
      <c r="C124" s="63"/>
      <c r="D124" s="205" t="s">
        <v>144</v>
      </c>
      <c r="E124" s="63"/>
      <c r="F124" s="206" t="s">
        <v>190</v>
      </c>
      <c r="G124" s="63"/>
      <c r="H124" s="63"/>
      <c r="I124" s="163"/>
      <c r="J124" s="63"/>
      <c r="K124" s="63"/>
      <c r="L124" s="61"/>
      <c r="M124" s="207"/>
      <c r="N124" s="42"/>
      <c r="O124" s="42"/>
      <c r="P124" s="42"/>
      <c r="Q124" s="42"/>
      <c r="R124" s="42"/>
      <c r="S124" s="42"/>
      <c r="T124" s="78"/>
      <c r="AT124" s="24" t="s">
        <v>144</v>
      </c>
      <c r="AU124" s="24" t="s">
        <v>84</v>
      </c>
    </row>
    <row r="125" spans="2:51" s="11" customFormat="1" ht="13.5">
      <c r="B125" s="208"/>
      <c r="C125" s="209"/>
      <c r="D125" s="205" t="s">
        <v>146</v>
      </c>
      <c r="E125" s="210" t="s">
        <v>30</v>
      </c>
      <c r="F125" s="211" t="s">
        <v>847</v>
      </c>
      <c r="G125" s="209"/>
      <c r="H125" s="212" t="s">
        <v>30</v>
      </c>
      <c r="I125" s="213"/>
      <c r="J125" s="209"/>
      <c r="K125" s="209"/>
      <c r="L125" s="214"/>
      <c r="M125" s="215"/>
      <c r="N125" s="216"/>
      <c r="O125" s="216"/>
      <c r="P125" s="216"/>
      <c r="Q125" s="216"/>
      <c r="R125" s="216"/>
      <c r="S125" s="216"/>
      <c r="T125" s="217"/>
      <c r="AT125" s="218" t="s">
        <v>146</v>
      </c>
      <c r="AU125" s="218" t="s">
        <v>84</v>
      </c>
      <c r="AV125" s="11" t="s">
        <v>82</v>
      </c>
      <c r="AW125" s="11" t="s">
        <v>37</v>
      </c>
      <c r="AX125" s="11" t="s">
        <v>74</v>
      </c>
      <c r="AY125" s="218" t="s">
        <v>135</v>
      </c>
    </row>
    <row r="126" spans="2:51" s="11" customFormat="1" ht="13.5">
      <c r="B126" s="208"/>
      <c r="C126" s="209"/>
      <c r="D126" s="205" t="s">
        <v>146</v>
      </c>
      <c r="E126" s="210" t="s">
        <v>30</v>
      </c>
      <c r="F126" s="211" t="s">
        <v>834</v>
      </c>
      <c r="G126" s="209"/>
      <c r="H126" s="212" t="s">
        <v>30</v>
      </c>
      <c r="I126" s="213"/>
      <c r="J126" s="209"/>
      <c r="K126" s="209"/>
      <c r="L126" s="214"/>
      <c r="M126" s="215"/>
      <c r="N126" s="216"/>
      <c r="O126" s="216"/>
      <c r="P126" s="216"/>
      <c r="Q126" s="216"/>
      <c r="R126" s="216"/>
      <c r="S126" s="216"/>
      <c r="T126" s="217"/>
      <c r="AT126" s="218" t="s">
        <v>146</v>
      </c>
      <c r="AU126" s="218" t="s">
        <v>84</v>
      </c>
      <c r="AV126" s="11" t="s">
        <v>82</v>
      </c>
      <c r="AW126" s="11" t="s">
        <v>37</v>
      </c>
      <c r="AX126" s="11" t="s">
        <v>74</v>
      </c>
      <c r="AY126" s="218" t="s">
        <v>135</v>
      </c>
    </row>
    <row r="127" spans="2:51" s="12" customFormat="1" ht="13.5">
      <c r="B127" s="219"/>
      <c r="C127" s="220"/>
      <c r="D127" s="205" t="s">
        <v>146</v>
      </c>
      <c r="E127" s="231" t="s">
        <v>30</v>
      </c>
      <c r="F127" s="232" t="s">
        <v>848</v>
      </c>
      <c r="G127" s="220"/>
      <c r="H127" s="233">
        <v>7</v>
      </c>
      <c r="I127" s="225"/>
      <c r="J127" s="220"/>
      <c r="K127" s="220"/>
      <c r="L127" s="226"/>
      <c r="M127" s="227"/>
      <c r="N127" s="228"/>
      <c r="O127" s="228"/>
      <c r="P127" s="228"/>
      <c r="Q127" s="228"/>
      <c r="R127" s="228"/>
      <c r="S127" s="228"/>
      <c r="T127" s="229"/>
      <c r="AT127" s="230" t="s">
        <v>146</v>
      </c>
      <c r="AU127" s="230" t="s">
        <v>84</v>
      </c>
      <c r="AV127" s="12" t="s">
        <v>84</v>
      </c>
      <c r="AW127" s="12" t="s">
        <v>37</v>
      </c>
      <c r="AX127" s="12" t="s">
        <v>74</v>
      </c>
      <c r="AY127" s="230" t="s">
        <v>135</v>
      </c>
    </row>
    <row r="128" spans="2:51" s="11" customFormat="1" ht="13.5">
      <c r="B128" s="208"/>
      <c r="C128" s="209"/>
      <c r="D128" s="205" t="s">
        <v>146</v>
      </c>
      <c r="E128" s="210" t="s">
        <v>30</v>
      </c>
      <c r="F128" s="211" t="s">
        <v>831</v>
      </c>
      <c r="G128" s="209"/>
      <c r="H128" s="212" t="s">
        <v>30</v>
      </c>
      <c r="I128" s="213"/>
      <c r="J128" s="209"/>
      <c r="K128" s="209"/>
      <c r="L128" s="214"/>
      <c r="M128" s="215"/>
      <c r="N128" s="216"/>
      <c r="O128" s="216"/>
      <c r="P128" s="216"/>
      <c r="Q128" s="216"/>
      <c r="R128" s="216"/>
      <c r="S128" s="216"/>
      <c r="T128" s="217"/>
      <c r="AT128" s="218" t="s">
        <v>146</v>
      </c>
      <c r="AU128" s="218" t="s">
        <v>84</v>
      </c>
      <c r="AV128" s="11" t="s">
        <v>82</v>
      </c>
      <c r="AW128" s="11" t="s">
        <v>37</v>
      </c>
      <c r="AX128" s="11" t="s">
        <v>74</v>
      </c>
      <c r="AY128" s="218" t="s">
        <v>135</v>
      </c>
    </row>
    <row r="129" spans="2:51" s="12" customFormat="1" ht="13.5">
      <c r="B129" s="219"/>
      <c r="C129" s="220"/>
      <c r="D129" s="205" t="s">
        <v>146</v>
      </c>
      <c r="E129" s="231" t="s">
        <v>30</v>
      </c>
      <c r="F129" s="232" t="s">
        <v>849</v>
      </c>
      <c r="G129" s="220"/>
      <c r="H129" s="233">
        <v>7</v>
      </c>
      <c r="I129" s="225"/>
      <c r="J129" s="220"/>
      <c r="K129" s="220"/>
      <c r="L129" s="226"/>
      <c r="M129" s="227"/>
      <c r="N129" s="228"/>
      <c r="O129" s="228"/>
      <c r="P129" s="228"/>
      <c r="Q129" s="228"/>
      <c r="R129" s="228"/>
      <c r="S129" s="228"/>
      <c r="T129" s="229"/>
      <c r="AT129" s="230" t="s">
        <v>146</v>
      </c>
      <c r="AU129" s="230" t="s">
        <v>84</v>
      </c>
      <c r="AV129" s="12" t="s">
        <v>84</v>
      </c>
      <c r="AW129" s="12" t="s">
        <v>37</v>
      </c>
      <c r="AX129" s="12" t="s">
        <v>74</v>
      </c>
      <c r="AY129" s="230" t="s">
        <v>135</v>
      </c>
    </row>
    <row r="130" spans="2:51" s="13" customFormat="1" ht="13.5">
      <c r="B130" s="234"/>
      <c r="C130" s="235"/>
      <c r="D130" s="205" t="s">
        <v>146</v>
      </c>
      <c r="E130" s="267" t="s">
        <v>30</v>
      </c>
      <c r="F130" s="268" t="s">
        <v>194</v>
      </c>
      <c r="G130" s="235"/>
      <c r="H130" s="269">
        <v>14</v>
      </c>
      <c r="I130" s="239"/>
      <c r="J130" s="235"/>
      <c r="K130" s="235"/>
      <c r="L130" s="240"/>
      <c r="M130" s="241"/>
      <c r="N130" s="242"/>
      <c r="O130" s="242"/>
      <c r="P130" s="242"/>
      <c r="Q130" s="242"/>
      <c r="R130" s="242"/>
      <c r="S130" s="242"/>
      <c r="T130" s="243"/>
      <c r="AT130" s="244" t="s">
        <v>146</v>
      </c>
      <c r="AU130" s="244" t="s">
        <v>84</v>
      </c>
      <c r="AV130" s="13" t="s">
        <v>142</v>
      </c>
      <c r="AW130" s="13" t="s">
        <v>37</v>
      </c>
      <c r="AX130" s="13" t="s">
        <v>82</v>
      </c>
      <c r="AY130" s="244" t="s">
        <v>135</v>
      </c>
    </row>
    <row r="131" spans="2:51" s="11" customFormat="1" ht="13.5">
      <c r="B131" s="208"/>
      <c r="C131" s="209"/>
      <c r="D131" s="221" t="s">
        <v>146</v>
      </c>
      <c r="E131" s="270" t="s">
        <v>30</v>
      </c>
      <c r="F131" s="271" t="s">
        <v>850</v>
      </c>
      <c r="G131" s="209"/>
      <c r="H131" s="272" t="s">
        <v>30</v>
      </c>
      <c r="I131" s="213"/>
      <c r="J131" s="209"/>
      <c r="K131" s="209"/>
      <c r="L131" s="214"/>
      <c r="M131" s="215"/>
      <c r="N131" s="216"/>
      <c r="O131" s="216"/>
      <c r="P131" s="216"/>
      <c r="Q131" s="216"/>
      <c r="R131" s="216"/>
      <c r="S131" s="216"/>
      <c r="T131" s="217"/>
      <c r="AT131" s="218" t="s">
        <v>146</v>
      </c>
      <c r="AU131" s="218" t="s">
        <v>84</v>
      </c>
      <c r="AV131" s="11" t="s">
        <v>82</v>
      </c>
      <c r="AW131" s="11" t="s">
        <v>37</v>
      </c>
      <c r="AX131" s="11" t="s">
        <v>74</v>
      </c>
      <c r="AY131" s="218" t="s">
        <v>135</v>
      </c>
    </row>
    <row r="132" spans="2:65" s="1" customFormat="1" ht="31.5" customHeight="1">
      <c r="B132" s="41"/>
      <c r="C132" s="193" t="s">
        <v>173</v>
      </c>
      <c r="D132" s="193" t="s">
        <v>137</v>
      </c>
      <c r="E132" s="194" t="s">
        <v>196</v>
      </c>
      <c r="F132" s="195" t="s">
        <v>197</v>
      </c>
      <c r="G132" s="196" t="s">
        <v>188</v>
      </c>
      <c r="H132" s="197">
        <v>14</v>
      </c>
      <c r="I132" s="198"/>
      <c r="J132" s="199">
        <f>ROUND(I132*H132,2)</f>
        <v>0</v>
      </c>
      <c r="K132" s="195" t="s">
        <v>141</v>
      </c>
      <c r="L132" s="61"/>
      <c r="M132" s="200" t="s">
        <v>30</v>
      </c>
      <c r="N132" s="201" t="s">
        <v>45</v>
      </c>
      <c r="O132" s="42"/>
      <c r="P132" s="202">
        <f>O132*H132</f>
        <v>0</v>
      </c>
      <c r="Q132" s="202">
        <v>0</v>
      </c>
      <c r="R132" s="202">
        <f>Q132*H132</f>
        <v>0</v>
      </c>
      <c r="S132" s="202">
        <v>0</v>
      </c>
      <c r="T132" s="203">
        <f>S132*H132</f>
        <v>0</v>
      </c>
      <c r="AR132" s="24" t="s">
        <v>142</v>
      </c>
      <c r="AT132" s="24" t="s">
        <v>137</v>
      </c>
      <c r="AU132" s="24" t="s">
        <v>84</v>
      </c>
      <c r="AY132" s="24" t="s">
        <v>135</v>
      </c>
      <c r="BE132" s="204">
        <f>IF(N132="základní",J132,0)</f>
        <v>0</v>
      </c>
      <c r="BF132" s="204">
        <f>IF(N132="snížená",J132,0)</f>
        <v>0</v>
      </c>
      <c r="BG132" s="204">
        <f>IF(N132="zákl. přenesená",J132,0)</f>
        <v>0</v>
      </c>
      <c r="BH132" s="204">
        <f>IF(N132="sníž. přenesená",J132,0)</f>
        <v>0</v>
      </c>
      <c r="BI132" s="204">
        <f>IF(N132="nulová",J132,0)</f>
        <v>0</v>
      </c>
      <c r="BJ132" s="24" t="s">
        <v>82</v>
      </c>
      <c r="BK132" s="204">
        <f>ROUND(I132*H132,2)</f>
        <v>0</v>
      </c>
      <c r="BL132" s="24" t="s">
        <v>142</v>
      </c>
      <c r="BM132" s="24" t="s">
        <v>851</v>
      </c>
    </row>
    <row r="133" spans="2:65" s="1" customFormat="1" ht="31.5" customHeight="1">
      <c r="B133" s="41"/>
      <c r="C133" s="193" t="s">
        <v>180</v>
      </c>
      <c r="D133" s="193" t="s">
        <v>137</v>
      </c>
      <c r="E133" s="194" t="s">
        <v>852</v>
      </c>
      <c r="F133" s="195" t="s">
        <v>853</v>
      </c>
      <c r="G133" s="196" t="s">
        <v>188</v>
      </c>
      <c r="H133" s="197">
        <v>7</v>
      </c>
      <c r="I133" s="198"/>
      <c r="J133" s="199">
        <f>ROUND(I133*H133,2)</f>
        <v>0</v>
      </c>
      <c r="K133" s="195" t="s">
        <v>141</v>
      </c>
      <c r="L133" s="61"/>
      <c r="M133" s="200" t="s">
        <v>30</v>
      </c>
      <c r="N133" s="201" t="s">
        <v>45</v>
      </c>
      <c r="O133" s="42"/>
      <c r="P133" s="202">
        <f>O133*H133</f>
        <v>0</v>
      </c>
      <c r="Q133" s="202">
        <v>0.00085</v>
      </c>
      <c r="R133" s="202">
        <f>Q133*H133</f>
        <v>0.0059499999999999996</v>
      </c>
      <c r="S133" s="202">
        <v>0</v>
      </c>
      <c r="T133" s="203">
        <f>S133*H133</f>
        <v>0</v>
      </c>
      <c r="AR133" s="24" t="s">
        <v>142</v>
      </c>
      <c r="AT133" s="24" t="s">
        <v>137</v>
      </c>
      <c r="AU133" s="24" t="s">
        <v>84</v>
      </c>
      <c r="AY133" s="24" t="s">
        <v>135</v>
      </c>
      <c r="BE133" s="204">
        <f>IF(N133="základní",J133,0)</f>
        <v>0</v>
      </c>
      <c r="BF133" s="204">
        <f>IF(N133="snížená",J133,0)</f>
        <v>0</v>
      </c>
      <c r="BG133" s="204">
        <f>IF(N133="zákl. přenesená",J133,0)</f>
        <v>0</v>
      </c>
      <c r="BH133" s="204">
        <f>IF(N133="sníž. přenesená",J133,0)</f>
        <v>0</v>
      </c>
      <c r="BI133" s="204">
        <f>IF(N133="nulová",J133,0)</f>
        <v>0</v>
      </c>
      <c r="BJ133" s="24" t="s">
        <v>82</v>
      </c>
      <c r="BK133" s="204">
        <f>ROUND(I133*H133,2)</f>
        <v>0</v>
      </c>
      <c r="BL133" s="24" t="s">
        <v>142</v>
      </c>
      <c r="BM133" s="24" t="s">
        <v>854</v>
      </c>
    </row>
    <row r="134" spans="2:47" s="1" customFormat="1" ht="148.5">
      <c r="B134" s="41"/>
      <c r="C134" s="63"/>
      <c r="D134" s="205" t="s">
        <v>144</v>
      </c>
      <c r="E134" s="63"/>
      <c r="F134" s="206" t="s">
        <v>190</v>
      </c>
      <c r="G134" s="63"/>
      <c r="H134" s="63"/>
      <c r="I134" s="163"/>
      <c r="J134" s="63"/>
      <c r="K134" s="63"/>
      <c r="L134" s="61"/>
      <c r="M134" s="207"/>
      <c r="N134" s="42"/>
      <c r="O134" s="42"/>
      <c r="P134" s="42"/>
      <c r="Q134" s="42"/>
      <c r="R134" s="42"/>
      <c r="S134" s="42"/>
      <c r="T134" s="78"/>
      <c r="AT134" s="24" t="s">
        <v>144</v>
      </c>
      <c r="AU134" s="24" t="s">
        <v>84</v>
      </c>
    </row>
    <row r="135" spans="2:51" s="11" customFormat="1" ht="13.5">
      <c r="B135" s="208"/>
      <c r="C135" s="209"/>
      <c r="D135" s="205" t="s">
        <v>146</v>
      </c>
      <c r="E135" s="210" t="s">
        <v>30</v>
      </c>
      <c r="F135" s="211" t="s">
        <v>847</v>
      </c>
      <c r="G135" s="209"/>
      <c r="H135" s="212" t="s">
        <v>30</v>
      </c>
      <c r="I135" s="213"/>
      <c r="J135" s="209"/>
      <c r="K135" s="209"/>
      <c r="L135" s="214"/>
      <c r="M135" s="215"/>
      <c r="N135" s="216"/>
      <c r="O135" s="216"/>
      <c r="P135" s="216"/>
      <c r="Q135" s="216"/>
      <c r="R135" s="216"/>
      <c r="S135" s="216"/>
      <c r="T135" s="217"/>
      <c r="AT135" s="218" t="s">
        <v>146</v>
      </c>
      <c r="AU135" s="218" t="s">
        <v>84</v>
      </c>
      <c r="AV135" s="11" t="s">
        <v>82</v>
      </c>
      <c r="AW135" s="11" t="s">
        <v>37</v>
      </c>
      <c r="AX135" s="11" t="s">
        <v>74</v>
      </c>
      <c r="AY135" s="218" t="s">
        <v>135</v>
      </c>
    </row>
    <row r="136" spans="2:51" s="11" customFormat="1" ht="13.5">
      <c r="B136" s="208"/>
      <c r="C136" s="209"/>
      <c r="D136" s="205" t="s">
        <v>146</v>
      </c>
      <c r="E136" s="210" t="s">
        <v>30</v>
      </c>
      <c r="F136" s="211" t="s">
        <v>831</v>
      </c>
      <c r="G136" s="209"/>
      <c r="H136" s="212" t="s">
        <v>30</v>
      </c>
      <c r="I136" s="213"/>
      <c r="J136" s="209"/>
      <c r="K136" s="209"/>
      <c r="L136" s="214"/>
      <c r="M136" s="215"/>
      <c r="N136" s="216"/>
      <c r="O136" s="216"/>
      <c r="P136" s="216"/>
      <c r="Q136" s="216"/>
      <c r="R136" s="216"/>
      <c r="S136" s="216"/>
      <c r="T136" s="217"/>
      <c r="AT136" s="218" t="s">
        <v>146</v>
      </c>
      <c r="AU136" s="218" t="s">
        <v>84</v>
      </c>
      <c r="AV136" s="11" t="s">
        <v>82</v>
      </c>
      <c r="AW136" s="11" t="s">
        <v>37</v>
      </c>
      <c r="AX136" s="11" t="s">
        <v>74</v>
      </c>
      <c r="AY136" s="218" t="s">
        <v>135</v>
      </c>
    </row>
    <row r="137" spans="2:51" s="12" customFormat="1" ht="13.5">
      <c r="B137" s="219"/>
      <c r="C137" s="220"/>
      <c r="D137" s="205" t="s">
        <v>146</v>
      </c>
      <c r="E137" s="231" t="s">
        <v>30</v>
      </c>
      <c r="F137" s="232" t="s">
        <v>855</v>
      </c>
      <c r="G137" s="220"/>
      <c r="H137" s="233">
        <v>7</v>
      </c>
      <c r="I137" s="225"/>
      <c r="J137" s="220"/>
      <c r="K137" s="220"/>
      <c r="L137" s="226"/>
      <c r="M137" s="227"/>
      <c r="N137" s="228"/>
      <c r="O137" s="228"/>
      <c r="P137" s="228"/>
      <c r="Q137" s="228"/>
      <c r="R137" s="228"/>
      <c r="S137" s="228"/>
      <c r="T137" s="229"/>
      <c r="AT137" s="230" t="s">
        <v>146</v>
      </c>
      <c r="AU137" s="230" t="s">
        <v>84</v>
      </c>
      <c r="AV137" s="12" t="s">
        <v>84</v>
      </c>
      <c r="AW137" s="12" t="s">
        <v>37</v>
      </c>
      <c r="AX137" s="12" t="s">
        <v>82</v>
      </c>
      <c r="AY137" s="230" t="s">
        <v>135</v>
      </c>
    </row>
    <row r="138" spans="2:51" s="11" customFormat="1" ht="13.5">
      <c r="B138" s="208"/>
      <c r="C138" s="209"/>
      <c r="D138" s="221" t="s">
        <v>146</v>
      </c>
      <c r="E138" s="270" t="s">
        <v>30</v>
      </c>
      <c r="F138" s="271" t="s">
        <v>850</v>
      </c>
      <c r="G138" s="209"/>
      <c r="H138" s="272" t="s">
        <v>30</v>
      </c>
      <c r="I138" s="213"/>
      <c r="J138" s="209"/>
      <c r="K138" s="209"/>
      <c r="L138" s="214"/>
      <c r="M138" s="215"/>
      <c r="N138" s="216"/>
      <c r="O138" s="216"/>
      <c r="P138" s="216"/>
      <c r="Q138" s="216"/>
      <c r="R138" s="216"/>
      <c r="S138" s="216"/>
      <c r="T138" s="217"/>
      <c r="AT138" s="218" t="s">
        <v>146</v>
      </c>
      <c r="AU138" s="218" t="s">
        <v>84</v>
      </c>
      <c r="AV138" s="11" t="s">
        <v>82</v>
      </c>
      <c r="AW138" s="11" t="s">
        <v>37</v>
      </c>
      <c r="AX138" s="11" t="s">
        <v>74</v>
      </c>
      <c r="AY138" s="218" t="s">
        <v>135</v>
      </c>
    </row>
    <row r="139" spans="2:65" s="1" customFormat="1" ht="31.5" customHeight="1">
      <c r="B139" s="41"/>
      <c r="C139" s="193" t="s">
        <v>185</v>
      </c>
      <c r="D139" s="193" t="s">
        <v>137</v>
      </c>
      <c r="E139" s="194" t="s">
        <v>856</v>
      </c>
      <c r="F139" s="195" t="s">
        <v>857</v>
      </c>
      <c r="G139" s="196" t="s">
        <v>188</v>
      </c>
      <c r="H139" s="197">
        <v>7</v>
      </c>
      <c r="I139" s="198"/>
      <c r="J139" s="199">
        <f>ROUND(I139*H139,2)</f>
        <v>0</v>
      </c>
      <c r="K139" s="195" t="s">
        <v>141</v>
      </c>
      <c r="L139" s="61"/>
      <c r="M139" s="200" t="s">
        <v>30</v>
      </c>
      <c r="N139" s="201" t="s">
        <v>45</v>
      </c>
      <c r="O139" s="42"/>
      <c r="P139" s="202">
        <f>O139*H139</f>
        <v>0</v>
      </c>
      <c r="Q139" s="202">
        <v>0</v>
      </c>
      <c r="R139" s="202">
        <f>Q139*H139</f>
        <v>0</v>
      </c>
      <c r="S139" s="202">
        <v>0</v>
      </c>
      <c r="T139" s="203">
        <f>S139*H139</f>
        <v>0</v>
      </c>
      <c r="AR139" s="24" t="s">
        <v>142</v>
      </c>
      <c r="AT139" s="24" t="s">
        <v>137</v>
      </c>
      <c r="AU139" s="24" t="s">
        <v>84</v>
      </c>
      <c r="AY139" s="24" t="s">
        <v>135</v>
      </c>
      <c r="BE139" s="204">
        <f>IF(N139="základní",J139,0)</f>
        <v>0</v>
      </c>
      <c r="BF139" s="204">
        <f>IF(N139="snížená",J139,0)</f>
        <v>0</v>
      </c>
      <c r="BG139" s="204">
        <f>IF(N139="zákl. přenesená",J139,0)</f>
        <v>0</v>
      </c>
      <c r="BH139" s="204">
        <f>IF(N139="sníž. přenesená",J139,0)</f>
        <v>0</v>
      </c>
      <c r="BI139" s="204">
        <f>IF(N139="nulová",J139,0)</f>
        <v>0</v>
      </c>
      <c r="BJ139" s="24" t="s">
        <v>82</v>
      </c>
      <c r="BK139" s="204">
        <f>ROUND(I139*H139,2)</f>
        <v>0</v>
      </c>
      <c r="BL139" s="24" t="s">
        <v>142</v>
      </c>
      <c r="BM139" s="24" t="s">
        <v>858</v>
      </c>
    </row>
    <row r="140" spans="2:65" s="1" customFormat="1" ht="44.25" customHeight="1">
      <c r="B140" s="41"/>
      <c r="C140" s="193" t="s">
        <v>195</v>
      </c>
      <c r="D140" s="193" t="s">
        <v>137</v>
      </c>
      <c r="E140" s="194" t="s">
        <v>247</v>
      </c>
      <c r="F140" s="195" t="s">
        <v>248</v>
      </c>
      <c r="G140" s="196" t="s">
        <v>140</v>
      </c>
      <c r="H140" s="197">
        <v>44.5</v>
      </c>
      <c r="I140" s="198"/>
      <c r="J140" s="199">
        <f>ROUND(I140*H140,2)</f>
        <v>0</v>
      </c>
      <c r="K140" s="195" t="s">
        <v>141</v>
      </c>
      <c r="L140" s="61"/>
      <c r="M140" s="200" t="s">
        <v>30</v>
      </c>
      <c r="N140" s="201" t="s">
        <v>45</v>
      </c>
      <c r="O140" s="42"/>
      <c r="P140" s="202">
        <f>O140*H140</f>
        <v>0</v>
      </c>
      <c r="Q140" s="202">
        <v>0</v>
      </c>
      <c r="R140" s="202">
        <f>Q140*H140</f>
        <v>0</v>
      </c>
      <c r="S140" s="202">
        <v>0</v>
      </c>
      <c r="T140" s="203">
        <f>S140*H140</f>
        <v>0</v>
      </c>
      <c r="AR140" s="24" t="s">
        <v>142</v>
      </c>
      <c r="AT140" s="24" t="s">
        <v>137</v>
      </c>
      <c r="AU140" s="24" t="s">
        <v>84</v>
      </c>
      <c r="AY140" s="24" t="s">
        <v>135</v>
      </c>
      <c r="BE140" s="204">
        <f>IF(N140="základní",J140,0)</f>
        <v>0</v>
      </c>
      <c r="BF140" s="204">
        <f>IF(N140="snížená",J140,0)</f>
        <v>0</v>
      </c>
      <c r="BG140" s="204">
        <f>IF(N140="zákl. přenesená",J140,0)</f>
        <v>0</v>
      </c>
      <c r="BH140" s="204">
        <f>IF(N140="sníž. přenesená",J140,0)</f>
        <v>0</v>
      </c>
      <c r="BI140" s="204">
        <f>IF(N140="nulová",J140,0)</f>
        <v>0</v>
      </c>
      <c r="BJ140" s="24" t="s">
        <v>82</v>
      </c>
      <c r="BK140" s="204">
        <f>ROUND(I140*H140,2)</f>
        <v>0</v>
      </c>
      <c r="BL140" s="24" t="s">
        <v>142</v>
      </c>
      <c r="BM140" s="24" t="s">
        <v>859</v>
      </c>
    </row>
    <row r="141" spans="2:47" s="1" customFormat="1" ht="94.5">
      <c r="B141" s="41"/>
      <c r="C141" s="63"/>
      <c r="D141" s="205" t="s">
        <v>144</v>
      </c>
      <c r="E141" s="63"/>
      <c r="F141" s="206" t="s">
        <v>250</v>
      </c>
      <c r="G141" s="63"/>
      <c r="H141" s="63"/>
      <c r="I141" s="163"/>
      <c r="J141" s="63"/>
      <c r="K141" s="63"/>
      <c r="L141" s="61"/>
      <c r="M141" s="207"/>
      <c r="N141" s="42"/>
      <c r="O141" s="42"/>
      <c r="P141" s="42"/>
      <c r="Q141" s="42"/>
      <c r="R141" s="42"/>
      <c r="S141" s="42"/>
      <c r="T141" s="78"/>
      <c r="AT141" s="24" t="s">
        <v>144</v>
      </c>
      <c r="AU141" s="24" t="s">
        <v>84</v>
      </c>
    </row>
    <row r="142" spans="2:51" s="11" customFormat="1" ht="13.5">
      <c r="B142" s="208"/>
      <c r="C142" s="209"/>
      <c r="D142" s="205" t="s">
        <v>146</v>
      </c>
      <c r="E142" s="210" t="s">
        <v>30</v>
      </c>
      <c r="F142" s="211" t="s">
        <v>860</v>
      </c>
      <c r="G142" s="209"/>
      <c r="H142" s="212" t="s">
        <v>30</v>
      </c>
      <c r="I142" s="213"/>
      <c r="J142" s="209"/>
      <c r="K142" s="209"/>
      <c r="L142" s="214"/>
      <c r="M142" s="215"/>
      <c r="N142" s="216"/>
      <c r="O142" s="216"/>
      <c r="P142" s="216"/>
      <c r="Q142" s="216"/>
      <c r="R142" s="216"/>
      <c r="S142" s="216"/>
      <c r="T142" s="217"/>
      <c r="AT142" s="218" t="s">
        <v>146</v>
      </c>
      <c r="AU142" s="218" t="s">
        <v>84</v>
      </c>
      <c r="AV142" s="11" t="s">
        <v>82</v>
      </c>
      <c r="AW142" s="11" t="s">
        <v>37</v>
      </c>
      <c r="AX142" s="11" t="s">
        <v>74</v>
      </c>
      <c r="AY142" s="218" t="s">
        <v>135</v>
      </c>
    </row>
    <row r="143" spans="2:51" s="11" customFormat="1" ht="13.5">
      <c r="B143" s="208"/>
      <c r="C143" s="209"/>
      <c r="D143" s="205" t="s">
        <v>146</v>
      </c>
      <c r="E143" s="210" t="s">
        <v>30</v>
      </c>
      <c r="F143" s="211" t="s">
        <v>861</v>
      </c>
      <c r="G143" s="209"/>
      <c r="H143" s="212" t="s">
        <v>30</v>
      </c>
      <c r="I143" s="213"/>
      <c r="J143" s="209"/>
      <c r="K143" s="209"/>
      <c r="L143" s="214"/>
      <c r="M143" s="215"/>
      <c r="N143" s="216"/>
      <c r="O143" s="216"/>
      <c r="P143" s="216"/>
      <c r="Q143" s="216"/>
      <c r="R143" s="216"/>
      <c r="S143" s="216"/>
      <c r="T143" s="217"/>
      <c r="AT143" s="218" t="s">
        <v>146</v>
      </c>
      <c r="AU143" s="218" t="s">
        <v>84</v>
      </c>
      <c r="AV143" s="11" t="s">
        <v>82</v>
      </c>
      <c r="AW143" s="11" t="s">
        <v>37</v>
      </c>
      <c r="AX143" s="11" t="s">
        <v>74</v>
      </c>
      <c r="AY143" s="218" t="s">
        <v>135</v>
      </c>
    </row>
    <row r="144" spans="2:51" s="12" customFormat="1" ht="13.5">
      <c r="B144" s="219"/>
      <c r="C144" s="220"/>
      <c r="D144" s="205" t="s">
        <v>146</v>
      </c>
      <c r="E144" s="231" t="s">
        <v>30</v>
      </c>
      <c r="F144" s="232" t="s">
        <v>862</v>
      </c>
      <c r="G144" s="220"/>
      <c r="H144" s="233">
        <v>11</v>
      </c>
      <c r="I144" s="225"/>
      <c r="J144" s="220"/>
      <c r="K144" s="220"/>
      <c r="L144" s="226"/>
      <c r="M144" s="227"/>
      <c r="N144" s="228"/>
      <c r="O144" s="228"/>
      <c r="P144" s="228"/>
      <c r="Q144" s="228"/>
      <c r="R144" s="228"/>
      <c r="S144" s="228"/>
      <c r="T144" s="229"/>
      <c r="AT144" s="230" t="s">
        <v>146</v>
      </c>
      <c r="AU144" s="230" t="s">
        <v>84</v>
      </c>
      <c r="AV144" s="12" t="s">
        <v>84</v>
      </c>
      <c r="AW144" s="12" t="s">
        <v>37</v>
      </c>
      <c r="AX144" s="12" t="s">
        <v>74</v>
      </c>
      <c r="AY144" s="230" t="s">
        <v>135</v>
      </c>
    </row>
    <row r="145" spans="2:51" s="11" customFormat="1" ht="13.5">
      <c r="B145" s="208"/>
      <c r="C145" s="209"/>
      <c r="D145" s="205" t="s">
        <v>146</v>
      </c>
      <c r="E145" s="210" t="s">
        <v>30</v>
      </c>
      <c r="F145" s="211" t="s">
        <v>863</v>
      </c>
      <c r="G145" s="209"/>
      <c r="H145" s="212" t="s">
        <v>30</v>
      </c>
      <c r="I145" s="213"/>
      <c r="J145" s="209"/>
      <c r="K145" s="209"/>
      <c r="L145" s="214"/>
      <c r="M145" s="215"/>
      <c r="N145" s="216"/>
      <c r="O145" s="216"/>
      <c r="P145" s="216"/>
      <c r="Q145" s="216"/>
      <c r="R145" s="216"/>
      <c r="S145" s="216"/>
      <c r="T145" s="217"/>
      <c r="AT145" s="218" t="s">
        <v>146</v>
      </c>
      <c r="AU145" s="218" t="s">
        <v>84</v>
      </c>
      <c r="AV145" s="11" t="s">
        <v>82</v>
      </c>
      <c r="AW145" s="11" t="s">
        <v>37</v>
      </c>
      <c r="AX145" s="11" t="s">
        <v>74</v>
      </c>
      <c r="AY145" s="218" t="s">
        <v>135</v>
      </c>
    </row>
    <row r="146" spans="2:51" s="11" customFormat="1" ht="13.5">
      <c r="B146" s="208"/>
      <c r="C146" s="209"/>
      <c r="D146" s="205" t="s">
        <v>146</v>
      </c>
      <c r="E146" s="210" t="s">
        <v>30</v>
      </c>
      <c r="F146" s="211" t="s">
        <v>864</v>
      </c>
      <c r="G146" s="209"/>
      <c r="H146" s="212" t="s">
        <v>30</v>
      </c>
      <c r="I146" s="213"/>
      <c r="J146" s="209"/>
      <c r="K146" s="209"/>
      <c r="L146" s="214"/>
      <c r="M146" s="215"/>
      <c r="N146" s="216"/>
      <c r="O146" s="216"/>
      <c r="P146" s="216"/>
      <c r="Q146" s="216"/>
      <c r="R146" s="216"/>
      <c r="S146" s="216"/>
      <c r="T146" s="217"/>
      <c r="AT146" s="218" t="s">
        <v>146</v>
      </c>
      <c r="AU146" s="218" t="s">
        <v>84</v>
      </c>
      <c r="AV146" s="11" t="s">
        <v>82</v>
      </c>
      <c r="AW146" s="11" t="s">
        <v>37</v>
      </c>
      <c r="AX146" s="11" t="s">
        <v>74</v>
      </c>
      <c r="AY146" s="218" t="s">
        <v>135</v>
      </c>
    </row>
    <row r="147" spans="2:51" s="12" customFormat="1" ht="13.5">
      <c r="B147" s="219"/>
      <c r="C147" s="220"/>
      <c r="D147" s="205" t="s">
        <v>146</v>
      </c>
      <c r="E147" s="231" t="s">
        <v>30</v>
      </c>
      <c r="F147" s="232" t="s">
        <v>865</v>
      </c>
      <c r="G147" s="220"/>
      <c r="H147" s="233">
        <v>20.9</v>
      </c>
      <c r="I147" s="225"/>
      <c r="J147" s="220"/>
      <c r="K147" s="220"/>
      <c r="L147" s="226"/>
      <c r="M147" s="227"/>
      <c r="N147" s="228"/>
      <c r="O147" s="228"/>
      <c r="P147" s="228"/>
      <c r="Q147" s="228"/>
      <c r="R147" s="228"/>
      <c r="S147" s="228"/>
      <c r="T147" s="229"/>
      <c r="AT147" s="230" t="s">
        <v>146</v>
      </c>
      <c r="AU147" s="230" t="s">
        <v>84</v>
      </c>
      <c r="AV147" s="12" t="s">
        <v>84</v>
      </c>
      <c r="AW147" s="12" t="s">
        <v>37</v>
      </c>
      <c r="AX147" s="12" t="s">
        <v>74</v>
      </c>
      <c r="AY147" s="230" t="s">
        <v>135</v>
      </c>
    </row>
    <row r="148" spans="2:51" s="11" customFormat="1" ht="13.5">
      <c r="B148" s="208"/>
      <c r="C148" s="209"/>
      <c r="D148" s="205" t="s">
        <v>146</v>
      </c>
      <c r="E148" s="210" t="s">
        <v>30</v>
      </c>
      <c r="F148" s="211" t="s">
        <v>866</v>
      </c>
      <c r="G148" s="209"/>
      <c r="H148" s="212" t="s">
        <v>30</v>
      </c>
      <c r="I148" s="213"/>
      <c r="J148" s="209"/>
      <c r="K148" s="209"/>
      <c r="L148" s="214"/>
      <c r="M148" s="215"/>
      <c r="N148" s="216"/>
      <c r="O148" s="216"/>
      <c r="P148" s="216"/>
      <c r="Q148" s="216"/>
      <c r="R148" s="216"/>
      <c r="S148" s="216"/>
      <c r="T148" s="217"/>
      <c r="AT148" s="218" t="s">
        <v>146</v>
      </c>
      <c r="AU148" s="218" t="s">
        <v>84</v>
      </c>
      <c r="AV148" s="11" t="s">
        <v>82</v>
      </c>
      <c r="AW148" s="11" t="s">
        <v>37</v>
      </c>
      <c r="AX148" s="11" t="s">
        <v>74</v>
      </c>
      <c r="AY148" s="218" t="s">
        <v>135</v>
      </c>
    </row>
    <row r="149" spans="2:51" s="11" customFormat="1" ht="13.5">
      <c r="B149" s="208"/>
      <c r="C149" s="209"/>
      <c r="D149" s="205" t="s">
        <v>146</v>
      </c>
      <c r="E149" s="210" t="s">
        <v>30</v>
      </c>
      <c r="F149" s="211" t="s">
        <v>826</v>
      </c>
      <c r="G149" s="209"/>
      <c r="H149" s="212" t="s">
        <v>30</v>
      </c>
      <c r="I149" s="213"/>
      <c r="J149" s="209"/>
      <c r="K149" s="209"/>
      <c r="L149" s="214"/>
      <c r="M149" s="215"/>
      <c r="N149" s="216"/>
      <c r="O149" s="216"/>
      <c r="P149" s="216"/>
      <c r="Q149" s="216"/>
      <c r="R149" s="216"/>
      <c r="S149" s="216"/>
      <c r="T149" s="217"/>
      <c r="AT149" s="218" t="s">
        <v>146</v>
      </c>
      <c r="AU149" s="218" t="s">
        <v>84</v>
      </c>
      <c r="AV149" s="11" t="s">
        <v>82</v>
      </c>
      <c r="AW149" s="11" t="s">
        <v>37</v>
      </c>
      <c r="AX149" s="11" t="s">
        <v>74</v>
      </c>
      <c r="AY149" s="218" t="s">
        <v>135</v>
      </c>
    </row>
    <row r="150" spans="2:51" s="12" customFormat="1" ht="13.5">
      <c r="B150" s="219"/>
      <c r="C150" s="220"/>
      <c r="D150" s="205" t="s">
        <v>146</v>
      </c>
      <c r="E150" s="231" t="s">
        <v>30</v>
      </c>
      <c r="F150" s="232" t="s">
        <v>867</v>
      </c>
      <c r="G150" s="220"/>
      <c r="H150" s="233">
        <v>12.32</v>
      </c>
      <c r="I150" s="225"/>
      <c r="J150" s="220"/>
      <c r="K150" s="220"/>
      <c r="L150" s="226"/>
      <c r="M150" s="227"/>
      <c r="N150" s="228"/>
      <c r="O150" s="228"/>
      <c r="P150" s="228"/>
      <c r="Q150" s="228"/>
      <c r="R150" s="228"/>
      <c r="S150" s="228"/>
      <c r="T150" s="229"/>
      <c r="AT150" s="230" t="s">
        <v>146</v>
      </c>
      <c r="AU150" s="230" t="s">
        <v>84</v>
      </c>
      <c r="AV150" s="12" t="s">
        <v>84</v>
      </c>
      <c r="AW150" s="12" t="s">
        <v>37</v>
      </c>
      <c r="AX150" s="12" t="s">
        <v>74</v>
      </c>
      <c r="AY150" s="230" t="s">
        <v>135</v>
      </c>
    </row>
    <row r="151" spans="2:51" s="12" customFormat="1" ht="13.5">
      <c r="B151" s="219"/>
      <c r="C151" s="220"/>
      <c r="D151" s="205" t="s">
        <v>146</v>
      </c>
      <c r="E151" s="231" t="s">
        <v>30</v>
      </c>
      <c r="F151" s="232" t="s">
        <v>868</v>
      </c>
      <c r="G151" s="220"/>
      <c r="H151" s="233">
        <v>0.28</v>
      </c>
      <c r="I151" s="225"/>
      <c r="J151" s="220"/>
      <c r="K151" s="220"/>
      <c r="L151" s="226"/>
      <c r="M151" s="227"/>
      <c r="N151" s="228"/>
      <c r="O151" s="228"/>
      <c r="P151" s="228"/>
      <c r="Q151" s="228"/>
      <c r="R151" s="228"/>
      <c r="S151" s="228"/>
      <c r="T151" s="229"/>
      <c r="AT151" s="230" t="s">
        <v>146</v>
      </c>
      <c r="AU151" s="230" t="s">
        <v>84</v>
      </c>
      <c r="AV151" s="12" t="s">
        <v>84</v>
      </c>
      <c r="AW151" s="12" t="s">
        <v>37</v>
      </c>
      <c r="AX151" s="12" t="s">
        <v>74</v>
      </c>
      <c r="AY151" s="230" t="s">
        <v>135</v>
      </c>
    </row>
    <row r="152" spans="2:51" s="13" customFormat="1" ht="13.5">
      <c r="B152" s="234"/>
      <c r="C152" s="235"/>
      <c r="D152" s="221" t="s">
        <v>146</v>
      </c>
      <c r="E152" s="236" t="s">
        <v>30</v>
      </c>
      <c r="F152" s="237" t="s">
        <v>194</v>
      </c>
      <c r="G152" s="235"/>
      <c r="H152" s="238">
        <v>44.5</v>
      </c>
      <c r="I152" s="239"/>
      <c r="J152" s="235"/>
      <c r="K152" s="235"/>
      <c r="L152" s="240"/>
      <c r="M152" s="241"/>
      <c r="N152" s="242"/>
      <c r="O152" s="242"/>
      <c r="P152" s="242"/>
      <c r="Q152" s="242"/>
      <c r="R152" s="242"/>
      <c r="S152" s="242"/>
      <c r="T152" s="243"/>
      <c r="AT152" s="244" t="s">
        <v>146</v>
      </c>
      <c r="AU152" s="244" t="s">
        <v>84</v>
      </c>
      <c r="AV152" s="13" t="s">
        <v>142</v>
      </c>
      <c r="AW152" s="13" t="s">
        <v>37</v>
      </c>
      <c r="AX152" s="13" t="s">
        <v>82</v>
      </c>
      <c r="AY152" s="244" t="s">
        <v>135</v>
      </c>
    </row>
    <row r="153" spans="2:65" s="1" customFormat="1" ht="44.25" customHeight="1">
      <c r="B153" s="41"/>
      <c r="C153" s="193" t="s">
        <v>199</v>
      </c>
      <c r="D153" s="193" t="s">
        <v>137</v>
      </c>
      <c r="E153" s="194" t="s">
        <v>231</v>
      </c>
      <c r="F153" s="195" t="s">
        <v>232</v>
      </c>
      <c r="G153" s="196" t="s">
        <v>140</v>
      </c>
      <c r="H153" s="197">
        <v>2.856</v>
      </c>
      <c r="I153" s="198"/>
      <c r="J153" s="199">
        <f>ROUND(I153*H153,2)</f>
        <v>0</v>
      </c>
      <c r="K153" s="195" t="s">
        <v>141</v>
      </c>
      <c r="L153" s="61"/>
      <c r="M153" s="200" t="s">
        <v>30</v>
      </c>
      <c r="N153" s="201" t="s">
        <v>45</v>
      </c>
      <c r="O153" s="42"/>
      <c r="P153" s="202">
        <f>O153*H153</f>
        <v>0</v>
      </c>
      <c r="Q153" s="202">
        <v>0</v>
      </c>
      <c r="R153" s="202">
        <f>Q153*H153</f>
        <v>0</v>
      </c>
      <c r="S153" s="202">
        <v>0</v>
      </c>
      <c r="T153" s="203">
        <f>S153*H153</f>
        <v>0</v>
      </c>
      <c r="AR153" s="24" t="s">
        <v>142</v>
      </c>
      <c r="AT153" s="24" t="s">
        <v>137</v>
      </c>
      <c r="AU153" s="24" t="s">
        <v>84</v>
      </c>
      <c r="AY153" s="24" t="s">
        <v>135</v>
      </c>
      <c r="BE153" s="204">
        <f>IF(N153="základní",J153,0)</f>
        <v>0</v>
      </c>
      <c r="BF153" s="204">
        <f>IF(N153="snížená",J153,0)</f>
        <v>0</v>
      </c>
      <c r="BG153" s="204">
        <f>IF(N153="zákl. přenesená",J153,0)</f>
        <v>0</v>
      </c>
      <c r="BH153" s="204">
        <f>IF(N153="sníž. přenesená",J153,0)</f>
        <v>0</v>
      </c>
      <c r="BI153" s="204">
        <f>IF(N153="nulová",J153,0)</f>
        <v>0</v>
      </c>
      <c r="BJ153" s="24" t="s">
        <v>82</v>
      </c>
      <c r="BK153" s="204">
        <f>ROUND(I153*H153,2)</f>
        <v>0</v>
      </c>
      <c r="BL153" s="24" t="s">
        <v>142</v>
      </c>
      <c r="BM153" s="24" t="s">
        <v>869</v>
      </c>
    </row>
    <row r="154" spans="2:47" s="1" customFormat="1" ht="108">
      <c r="B154" s="41"/>
      <c r="C154" s="63"/>
      <c r="D154" s="205" t="s">
        <v>144</v>
      </c>
      <c r="E154" s="63"/>
      <c r="F154" s="206" t="s">
        <v>234</v>
      </c>
      <c r="G154" s="63"/>
      <c r="H154" s="63"/>
      <c r="I154" s="163"/>
      <c r="J154" s="63"/>
      <c r="K154" s="63"/>
      <c r="L154" s="61"/>
      <c r="M154" s="207"/>
      <c r="N154" s="42"/>
      <c r="O154" s="42"/>
      <c r="P154" s="42"/>
      <c r="Q154" s="42"/>
      <c r="R154" s="42"/>
      <c r="S154" s="42"/>
      <c r="T154" s="78"/>
      <c r="AT154" s="24" t="s">
        <v>144</v>
      </c>
      <c r="AU154" s="24" t="s">
        <v>84</v>
      </c>
    </row>
    <row r="155" spans="2:51" s="11" customFormat="1" ht="13.5">
      <c r="B155" s="208"/>
      <c r="C155" s="209"/>
      <c r="D155" s="205" t="s">
        <v>146</v>
      </c>
      <c r="E155" s="210" t="s">
        <v>30</v>
      </c>
      <c r="F155" s="211" t="s">
        <v>870</v>
      </c>
      <c r="G155" s="209"/>
      <c r="H155" s="212" t="s">
        <v>30</v>
      </c>
      <c r="I155" s="213"/>
      <c r="J155" s="209"/>
      <c r="K155" s="209"/>
      <c r="L155" s="214"/>
      <c r="M155" s="215"/>
      <c r="N155" s="216"/>
      <c r="O155" s="216"/>
      <c r="P155" s="216"/>
      <c r="Q155" s="216"/>
      <c r="R155" s="216"/>
      <c r="S155" s="216"/>
      <c r="T155" s="217"/>
      <c r="AT155" s="218" t="s">
        <v>146</v>
      </c>
      <c r="AU155" s="218" t="s">
        <v>84</v>
      </c>
      <c r="AV155" s="11" t="s">
        <v>82</v>
      </c>
      <c r="AW155" s="11" t="s">
        <v>37</v>
      </c>
      <c r="AX155" s="11" t="s">
        <v>74</v>
      </c>
      <c r="AY155" s="218" t="s">
        <v>135</v>
      </c>
    </row>
    <row r="156" spans="2:51" s="11" customFormat="1" ht="13.5">
      <c r="B156" s="208"/>
      <c r="C156" s="209"/>
      <c r="D156" s="205" t="s">
        <v>146</v>
      </c>
      <c r="E156" s="210" t="s">
        <v>30</v>
      </c>
      <c r="F156" s="211" t="s">
        <v>831</v>
      </c>
      <c r="G156" s="209"/>
      <c r="H156" s="212" t="s">
        <v>30</v>
      </c>
      <c r="I156" s="213"/>
      <c r="J156" s="209"/>
      <c r="K156" s="209"/>
      <c r="L156" s="214"/>
      <c r="M156" s="215"/>
      <c r="N156" s="216"/>
      <c r="O156" s="216"/>
      <c r="P156" s="216"/>
      <c r="Q156" s="216"/>
      <c r="R156" s="216"/>
      <c r="S156" s="216"/>
      <c r="T156" s="217"/>
      <c r="AT156" s="218" t="s">
        <v>146</v>
      </c>
      <c r="AU156" s="218" t="s">
        <v>84</v>
      </c>
      <c r="AV156" s="11" t="s">
        <v>82</v>
      </c>
      <c r="AW156" s="11" t="s">
        <v>37</v>
      </c>
      <c r="AX156" s="11" t="s">
        <v>74</v>
      </c>
      <c r="AY156" s="218" t="s">
        <v>135</v>
      </c>
    </row>
    <row r="157" spans="2:51" s="12" customFormat="1" ht="13.5">
      <c r="B157" s="219"/>
      <c r="C157" s="220"/>
      <c r="D157" s="205" t="s">
        <v>146</v>
      </c>
      <c r="E157" s="231" t="s">
        <v>30</v>
      </c>
      <c r="F157" s="232" t="s">
        <v>871</v>
      </c>
      <c r="G157" s="220"/>
      <c r="H157" s="233">
        <v>0.825</v>
      </c>
      <c r="I157" s="225"/>
      <c r="J157" s="220"/>
      <c r="K157" s="220"/>
      <c r="L157" s="226"/>
      <c r="M157" s="227"/>
      <c r="N157" s="228"/>
      <c r="O157" s="228"/>
      <c r="P157" s="228"/>
      <c r="Q157" s="228"/>
      <c r="R157" s="228"/>
      <c r="S157" s="228"/>
      <c r="T157" s="229"/>
      <c r="AT157" s="230" t="s">
        <v>146</v>
      </c>
      <c r="AU157" s="230" t="s">
        <v>84</v>
      </c>
      <c r="AV157" s="12" t="s">
        <v>84</v>
      </c>
      <c r="AW157" s="12" t="s">
        <v>37</v>
      </c>
      <c r="AX157" s="12" t="s">
        <v>74</v>
      </c>
      <c r="AY157" s="230" t="s">
        <v>135</v>
      </c>
    </row>
    <row r="158" spans="2:51" s="12" customFormat="1" ht="13.5">
      <c r="B158" s="219"/>
      <c r="C158" s="220"/>
      <c r="D158" s="205" t="s">
        <v>146</v>
      </c>
      <c r="E158" s="231" t="s">
        <v>30</v>
      </c>
      <c r="F158" s="232" t="s">
        <v>872</v>
      </c>
      <c r="G158" s="220"/>
      <c r="H158" s="233">
        <v>1.045</v>
      </c>
      <c r="I158" s="225"/>
      <c r="J158" s="220"/>
      <c r="K158" s="220"/>
      <c r="L158" s="226"/>
      <c r="M158" s="227"/>
      <c r="N158" s="228"/>
      <c r="O158" s="228"/>
      <c r="P158" s="228"/>
      <c r="Q158" s="228"/>
      <c r="R158" s="228"/>
      <c r="S158" s="228"/>
      <c r="T158" s="229"/>
      <c r="AT158" s="230" t="s">
        <v>146</v>
      </c>
      <c r="AU158" s="230" t="s">
        <v>84</v>
      </c>
      <c r="AV158" s="12" t="s">
        <v>84</v>
      </c>
      <c r="AW158" s="12" t="s">
        <v>37</v>
      </c>
      <c r="AX158" s="12" t="s">
        <v>74</v>
      </c>
      <c r="AY158" s="230" t="s">
        <v>135</v>
      </c>
    </row>
    <row r="159" spans="2:51" s="11" customFormat="1" ht="13.5">
      <c r="B159" s="208"/>
      <c r="C159" s="209"/>
      <c r="D159" s="205" t="s">
        <v>146</v>
      </c>
      <c r="E159" s="210" t="s">
        <v>30</v>
      </c>
      <c r="F159" s="211" t="s">
        <v>834</v>
      </c>
      <c r="G159" s="209"/>
      <c r="H159" s="212" t="s">
        <v>30</v>
      </c>
      <c r="I159" s="213"/>
      <c r="J159" s="209"/>
      <c r="K159" s="209"/>
      <c r="L159" s="214"/>
      <c r="M159" s="215"/>
      <c r="N159" s="216"/>
      <c r="O159" s="216"/>
      <c r="P159" s="216"/>
      <c r="Q159" s="216"/>
      <c r="R159" s="216"/>
      <c r="S159" s="216"/>
      <c r="T159" s="217"/>
      <c r="AT159" s="218" t="s">
        <v>146</v>
      </c>
      <c r="AU159" s="218" t="s">
        <v>84</v>
      </c>
      <c r="AV159" s="11" t="s">
        <v>82</v>
      </c>
      <c r="AW159" s="11" t="s">
        <v>37</v>
      </c>
      <c r="AX159" s="11" t="s">
        <v>74</v>
      </c>
      <c r="AY159" s="218" t="s">
        <v>135</v>
      </c>
    </row>
    <row r="160" spans="2:51" s="12" customFormat="1" ht="13.5">
      <c r="B160" s="219"/>
      <c r="C160" s="220"/>
      <c r="D160" s="205" t="s">
        <v>146</v>
      </c>
      <c r="E160" s="231" t="s">
        <v>30</v>
      </c>
      <c r="F160" s="232" t="s">
        <v>873</v>
      </c>
      <c r="G160" s="220"/>
      <c r="H160" s="233">
        <v>1.04</v>
      </c>
      <c r="I160" s="225"/>
      <c r="J160" s="220"/>
      <c r="K160" s="220"/>
      <c r="L160" s="226"/>
      <c r="M160" s="227"/>
      <c r="N160" s="228"/>
      <c r="O160" s="228"/>
      <c r="P160" s="228"/>
      <c r="Q160" s="228"/>
      <c r="R160" s="228"/>
      <c r="S160" s="228"/>
      <c r="T160" s="229"/>
      <c r="AT160" s="230" t="s">
        <v>146</v>
      </c>
      <c r="AU160" s="230" t="s">
        <v>84</v>
      </c>
      <c r="AV160" s="12" t="s">
        <v>84</v>
      </c>
      <c r="AW160" s="12" t="s">
        <v>37</v>
      </c>
      <c r="AX160" s="12" t="s">
        <v>74</v>
      </c>
      <c r="AY160" s="230" t="s">
        <v>135</v>
      </c>
    </row>
    <row r="161" spans="2:51" s="12" customFormat="1" ht="13.5">
      <c r="B161" s="219"/>
      <c r="C161" s="220"/>
      <c r="D161" s="205" t="s">
        <v>146</v>
      </c>
      <c r="E161" s="231" t="s">
        <v>30</v>
      </c>
      <c r="F161" s="232" t="s">
        <v>874</v>
      </c>
      <c r="G161" s="220"/>
      <c r="H161" s="233">
        <v>0.09</v>
      </c>
      <c r="I161" s="225"/>
      <c r="J161" s="220"/>
      <c r="K161" s="220"/>
      <c r="L161" s="226"/>
      <c r="M161" s="227"/>
      <c r="N161" s="228"/>
      <c r="O161" s="228"/>
      <c r="P161" s="228"/>
      <c r="Q161" s="228"/>
      <c r="R161" s="228"/>
      <c r="S161" s="228"/>
      <c r="T161" s="229"/>
      <c r="AT161" s="230" t="s">
        <v>146</v>
      </c>
      <c r="AU161" s="230" t="s">
        <v>84</v>
      </c>
      <c r="AV161" s="12" t="s">
        <v>84</v>
      </c>
      <c r="AW161" s="12" t="s">
        <v>37</v>
      </c>
      <c r="AX161" s="12" t="s">
        <v>74</v>
      </c>
      <c r="AY161" s="230" t="s">
        <v>135</v>
      </c>
    </row>
    <row r="162" spans="2:51" s="14" customFormat="1" ht="13.5">
      <c r="B162" s="245"/>
      <c r="C162" s="246"/>
      <c r="D162" s="205" t="s">
        <v>146</v>
      </c>
      <c r="E162" s="247" t="s">
        <v>30</v>
      </c>
      <c r="F162" s="248" t="s">
        <v>218</v>
      </c>
      <c r="G162" s="246"/>
      <c r="H162" s="249">
        <v>3</v>
      </c>
      <c r="I162" s="250"/>
      <c r="J162" s="246"/>
      <c r="K162" s="246"/>
      <c r="L162" s="251"/>
      <c r="M162" s="252"/>
      <c r="N162" s="253"/>
      <c r="O162" s="253"/>
      <c r="P162" s="253"/>
      <c r="Q162" s="253"/>
      <c r="R162" s="253"/>
      <c r="S162" s="253"/>
      <c r="T162" s="254"/>
      <c r="AT162" s="255" t="s">
        <v>146</v>
      </c>
      <c r="AU162" s="255" t="s">
        <v>84</v>
      </c>
      <c r="AV162" s="14" t="s">
        <v>155</v>
      </c>
      <c r="AW162" s="14" t="s">
        <v>37</v>
      </c>
      <c r="AX162" s="14" t="s">
        <v>74</v>
      </c>
      <c r="AY162" s="255" t="s">
        <v>135</v>
      </c>
    </row>
    <row r="163" spans="2:51" s="11" customFormat="1" ht="13.5">
      <c r="B163" s="208"/>
      <c r="C163" s="209"/>
      <c r="D163" s="205" t="s">
        <v>146</v>
      </c>
      <c r="E163" s="210" t="s">
        <v>30</v>
      </c>
      <c r="F163" s="211" t="s">
        <v>875</v>
      </c>
      <c r="G163" s="209"/>
      <c r="H163" s="212" t="s">
        <v>30</v>
      </c>
      <c r="I163" s="213"/>
      <c r="J163" s="209"/>
      <c r="K163" s="209"/>
      <c r="L163" s="214"/>
      <c r="M163" s="215"/>
      <c r="N163" s="216"/>
      <c r="O163" s="216"/>
      <c r="P163" s="216"/>
      <c r="Q163" s="216"/>
      <c r="R163" s="216"/>
      <c r="S163" s="216"/>
      <c r="T163" s="217"/>
      <c r="AT163" s="218" t="s">
        <v>146</v>
      </c>
      <c r="AU163" s="218" t="s">
        <v>84</v>
      </c>
      <c r="AV163" s="11" t="s">
        <v>82</v>
      </c>
      <c r="AW163" s="11" t="s">
        <v>37</v>
      </c>
      <c r="AX163" s="11" t="s">
        <v>74</v>
      </c>
      <c r="AY163" s="218" t="s">
        <v>135</v>
      </c>
    </row>
    <row r="164" spans="2:51" s="12" customFormat="1" ht="13.5">
      <c r="B164" s="219"/>
      <c r="C164" s="220"/>
      <c r="D164" s="205" t="s">
        <v>146</v>
      </c>
      <c r="E164" s="231" t="s">
        <v>30</v>
      </c>
      <c r="F164" s="232" t="s">
        <v>876</v>
      </c>
      <c r="G164" s="220"/>
      <c r="H164" s="233">
        <v>-0.107</v>
      </c>
      <c r="I164" s="225"/>
      <c r="J164" s="220"/>
      <c r="K164" s="220"/>
      <c r="L164" s="226"/>
      <c r="M164" s="227"/>
      <c r="N164" s="228"/>
      <c r="O164" s="228"/>
      <c r="P164" s="228"/>
      <c r="Q164" s="228"/>
      <c r="R164" s="228"/>
      <c r="S164" s="228"/>
      <c r="T164" s="229"/>
      <c r="AT164" s="230" t="s">
        <v>146</v>
      </c>
      <c r="AU164" s="230" t="s">
        <v>84</v>
      </c>
      <c r="AV164" s="12" t="s">
        <v>84</v>
      </c>
      <c r="AW164" s="12" t="s">
        <v>37</v>
      </c>
      <c r="AX164" s="12" t="s">
        <v>74</v>
      </c>
      <c r="AY164" s="230" t="s">
        <v>135</v>
      </c>
    </row>
    <row r="165" spans="2:51" s="12" customFormat="1" ht="13.5">
      <c r="B165" s="219"/>
      <c r="C165" s="220"/>
      <c r="D165" s="205" t="s">
        <v>146</v>
      </c>
      <c r="E165" s="231" t="s">
        <v>30</v>
      </c>
      <c r="F165" s="232" t="s">
        <v>877</v>
      </c>
      <c r="G165" s="220"/>
      <c r="H165" s="233">
        <v>-0.037</v>
      </c>
      <c r="I165" s="225"/>
      <c r="J165" s="220"/>
      <c r="K165" s="220"/>
      <c r="L165" s="226"/>
      <c r="M165" s="227"/>
      <c r="N165" s="228"/>
      <c r="O165" s="228"/>
      <c r="P165" s="228"/>
      <c r="Q165" s="228"/>
      <c r="R165" s="228"/>
      <c r="S165" s="228"/>
      <c r="T165" s="229"/>
      <c r="AT165" s="230" t="s">
        <v>146</v>
      </c>
      <c r="AU165" s="230" t="s">
        <v>84</v>
      </c>
      <c r="AV165" s="12" t="s">
        <v>84</v>
      </c>
      <c r="AW165" s="12" t="s">
        <v>37</v>
      </c>
      <c r="AX165" s="12" t="s">
        <v>74</v>
      </c>
      <c r="AY165" s="230" t="s">
        <v>135</v>
      </c>
    </row>
    <row r="166" spans="2:51" s="13" customFormat="1" ht="13.5">
      <c r="B166" s="234"/>
      <c r="C166" s="235"/>
      <c r="D166" s="221" t="s">
        <v>146</v>
      </c>
      <c r="E166" s="236" t="s">
        <v>30</v>
      </c>
      <c r="F166" s="237" t="s">
        <v>194</v>
      </c>
      <c r="G166" s="235"/>
      <c r="H166" s="238">
        <v>2.856</v>
      </c>
      <c r="I166" s="239"/>
      <c r="J166" s="235"/>
      <c r="K166" s="235"/>
      <c r="L166" s="240"/>
      <c r="M166" s="241"/>
      <c r="N166" s="242"/>
      <c r="O166" s="242"/>
      <c r="P166" s="242"/>
      <c r="Q166" s="242"/>
      <c r="R166" s="242"/>
      <c r="S166" s="242"/>
      <c r="T166" s="243"/>
      <c r="AT166" s="244" t="s">
        <v>146</v>
      </c>
      <c r="AU166" s="244" t="s">
        <v>84</v>
      </c>
      <c r="AV166" s="13" t="s">
        <v>142</v>
      </c>
      <c r="AW166" s="13" t="s">
        <v>37</v>
      </c>
      <c r="AX166" s="13" t="s">
        <v>82</v>
      </c>
      <c r="AY166" s="244" t="s">
        <v>135</v>
      </c>
    </row>
    <row r="167" spans="2:65" s="1" customFormat="1" ht="22.5" customHeight="1">
      <c r="B167" s="41"/>
      <c r="C167" s="256" t="s">
        <v>221</v>
      </c>
      <c r="D167" s="256" t="s">
        <v>222</v>
      </c>
      <c r="E167" s="257" t="s">
        <v>241</v>
      </c>
      <c r="F167" s="258" t="s">
        <v>878</v>
      </c>
      <c r="G167" s="259" t="s">
        <v>225</v>
      </c>
      <c r="H167" s="260">
        <v>5.706</v>
      </c>
      <c r="I167" s="261"/>
      <c r="J167" s="262">
        <f>ROUND(I167*H167,2)</f>
        <v>0</v>
      </c>
      <c r="K167" s="258" t="s">
        <v>141</v>
      </c>
      <c r="L167" s="263"/>
      <c r="M167" s="264" t="s">
        <v>30</v>
      </c>
      <c r="N167" s="265" t="s">
        <v>45</v>
      </c>
      <c r="O167" s="42"/>
      <c r="P167" s="202">
        <f>O167*H167</f>
        <v>0</v>
      </c>
      <c r="Q167" s="202">
        <v>0</v>
      </c>
      <c r="R167" s="202">
        <f>Q167*H167</f>
        <v>0</v>
      </c>
      <c r="S167" s="202">
        <v>0</v>
      </c>
      <c r="T167" s="203">
        <f>S167*H167</f>
        <v>0</v>
      </c>
      <c r="AR167" s="24" t="s">
        <v>185</v>
      </c>
      <c r="AT167" s="24" t="s">
        <v>222</v>
      </c>
      <c r="AU167" s="24" t="s">
        <v>84</v>
      </c>
      <c r="AY167" s="24" t="s">
        <v>135</v>
      </c>
      <c r="BE167" s="204">
        <f>IF(N167="základní",J167,0)</f>
        <v>0</v>
      </c>
      <c r="BF167" s="204">
        <f>IF(N167="snížená",J167,0)</f>
        <v>0</v>
      </c>
      <c r="BG167" s="204">
        <f>IF(N167="zákl. přenesená",J167,0)</f>
        <v>0</v>
      </c>
      <c r="BH167" s="204">
        <f>IF(N167="sníž. přenesená",J167,0)</f>
        <v>0</v>
      </c>
      <c r="BI167" s="204">
        <f>IF(N167="nulová",J167,0)</f>
        <v>0</v>
      </c>
      <c r="BJ167" s="24" t="s">
        <v>82</v>
      </c>
      <c r="BK167" s="204">
        <f>ROUND(I167*H167,2)</f>
        <v>0</v>
      </c>
      <c r="BL167" s="24" t="s">
        <v>142</v>
      </c>
      <c r="BM167" s="24" t="s">
        <v>879</v>
      </c>
    </row>
    <row r="168" spans="2:51" s="11" customFormat="1" ht="13.5">
      <c r="B168" s="208"/>
      <c r="C168" s="209"/>
      <c r="D168" s="205" t="s">
        <v>146</v>
      </c>
      <c r="E168" s="210" t="s">
        <v>30</v>
      </c>
      <c r="F168" s="211" t="s">
        <v>227</v>
      </c>
      <c r="G168" s="209"/>
      <c r="H168" s="212" t="s">
        <v>30</v>
      </c>
      <c r="I168" s="213"/>
      <c r="J168" s="209"/>
      <c r="K168" s="209"/>
      <c r="L168" s="214"/>
      <c r="M168" s="215"/>
      <c r="N168" s="216"/>
      <c r="O168" s="216"/>
      <c r="P168" s="216"/>
      <c r="Q168" s="216"/>
      <c r="R168" s="216"/>
      <c r="S168" s="216"/>
      <c r="T168" s="217"/>
      <c r="AT168" s="218" t="s">
        <v>146</v>
      </c>
      <c r="AU168" s="218" t="s">
        <v>84</v>
      </c>
      <c r="AV168" s="11" t="s">
        <v>82</v>
      </c>
      <c r="AW168" s="11" t="s">
        <v>37</v>
      </c>
      <c r="AX168" s="11" t="s">
        <v>74</v>
      </c>
      <c r="AY168" s="218" t="s">
        <v>135</v>
      </c>
    </row>
    <row r="169" spans="2:51" s="11" customFormat="1" ht="13.5">
      <c r="B169" s="208"/>
      <c r="C169" s="209"/>
      <c r="D169" s="205" t="s">
        <v>146</v>
      </c>
      <c r="E169" s="210" t="s">
        <v>30</v>
      </c>
      <c r="F169" s="211" t="s">
        <v>244</v>
      </c>
      <c r="G169" s="209"/>
      <c r="H169" s="212" t="s">
        <v>30</v>
      </c>
      <c r="I169" s="213"/>
      <c r="J169" s="209"/>
      <c r="K169" s="209"/>
      <c r="L169" s="214"/>
      <c r="M169" s="215"/>
      <c r="N169" s="216"/>
      <c r="O169" s="216"/>
      <c r="P169" s="216"/>
      <c r="Q169" s="216"/>
      <c r="R169" s="216"/>
      <c r="S169" s="216"/>
      <c r="T169" s="217"/>
      <c r="AT169" s="218" t="s">
        <v>146</v>
      </c>
      <c r="AU169" s="218" t="s">
        <v>84</v>
      </c>
      <c r="AV169" s="11" t="s">
        <v>82</v>
      </c>
      <c r="AW169" s="11" t="s">
        <v>37</v>
      </c>
      <c r="AX169" s="11" t="s">
        <v>74</v>
      </c>
      <c r="AY169" s="218" t="s">
        <v>135</v>
      </c>
    </row>
    <row r="170" spans="2:51" s="12" customFormat="1" ht="13.5">
      <c r="B170" s="219"/>
      <c r="C170" s="220"/>
      <c r="D170" s="221" t="s">
        <v>146</v>
      </c>
      <c r="E170" s="222" t="s">
        <v>30</v>
      </c>
      <c r="F170" s="223" t="s">
        <v>880</v>
      </c>
      <c r="G170" s="220"/>
      <c r="H170" s="224">
        <v>5.706</v>
      </c>
      <c r="I170" s="225"/>
      <c r="J170" s="220"/>
      <c r="K170" s="220"/>
      <c r="L170" s="226"/>
      <c r="M170" s="227"/>
      <c r="N170" s="228"/>
      <c r="O170" s="228"/>
      <c r="P170" s="228"/>
      <c r="Q170" s="228"/>
      <c r="R170" s="228"/>
      <c r="S170" s="228"/>
      <c r="T170" s="229"/>
      <c r="AT170" s="230" t="s">
        <v>146</v>
      </c>
      <c r="AU170" s="230" t="s">
        <v>84</v>
      </c>
      <c r="AV170" s="12" t="s">
        <v>84</v>
      </c>
      <c r="AW170" s="12" t="s">
        <v>37</v>
      </c>
      <c r="AX170" s="12" t="s">
        <v>82</v>
      </c>
      <c r="AY170" s="230" t="s">
        <v>135</v>
      </c>
    </row>
    <row r="171" spans="2:65" s="1" customFormat="1" ht="22.5" customHeight="1">
      <c r="B171" s="41"/>
      <c r="C171" s="193" t="s">
        <v>230</v>
      </c>
      <c r="D171" s="193" t="s">
        <v>137</v>
      </c>
      <c r="E171" s="194" t="s">
        <v>200</v>
      </c>
      <c r="F171" s="195" t="s">
        <v>881</v>
      </c>
      <c r="G171" s="196" t="s">
        <v>140</v>
      </c>
      <c r="H171" s="197">
        <v>110</v>
      </c>
      <c r="I171" s="198"/>
      <c r="J171" s="199">
        <f>ROUND(I171*H171,2)</f>
        <v>0</v>
      </c>
      <c r="K171" s="195" t="s">
        <v>141</v>
      </c>
      <c r="L171" s="61"/>
      <c r="M171" s="200" t="s">
        <v>30</v>
      </c>
      <c r="N171" s="201" t="s">
        <v>45</v>
      </c>
      <c r="O171" s="42"/>
      <c r="P171" s="202">
        <f>O171*H171</f>
        <v>0</v>
      </c>
      <c r="Q171" s="202">
        <v>0</v>
      </c>
      <c r="R171" s="202">
        <f>Q171*H171</f>
        <v>0</v>
      </c>
      <c r="S171" s="202">
        <v>0</v>
      </c>
      <c r="T171" s="203">
        <f>S171*H171</f>
        <v>0</v>
      </c>
      <c r="AR171" s="24" t="s">
        <v>142</v>
      </c>
      <c r="AT171" s="24" t="s">
        <v>137</v>
      </c>
      <c r="AU171" s="24" t="s">
        <v>84</v>
      </c>
      <c r="AY171" s="24" t="s">
        <v>135</v>
      </c>
      <c r="BE171" s="204">
        <f>IF(N171="základní",J171,0)</f>
        <v>0</v>
      </c>
      <c r="BF171" s="204">
        <f>IF(N171="snížená",J171,0)</f>
        <v>0</v>
      </c>
      <c r="BG171" s="204">
        <f>IF(N171="zákl. přenesená",J171,0)</f>
        <v>0</v>
      </c>
      <c r="BH171" s="204">
        <f>IF(N171="sníž. přenesená",J171,0)</f>
        <v>0</v>
      </c>
      <c r="BI171" s="204">
        <f>IF(N171="nulová",J171,0)</f>
        <v>0</v>
      </c>
      <c r="BJ171" s="24" t="s">
        <v>82</v>
      </c>
      <c r="BK171" s="204">
        <f>ROUND(I171*H171,2)</f>
        <v>0</v>
      </c>
      <c r="BL171" s="24" t="s">
        <v>142</v>
      </c>
      <c r="BM171" s="24" t="s">
        <v>882</v>
      </c>
    </row>
    <row r="172" spans="2:47" s="1" customFormat="1" ht="409.5">
      <c r="B172" s="41"/>
      <c r="C172" s="63"/>
      <c r="D172" s="205" t="s">
        <v>144</v>
      </c>
      <c r="E172" s="63"/>
      <c r="F172" s="206" t="s">
        <v>203</v>
      </c>
      <c r="G172" s="63"/>
      <c r="H172" s="63"/>
      <c r="I172" s="163"/>
      <c r="J172" s="63"/>
      <c r="K172" s="63"/>
      <c r="L172" s="61"/>
      <c r="M172" s="207"/>
      <c r="N172" s="42"/>
      <c r="O172" s="42"/>
      <c r="P172" s="42"/>
      <c r="Q172" s="42"/>
      <c r="R172" s="42"/>
      <c r="S172" s="42"/>
      <c r="T172" s="78"/>
      <c r="AT172" s="24" t="s">
        <v>144</v>
      </c>
      <c r="AU172" s="24" t="s">
        <v>84</v>
      </c>
    </row>
    <row r="173" spans="2:51" s="11" customFormat="1" ht="13.5">
      <c r="B173" s="208"/>
      <c r="C173" s="209"/>
      <c r="D173" s="205" t="s">
        <v>146</v>
      </c>
      <c r="E173" s="210" t="s">
        <v>30</v>
      </c>
      <c r="F173" s="211" t="s">
        <v>204</v>
      </c>
      <c r="G173" s="209"/>
      <c r="H173" s="212" t="s">
        <v>30</v>
      </c>
      <c r="I173" s="213"/>
      <c r="J173" s="209"/>
      <c r="K173" s="209"/>
      <c r="L173" s="214"/>
      <c r="M173" s="215"/>
      <c r="N173" s="216"/>
      <c r="O173" s="216"/>
      <c r="P173" s="216"/>
      <c r="Q173" s="216"/>
      <c r="R173" s="216"/>
      <c r="S173" s="216"/>
      <c r="T173" s="217"/>
      <c r="AT173" s="218" t="s">
        <v>146</v>
      </c>
      <c r="AU173" s="218" t="s">
        <v>84</v>
      </c>
      <c r="AV173" s="11" t="s">
        <v>82</v>
      </c>
      <c r="AW173" s="11" t="s">
        <v>37</v>
      </c>
      <c r="AX173" s="11" t="s">
        <v>74</v>
      </c>
      <c r="AY173" s="218" t="s">
        <v>135</v>
      </c>
    </row>
    <row r="174" spans="2:51" s="11" customFormat="1" ht="13.5">
      <c r="B174" s="208"/>
      <c r="C174" s="209"/>
      <c r="D174" s="205" t="s">
        <v>146</v>
      </c>
      <c r="E174" s="210" t="s">
        <v>30</v>
      </c>
      <c r="F174" s="211" t="s">
        <v>205</v>
      </c>
      <c r="G174" s="209"/>
      <c r="H174" s="212" t="s">
        <v>30</v>
      </c>
      <c r="I174" s="213"/>
      <c r="J174" s="209"/>
      <c r="K174" s="209"/>
      <c r="L174" s="214"/>
      <c r="M174" s="215"/>
      <c r="N174" s="216"/>
      <c r="O174" s="216"/>
      <c r="P174" s="216"/>
      <c r="Q174" s="216"/>
      <c r="R174" s="216"/>
      <c r="S174" s="216"/>
      <c r="T174" s="217"/>
      <c r="AT174" s="218" t="s">
        <v>146</v>
      </c>
      <c r="AU174" s="218" t="s">
        <v>84</v>
      </c>
      <c r="AV174" s="11" t="s">
        <v>82</v>
      </c>
      <c r="AW174" s="11" t="s">
        <v>37</v>
      </c>
      <c r="AX174" s="11" t="s">
        <v>74</v>
      </c>
      <c r="AY174" s="218" t="s">
        <v>135</v>
      </c>
    </row>
    <row r="175" spans="2:51" s="11" customFormat="1" ht="13.5">
      <c r="B175" s="208"/>
      <c r="C175" s="209"/>
      <c r="D175" s="205" t="s">
        <v>146</v>
      </c>
      <c r="E175" s="210" t="s">
        <v>30</v>
      </c>
      <c r="F175" s="211" t="s">
        <v>883</v>
      </c>
      <c r="G175" s="209"/>
      <c r="H175" s="212" t="s">
        <v>30</v>
      </c>
      <c r="I175" s="213"/>
      <c r="J175" s="209"/>
      <c r="K175" s="209"/>
      <c r="L175" s="214"/>
      <c r="M175" s="215"/>
      <c r="N175" s="216"/>
      <c r="O175" s="216"/>
      <c r="P175" s="216"/>
      <c r="Q175" s="216"/>
      <c r="R175" s="216"/>
      <c r="S175" s="216"/>
      <c r="T175" s="217"/>
      <c r="AT175" s="218" t="s">
        <v>146</v>
      </c>
      <c r="AU175" s="218" t="s">
        <v>84</v>
      </c>
      <c r="AV175" s="11" t="s">
        <v>82</v>
      </c>
      <c r="AW175" s="11" t="s">
        <v>37</v>
      </c>
      <c r="AX175" s="11" t="s">
        <v>74</v>
      </c>
      <c r="AY175" s="218" t="s">
        <v>135</v>
      </c>
    </row>
    <row r="176" spans="2:51" s="11" customFormat="1" ht="13.5">
      <c r="B176" s="208"/>
      <c r="C176" s="209"/>
      <c r="D176" s="205" t="s">
        <v>146</v>
      </c>
      <c r="E176" s="210" t="s">
        <v>30</v>
      </c>
      <c r="F176" s="211" t="s">
        <v>826</v>
      </c>
      <c r="G176" s="209"/>
      <c r="H176" s="212" t="s">
        <v>30</v>
      </c>
      <c r="I176" s="213"/>
      <c r="J176" s="209"/>
      <c r="K176" s="209"/>
      <c r="L176" s="214"/>
      <c r="M176" s="215"/>
      <c r="N176" s="216"/>
      <c r="O176" s="216"/>
      <c r="P176" s="216"/>
      <c r="Q176" s="216"/>
      <c r="R176" s="216"/>
      <c r="S176" s="216"/>
      <c r="T176" s="217"/>
      <c r="AT176" s="218" t="s">
        <v>146</v>
      </c>
      <c r="AU176" s="218" t="s">
        <v>84</v>
      </c>
      <c r="AV176" s="11" t="s">
        <v>82</v>
      </c>
      <c r="AW176" s="11" t="s">
        <v>37</v>
      </c>
      <c r="AX176" s="11" t="s">
        <v>74</v>
      </c>
      <c r="AY176" s="218" t="s">
        <v>135</v>
      </c>
    </row>
    <row r="177" spans="2:51" s="12" customFormat="1" ht="13.5">
      <c r="B177" s="219"/>
      <c r="C177" s="220"/>
      <c r="D177" s="205" t="s">
        <v>146</v>
      </c>
      <c r="E177" s="231" t="s">
        <v>30</v>
      </c>
      <c r="F177" s="232" t="s">
        <v>884</v>
      </c>
      <c r="G177" s="220"/>
      <c r="H177" s="233">
        <v>77</v>
      </c>
      <c r="I177" s="225"/>
      <c r="J177" s="220"/>
      <c r="K177" s="220"/>
      <c r="L177" s="226"/>
      <c r="M177" s="227"/>
      <c r="N177" s="228"/>
      <c r="O177" s="228"/>
      <c r="P177" s="228"/>
      <c r="Q177" s="228"/>
      <c r="R177" s="228"/>
      <c r="S177" s="228"/>
      <c r="T177" s="229"/>
      <c r="AT177" s="230" t="s">
        <v>146</v>
      </c>
      <c r="AU177" s="230" t="s">
        <v>84</v>
      </c>
      <c r="AV177" s="12" t="s">
        <v>84</v>
      </c>
      <c r="AW177" s="12" t="s">
        <v>37</v>
      </c>
      <c r="AX177" s="12" t="s">
        <v>74</v>
      </c>
      <c r="AY177" s="230" t="s">
        <v>135</v>
      </c>
    </row>
    <row r="178" spans="2:51" s="11" customFormat="1" ht="13.5">
      <c r="B178" s="208"/>
      <c r="C178" s="209"/>
      <c r="D178" s="205" t="s">
        <v>146</v>
      </c>
      <c r="E178" s="210" t="s">
        <v>30</v>
      </c>
      <c r="F178" s="211" t="s">
        <v>844</v>
      </c>
      <c r="G178" s="209"/>
      <c r="H178" s="212" t="s">
        <v>30</v>
      </c>
      <c r="I178" s="213"/>
      <c r="J178" s="209"/>
      <c r="K178" s="209"/>
      <c r="L178" s="214"/>
      <c r="M178" s="215"/>
      <c r="N178" s="216"/>
      <c r="O178" s="216"/>
      <c r="P178" s="216"/>
      <c r="Q178" s="216"/>
      <c r="R178" s="216"/>
      <c r="S178" s="216"/>
      <c r="T178" s="217"/>
      <c r="AT178" s="218" t="s">
        <v>146</v>
      </c>
      <c r="AU178" s="218" t="s">
        <v>84</v>
      </c>
      <c r="AV178" s="11" t="s">
        <v>82</v>
      </c>
      <c r="AW178" s="11" t="s">
        <v>37</v>
      </c>
      <c r="AX178" s="11" t="s">
        <v>74</v>
      </c>
      <c r="AY178" s="218" t="s">
        <v>135</v>
      </c>
    </row>
    <row r="179" spans="2:51" s="12" customFormat="1" ht="13.5">
      <c r="B179" s="219"/>
      <c r="C179" s="220"/>
      <c r="D179" s="205" t="s">
        <v>146</v>
      </c>
      <c r="E179" s="231" t="s">
        <v>30</v>
      </c>
      <c r="F179" s="232" t="s">
        <v>885</v>
      </c>
      <c r="G179" s="220"/>
      <c r="H179" s="233">
        <v>49</v>
      </c>
      <c r="I179" s="225"/>
      <c r="J179" s="220"/>
      <c r="K179" s="220"/>
      <c r="L179" s="226"/>
      <c r="M179" s="227"/>
      <c r="N179" s="228"/>
      <c r="O179" s="228"/>
      <c r="P179" s="228"/>
      <c r="Q179" s="228"/>
      <c r="R179" s="228"/>
      <c r="S179" s="228"/>
      <c r="T179" s="229"/>
      <c r="AT179" s="230" t="s">
        <v>146</v>
      </c>
      <c r="AU179" s="230" t="s">
        <v>84</v>
      </c>
      <c r="AV179" s="12" t="s">
        <v>84</v>
      </c>
      <c r="AW179" s="12" t="s">
        <v>37</v>
      </c>
      <c r="AX179" s="12" t="s">
        <v>74</v>
      </c>
      <c r="AY179" s="230" t="s">
        <v>135</v>
      </c>
    </row>
    <row r="180" spans="2:51" s="11" customFormat="1" ht="13.5">
      <c r="B180" s="208"/>
      <c r="C180" s="209"/>
      <c r="D180" s="205" t="s">
        <v>146</v>
      </c>
      <c r="E180" s="210" t="s">
        <v>30</v>
      </c>
      <c r="F180" s="211" t="s">
        <v>209</v>
      </c>
      <c r="G180" s="209"/>
      <c r="H180" s="212" t="s">
        <v>30</v>
      </c>
      <c r="I180" s="213"/>
      <c r="J180" s="209"/>
      <c r="K180" s="209"/>
      <c r="L180" s="214"/>
      <c r="M180" s="215"/>
      <c r="N180" s="216"/>
      <c r="O180" s="216"/>
      <c r="P180" s="216"/>
      <c r="Q180" s="216"/>
      <c r="R180" s="216"/>
      <c r="S180" s="216"/>
      <c r="T180" s="217"/>
      <c r="AT180" s="218" t="s">
        <v>146</v>
      </c>
      <c r="AU180" s="218" t="s">
        <v>84</v>
      </c>
      <c r="AV180" s="11" t="s">
        <v>82</v>
      </c>
      <c r="AW180" s="11" t="s">
        <v>37</v>
      </c>
      <c r="AX180" s="11" t="s">
        <v>74</v>
      </c>
      <c r="AY180" s="218" t="s">
        <v>135</v>
      </c>
    </row>
    <row r="181" spans="2:51" s="12" customFormat="1" ht="13.5">
      <c r="B181" s="219"/>
      <c r="C181" s="220"/>
      <c r="D181" s="205" t="s">
        <v>146</v>
      </c>
      <c r="E181" s="231" t="s">
        <v>30</v>
      </c>
      <c r="F181" s="232" t="s">
        <v>886</v>
      </c>
      <c r="G181" s="220"/>
      <c r="H181" s="233">
        <v>-3</v>
      </c>
      <c r="I181" s="225"/>
      <c r="J181" s="220"/>
      <c r="K181" s="220"/>
      <c r="L181" s="226"/>
      <c r="M181" s="227"/>
      <c r="N181" s="228"/>
      <c r="O181" s="228"/>
      <c r="P181" s="228"/>
      <c r="Q181" s="228"/>
      <c r="R181" s="228"/>
      <c r="S181" s="228"/>
      <c r="T181" s="229"/>
      <c r="AT181" s="230" t="s">
        <v>146</v>
      </c>
      <c r="AU181" s="230" t="s">
        <v>84</v>
      </c>
      <c r="AV181" s="12" t="s">
        <v>84</v>
      </c>
      <c r="AW181" s="12" t="s">
        <v>37</v>
      </c>
      <c r="AX181" s="12" t="s">
        <v>74</v>
      </c>
      <c r="AY181" s="230" t="s">
        <v>135</v>
      </c>
    </row>
    <row r="182" spans="2:51" s="11" customFormat="1" ht="13.5">
      <c r="B182" s="208"/>
      <c r="C182" s="209"/>
      <c r="D182" s="205" t="s">
        <v>146</v>
      </c>
      <c r="E182" s="210" t="s">
        <v>30</v>
      </c>
      <c r="F182" s="211" t="s">
        <v>887</v>
      </c>
      <c r="G182" s="209"/>
      <c r="H182" s="212" t="s">
        <v>30</v>
      </c>
      <c r="I182" s="213"/>
      <c r="J182" s="209"/>
      <c r="K182" s="209"/>
      <c r="L182" s="214"/>
      <c r="M182" s="215"/>
      <c r="N182" s="216"/>
      <c r="O182" s="216"/>
      <c r="P182" s="216"/>
      <c r="Q182" s="216"/>
      <c r="R182" s="216"/>
      <c r="S182" s="216"/>
      <c r="T182" s="217"/>
      <c r="AT182" s="218" t="s">
        <v>146</v>
      </c>
      <c r="AU182" s="218" t="s">
        <v>84</v>
      </c>
      <c r="AV182" s="11" t="s">
        <v>82</v>
      </c>
      <c r="AW182" s="11" t="s">
        <v>37</v>
      </c>
      <c r="AX182" s="11" t="s">
        <v>74</v>
      </c>
      <c r="AY182" s="218" t="s">
        <v>135</v>
      </c>
    </row>
    <row r="183" spans="2:51" s="12" customFormat="1" ht="13.5">
      <c r="B183" s="219"/>
      <c r="C183" s="220"/>
      <c r="D183" s="205" t="s">
        <v>146</v>
      </c>
      <c r="E183" s="231" t="s">
        <v>30</v>
      </c>
      <c r="F183" s="232" t="s">
        <v>888</v>
      </c>
      <c r="G183" s="220"/>
      <c r="H183" s="233">
        <v>-3.5</v>
      </c>
      <c r="I183" s="225"/>
      <c r="J183" s="220"/>
      <c r="K183" s="220"/>
      <c r="L183" s="226"/>
      <c r="M183" s="227"/>
      <c r="N183" s="228"/>
      <c r="O183" s="228"/>
      <c r="P183" s="228"/>
      <c r="Q183" s="228"/>
      <c r="R183" s="228"/>
      <c r="S183" s="228"/>
      <c r="T183" s="229"/>
      <c r="AT183" s="230" t="s">
        <v>146</v>
      </c>
      <c r="AU183" s="230" t="s">
        <v>84</v>
      </c>
      <c r="AV183" s="12" t="s">
        <v>84</v>
      </c>
      <c r="AW183" s="12" t="s">
        <v>37</v>
      </c>
      <c r="AX183" s="12" t="s">
        <v>74</v>
      </c>
      <c r="AY183" s="230" t="s">
        <v>135</v>
      </c>
    </row>
    <row r="184" spans="2:51" s="11" customFormat="1" ht="13.5">
      <c r="B184" s="208"/>
      <c r="C184" s="209"/>
      <c r="D184" s="205" t="s">
        <v>146</v>
      </c>
      <c r="E184" s="210" t="s">
        <v>30</v>
      </c>
      <c r="F184" s="211" t="s">
        <v>889</v>
      </c>
      <c r="G184" s="209"/>
      <c r="H184" s="212" t="s">
        <v>30</v>
      </c>
      <c r="I184" s="213"/>
      <c r="J184" s="209"/>
      <c r="K184" s="209"/>
      <c r="L184" s="214"/>
      <c r="M184" s="215"/>
      <c r="N184" s="216"/>
      <c r="O184" s="216"/>
      <c r="P184" s="216"/>
      <c r="Q184" s="216"/>
      <c r="R184" s="216"/>
      <c r="S184" s="216"/>
      <c r="T184" s="217"/>
      <c r="AT184" s="218" t="s">
        <v>146</v>
      </c>
      <c r="AU184" s="218" t="s">
        <v>84</v>
      </c>
      <c r="AV184" s="11" t="s">
        <v>82</v>
      </c>
      <c r="AW184" s="11" t="s">
        <v>37</v>
      </c>
      <c r="AX184" s="11" t="s">
        <v>74</v>
      </c>
      <c r="AY184" s="218" t="s">
        <v>135</v>
      </c>
    </row>
    <row r="185" spans="2:51" s="12" customFormat="1" ht="13.5">
      <c r="B185" s="219"/>
      <c r="C185" s="220"/>
      <c r="D185" s="205" t="s">
        <v>146</v>
      </c>
      <c r="E185" s="231" t="s">
        <v>30</v>
      </c>
      <c r="F185" s="232" t="s">
        <v>890</v>
      </c>
      <c r="G185" s="220"/>
      <c r="H185" s="233">
        <v>-6.696</v>
      </c>
      <c r="I185" s="225"/>
      <c r="J185" s="220"/>
      <c r="K185" s="220"/>
      <c r="L185" s="226"/>
      <c r="M185" s="227"/>
      <c r="N185" s="228"/>
      <c r="O185" s="228"/>
      <c r="P185" s="228"/>
      <c r="Q185" s="228"/>
      <c r="R185" s="228"/>
      <c r="S185" s="228"/>
      <c r="T185" s="229"/>
      <c r="AT185" s="230" t="s">
        <v>146</v>
      </c>
      <c r="AU185" s="230" t="s">
        <v>84</v>
      </c>
      <c r="AV185" s="12" t="s">
        <v>84</v>
      </c>
      <c r="AW185" s="12" t="s">
        <v>37</v>
      </c>
      <c r="AX185" s="12" t="s">
        <v>74</v>
      </c>
      <c r="AY185" s="230" t="s">
        <v>135</v>
      </c>
    </row>
    <row r="186" spans="2:51" s="12" customFormat="1" ht="13.5">
      <c r="B186" s="219"/>
      <c r="C186" s="220"/>
      <c r="D186" s="205" t="s">
        <v>146</v>
      </c>
      <c r="E186" s="231" t="s">
        <v>30</v>
      </c>
      <c r="F186" s="232" t="s">
        <v>891</v>
      </c>
      <c r="G186" s="220"/>
      <c r="H186" s="233">
        <v>-0.339</v>
      </c>
      <c r="I186" s="225"/>
      <c r="J186" s="220"/>
      <c r="K186" s="220"/>
      <c r="L186" s="226"/>
      <c r="M186" s="227"/>
      <c r="N186" s="228"/>
      <c r="O186" s="228"/>
      <c r="P186" s="228"/>
      <c r="Q186" s="228"/>
      <c r="R186" s="228"/>
      <c r="S186" s="228"/>
      <c r="T186" s="229"/>
      <c r="AT186" s="230" t="s">
        <v>146</v>
      </c>
      <c r="AU186" s="230" t="s">
        <v>84</v>
      </c>
      <c r="AV186" s="12" t="s">
        <v>84</v>
      </c>
      <c r="AW186" s="12" t="s">
        <v>37</v>
      </c>
      <c r="AX186" s="12" t="s">
        <v>74</v>
      </c>
      <c r="AY186" s="230" t="s">
        <v>135</v>
      </c>
    </row>
    <row r="187" spans="2:51" s="12" customFormat="1" ht="13.5">
      <c r="B187" s="219"/>
      <c r="C187" s="220"/>
      <c r="D187" s="205" t="s">
        <v>146</v>
      </c>
      <c r="E187" s="231" t="s">
        <v>30</v>
      </c>
      <c r="F187" s="232" t="s">
        <v>892</v>
      </c>
      <c r="G187" s="220"/>
      <c r="H187" s="233">
        <v>-0.445</v>
      </c>
      <c r="I187" s="225"/>
      <c r="J187" s="220"/>
      <c r="K187" s="220"/>
      <c r="L187" s="226"/>
      <c r="M187" s="227"/>
      <c r="N187" s="228"/>
      <c r="O187" s="228"/>
      <c r="P187" s="228"/>
      <c r="Q187" s="228"/>
      <c r="R187" s="228"/>
      <c r="S187" s="228"/>
      <c r="T187" s="229"/>
      <c r="AT187" s="230" t="s">
        <v>146</v>
      </c>
      <c r="AU187" s="230" t="s">
        <v>84</v>
      </c>
      <c r="AV187" s="12" t="s">
        <v>84</v>
      </c>
      <c r="AW187" s="12" t="s">
        <v>37</v>
      </c>
      <c r="AX187" s="12" t="s">
        <v>74</v>
      </c>
      <c r="AY187" s="230" t="s">
        <v>135</v>
      </c>
    </row>
    <row r="188" spans="2:51" s="11" customFormat="1" ht="13.5">
      <c r="B188" s="208"/>
      <c r="C188" s="209"/>
      <c r="D188" s="205" t="s">
        <v>146</v>
      </c>
      <c r="E188" s="210" t="s">
        <v>30</v>
      </c>
      <c r="F188" s="211" t="s">
        <v>893</v>
      </c>
      <c r="G188" s="209"/>
      <c r="H188" s="212" t="s">
        <v>30</v>
      </c>
      <c r="I188" s="213"/>
      <c r="J188" s="209"/>
      <c r="K188" s="209"/>
      <c r="L188" s="214"/>
      <c r="M188" s="215"/>
      <c r="N188" s="216"/>
      <c r="O188" s="216"/>
      <c r="P188" s="216"/>
      <c r="Q188" s="216"/>
      <c r="R188" s="216"/>
      <c r="S188" s="216"/>
      <c r="T188" s="217"/>
      <c r="AT188" s="218" t="s">
        <v>146</v>
      </c>
      <c r="AU188" s="218" t="s">
        <v>84</v>
      </c>
      <c r="AV188" s="11" t="s">
        <v>82</v>
      </c>
      <c r="AW188" s="11" t="s">
        <v>37</v>
      </c>
      <c r="AX188" s="11" t="s">
        <v>74</v>
      </c>
      <c r="AY188" s="218" t="s">
        <v>135</v>
      </c>
    </row>
    <row r="189" spans="2:51" s="12" customFormat="1" ht="13.5">
      <c r="B189" s="219"/>
      <c r="C189" s="220"/>
      <c r="D189" s="205" t="s">
        <v>146</v>
      </c>
      <c r="E189" s="231" t="s">
        <v>30</v>
      </c>
      <c r="F189" s="232" t="s">
        <v>894</v>
      </c>
      <c r="G189" s="220"/>
      <c r="H189" s="233">
        <v>-2.939</v>
      </c>
      <c r="I189" s="225"/>
      <c r="J189" s="220"/>
      <c r="K189" s="220"/>
      <c r="L189" s="226"/>
      <c r="M189" s="227"/>
      <c r="N189" s="228"/>
      <c r="O189" s="228"/>
      <c r="P189" s="228"/>
      <c r="Q189" s="228"/>
      <c r="R189" s="228"/>
      <c r="S189" s="228"/>
      <c r="T189" s="229"/>
      <c r="AT189" s="230" t="s">
        <v>146</v>
      </c>
      <c r="AU189" s="230" t="s">
        <v>84</v>
      </c>
      <c r="AV189" s="12" t="s">
        <v>84</v>
      </c>
      <c r="AW189" s="12" t="s">
        <v>37</v>
      </c>
      <c r="AX189" s="12" t="s">
        <v>74</v>
      </c>
      <c r="AY189" s="230" t="s">
        <v>135</v>
      </c>
    </row>
    <row r="190" spans="2:51" s="12" customFormat="1" ht="13.5">
      <c r="B190" s="219"/>
      <c r="C190" s="220"/>
      <c r="D190" s="205" t="s">
        <v>146</v>
      </c>
      <c r="E190" s="231" t="s">
        <v>30</v>
      </c>
      <c r="F190" s="232" t="s">
        <v>895</v>
      </c>
      <c r="G190" s="220"/>
      <c r="H190" s="233">
        <v>0.919</v>
      </c>
      <c r="I190" s="225"/>
      <c r="J190" s="220"/>
      <c r="K190" s="220"/>
      <c r="L190" s="226"/>
      <c r="M190" s="227"/>
      <c r="N190" s="228"/>
      <c r="O190" s="228"/>
      <c r="P190" s="228"/>
      <c r="Q190" s="228"/>
      <c r="R190" s="228"/>
      <c r="S190" s="228"/>
      <c r="T190" s="229"/>
      <c r="AT190" s="230" t="s">
        <v>146</v>
      </c>
      <c r="AU190" s="230" t="s">
        <v>84</v>
      </c>
      <c r="AV190" s="12" t="s">
        <v>84</v>
      </c>
      <c r="AW190" s="12" t="s">
        <v>37</v>
      </c>
      <c r="AX190" s="12" t="s">
        <v>74</v>
      </c>
      <c r="AY190" s="230" t="s">
        <v>135</v>
      </c>
    </row>
    <row r="191" spans="2:51" s="13" customFormat="1" ht="13.5">
      <c r="B191" s="234"/>
      <c r="C191" s="235"/>
      <c r="D191" s="221" t="s">
        <v>146</v>
      </c>
      <c r="E191" s="236" t="s">
        <v>30</v>
      </c>
      <c r="F191" s="237" t="s">
        <v>194</v>
      </c>
      <c r="G191" s="235"/>
      <c r="H191" s="238">
        <v>110</v>
      </c>
      <c r="I191" s="239"/>
      <c r="J191" s="235"/>
      <c r="K191" s="235"/>
      <c r="L191" s="240"/>
      <c r="M191" s="241"/>
      <c r="N191" s="242"/>
      <c r="O191" s="242"/>
      <c r="P191" s="242"/>
      <c r="Q191" s="242"/>
      <c r="R191" s="242"/>
      <c r="S191" s="242"/>
      <c r="T191" s="243"/>
      <c r="AT191" s="244" t="s">
        <v>146</v>
      </c>
      <c r="AU191" s="244" t="s">
        <v>84</v>
      </c>
      <c r="AV191" s="13" t="s">
        <v>142</v>
      </c>
      <c r="AW191" s="13" t="s">
        <v>37</v>
      </c>
      <c r="AX191" s="13" t="s">
        <v>82</v>
      </c>
      <c r="AY191" s="244" t="s">
        <v>135</v>
      </c>
    </row>
    <row r="192" spans="2:65" s="1" customFormat="1" ht="22.5" customHeight="1">
      <c r="B192" s="41"/>
      <c r="C192" s="256" t="s">
        <v>240</v>
      </c>
      <c r="D192" s="256" t="s">
        <v>222</v>
      </c>
      <c r="E192" s="257" t="s">
        <v>223</v>
      </c>
      <c r="F192" s="258" t="s">
        <v>224</v>
      </c>
      <c r="G192" s="259" t="s">
        <v>225</v>
      </c>
      <c r="H192" s="260">
        <v>219.78</v>
      </c>
      <c r="I192" s="261"/>
      <c r="J192" s="262">
        <f>ROUND(I192*H192,2)</f>
        <v>0</v>
      </c>
      <c r="K192" s="258" t="s">
        <v>141</v>
      </c>
      <c r="L192" s="263"/>
      <c r="M192" s="264" t="s">
        <v>30</v>
      </c>
      <c r="N192" s="265" t="s">
        <v>45</v>
      </c>
      <c r="O192" s="42"/>
      <c r="P192" s="202">
        <f>O192*H192</f>
        <v>0</v>
      </c>
      <c r="Q192" s="202">
        <v>0</v>
      </c>
      <c r="R192" s="202">
        <f>Q192*H192</f>
        <v>0</v>
      </c>
      <c r="S192" s="202">
        <v>0</v>
      </c>
      <c r="T192" s="203">
        <f>S192*H192</f>
        <v>0</v>
      </c>
      <c r="AR192" s="24" t="s">
        <v>185</v>
      </c>
      <c r="AT192" s="24" t="s">
        <v>222</v>
      </c>
      <c r="AU192" s="24" t="s">
        <v>84</v>
      </c>
      <c r="AY192" s="24" t="s">
        <v>135</v>
      </c>
      <c r="BE192" s="204">
        <f>IF(N192="základní",J192,0)</f>
        <v>0</v>
      </c>
      <c r="BF192" s="204">
        <f>IF(N192="snížená",J192,0)</f>
        <v>0</v>
      </c>
      <c r="BG192" s="204">
        <f>IF(N192="zákl. přenesená",J192,0)</f>
        <v>0</v>
      </c>
      <c r="BH192" s="204">
        <f>IF(N192="sníž. přenesená",J192,0)</f>
        <v>0</v>
      </c>
      <c r="BI192" s="204">
        <f>IF(N192="nulová",J192,0)</f>
        <v>0</v>
      </c>
      <c r="BJ192" s="24" t="s">
        <v>82</v>
      </c>
      <c r="BK192" s="204">
        <f>ROUND(I192*H192,2)</f>
        <v>0</v>
      </c>
      <c r="BL192" s="24" t="s">
        <v>142</v>
      </c>
      <c r="BM192" s="24" t="s">
        <v>896</v>
      </c>
    </row>
    <row r="193" spans="2:51" s="11" customFormat="1" ht="13.5">
      <c r="B193" s="208"/>
      <c r="C193" s="209"/>
      <c r="D193" s="205" t="s">
        <v>146</v>
      </c>
      <c r="E193" s="210" t="s">
        <v>30</v>
      </c>
      <c r="F193" s="211" t="s">
        <v>227</v>
      </c>
      <c r="G193" s="209"/>
      <c r="H193" s="212" t="s">
        <v>30</v>
      </c>
      <c r="I193" s="213"/>
      <c r="J193" s="209"/>
      <c r="K193" s="209"/>
      <c r="L193" s="214"/>
      <c r="M193" s="215"/>
      <c r="N193" s="216"/>
      <c r="O193" s="216"/>
      <c r="P193" s="216"/>
      <c r="Q193" s="216"/>
      <c r="R193" s="216"/>
      <c r="S193" s="216"/>
      <c r="T193" s="217"/>
      <c r="AT193" s="218" t="s">
        <v>146</v>
      </c>
      <c r="AU193" s="218" t="s">
        <v>84</v>
      </c>
      <c r="AV193" s="11" t="s">
        <v>82</v>
      </c>
      <c r="AW193" s="11" t="s">
        <v>37</v>
      </c>
      <c r="AX193" s="11" t="s">
        <v>74</v>
      </c>
      <c r="AY193" s="218" t="s">
        <v>135</v>
      </c>
    </row>
    <row r="194" spans="2:51" s="11" customFormat="1" ht="13.5">
      <c r="B194" s="208"/>
      <c r="C194" s="209"/>
      <c r="D194" s="205" t="s">
        <v>146</v>
      </c>
      <c r="E194" s="210" t="s">
        <v>30</v>
      </c>
      <c r="F194" s="211" t="s">
        <v>897</v>
      </c>
      <c r="G194" s="209"/>
      <c r="H194" s="212" t="s">
        <v>30</v>
      </c>
      <c r="I194" s="213"/>
      <c r="J194" s="209"/>
      <c r="K194" s="209"/>
      <c r="L194" s="214"/>
      <c r="M194" s="215"/>
      <c r="N194" s="216"/>
      <c r="O194" s="216"/>
      <c r="P194" s="216"/>
      <c r="Q194" s="216"/>
      <c r="R194" s="216"/>
      <c r="S194" s="216"/>
      <c r="T194" s="217"/>
      <c r="AT194" s="218" t="s">
        <v>146</v>
      </c>
      <c r="AU194" s="218" t="s">
        <v>84</v>
      </c>
      <c r="AV194" s="11" t="s">
        <v>82</v>
      </c>
      <c r="AW194" s="11" t="s">
        <v>37</v>
      </c>
      <c r="AX194" s="11" t="s">
        <v>74</v>
      </c>
      <c r="AY194" s="218" t="s">
        <v>135</v>
      </c>
    </row>
    <row r="195" spans="2:51" s="12" customFormat="1" ht="13.5">
      <c r="B195" s="219"/>
      <c r="C195" s="220"/>
      <c r="D195" s="221" t="s">
        <v>146</v>
      </c>
      <c r="E195" s="222" t="s">
        <v>30</v>
      </c>
      <c r="F195" s="223" t="s">
        <v>898</v>
      </c>
      <c r="G195" s="220"/>
      <c r="H195" s="224">
        <v>219.78</v>
      </c>
      <c r="I195" s="225"/>
      <c r="J195" s="220"/>
      <c r="K195" s="220"/>
      <c r="L195" s="226"/>
      <c r="M195" s="227"/>
      <c r="N195" s="228"/>
      <c r="O195" s="228"/>
      <c r="P195" s="228"/>
      <c r="Q195" s="228"/>
      <c r="R195" s="228"/>
      <c r="S195" s="228"/>
      <c r="T195" s="229"/>
      <c r="AT195" s="230" t="s">
        <v>146</v>
      </c>
      <c r="AU195" s="230" t="s">
        <v>84</v>
      </c>
      <c r="AV195" s="12" t="s">
        <v>84</v>
      </c>
      <c r="AW195" s="12" t="s">
        <v>37</v>
      </c>
      <c r="AX195" s="12" t="s">
        <v>82</v>
      </c>
      <c r="AY195" s="230" t="s">
        <v>135</v>
      </c>
    </row>
    <row r="196" spans="2:65" s="1" customFormat="1" ht="44.25" customHeight="1">
      <c r="B196" s="41"/>
      <c r="C196" s="193" t="s">
        <v>246</v>
      </c>
      <c r="D196" s="193" t="s">
        <v>137</v>
      </c>
      <c r="E196" s="194" t="s">
        <v>899</v>
      </c>
      <c r="F196" s="195" t="s">
        <v>900</v>
      </c>
      <c r="G196" s="196" t="s">
        <v>140</v>
      </c>
      <c r="H196" s="197">
        <v>115.5</v>
      </c>
      <c r="I196" s="198"/>
      <c r="J196" s="199">
        <f>ROUND(I196*H196,2)</f>
        <v>0</v>
      </c>
      <c r="K196" s="195" t="s">
        <v>141</v>
      </c>
      <c r="L196" s="61"/>
      <c r="M196" s="200" t="s">
        <v>30</v>
      </c>
      <c r="N196" s="201" t="s">
        <v>45</v>
      </c>
      <c r="O196" s="42"/>
      <c r="P196" s="202">
        <f>O196*H196</f>
        <v>0</v>
      </c>
      <c r="Q196" s="202">
        <v>0</v>
      </c>
      <c r="R196" s="202">
        <f>Q196*H196</f>
        <v>0</v>
      </c>
      <c r="S196" s="202">
        <v>0</v>
      </c>
      <c r="T196" s="203">
        <f>S196*H196</f>
        <v>0</v>
      </c>
      <c r="AR196" s="24" t="s">
        <v>142</v>
      </c>
      <c r="AT196" s="24" t="s">
        <v>137</v>
      </c>
      <c r="AU196" s="24" t="s">
        <v>84</v>
      </c>
      <c r="AY196" s="24" t="s">
        <v>135</v>
      </c>
      <c r="BE196" s="204">
        <f>IF(N196="základní",J196,0)</f>
        <v>0</v>
      </c>
      <c r="BF196" s="204">
        <f>IF(N196="snížená",J196,0)</f>
        <v>0</v>
      </c>
      <c r="BG196" s="204">
        <f>IF(N196="zákl. přenesená",J196,0)</f>
        <v>0</v>
      </c>
      <c r="BH196" s="204">
        <f>IF(N196="sníž. přenesená",J196,0)</f>
        <v>0</v>
      </c>
      <c r="BI196" s="204">
        <f>IF(N196="nulová",J196,0)</f>
        <v>0</v>
      </c>
      <c r="BJ196" s="24" t="s">
        <v>82</v>
      </c>
      <c r="BK196" s="204">
        <f>ROUND(I196*H196,2)</f>
        <v>0</v>
      </c>
      <c r="BL196" s="24" t="s">
        <v>142</v>
      </c>
      <c r="BM196" s="24" t="s">
        <v>901</v>
      </c>
    </row>
    <row r="197" spans="2:47" s="1" customFormat="1" ht="189">
      <c r="B197" s="41"/>
      <c r="C197" s="63"/>
      <c r="D197" s="205" t="s">
        <v>144</v>
      </c>
      <c r="E197" s="63"/>
      <c r="F197" s="206" t="s">
        <v>254</v>
      </c>
      <c r="G197" s="63"/>
      <c r="H197" s="63"/>
      <c r="I197" s="163"/>
      <c r="J197" s="63"/>
      <c r="K197" s="63"/>
      <c r="L197" s="61"/>
      <c r="M197" s="207"/>
      <c r="N197" s="42"/>
      <c r="O197" s="42"/>
      <c r="P197" s="42"/>
      <c r="Q197" s="42"/>
      <c r="R197" s="42"/>
      <c r="S197" s="42"/>
      <c r="T197" s="78"/>
      <c r="AT197" s="24" t="s">
        <v>144</v>
      </c>
      <c r="AU197" s="24" t="s">
        <v>84</v>
      </c>
    </row>
    <row r="198" spans="2:51" s="11" customFormat="1" ht="13.5">
      <c r="B198" s="208"/>
      <c r="C198" s="209"/>
      <c r="D198" s="205" t="s">
        <v>146</v>
      </c>
      <c r="E198" s="210" t="s">
        <v>30</v>
      </c>
      <c r="F198" s="211" t="s">
        <v>255</v>
      </c>
      <c r="G198" s="209"/>
      <c r="H198" s="212" t="s">
        <v>30</v>
      </c>
      <c r="I198" s="213"/>
      <c r="J198" s="209"/>
      <c r="K198" s="209"/>
      <c r="L198" s="214"/>
      <c r="M198" s="215"/>
      <c r="N198" s="216"/>
      <c r="O198" s="216"/>
      <c r="P198" s="216"/>
      <c r="Q198" s="216"/>
      <c r="R198" s="216"/>
      <c r="S198" s="216"/>
      <c r="T198" s="217"/>
      <c r="AT198" s="218" t="s">
        <v>146</v>
      </c>
      <c r="AU198" s="218" t="s">
        <v>84</v>
      </c>
      <c r="AV198" s="11" t="s">
        <v>82</v>
      </c>
      <c r="AW198" s="11" t="s">
        <v>37</v>
      </c>
      <c r="AX198" s="11" t="s">
        <v>74</v>
      </c>
      <c r="AY198" s="218" t="s">
        <v>135</v>
      </c>
    </row>
    <row r="199" spans="2:51" s="11" customFormat="1" ht="13.5">
      <c r="B199" s="208"/>
      <c r="C199" s="209"/>
      <c r="D199" s="205" t="s">
        <v>146</v>
      </c>
      <c r="E199" s="210" t="s">
        <v>30</v>
      </c>
      <c r="F199" s="211" t="s">
        <v>256</v>
      </c>
      <c r="G199" s="209"/>
      <c r="H199" s="212" t="s">
        <v>30</v>
      </c>
      <c r="I199" s="213"/>
      <c r="J199" s="209"/>
      <c r="K199" s="209"/>
      <c r="L199" s="214"/>
      <c r="M199" s="215"/>
      <c r="N199" s="216"/>
      <c r="O199" s="216"/>
      <c r="P199" s="216"/>
      <c r="Q199" s="216"/>
      <c r="R199" s="216"/>
      <c r="S199" s="216"/>
      <c r="T199" s="217"/>
      <c r="AT199" s="218" t="s">
        <v>146</v>
      </c>
      <c r="AU199" s="218" t="s">
        <v>84</v>
      </c>
      <c r="AV199" s="11" t="s">
        <v>82</v>
      </c>
      <c r="AW199" s="11" t="s">
        <v>37</v>
      </c>
      <c r="AX199" s="11" t="s">
        <v>74</v>
      </c>
      <c r="AY199" s="218" t="s">
        <v>135</v>
      </c>
    </row>
    <row r="200" spans="2:51" s="11" customFormat="1" ht="13.5">
      <c r="B200" s="208"/>
      <c r="C200" s="209"/>
      <c r="D200" s="205" t="s">
        <v>146</v>
      </c>
      <c r="E200" s="210" t="s">
        <v>30</v>
      </c>
      <c r="F200" s="211" t="s">
        <v>902</v>
      </c>
      <c r="G200" s="209"/>
      <c r="H200" s="212" t="s">
        <v>30</v>
      </c>
      <c r="I200" s="213"/>
      <c r="J200" s="209"/>
      <c r="K200" s="209"/>
      <c r="L200" s="214"/>
      <c r="M200" s="215"/>
      <c r="N200" s="216"/>
      <c r="O200" s="216"/>
      <c r="P200" s="216"/>
      <c r="Q200" s="216"/>
      <c r="R200" s="216"/>
      <c r="S200" s="216"/>
      <c r="T200" s="217"/>
      <c r="AT200" s="218" t="s">
        <v>146</v>
      </c>
      <c r="AU200" s="218" t="s">
        <v>84</v>
      </c>
      <c r="AV200" s="11" t="s">
        <v>82</v>
      </c>
      <c r="AW200" s="11" t="s">
        <v>37</v>
      </c>
      <c r="AX200" s="11" t="s">
        <v>74</v>
      </c>
      <c r="AY200" s="218" t="s">
        <v>135</v>
      </c>
    </row>
    <row r="201" spans="2:51" s="12" customFormat="1" ht="13.5">
      <c r="B201" s="219"/>
      <c r="C201" s="220"/>
      <c r="D201" s="205" t="s">
        <v>146</v>
      </c>
      <c r="E201" s="231" t="s">
        <v>30</v>
      </c>
      <c r="F201" s="232" t="s">
        <v>903</v>
      </c>
      <c r="G201" s="220"/>
      <c r="H201" s="233">
        <v>113</v>
      </c>
      <c r="I201" s="225"/>
      <c r="J201" s="220"/>
      <c r="K201" s="220"/>
      <c r="L201" s="226"/>
      <c r="M201" s="227"/>
      <c r="N201" s="228"/>
      <c r="O201" s="228"/>
      <c r="P201" s="228"/>
      <c r="Q201" s="228"/>
      <c r="R201" s="228"/>
      <c r="S201" s="228"/>
      <c r="T201" s="229"/>
      <c r="AT201" s="230" t="s">
        <v>146</v>
      </c>
      <c r="AU201" s="230" t="s">
        <v>84</v>
      </c>
      <c r="AV201" s="12" t="s">
        <v>84</v>
      </c>
      <c r="AW201" s="12" t="s">
        <v>37</v>
      </c>
      <c r="AX201" s="12" t="s">
        <v>74</v>
      </c>
      <c r="AY201" s="230" t="s">
        <v>135</v>
      </c>
    </row>
    <row r="202" spans="2:51" s="11" customFormat="1" ht="13.5">
      <c r="B202" s="208"/>
      <c r="C202" s="209"/>
      <c r="D202" s="205" t="s">
        <v>146</v>
      </c>
      <c r="E202" s="210" t="s">
        <v>30</v>
      </c>
      <c r="F202" s="211" t="s">
        <v>904</v>
      </c>
      <c r="G202" s="209"/>
      <c r="H202" s="212" t="s">
        <v>30</v>
      </c>
      <c r="I202" s="213"/>
      <c r="J202" s="209"/>
      <c r="K202" s="209"/>
      <c r="L202" s="214"/>
      <c r="M202" s="215"/>
      <c r="N202" s="216"/>
      <c r="O202" s="216"/>
      <c r="P202" s="216"/>
      <c r="Q202" s="216"/>
      <c r="R202" s="216"/>
      <c r="S202" s="216"/>
      <c r="T202" s="217"/>
      <c r="AT202" s="218" t="s">
        <v>146</v>
      </c>
      <c r="AU202" s="218" t="s">
        <v>84</v>
      </c>
      <c r="AV202" s="11" t="s">
        <v>82</v>
      </c>
      <c r="AW202" s="11" t="s">
        <v>37</v>
      </c>
      <c r="AX202" s="11" t="s">
        <v>74</v>
      </c>
      <c r="AY202" s="218" t="s">
        <v>135</v>
      </c>
    </row>
    <row r="203" spans="2:51" s="12" customFormat="1" ht="13.5">
      <c r="B203" s="219"/>
      <c r="C203" s="220"/>
      <c r="D203" s="205" t="s">
        <v>146</v>
      </c>
      <c r="E203" s="231" t="s">
        <v>30</v>
      </c>
      <c r="F203" s="232" t="s">
        <v>905</v>
      </c>
      <c r="G203" s="220"/>
      <c r="H203" s="233">
        <v>2.5</v>
      </c>
      <c r="I203" s="225"/>
      <c r="J203" s="220"/>
      <c r="K203" s="220"/>
      <c r="L203" s="226"/>
      <c r="M203" s="227"/>
      <c r="N203" s="228"/>
      <c r="O203" s="228"/>
      <c r="P203" s="228"/>
      <c r="Q203" s="228"/>
      <c r="R203" s="228"/>
      <c r="S203" s="228"/>
      <c r="T203" s="229"/>
      <c r="AT203" s="230" t="s">
        <v>146</v>
      </c>
      <c r="AU203" s="230" t="s">
        <v>84</v>
      </c>
      <c r="AV203" s="12" t="s">
        <v>84</v>
      </c>
      <c r="AW203" s="12" t="s">
        <v>37</v>
      </c>
      <c r="AX203" s="12" t="s">
        <v>74</v>
      </c>
      <c r="AY203" s="230" t="s">
        <v>135</v>
      </c>
    </row>
    <row r="204" spans="2:51" s="13" customFormat="1" ht="13.5">
      <c r="B204" s="234"/>
      <c r="C204" s="235"/>
      <c r="D204" s="221" t="s">
        <v>146</v>
      </c>
      <c r="E204" s="236" t="s">
        <v>30</v>
      </c>
      <c r="F204" s="237" t="s">
        <v>194</v>
      </c>
      <c r="G204" s="235"/>
      <c r="H204" s="238">
        <v>115.5</v>
      </c>
      <c r="I204" s="239"/>
      <c r="J204" s="235"/>
      <c r="K204" s="235"/>
      <c r="L204" s="240"/>
      <c r="M204" s="241"/>
      <c r="N204" s="242"/>
      <c r="O204" s="242"/>
      <c r="P204" s="242"/>
      <c r="Q204" s="242"/>
      <c r="R204" s="242"/>
      <c r="S204" s="242"/>
      <c r="T204" s="243"/>
      <c r="AT204" s="244" t="s">
        <v>146</v>
      </c>
      <c r="AU204" s="244" t="s">
        <v>84</v>
      </c>
      <c r="AV204" s="13" t="s">
        <v>142</v>
      </c>
      <c r="AW204" s="13" t="s">
        <v>37</v>
      </c>
      <c r="AX204" s="13" t="s">
        <v>82</v>
      </c>
      <c r="AY204" s="244" t="s">
        <v>135</v>
      </c>
    </row>
    <row r="205" spans="2:65" s="1" customFormat="1" ht="44.25" customHeight="1">
      <c r="B205" s="41"/>
      <c r="C205" s="193" t="s">
        <v>10</v>
      </c>
      <c r="D205" s="193" t="s">
        <v>137</v>
      </c>
      <c r="E205" s="194" t="s">
        <v>260</v>
      </c>
      <c r="F205" s="195" t="s">
        <v>261</v>
      </c>
      <c r="G205" s="196" t="s">
        <v>140</v>
      </c>
      <c r="H205" s="197">
        <v>126</v>
      </c>
      <c r="I205" s="198"/>
      <c r="J205" s="199">
        <f>ROUND(I205*H205,2)</f>
        <v>0</v>
      </c>
      <c r="K205" s="195" t="s">
        <v>141</v>
      </c>
      <c r="L205" s="61"/>
      <c r="M205" s="200" t="s">
        <v>30</v>
      </c>
      <c r="N205" s="201" t="s">
        <v>45</v>
      </c>
      <c r="O205" s="42"/>
      <c r="P205" s="202">
        <f>O205*H205</f>
        <v>0</v>
      </c>
      <c r="Q205" s="202">
        <v>0</v>
      </c>
      <c r="R205" s="202">
        <f>Q205*H205</f>
        <v>0</v>
      </c>
      <c r="S205" s="202">
        <v>0</v>
      </c>
      <c r="T205" s="203">
        <f>S205*H205</f>
        <v>0</v>
      </c>
      <c r="AR205" s="24" t="s">
        <v>142</v>
      </c>
      <c r="AT205" s="24" t="s">
        <v>137</v>
      </c>
      <c r="AU205" s="24" t="s">
        <v>84</v>
      </c>
      <c r="AY205" s="24" t="s">
        <v>135</v>
      </c>
      <c r="BE205" s="204">
        <f>IF(N205="základní",J205,0)</f>
        <v>0</v>
      </c>
      <c r="BF205" s="204">
        <f>IF(N205="snížená",J205,0)</f>
        <v>0</v>
      </c>
      <c r="BG205" s="204">
        <f>IF(N205="zákl. přenesená",J205,0)</f>
        <v>0</v>
      </c>
      <c r="BH205" s="204">
        <f>IF(N205="sníž. přenesená",J205,0)</f>
        <v>0</v>
      </c>
      <c r="BI205" s="204">
        <f>IF(N205="nulová",J205,0)</f>
        <v>0</v>
      </c>
      <c r="BJ205" s="24" t="s">
        <v>82</v>
      </c>
      <c r="BK205" s="204">
        <f>ROUND(I205*H205,2)</f>
        <v>0</v>
      </c>
      <c r="BL205" s="24" t="s">
        <v>142</v>
      </c>
      <c r="BM205" s="24" t="s">
        <v>906</v>
      </c>
    </row>
    <row r="206" spans="2:47" s="1" customFormat="1" ht="189">
      <c r="B206" s="41"/>
      <c r="C206" s="63"/>
      <c r="D206" s="205" t="s">
        <v>144</v>
      </c>
      <c r="E206" s="63"/>
      <c r="F206" s="206" t="s">
        <v>254</v>
      </c>
      <c r="G206" s="63"/>
      <c r="H206" s="63"/>
      <c r="I206" s="163"/>
      <c r="J206" s="63"/>
      <c r="K206" s="63"/>
      <c r="L206" s="61"/>
      <c r="M206" s="207"/>
      <c r="N206" s="42"/>
      <c r="O206" s="42"/>
      <c r="P206" s="42"/>
      <c r="Q206" s="42"/>
      <c r="R206" s="42"/>
      <c r="S206" s="42"/>
      <c r="T206" s="78"/>
      <c r="AT206" s="24" t="s">
        <v>144</v>
      </c>
      <c r="AU206" s="24" t="s">
        <v>84</v>
      </c>
    </row>
    <row r="207" spans="2:51" s="11" customFormat="1" ht="13.5">
      <c r="B207" s="208"/>
      <c r="C207" s="209"/>
      <c r="D207" s="205" t="s">
        <v>146</v>
      </c>
      <c r="E207" s="210" t="s">
        <v>30</v>
      </c>
      <c r="F207" s="211" t="s">
        <v>271</v>
      </c>
      <c r="G207" s="209"/>
      <c r="H207" s="212" t="s">
        <v>30</v>
      </c>
      <c r="I207" s="213"/>
      <c r="J207" s="209"/>
      <c r="K207" s="209"/>
      <c r="L207" s="214"/>
      <c r="M207" s="215"/>
      <c r="N207" s="216"/>
      <c r="O207" s="216"/>
      <c r="P207" s="216"/>
      <c r="Q207" s="216"/>
      <c r="R207" s="216"/>
      <c r="S207" s="216"/>
      <c r="T207" s="217"/>
      <c r="AT207" s="218" t="s">
        <v>146</v>
      </c>
      <c r="AU207" s="218" t="s">
        <v>84</v>
      </c>
      <c r="AV207" s="11" t="s">
        <v>82</v>
      </c>
      <c r="AW207" s="11" t="s">
        <v>37</v>
      </c>
      <c r="AX207" s="11" t="s">
        <v>74</v>
      </c>
      <c r="AY207" s="218" t="s">
        <v>135</v>
      </c>
    </row>
    <row r="208" spans="2:51" s="11" customFormat="1" ht="13.5">
      <c r="B208" s="208"/>
      <c r="C208" s="209"/>
      <c r="D208" s="205" t="s">
        <v>146</v>
      </c>
      <c r="E208" s="210" t="s">
        <v>30</v>
      </c>
      <c r="F208" s="211" t="s">
        <v>907</v>
      </c>
      <c r="G208" s="209"/>
      <c r="H208" s="212" t="s">
        <v>30</v>
      </c>
      <c r="I208" s="213"/>
      <c r="J208" s="209"/>
      <c r="K208" s="209"/>
      <c r="L208" s="214"/>
      <c r="M208" s="215"/>
      <c r="N208" s="216"/>
      <c r="O208" s="216"/>
      <c r="P208" s="216"/>
      <c r="Q208" s="216"/>
      <c r="R208" s="216"/>
      <c r="S208" s="216"/>
      <c r="T208" s="217"/>
      <c r="AT208" s="218" t="s">
        <v>146</v>
      </c>
      <c r="AU208" s="218" t="s">
        <v>84</v>
      </c>
      <c r="AV208" s="11" t="s">
        <v>82</v>
      </c>
      <c r="AW208" s="11" t="s">
        <v>37</v>
      </c>
      <c r="AX208" s="11" t="s">
        <v>74</v>
      </c>
      <c r="AY208" s="218" t="s">
        <v>135</v>
      </c>
    </row>
    <row r="209" spans="2:51" s="12" customFormat="1" ht="13.5">
      <c r="B209" s="219"/>
      <c r="C209" s="220"/>
      <c r="D209" s="221" t="s">
        <v>146</v>
      </c>
      <c r="E209" s="222" t="s">
        <v>30</v>
      </c>
      <c r="F209" s="223" t="s">
        <v>908</v>
      </c>
      <c r="G209" s="220"/>
      <c r="H209" s="224">
        <v>126</v>
      </c>
      <c r="I209" s="225"/>
      <c r="J209" s="220"/>
      <c r="K209" s="220"/>
      <c r="L209" s="226"/>
      <c r="M209" s="227"/>
      <c r="N209" s="228"/>
      <c r="O209" s="228"/>
      <c r="P209" s="228"/>
      <c r="Q209" s="228"/>
      <c r="R209" s="228"/>
      <c r="S209" s="228"/>
      <c r="T209" s="229"/>
      <c r="AT209" s="230" t="s">
        <v>146</v>
      </c>
      <c r="AU209" s="230" t="s">
        <v>84</v>
      </c>
      <c r="AV209" s="12" t="s">
        <v>84</v>
      </c>
      <c r="AW209" s="12" t="s">
        <v>37</v>
      </c>
      <c r="AX209" s="12" t="s">
        <v>82</v>
      </c>
      <c r="AY209" s="230" t="s">
        <v>135</v>
      </c>
    </row>
    <row r="210" spans="2:65" s="1" customFormat="1" ht="44.25" customHeight="1">
      <c r="B210" s="41"/>
      <c r="C210" s="193" t="s">
        <v>259</v>
      </c>
      <c r="D210" s="193" t="s">
        <v>137</v>
      </c>
      <c r="E210" s="194" t="s">
        <v>279</v>
      </c>
      <c r="F210" s="195" t="s">
        <v>280</v>
      </c>
      <c r="G210" s="196" t="s">
        <v>140</v>
      </c>
      <c r="H210" s="197">
        <v>2646</v>
      </c>
      <c r="I210" s="198"/>
      <c r="J210" s="199">
        <f>ROUND(I210*H210,2)</f>
        <v>0</v>
      </c>
      <c r="K210" s="195" t="s">
        <v>141</v>
      </c>
      <c r="L210" s="61"/>
      <c r="M210" s="200" t="s">
        <v>30</v>
      </c>
      <c r="N210" s="201" t="s">
        <v>45</v>
      </c>
      <c r="O210" s="42"/>
      <c r="P210" s="202">
        <f>O210*H210</f>
        <v>0</v>
      </c>
      <c r="Q210" s="202">
        <v>0</v>
      </c>
      <c r="R210" s="202">
        <f>Q210*H210</f>
        <v>0</v>
      </c>
      <c r="S210" s="202">
        <v>0</v>
      </c>
      <c r="T210" s="203">
        <f>S210*H210</f>
        <v>0</v>
      </c>
      <c r="AR210" s="24" t="s">
        <v>142</v>
      </c>
      <c r="AT210" s="24" t="s">
        <v>137</v>
      </c>
      <c r="AU210" s="24" t="s">
        <v>84</v>
      </c>
      <c r="AY210" s="24" t="s">
        <v>135</v>
      </c>
      <c r="BE210" s="204">
        <f>IF(N210="základní",J210,0)</f>
        <v>0</v>
      </c>
      <c r="BF210" s="204">
        <f>IF(N210="snížená",J210,0)</f>
        <v>0</v>
      </c>
      <c r="BG210" s="204">
        <f>IF(N210="zákl. přenesená",J210,0)</f>
        <v>0</v>
      </c>
      <c r="BH210" s="204">
        <f>IF(N210="sníž. přenesená",J210,0)</f>
        <v>0</v>
      </c>
      <c r="BI210" s="204">
        <f>IF(N210="nulová",J210,0)</f>
        <v>0</v>
      </c>
      <c r="BJ210" s="24" t="s">
        <v>82</v>
      </c>
      <c r="BK210" s="204">
        <f>ROUND(I210*H210,2)</f>
        <v>0</v>
      </c>
      <c r="BL210" s="24" t="s">
        <v>142</v>
      </c>
      <c r="BM210" s="24" t="s">
        <v>909</v>
      </c>
    </row>
    <row r="211" spans="2:47" s="1" customFormat="1" ht="189">
      <c r="B211" s="41"/>
      <c r="C211" s="63"/>
      <c r="D211" s="205" t="s">
        <v>144</v>
      </c>
      <c r="E211" s="63"/>
      <c r="F211" s="206" t="s">
        <v>254</v>
      </c>
      <c r="G211" s="63"/>
      <c r="H211" s="63"/>
      <c r="I211" s="163"/>
      <c r="J211" s="63"/>
      <c r="K211" s="63"/>
      <c r="L211" s="61"/>
      <c r="M211" s="207"/>
      <c r="N211" s="42"/>
      <c r="O211" s="42"/>
      <c r="P211" s="42"/>
      <c r="Q211" s="42"/>
      <c r="R211" s="42"/>
      <c r="S211" s="42"/>
      <c r="T211" s="78"/>
      <c r="AT211" s="24" t="s">
        <v>144</v>
      </c>
      <c r="AU211" s="24" t="s">
        <v>84</v>
      </c>
    </row>
    <row r="212" spans="2:51" s="11" customFormat="1" ht="13.5">
      <c r="B212" s="208"/>
      <c r="C212" s="209"/>
      <c r="D212" s="205" t="s">
        <v>146</v>
      </c>
      <c r="E212" s="210" t="s">
        <v>30</v>
      </c>
      <c r="F212" s="211" t="s">
        <v>282</v>
      </c>
      <c r="G212" s="209"/>
      <c r="H212" s="212" t="s">
        <v>30</v>
      </c>
      <c r="I212" s="213"/>
      <c r="J212" s="209"/>
      <c r="K212" s="209"/>
      <c r="L212" s="214"/>
      <c r="M212" s="215"/>
      <c r="N212" s="216"/>
      <c r="O212" s="216"/>
      <c r="P212" s="216"/>
      <c r="Q212" s="216"/>
      <c r="R212" s="216"/>
      <c r="S212" s="216"/>
      <c r="T212" s="217"/>
      <c r="AT212" s="218" t="s">
        <v>146</v>
      </c>
      <c r="AU212" s="218" t="s">
        <v>84</v>
      </c>
      <c r="AV212" s="11" t="s">
        <v>82</v>
      </c>
      <c r="AW212" s="11" t="s">
        <v>37</v>
      </c>
      <c r="AX212" s="11" t="s">
        <v>74</v>
      </c>
      <c r="AY212" s="218" t="s">
        <v>135</v>
      </c>
    </row>
    <row r="213" spans="2:51" s="11" customFormat="1" ht="13.5">
      <c r="B213" s="208"/>
      <c r="C213" s="209"/>
      <c r="D213" s="205" t="s">
        <v>146</v>
      </c>
      <c r="E213" s="210" t="s">
        <v>30</v>
      </c>
      <c r="F213" s="211" t="s">
        <v>283</v>
      </c>
      <c r="G213" s="209"/>
      <c r="H213" s="212" t="s">
        <v>30</v>
      </c>
      <c r="I213" s="213"/>
      <c r="J213" s="209"/>
      <c r="K213" s="209"/>
      <c r="L213" s="214"/>
      <c r="M213" s="215"/>
      <c r="N213" s="216"/>
      <c r="O213" s="216"/>
      <c r="P213" s="216"/>
      <c r="Q213" s="216"/>
      <c r="R213" s="216"/>
      <c r="S213" s="216"/>
      <c r="T213" s="217"/>
      <c r="AT213" s="218" t="s">
        <v>146</v>
      </c>
      <c r="AU213" s="218" t="s">
        <v>84</v>
      </c>
      <c r="AV213" s="11" t="s">
        <v>82</v>
      </c>
      <c r="AW213" s="11" t="s">
        <v>37</v>
      </c>
      <c r="AX213" s="11" t="s">
        <v>74</v>
      </c>
      <c r="AY213" s="218" t="s">
        <v>135</v>
      </c>
    </row>
    <row r="214" spans="2:51" s="12" customFormat="1" ht="13.5">
      <c r="B214" s="219"/>
      <c r="C214" s="220"/>
      <c r="D214" s="221" t="s">
        <v>146</v>
      </c>
      <c r="E214" s="222" t="s">
        <v>30</v>
      </c>
      <c r="F214" s="223" t="s">
        <v>910</v>
      </c>
      <c r="G214" s="220"/>
      <c r="H214" s="224">
        <v>2646</v>
      </c>
      <c r="I214" s="225"/>
      <c r="J214" s="220"/>
      <c r="K214" s="220"/>
      <c r="L214" s="226"/>
      <c r="M214" s="227"/>
      <c r="N214" s="228"/>
      <c r="O214" s="228"/>
      <c r="P214" s="228"/>
      <c r="Q214" s="228"/>
      <c r="R214" s="228"/>
      <c r="S214" s="228"/>
      <c r="T214" s="229"/>
      <c r="AT214" s="230" t="s">
        <v>146</v>
      </c>
      <c r="AU214" s="230" t="s">
        <v>84</v>
      </c>
      <c r="AV214" s="12" t="s">
        <v>84</v>
      </c>
      <c r="AW214" s="12" t="s">
        <v>37</v>
      </c>
      <c r="AX214" s="12" t="s">
        <v>82</v>
      </c>
      <c r="AY214" s="230" t="s">
        <v>135</v>
      </c>
    </row>
    <row r="215" spans="2:65" s="1" customFormat="1" ht="22.5" customHeight="1">
      <c r="B215" s="41"/>
      <c r="C215" s="193" t="s">
        <v>278</v>
      </c>
      <c r="D215" s="193" t="s">
        <v>137</v>
      </c>
      <c r="E215" s="194" t="s">
        <v>286</v>
      </c>
      <c r="F215" s="195" t="s">
        <v>287</v>
      </c>
      <c r="G215" s="196" t="s">
        <v>140</v>
      </c>
      <c r="H215" s="197">
        <v>126</v>
      </c>
      <c r="I215" s="198"/>
      <c r="J215" s="199">
        <f>ROUND(I215*H215,2)</f>
        <v>0</v>
      </c>
      <c r="K215" s="195" t="s">
        <v>30</v>
      </c>
      <c r="L215" s="61"/>
      <c r="M215" s="200" t="s">
        <v>30</v>
      </c>
      <c r="N215" s="201" t="s">
        <v>45</v>
      </c>
      <c r="O215" s="42"/>
      <c r="P215" s="202">
        <f>O215*H215</f>
        <v>0</v>
      </c>
      <c r="Q215" s="202">
        <v>0</v>
      </c>
      <c r="R215" s="202">
        <f>Q215*H215</f>
        <v>0</v>
      </c>
      <c r="S215" s="202">
        <v>0</v>
      </c>
      <c r="T215" s="203">
        <f>S215*H215</f>
        <v>0</v>
      </c>
      <c r="AR215" s="24" t="s">
        <v>142</v>
      </c>
      <c r="AT215" s="24" t="s">
        <v>137</v>
      </c>
      <c r="AU215" s="24" t="s">
        <v>84</v>
      </c>
      <c r="AY215" s="24" t="s">
        <v>135</v>
      </c>
      <c r="BE215" s="204">
        <f>IF(N215="základní",J215,0)</f>
        <v>0</v>
      </c>
      <c r="BF215" s="204">
        <f>IF(N215="snížená",J215,0)</f>
        <v>0</v>
      </c>
      <c r="BG215" s="204">
        <f>IF(N215="zákl. přenesená",J215,0)</f>
        <v>0</v>
      </c>
      <c r="BH215" s="204">
        <f>IF(N215="sníž. přenesená",J215,0)</f>
        <v>0</v>
      </c>
      <c r="BI215" s="204">
        <f>IF(N215="nulová",J215,0)</f>
        <v>0</v>
      </c>
      <c r="BJ215" s="24" t="s">
        <v>82</v>
      </c>
      <c r="BK215" s="204">
        <f>ROUND(I215*H215,2)</f>
        <v>0</v>
      </c>
      <c r="BL215" s="24" t="s">
        <v>142</v>
      </c>
      <c r="BM215" s="24" t="s">
        <v>911</v>
      </c>
    </row>
    <row r="216" spans="2:51" s="11" customFormat="1" ht="13.5">
      <c r="B216" s="208"/>
      <c r="C216" s="209"/>
      <c r="D216" s="205" t="s">
        <v>146</v>
      </c>
      <c r="E216" s="210" t="s">
        <v>30</v>
      </c>
      <c r="F216" s="211" t="s">
        <v>283</v>
      </c>
      <c r="G216" s="209"/>
      <c r="H216" s="212" t="s">
        <v>30</v>
      </c>
      <c r="I216" s="213"/>
      <c r="J216" s="209"/>
      <c r="K216" s="209"/>
      <c r="L216" s="214"/>
      <c r="M216" s="215"/>
      <c r="N216" s="216"/>
      <c r="O216" s="216"/>
      <c r="P216" s="216"/>
      <c r="Q216" s="216"/>
      <c r="R216" s="216"/>
      <c r="S216" s="216"/>
      <c r="T216" s="217"/>
      <c r="AT216" s="218" t="s">
        <v>146</v>
      </c>
      <c r="AU216" s="218" t="s">
        <v>84</v>
      </c>
      <c r="AV216" s="11" t="s">
        <v>82</v>
      </c>
      <c r="AW216" s="11" t="s">
        <v>37</v>
      </c>
      <c r="AX216" s="11" t="s">
        <v>74</v>
      </c>
      <c r="AY216" s="218" t="s">
        <v>135</v>
      </c>
    </row>
    <row r="217" spans="2:51" s="12" customFormat="1" ht="13.5">
      <c r="B217" s="219"/>
      <c r="C217" s="220"/>
      <c r="D217" s="221" t="s">
        <v>146</v>
      </c>
      <c r="E217" s="222" t="s">
        <v>30</v>
      </c>
      <c r="F217" s="223" t="s">
        <v>220</v>
      </c>
      <c r="G217" s="220"/>
      <c r="H217" s="224">
        <v>126</v>
      </c>
      <c r="I217" s="225"/>
      <c r="J217" s="220"/>
      <c r="K217" s="220"/>
      <c r="L217" s="226"/>
      <c r="M217" s="227"/>
      <c r="N217" s="228"/>
      <c r="O217" s="228"/>
      <c r="P217" s="228"/>
      <c r="Q217" s="228"/>
      <c r="R217" s="228"/>
      <c r="S217" s="228"/>
      <c r="T217" s="229"/>
      <c r="AT217" s="230" t="s">
        <v>146</v>
      </c>
      <c r="AU217" s="230" t="s">
        <v>84</v>
      </c>
      <c r="AV217" s="12" t="s">
        <v>84</v>
      </c>
      <c r="AW217" s="12" t="s">
        <v>37</v>
      </c>
      <c r="AX217" s="12" t="s">
        <v>82</v>
      </c>
      <c r="AY217" s="230" t="s">
        <v>135</v>
      </c>
    </row>
    <row r="218" spans="2:65" s="1" customFormat="1" ht="22.5" customHeight="1">
      <c r="B218" s="41"/>
      <c r="C218" s="193" t="s">
        <v>285</v>
      </c>
      <c r="D218" s="193" t="s">
        <v>137</v>
      </c>
      <c r="E218" s="194" t="s">
        <v>292</v>
      </c>
      <c r="F218" s="195" t="s">
        <v>293</v>
      </c>
      <c r="G218" s="196" t="s">
        <v>225</v>
      </c>
      <c r="H218" s="197">
        <v>189</v>
      </c>
      <c r="I218" s="198"/>
      <c r="J218" s="199">
        <f>ROUND(I218*H218,2)</f>
        <v>0</v>
      </c>
      <c r="K218" s="195" t="s">
        <v>30</v>
      </c>
      <c r="L218" s="61"/>
      <c r="M218" s="200" t="s">
        <v>30</v>
      </c>
      <c r="N218" s="201" t="s">
        <v>45</v>
      </c>
      <c r="O218" s="42"/>
      <c r="P218" s="202">
        <f>O218*H218</f>
        <v>0</v>
      </c>
      <c r="Q218" s="202">
        <v>0</v>
      </c>
      <c r="R218" s="202">
        <f>Q218*H218</f>
        <v>0</v>
      </c>
      <c r="S218" s="202">
        <v>0</v>
      </c>
      <c r="T218" s="203">
        <f>S218*H218</f>
        <v>0</v>
      </c>
      <c r="AR218" s="24" t="s">
        <v>142</v>
      </c>
      <c r="AT218" s="24" t="s">
        <v>137</v>
      </c>
      <c r="AU218" s="24" t="s">
        <v>84</v>
      </c>
      <c r="AY218" s="24" t="s">
        <v>135</v>
      </c>
      <c r="BE218" s="204">
        <f>IF(N218="základní",J218,0)</f>
        <v>0</v>
      </c>
      <c r="BF218" s="204">
        <f>IF(N218="snížená",J218,0)</f>
        <v>0</v>
      </c>
      <c r="BG218" s="204">
        <f>IF(N218="zákl. přenesená",J218,0)</f>
        <v>0</v>
      </c>
      <c r="BH218" s="204">
        <f>IF(N218="sníž. přenesená",J218,0)</f>
        <v>0</v>
      </c>
      <c r="BI218" s="204">
        <f>IF(N218="nulová",J218,0)</f>
        <v>0</v>
      </c>
      <c r="BJ218" s="24" t="s">
        <v>82</v>
      </c>
      <c r="BK218" s="204">
        <f>ROUND(I218*H218,2)</f>
        <v>0</v>
      </c>
      <c r="BL218" s="24" t="s">
        <v>142</v>
      </c>
      <c r="BM218" s="24" t="s">
        <v>912</v>
      </c>
    </row>
    <row r="219" spans="2:47" s="1" customFormat="1" ht="297">
      <c r="B219" s="41"/>
      <c r="C219" s="63"/>
      <c r="D219" s="205" t="s">
        <v>144</v>
      </c>
      <c r="E219" s="63"/>
      <c r="F219" s="206" t="s">
        <v>289</v>
      </c>
      <c r="G219" s="63"/>
      <c r="H219" s="63"/>
      <c r="I219" s="163"/>
      <c r="J219" s="63"/>
      <c r="K219" s="63"/>
      <c r="L219" s="61"/>
      <c r="M219" s="207"/>
      <c r="N219" s="42"/>
      <c r="O219" s="42"/>
      <c r="P219" s="42"/>
      <c r="Q219" s="42"/>
      <c r="R219" s="42"/>
      <c r="S219" s="42"/>
      <c r="T219" s="78"/>
      <c r="AT219" s="24" t="s">
        <v>144</v>
      </c>
      <c r="AU219" s="24" t="s">
        <v>84</v>
      </c>
    </row>
    <row r="220" spans="2:51" s="11" customFormat="1" ht="13.5">
      <c r="B220" s="208"/>
      <c r="C220" s="209"/>
      <c r="D220" s="205" t="s">
        <v>146</v>
      </c>
      <c r="E220" s="210" t="s">
        <v>30</v>
      </c>
      <c r="F220" s="211" t="s">
        <v>295</v>
      </c>
      <c r="G220" s="209"/>
      <c r="H220" s="212" t="s">
        <v>30</v>
      </c>
      <c r="I220" s="213"/>
      <c r="J220" s="209"/>
      <c r="K220" s="209"/>
      <c r="L220" s="214"/>
      <c r="M220" s="215"/>
      <c r="N220" s="216"/>
      <c r="O220" s="216"/>
      <c r="P220" s="216"/>
      <c r="Q220" s="216"/>
      <c r="R220" s="216"/>
      <c r="S220" s="216"/>
      <c r="T220" s="217"/>
      <c r="AT220" s="218" t="s">
        <v>146</v>
      </c>
      <c r="AU220" s="218" t="s">
        <v>84</v>
      </c>
      <c r="AV220" s="11" t="s">
        <v>82</v>
      </c>
      <c r="AW220" s="11" t="s">
        <v>37</v>
      </c>
      <c r="AX220" s="11" t="s">
        <v>74</v>
      </c>
      <c r="AY220" s="218" t="s">
        <v>135</v>
      </c>
    </row>
    <row r="221" spans="2:51" s="12" customFormat="1" ht="13.5">
      <c r="B221" s="219"/>
      <c r="C221" s="220"/>
      <c r="D221" s="205" t="s">
        <v>146</v>
      </c>
      <c r="E221" s="231" t="s">
        <v>30</v>
      </c>
      <c r="F221" s="232" t="s">
        <v>913</v>
      </c>
      <c r="G221" s="220"/>
      <c r="H221" s="233">
        <v>189</v>
      </c>
      <c r="I221" s="225"/>
      <c r="J221" s="220"/>
      <c r="K221" s="220"/>
      <c r="L221" s="226"/>
      <c r="M221" s="227"/>
      <c r="N221" s="228"/>
      <c r="O221" s="228"/>
      <c r="P221" s="228"/>
      <c r="Q221" s="228"/>
      <c r="R221" s="228"/>
      <c r="S221" s="228"/>
      <c r="T221" s="229"/>
      <c r="AT221" s="230" t="s">
        <v>146</v>
      </c>
      <c r="AU221" s="230" t="s">
        <v>84</v>
      </c>
      <c r="AV221" s="12" t="s">
        <v>84</v>
      </c>
      <c r="AW221" s="12" t="s">
        <v>37</v>
      </c>
      <c r="AX221" s="12" t="s">
        <v>82</v>
      </c>
      <c r="AY221" s="230" t="s">
        <v>135</v>
      </c>
    </row>
    <row r="222" spans="2:63" s="10" customFormat="1" ht="29.85" customHeight="1">
      <c r="B222" s="176"/>
      <c r="C222" s="177"/>
      <c r="D222" s="190" t="s">
        <v>73</v>
      </c>
      <c r="E222" s="191" t="s">
        <v>435</v>
      </c>
      <c r="F222" s="191" t="s">
        <v>436</v>
      </c>
      <c r="G222" s="177"/>
      <c r="H222" s="177"/>
      <c r="I222" s="180"/>
      <c r="J222" s="192">
        <f>BK222</f>
        <v>0</v>
      </c>
      <c r="K222" s="177"/>
      <c r="L222" s="182"/>
      <c r="M222" s="183"/>
      <c r="N222" s="184"/>
      <c r="O222" s="184"/>
      <c r="P222" s="185">
        <f>SUM(P223:P243)</f>
        <v>0</v>
      </c>
      <c r="Q222" s="184"/>
      <c r="R222" s="185">
        <f>SUM(R223:R243)</f>
        <v>0.045078360000000005</v>
      </c>
      <c r="S222" s="184"/>
      <c r="T222" s="186">
        <f>SUM(T223:T243)</f>
        <v>0</v>
      </c>
      <c r="AR222" s="187" t="s">
        <v>82</v>
      </c>
      <c r="AT222" s="188" t="s">
        <v>73</v>
      </c>
      <c r="AU222" s="188" t="s">
        <v>82</v>
      </c>
      <c r="AY222" s="187" t="s">
        <v>135</v>
      </c>
      <c r="BK222" s="189">
        <f>SUM(BK223:BK243)</f>
        <v>0</v>
      </c>
    </row>
    <row r="223" spans="2:65" s="1" customFormat="1" ht="31.5" customHeight="1">
      <c r="B223" s="41"/>
      <c r="C223" s="193" t="s">
        <v>291</v>
      </c>
      <c r="D223" s="193" t="s">
        <v>137</v>
      </c>
      <c r="E223" s="194" t="s">
        <v>438</v>
      </c>
      <c r="F223" s="195" t="s">
        <v>439</v>
      </c>
      <c r="G223" s="196" t="s">
        <v>140</v>
      </c>
      <c r="H223" s="197">
        <v>2.5</v>
      </c>
      <c r="I223" s="198"/>
      <c r="J223" s="199">
        <f>ROUND(I223*H223,2)</f>
        <v>0</v>
      </c>
      <c r="K223" s="195" t="s">
        <v>141</v>
      </c>
      <c r="L223" s="61"/>
      <c r="M223" s="200" t="s">
        <v>30</v>
      </c>
      <c r="N223" s="201" t="s">
        <v>45</v>
      </c>
      <c r="O223" s="42"/>
      <c r="P223" s="202">
        <f>O223*H223</f>
        <v>0</v>
      </c>
      <c r="Q223" s="202">
        <v>0</v>
      </c>
      <c r="R223" s="202">
        <f>Q223*H223</f>
        <v>0</v>
      </c>
      <c r="S223" s="202">
        <v>0</v>
      </c>
      <c r="T223" s="203">
        <f>S223*H223</f>
        <v>0</v>
      </c>
      <c r="AR223" s="24" t="s">
        <v>142</v>
      </c>
      <c r="AT223" s="24" t="s">
        <v>137</v>
      </c>
      <c r="AU223" s="24" t="s">
        <v>84</v>
      </c>
      <c r="AY223" s="24" t="s">
        <v>135</v>
      </c>
      <c r="BE223" s="204">
        <f>IF(N223="základní",J223,0)</f>
        <v>0</v>
      </c>
      <c r="BF223" s="204">
        <f>IF(N223="snížená",J223,0)</f>
        <v>0</v>
      </c>
      <c r="BG223" s="204">
        <f>IF(N223="zákl. přenesená",J223,0)</f>
        <v>0</v>
      </c>
      <c r="BH223" s="204">
        <f>IF(N223="sníž. přenesená",J223,0)</f>
        <v>0</v>
      </c>
      <c r="BI223" s="204">
        <f>IF(N223="nulová",J223,0)</f>
        <v>0</v>
      </c>
      <c r="BJ223" s="24" t="s">
        <v>82</v>
      </c>
      <c r="BK223" s="204">
        <f>ROUND(I223*H223,2)</f>
        <v>0</v>
      </c>
      <c r="BL223" s="24" t="s">
        <v>142</v>
      </c>
      <c r="BM223" s="24" t="s">
        <v>914</v>
      </c>
    </row>
    <row r="224" spans="2:47" s="1" customFormat="1" ht="54">
      <c r="B224" s="41"/>
      <c r="C224" s="63"/>
      <c r="D224" s="205" t="s">
        <v>144</v>
      </c>
      <c r="E224" s="63"/>
      <c r="F224" s="206" t="s">
        <v>441</v>
      </c>
      <c r="G224" s="63"/>
      <c r="H224" s="63"/>
      <c r="I224" s="163"/>
      <c r="J224" s="63"/>
      <c r="K224" s="63"/>
      <c r="L224" s="61"/>
      <c r="M224" s="207"/>
      <c r="N224" s="42"/>
      <c r="O224" s="42"/>
      <c r="P224" s="42"/>
      <c r="Q224" s="42"/>
      <c r="R224" s="42"/>
      <c r="S224" s="42"/>
      <c r="T224" s="78"/>
      <c r="AT224" s="24" t="s">
        <v>144</v>
      </c>
      <c r="AU224" s="24" t="s">
        <v>84</v>
      </c>
    </row>
    <row r="225" spans="2:51" s="11" customFormat="1" ht="13.5">
      <c r="B225" s="208"/>
      <c r="C225" s="209"/>
      <c r="D225" s="205" t="s">
        <v>146</v>
      </c>
      <c r="E225" s="210" t="s">
        <v>30</v>
      </c>
      <c r="F225" s="211" t="s">
        <v>915</v>
      </c>
      <c r="G225" s="209"/>
      <c r="H225" s="212" t="s">
        <v>30</v>
      </c>
      <c r="I225" s="213"/>
      <c r="J225" s="209"/>
      <c r="K225" s="209"/>
      <c r="L225" s="214"/>
      <c r="M225" s="215"/>
      <c r="N225" s="216"/>
      <c r="O225" s="216"/>
      <c r="P225" s="216"/>
      <c r="Q225" s="216"/>
      <c r="R225" s="216"/>
      <c r="S225" s="216"/>
      <c r="T225" s="217"/>
      <c r="AT225" s="218" t="s">
        <v>146</v>
      </c>
      <c r="AU225" s="218" t="s">
        <v>84</v>
      </c>
      <c r="AV225" s="11" t="s">
        <v>82</v>
      </c>
      <c r="AW225" s="11" t="s">
        <v>37</v>
      </c>
      <c r="AX225" s="11" t="s">
        <v>74</v>
      </c>
      <c r="AY225" s="218" t="s">
        <v>135</v>
      </c>
    </row>
    <row r="226" spans="2:51" s="12" customFormat="1" ht="13.5">
      <c r="B226" s="219"/>
      <c r="C226" s="220"/>
      <c r="D226" s="205" t="s">
        <v>146</v>
      </c>
      <c r="E226" s="231" t="s">
        <v>30</v>
      </c>
      <c r="F226" s="232" t="s">
        <v>916</v>
      </c>
      <c r="G226" s="220"/>
      <c r="H226" s="233">
        <v>0.165</v>
      </c>
      <c r="I226" s="225"/>
      <c r="J226" s="220"/>
      <c r="K226" s="220"/>
      <c r="L226" s="226"/>
      <c r="M226" s="227"/>
      <c r="N226" s="228"/>
      <c r="O226" s="228"/>
      <c r="P226" s="228"/>
      <c r="Q226" s="228"/>
      <c r="R226" s="228"/>
      <c r="S226" s="228"/>
      <c r="T226" s="229"/>
      <c r="AT226" s="230" t="s">
        <v>146</v>
      </c>
      <c r="AU226" s="230" t="s">
        <v>84</v>
      </c>
      <c r="AV226" s="12" t="s">
        <v>84</v>
      </c>
      <c r="AW226" s="12" t="s">
        <v>37</v>
      </c>
      <c r="AX226" s="12" t="s">
        <v>74</v>
      </c>
      <c r="AY226" s="230" t="s">
        <v>135</v>
      </c>
    </row>
    <row r="227" spans="2:51" s="12" customFormat="1" ht="13.5">
      <c r="B227" s="219"/>
      <c r="C227" s="220"/>
      <c r="D227" s="205" t="s">
        <v>146</v>
      </c>
      <c r="E227" s="231" t="s">
        <v>30</v>
      </c>
      <c r="F227" s="232" t="s">
        <v>917</v>
      </c>
      <c r="G227" s="220"/>
      <c r="H227" s="233">
        <v>0.209</v>
      </c>
      <c r="I227" s="225"/>
      <c r="J227" s="220"/>
      <c r="K227" s="220"/>
      <c r="L227" s="226"/>
      <c r="M227" s="227"/>
      <c r="N227" s="228"/>
      <c r="O227" s="228"/>
      <c r="P227" s="228"/>
      <c r="Q227" s="228"/>
      <c r="R227" s="228"/>
      <c r="S227" s="228"/>
      <c r="T227" s="229"/>
      <c r="AT227" s="230" t="s">
        <v>146</v>
      </c>
      <c r="AU227" s="230" t="s">
        <v>84</v>
      </c>
      <c r="AV227" s="12" t="s">
        <v>84</v>
      </c>
      <c r="AW227" s="12" t="s">
        <v>37</v>
      </c>
      <c r="AX227" s="12" t="s">
        <v>74</v>
      </c>
      <c r="AY227" s="230" t="s">
        <v>135</v>
      </c>
    </row>
    <row r="228" spans="2:51" s="11" customFormat="1" ht="13.5">
      <c r="B228" s="208"/>
      <c r="C228" s="209"/>
      <c r="D228" s="205" t="s">
        <v>146</v>
      </c>
      <c r="E228" s="210" t="s">
        <v>30</v>
      </c>
      <c r="F228" s="211" t="s">
        <v>918</v>
      </c>
      <c r="G228" s="209"/>
      <c r="H228" s="212" t="s">
        <v>30</v>
      </c>
      <c r="I228" s="213"/>
      <c r="J228" s="209"/>
      <c r="K228" s="209"/>
      <c r="L228" s="214"/>
      <c r="M228" s="215"/>
      <c r="N228" s="216"/>
      <c r="O228" s="216"/>
      <c r="P228" s="216"/>
      <c r="Q228" s="216"/>
      <c r="R228" s="216"/>
      <c r="S228" s="216"/>
      <c r="T228" s="217"/>
      <c r="AT228" s="218" t="s">
        <v>146</v>
      </c>
      <c r="AU228" s="218" t="s">
        <v>84</v>
      </c>
      <c r="AV228" s="11" t="s">
        <v>82</v>
      </c>
      <c r="AW228" s="11" t="s">
        <v>37</v>
      </c>
      <c r="AX228" s="11" t="s">
        <v>74</v>
      </c>
      <c r="AY228" s="218" t="s">
        <v>135</v>
      </c>
    </row>
    <row r="229" spans="2:51" s="12" customFormat="1" ht="13.5">
      <c r="B229" s="219"/>
      <c r="C229" s="220"/>
      <c r="D229" s="205" t="s">
        <v>146</v>
      </c>
      <c r="E229" s="231" t="s">
        <v>30</v>
      </c>
      <c r="F229" s="232" t="s">
        <v>919</v>
      </c>
      <c r="G229" s="220"/>
      <c r="H229" s="233">
        <v>0.326</v>
      </c>
      <c r="I229" s="225"/>
      <c r="J229" s="220"/>
      <c r="K229" s="220"/>
      <c r="L229" s="226"/>
      <c r="M229" s="227"/>
      <c r="N229" s="228"/>
      <c r="O229" s="228"/>
      <c r="P229" s="228"/>
      <c r="Q229" s="228"/>
      <c r="R229" s="228"/>
      <c r="S229" s="228"/>
      <c r="T229" s="229"/>
      <c r="AT229" s="230" t="s">
        <v>146</v>
      </c>
      <c r="AU229" s="230" t="s">
        <v>84</v>
      </c>
      <c r="AV229" s="12" t="s">
        <v>84</v>
      </c>
      <c r="AW229" s="12" t="s">
        <v>37</v>
      </c>
      <c r="AX229" s="12" t="s">
        <v>74</v>
      </c>
      <c r="AY229" s="230" t="s">
        <v>135</v>
      </c>
    </row>
    <row r="230" spans="2:51" s="11" customFormat="1" ht="13.5">
      <c r="B230" s="208"/>
      <c r="C230" s="209"/>
      <c r="D230" s="205" t="s">
        <v>146</v>
      </c>
      <c r="E230" s="210" t="s">
        <v>30</v>
      </c>
      <c r="F230" s="211" t="s">
        <v>920</v>
      </c>
      <c r="G230" s="209"/>
      <c r="H230" s="212" t="s">
        <v>30</v>
      </c>
      <c r="I230" s="213"/>
      <c r="J230" s="209"/>
      <c r="K230" s="209"/>
      <c r="L230" s="214"/>
      <c r="M230" s="215"/>
      <c r="N230" s="216"/>
      <c r="O230" s="216"/>
      <c r="P230" s="216"/>
      <c r="Q230" s="216"/>
      <c r="R230" s="216"/>
      <c r="S230" s="216"/>
      <c r="T230" s="217"/>
      <c r="AT230" s="218" t="s">
        <v>146</v>
      </c>
      <c r="AU230" s="218" t="s">
        <v>84</v>
      </c>
      <c r="AV230" s="11" t="s">
        <v>82</v>
      </c>
      <c r="AW230" s="11" t="s">
        <v>37</v>
      </c>
      <c r="AX230" s="11" t="s">
        <v>74</v>
      </c>
      <c r="AY230" s="218" t="s">
        <v>135</v>
      </c>
    </row>
    <row r="231" spans="2:51" s="12" customFormat="1" ht="13.5">
      <c r="B231" s="219"/>
      <c r="C231" s="220"/>
      <c r="D231" s="205" t="s">
        <v>146</v>
      </c>
      <c r="E231" s="231" t="s">
        <v>30</v>
      </c>
      <c r="F231" s="232" t="s">
        <v>921</v>
      </c>
      <c r="G231" s="220"/>
      <c r="H231" s="233">
        <v>1.8</v>
      </c>
      <c r="I231" s="225"/>
      <c r="J231" s="220"/>
      <c r="K231" s="220"/>
      <c r="L231" s="226"/>
      <c r="M231" s="227"/>
      <c r="N231" s="228"/>
      <c r="O231" s="228"/>
      <c r="P231" s="228"/>
      <c r="Q231" s="228"/>
      <c r="R231" s="228"/>
      <c r="S231" s="228"/>
      <c r="T231" s="229"/>
      <c r="AT231" s="230" t="s">
        <v>146</v>
      </c>
      <c r="AU231" s="230" t="s">
        <v>84</v>
      </c>
      <c r="AV231" s="12" t="s">
        <v>84</v>
      </c>
      <c r="AW231" s="12" t="s">
        <v>37</v>
      </c>
      <c r="AX231" s="12" t="s">
        <v>74</v>
      </c>
      <c r="AY231" s="230" t="s">
        <v>135</v>
      </c>
    </row>
    <row r="232" spans="2:51" s="13" customFormat="1" ht="13.5">
      <c r="B232" s="234"/>
      <c r="C232" s="235"/>
      <c r="D232" s="221" t="s">
        <v>146</v>
      </c>
      <c r="E232" s="236" t="s">
        <v>30</v>
      </c>
      <c r="F232" s="237" t="s">
        <v>194</v>
      </c>
      <c r="G232" s="235"/>
      <c r="H232" s="238">
        <v>2.5</v>
      </c>
      <c r="I232" s="239"/>
      <c r="J232" s="235"/>
      <c r="K232" s="235"/>
      <c r="L232" s="240"/>
      <c r="M232" s="241"/>
      <c r="N232" s="242"/>
      <c r="O232" s="242"/>
      <c r="P232" s="242"/>
      <c r="Q232" s="242"/>
      <c r="R232" s="242"/>
      <c r="S232" s="242"/>
      <c r="T232" s="243"/>
      <c r="AT232" s="244" t="s">
        <v>146</v>
      </c>
      <c r="AU232" s="244" t="s">
        <v>84</v>
      </c>
      <c r="AV232" s="13" t="s">
        <v>142</v>
      </c>
      <c r="AW232" s="13" t="s">
        <v>37</v>
      </c>
      <c r="AX232" s="13" t="s">
        <v>82</v>
      </c>
      <c r="AY232" s="244" t="s">
        <v>135</v>
      </c>
    </row>
    <row r="233" spans="2:65" s="1" customFormat="1" ht="31.5" customHeight="1">
      <c r="B233" s="41"/>
      <c r="C233" s="193" t="s">
        <v>297</v>
      </c>
      <c r="D233" s="193" t="s">
        <v>137</v>
      </c>
      <c r="E233" s="194" t="s">
        <v>922</v>
      </c>
      <c r="F233" s="195" t="s">
        <v>923</v>
      </c>
      <c r="G233" s="196" t="s">
        <v>140</v>
      </c>
      <c r="H233" s="197">
        <v>1</v>
      </c>
      <c r="I233" s="198"/>
      <c r="J233" s="199">
        <f>ROUND(I233*H233,2)</f>
        <v>0</v>
      </c>
      <c r="K233" s="195" t="s">
        <v>141</v>
      </c>
      <c r="L233" s="61"/>
      <c r="M233" s="200" t="s">
        <v>30</v>
      </c>
      <c r="N233" s="201" t="s">
        <v>45</v>
      </c>
      <c r="O233" s="42"/>
      <c r="P233" s="202">
        <f>O233*H233</f>
        <v>0</v>
      </c>
      <c r="Q233" s="202">
        <v>0</v>
      </c>
      <c r="R233" s="202">
        <f>Q233*H233</f>
        <v>0</v>
      </c>
      <c r="S233" s="202">
        <v>0</v>
      </c>
      <c r="T233" s="203">
        <f>S233*H233</f>
        <v>0</v>
      </c>
      <c r="AR233" s="24" t="s">
        <v>142</v>
      </c>
      <c r="AT233" s="24" t="s">
        <v>137</v>
      </c>
      <c r="AU233" s="24" t="s">
        <v>84</v>
      </c>
      <c r="AY233" s="24" t="s">
        <v>135</v>
      </c>
      <c r="BE233" s="204">
        <f>IF(N233="základní",J233,0)</f>
        <v>0</v>
      </c>
      <c r="BF233" s="204">
        <f>IF(N233="snížená",J233,0)</f>
        <v>0</v>
      </c>
      <c r="BG233" s="204">
        <f>IF(N233="zákl. přenesená",J233,0)</f>
        <v>0</v>
      </c>
      <c r="BH233" s="204">
        <f>IF(N233="sníž. přenesená",J233,0)</f>
        <v>0</v>
      </c>
      <c r="BI233" s="204">
        <f>IF(N233="nulová",J233,0)</f>
        <v>0</v>
      </c>
      <c r="BJ233" s="24" t="s">
        <v>82</v>
      </c>
      <c r="BK233" s="204">
        <f>ROUND(I233*H233,2)</f>
        <v>0</v>
      </c>
      <c r="BL233" s="24" t="s">
        <v>142</v>
      </c>
      <c r="BM233" s="24" t="s">
        <v>924</v>
      </c>
    </row>
    <row r="234" spans="2:47" s="1" customFormat="1" ht="40.5">
      <c r="B234" s="41"/>
      <c r="C234" s="63"/>
      <c r="D234" s="205" t="s">
        <v>144</v>
      </c>
      <c r="E234" s="63"/>
      <c r="F234" s="206" t="s">
        <v>925</v>
      </c>
      <c r="G234" s="63"/>
      <c r="H234" s="63"/>
      <c r="I234" s="163"/>
      <c r="J234" s="63"/>
      <c r="K234" s="63"/>
      <c r="L234" s="61"/>
      <c r="M234" s="207"/>
      <c r="N234" s="42"/>
      <c r="O234" s="42"/>
      <c r="P234" s="42"/>
      <c r="Q234" s="42"/>
      <c r="R234" s="42"/>
      <c r="S234" s="42"/>
      <c r="T234" s="78"/>
      <c r="AT234" s="24" t="s">
        <v>144</v>
      </c>
      <c r="AU234" s="24" t="s">
        <v>84</v>
      </c>
    </row>
    <row r="235" spans="2:51" s="11" customFormat="1" ht="13.5">
      <c r="B235" s="208"/>
      <c r="C235" s="209"/>
      <c r="D235" s="205" t="s">
        <v>146</v>
      </c>
      <c r="E235" s="210" t="s">
        <v>30</v>
      </c>
      <c r="F235" s="211" t="s">
        <v>926</v>
      </c>
      <c r="G235" s="209"/>
      <c r="H235" s="212" t="s">
        <v>30</v>
      </c>
      <c r="I235" s="213"/>
      <c r="J235" s="209"/>
      <c r="K235" s="209"/>
      <c r="L235" s="214"/>
      <c r="M235" s="215"/>
      <c r="N235" s="216"/>
      <c r="O235" s="216"/>
      <c r="P235" s="216"/>
      <c r="Q235" s="216"/>
      <c r="R235" s="216"/>
      <c r="S235" s="216"/>
      <c r="T235" s="217"/>
      <c r="AT235" s="218" t="s">
        <v>146</v>
      </c>
      <c r="AU235" s="218" t="s">
        <v>84</v>
      </c>
      <c r="AV235" s="11" t="s">
        <v>82</v>
      </c>
      <c r="AW235" s="11" t="s">
        <v>37</v>
      </c>
      <c r="AX235" s="11" t="s">
        <v>74</v>
      </c>
      <c r="AY235" s="218" t="s">
        <v>135</v>
      </c>
    </row>
    <row r="236" spans="2:51" s="12" customFormat="1" ht="13.5">
      <c r="B236" s="219"/>
      <c r="C236" s="220"/>
      <c r="D236" s="221" t="s">
        <v>146</v>
      </c>
      <c r="E236" s="222" t="s">
        <v>30</v>
      </c>
      <c r="F236" s="223" t="s">
        <v>927</v>
      </c>
      <c r="G236" s="220"/>
      <c r="H236" s="224">
        <v>1</v>
      </c>
      <c r="I236" s="225"/>
      <c r="J236" s="220"/>
      <c r="K236" s="220"/>
      <c r="L236" s="226"/>
      <c r="M236" s="227"/>
      <c r="N236" s="228"/>
      <c r="O236" s="228"/>
      <c r="P236" s="228"/>
      <c r="Q236" s="228"/>
      <c r="R236" s="228"/>
      <c r="S236" s="228"/>
      <c r="T236" s="229"/>
      <c r="AT236" s="230" t="s">
        <v>146</v>
      </c>
      <c r="AU236" s="230" t="s">
        <v>84</v>
      </c>
      <c r="AV236" s="12" t="s">
        <v>84</v>
      </c>
      <c r="AW236" s="12" t="s">
        <v>37</v>
      </c>
      <c r="AX236" s="12" t="s">
        <v>82</v>
      </c>
      <c r="AY236" s="230" t="s">
        <v>135</v>
      </c>
    </row>
    <row r="237" spans="2:65" s="1" customFormat="1" ht="31.5" customHeight="1">
      <c r="B237" s="41"/>
      <c r="C237" s="193" t="s">
        <v>9</v>
      </c>
      <c r="D237" s="193" t="s">
        <v>137</v>
      </c>
      <c r="E237" s="194" t="s">
        <v>928</v>
      </c>
      <c r="F237" s="195" t="s">
        <v>929</v>
      </c>
      <c r="G237" s="196" t="s">
        <v>188</v>
      </c>
      <c r="H237" s="197">
        <v>1.5</v>
      </c>
      <c r="I237" s="198"/>
      <c r="J237" s="199">
        <f>ROUND(I237*H237,2)</f>
        <v>0</v>
      </c>
      <c r="K237" s="195" t="s">
        <v>141</v>
      </c>
      <c r="L237" s="61"/>
      <c r="M237" s="200" t="s">
        <v>30</v>
      </c>
      <c r="N237" s="201" t="s">
        <v>45</v>
      </c>
      <c r="O237" s="42"/>
      <c r="P237" s="202">
        <f>O237*H237</f>
        <v>0</v>
      </c>
      <c r="Q237" s="202">
        <v>0.00632</v>
      </c>
      <c r="R237" s="202">
        <f>Q237*H237</f>
        <v>0.00948</v>
      </c>
      <c r="S237" s="202">
        <v>0</v>
      </c>
      <c r="T237" s="203">
        <f>S237*H237</f>
        <v>0</v>
      </c>
      <c r="AR237" s="24" t="s">
        <v>142</v>
      </c>
      <c r="AT237" s="24" t="s">
        <v>137</v>
      </c>
      <c r="AU237" s="24" t="s">
        <v>84</v>
      </c>
      <c r="AY237" s="24" t="s">
        <v>135</v>
      </c>
      <c r="BE237" s="204">
        <f>IF(N237="základní",J237,0)</f>
        <v>0</v>
      </c>
      <c r="BF237" s="204">
        <f>IF(N237="snížená",J237,0)</f>
        <v>0</v>
      </c>
      <c r="BG237" s="204">
        <f>IF(N237="zákl. přenesená",J237,0)</f>
        <v>0</v>
      </c>
      <c r="BH237" s="204">
        <f>IF(N237="sníž. přenesená",J237,0)</f>
        <v>0</v>
      </c>
      <c r="BI237" s="204">
        <f>IF(N237="nulová",J237,0)</f>
        <v>0</v>
      </c>
      <c r="BJ237" s="24" t="s">
        <v>82</v>
      </c>
      <c r="BK237" s="204">
        <f>ROUND(I237*H237,2)</f>
        <v>0</v>
      </c>
      <c r="BL237" s="24" t="s">
        <v>142</v>
      </c>
      <c r="BM237" s="24" t="s">
        <v>930</v>
      </c>
    </row>
    <row r="238" spans="2:51" s="11" customFormat="1" ht="13.5">
      <c r="B238" s="208"/>
      <c r="C238" s="209"/>
      <c r="D238" s="205" t="s">
        <v>146</v>
      </c>
      <c r="E238" s="210" t="s">
        <v>30</v>
      </c>
      <c r="F238" s="211" t="s">
        <v>931</v>
      </c>
      <c r="G238" s="209"/>
      <c r="H238" s="212" t="s">
        <v>30</v>
      </c>
      <c r="I238" s="213"/>
      <c r="J238" s="209"/>
      <c r="K238" s="209"/>
      <c r="L238" s="214"/>
      <c r="M238" s="215"/>
      <c r="N238" s="216"/>
      <c r="O238" s="216"/>
      <c r="P238" s="216"/>
      <c r="Q238" s="216"/>
      <c r="R238" s="216"/>
      <c r="S238" s="216"/>
      <c r="T238" s="217"/>
      <c r="AT238" s="218" t="s">
        <v>146</v>
      </c>
      <c r="AU238" s="218" t="s">
        <v>84</v>
      </c>
      <c r="AV238" s="11" t="s">
        <v>82</v>
      </c>
      <c r="AW238" s="11" t="s">
        <v>37</v>
      </c>
      <c r="AX238" s="11" t="s">
        <v>74</v>
      </c>
      <c r="AY238" s="218" t="s">
        <v>135</v>
      </c>
    </row>
    <row r="239" spans="2:51" s="12" customFormat="1" ht="13.5">
      <c r="B239" s="219"/>
      <c r="C239" s="220"/>
      <c r="D239" s="221" t="s">
        <v>146</v>
      </c>
      <c r="E239" s="222" t="s">
        <v>30</v>
      </c>
      <c r="F239" s="223" t="s">
        <v>932</v>
      </c>
      <c r="G239" s="220"/>
      <c r="H239" s="224">
        <v>1.5</v>
      </c>
      <c r="I239" s="225"/>
      <c r="J239" s="220"/>
      <c r="K239" s="220"/>
      <c r="L239" s="226"/>
      <c r="M239" s="227"/>
      <c r="N239" s="228"/>
      <c r="O239" s="228"/>
      <c r="P239" s="228"/>
      <c r="Q239" s="228"/>
      <c r="R239" s="228"/>
      <c r="S239" s="228"/>
      <c r="T239" s="229"/>
      <c r="AT239" s="230" t="s">
        <v>146</v>
      </c>
      <c r="AU239" s="230" t="s">
        <v>84</v>
      </c>
      <c r="AV239" s="12" t="s">
        <v>84</v>
      </c>
      <c r="AW239" s="12" t="s">
        <v>37</v>
      </c>
      <c r="AX239" s="12" t="s">
        <v>82</v>
      </c>
      <c r="AY239" s="230" t="s">
        <v>135</v>
      </c>
    </row>
    <row r="240" spans="2:65" s="1" customFormat="1" ht="31.5" customHeight="1">
      <c r="B240" s="41"/>
      <c r="C240" s="193" t="s">
        <v>310</v>
      </c>
      <c r="D240" s="193" t="s">
        <v>137</v>
      </c>
      <c r="E240" s="194" t="s">
        <v>933</v>
      </c>
      <c r="F240" s="195" t="s">
        <v>934</v>
      </c>
      <c r="G240" s="196" t="s">
        <v>225</v>
      </c>
      <c r="H240" s="197">
        <v>0.042</v>
      </c>
      <c r="I240" s="198"/>
      <c r="J240" s="199">
        <f>ROUND(I240*H240,2)</f>
        <v>0</v>
      </c>
      <c r="K240" s="195" t="s">
        <v>141</v>
      </c>
      <c r="L240" s="61"/>
      <c r="M240" s="200" t="s">
        <v>30</v>
      </c>
      <c r="N240" s="201" t="s">
        <v>45</v>
      </c>
      <c r="O240" s="42"/>
      <c r="P240" s="202">
        <f>O240*H240</f>
        <v>0</v>
      </c>
      <c r="Q240" s="202">
        <v>0.84758</v>
      </c>
      <c r="R240" s="202">
        <f>Q240*H240</f>
        <v>0.03559836</v>
      </c>
      <c r="S240" s="202">
        <v>0</v>
      </c>
      <c r="T240" s="203">
        <f>S240*H240</f>
        <v>0</v>
      </c>
      <c r="AR240" s="24" t="s">
        <v>142</v>
      </c>
      <c r="AT240" s="24" t="s">
        <v>137</v>
      </c>
      <c r="AU240" s="24" t="s">
        <v>84</v>
      </c>
      <c r="AY240" s="24" t="s">
        <v>135</v>
      </c>
      <c r="BE240" s="204">
        <f>IF(N240="základní",J240,0)</f>
        <v>0</v>
      </c>
      <c r="BF240" s="204">
        <f>IF(N240="snížená",J240,0)</f>
        <v>0</v>
      </c>
      <c r="BG240" s="204">
        <f>IF(N240="zákl. přenesená",J240,0)</f>
        <v>0</v>
      </c>
      <c r="BH240" s="204">
        <f>IF(N240="sníž. přenesená",J240,0)</f>
        <v>0</v>
      </c>
      <c r="BI240" s="204">
        <f>IF(N240="nulová",J240,0)</f>
        <v>0</v>
      </c>
      <c r="BJ240" s="24" t="s">
        <v>82</v>
      </c>
      <c r="BK240" s="204">
        <f>ROUND(I240*H240,2)</f>
        <v>0</v>
      </c>
      <c r="BL240" s="24" t="s">
        <v>142</v>
      </c>
      <c r="BM240" s="24" t="s">
        <v>935</v>
      </c>
    </row>
    <row r="241" spans="2:51" s="11" customFormat="1" ht="13.5">
      <c r="B241" s="208"/>
      <c r="C241" s="209"/>
      <c r="D241" s="205" t="s">
        <v>146</v>
      </c>
      <c r="E241" s="210" t="s">
        <v>30</v>
      </c>
      <c r="F241" s="211" t="s">
        <v>931</v>
      </c>
      <c r="G241" s="209"/>
      <c r="H241" s="212" t="s">
        <v>30</v>
      </c>
      <c r="I241" s="213"/>
      <c r="J241" s="209"/>
      <c r="K241" s="209"/>
      <c r="L241" s="214"/>
      <c r="M241" s="215"/>
      <c r="N241" s="216"/>
      <c r="O241" s="216"/>
      <c r="P241" s="216"/>
      <c r="Q241" s="216"/>
      <c r="R241" s="216"/>
      <c r="S241" s="216"/>
      <c r="T241" s="217"/>
      <c r="AT241" s="218" t="s">
        <v>146</v>
      </c>
      <c r="AU241" s="218" t="s">
        <v>84</v>
      </c>
      <c r="AV241" s="11" t="s">
        <v>82</v>
      </c>
      <c r="AW241" s="11" t="s">
        <v>37</v>
      </c>
      <c r="AX241" s="11" t="s">
        <v>74</v>
      </c>
      <c r="AY241" s="218" t="s">
        <v>135</v>
      </c>
    </row>
    <row r="242" spans="2:51" s="11" customFormat="1" ht="13.5">
      <c r="B242" s="208"/>
      <c r="C242" s="209"/>
      <c r="D242" s="205" t="s">
        <v>146</v>
      </c>
      <c r="E242" s="210" t="s">
        <v>30</v>
      </c>
      <c r="F242" s="211" t="s">
        <v>936</v>
      </c>
      <c r="G242" s="209"/>
      <c r="H242" s="212" t="s">
        <v>30</v>
      </c>
      <c r="I242" s="213"/>
      <c r="J242" s="209"/>
      <c r="K242" s="209"/>
      <c r="L242" s="214"/>
      <c r="M242" s="215"/>
      <c r="N242" s="216"/>
      <c r="O242" s="216"/>
      <c r="P242" s="216"/>
      <c r="Q242" s="216"/>
      <c r="R242" s="216"/>
      <c r="S242" s="216"/>
      <c r="T242" s="217"/>
      <c r="AT242" s="218" t="s">
        <v>146</v>
      </c>
      <c r="AU242" s="218" t="s">
        <v>84</v>
      </c>
      <c r="AV242" s="11" t="s">
        <v>82</v>
      </c>
      <c r="AW242" s="11" t="s">
        <v>37</v>
      </c>
      <c r="AX242" s="11" t="s">
        <v>74</v>
      </c>
      <c r="AY242" s="218" t="s">
        <v>135</v>
      </c>
    </row>
    <row r="243" spans="2:51" s="12" customFormat="1" ht="13.5">
      <c r="B243" s="219"/>
      <c r="C243" s="220"/>
      <c r="D243" s="205" t="s">
        <v>146</v>
      </c>
      <c r="E243" s="231" t="s">
        <v>30</v>
      </c>
      <c r="F243" s="232" t="s">
        <v>937</v>
      </c>
      <c r="G243" s="220"/>
      <c r="H243" s="233">
        <v>0.042</v>
      </c>
      <c r="I243" s="225"/>
      <c r="J243" s="220"/>
      <c r="K243" s="220"/>
      <c r="L243" s="226"/>
      <c r="M243" s="227"/>
      <c r="N243" s="228"/>
      <c r="O243" s="228"/>
      <c r="P243" s="228"/>
      <c r="Q243" s="228"/>
      <c r="R243" s="228"/>
      <c r="S243" s="228"/>
      <c r="T243" s="229"/>
      <c r="AT243" s="230" t="s">
        <v>146</v>
      </c>
      <c r="AU243" s="230" t="s">
        <v>84</v>
      </c>
      <c r="AV243" s="12" t="s">
        <v>84</v>
      </c>
      <c r="AW243" s="12" t="s">
        <v>37</v>
      </c>
      <c r="AX243" s="12" t="s">
        <v>82</v>
      </c>
      <c r="AY243" s="230" t="s">
        <v>135</v>
      </c>
    </row>
    <row r="244" spans="2:63" s="10" customFormat="1" ht="29.85" customHeight="1">
      <c r="B244" s="176"/>
      <c r="C244" s="177"/>
      <c r="D244" s="190" t="s">
        <v>73</v>
      </c>
      <c r="E244" s="191" t="s">
        <v>736</v>
      </c>
      <c r="F244" s="191" t="s">
        <v>938</v>
      </c>
      <c r="G244" s="177"/>
      <c r="H244" s="177"/>
      <c r="I244" s="180"/>
      <c r="J244" s="192">
        <f>BK244</f>
        <v>0</v>
      </c>
      <c r="K244" s="177"/>
      <c r="L244" s="182"/>
      <c r="M244" s="183"/>
      <c r="N244" s="184"/>
      <c r="O244" s="184"/>
      <c r="P244" s="185">
        <f>SUM(P245:P274)</f>
        <v>0</v>
      </c>
      <c r="Q244" s="184"/>
      <c r="R244" s="185">
        <f>SUM(R245:R274)</f>
        <v>0.033909999999999996</v>
      </c>
      <c r="S244" s="184"/>
      <c r="T244" s="186">
        <f>SUM(T245:T274)</f>
        <v>0</v>
      </c>
      <c r="AR244" s="187" t="s">
        <v>82</v>
      </c>
      <c r="AT244" s="188" t="s">
        <v>73</v>
      </c>
      <c r="AU244" s="188" t="s">
        <v>82</v>
      </c>
      <c r="AY244" s="187" t="s">
        <v>135</v>
      </c>
      <c r="BK244" s="189">
        <f>SUM(BK245:BK274)</f>
        <v>0</v>
      </c>
    </row>
    <row r="245" spans="2:65" s="1" customFormat="1" ht="22.5" customHeight="1">
      <c r="B245" s="41"/>
      <c r="C245" s="193" t="s">
        <v>315</v>
      </c>
      <c r="D245" s="193" t="s">
        <v>137</v>
      </c>
      <c r="E245" s="194" t="s">
        <v>939</v>
      </c>
      <c r="F245" s="195" t="s">
        <v>940</v>
      </c>
      <c r="G245" s="196" t="s">
        <v>370</v>
      </c>
      <c r="H245" s="197">
        <v>9</v>
      </c>
      <c r="I245" s="198"/>
      <c r="J245" s="199">
        <f>ROUND(I245*H245,2)</f>
        <v>0</v>
      </c>
      <c r="K245" s="195" t="s">
        <v>141</v>
      </c>
      <c r="L245" s="61"/>
      <c r="M245" s="200" t="s">
        <v>30</v>
      </c>
      <c r="N245" s="201" t="s">
        <v>45</v>
      </c>
      <c r="O245" s="42"/>
      <c r="P245" s="202">
        <f>O245*H245</f>
        <v>0</v>
      </c>
      <c r="Q245" s="202">
        <v>1E-05</v>
      </c>
      <c r="R245" s="202">
        <f>Q245*H245</f>
        <v>9E-05</v>
      </c>
      <c r="S245" s="202">
        <v>0</v>
      </c>
      <c r="T245" s="203">
        <f>S245*H245</f>
        <v>0</v>
      </c>
      <c r="AR245" s="24" t="s">
        <v>142</v>
      </c>
      <c r="AT245" s="24" t="s">
        <v>137</v>
      </c>
      <c r="AU245" s="24" t="s">
        <v>84</v>
      </c>
      <c r="AY245" s="24" t="s">
        <v>135</v>
      </c>
      <c r="BE245" s="204">
        <f>IF(N245="základní",J245,0)</f>
        <v>0</v>
      </c>
      <c r="BF245" s="204">
        <f>IF(N245="snížená",J245,0)</f>
        <v>0</v>
      </c>
      <c r="BG245" s="204">
        <f>IF(N245="zákl. přenesená",J245,0)</f>
        <v>0</v>
      </c>
      <c r="BH245" s="204">
        <f>IF(N245="sníž. přenesená",J245,0)</f>
        <v>0</v>
      </c>
      <c r="BI245" s="204">
        <f>IF(N245="nulová",J245,0)</f>
        <v>0</v>
      </c>
      <c r="BJ245" s="24" t="s">
        <v>82</v>
      </c>
      <c r="BK245" s="204">
        <f>ROUND(I245*H245,2)</f>
        <v>0</v>
      </c>
      <c r="BL245" s="24" t="s">
        <v>142</v>
      </c>
      <c r="BM245" s="24" t="s">
        <v>941</v>
      </c>
    </row>
    <row r="246" spans="2:47" s="1" customFormat="1" ht="94.5">
      <c r="B246" s="41"/>
      <c r="C246" s="63"/>
      <c r="D246" s="205" t="s">
        <v>144</v>
      </c>
      <c r="E246" s="63"/>
      <c r="F246" s="206" t="s">
        <v>516</v>
      </c>
      <c r="G246" s="63"/>
      <c r="H246" s="63"/>
      <c r="I246" s="163"/>
      <c r="J246" s="63"/>
      <c r="K246" s="63"/>
      <c r="L246" s="61"/>
      <c r="M246" s="207"/>
      <c r="N246" s="42"/>
      <c r="O246" s="42"/>
      <c r="P246" s="42"/>
      <c r="Q246" s="42"/>
      <c r="R246" s="42"/>
      <c r="S246" s="42"/>
      <c r="T246" s="78"/>
      <c r="AT246" s="24" t="s">
        <v>144</v>
      </c>
      <c r="AU246" s="24" t="s">
        <v>84</v>
      </c>
    </row>
    <row r="247" spans="2:51" s="11" customFormat="1" ht="13.5">
      <c r="B247" s="208"/>
      <c r="C247" s="209"/>
      <c r="D247" s="205" t="s">
        <v>146</v>
      </c>
      <c r="E247" s="210" t="s">
        <v>30</v>
      </c>
      <c r="F247" s="211" t="s">
        <v>942</v>
      </c>
      <c r="G247" s="209"/>
      <c r="H247" s="212" t="s">
        <v>30</v>
      </c>
      <c r="I247" s="213"/>
      <c r="J247" s="209"/>
      <c r="K247" s="209"/>
      <c r="L247" s="214"/>
      <c r="M247" s="215"/>
      <c r="N247" s="216"/>
      <c r="O247" s="216"/>
      <c r="P247" s="216"/>
      <c r="Q247" s="216"/>
      <c r="R247" s="216"/>
      <c r="S247" s="216"/>
      <c r="T247" s="217"/>
      <c r="AT247" s="218" t="s">
        <v>146</v>
      </c>
      <c r="AU247" s="218" t="s">
        <v>84</v>
      </c>
      <c r="AV247" s="11" t="s">
        <v>82</v>
      </c>
      <c r="AW247" s="11" t="s">
        <v>37</v>
      </c>
      <c r="AX247" s="11" t="s">
        <v>74</v>
      </c>
      <c r="AY247" s="218" t="s">
        <v>135</v>
      </c>
    </row>
    <row r="248" spans="2:51" s="11" customFormat="1" ht="13.5">
      <c r="B248" s="208"/>
      <c r="C248" s="209"/>
      <c r="D248" s="205" t="s">
        <v>146</v>
      </c>
      <c r="E248" s="210" t="s">
        <v>30</v>
      </c>
      <c r="F248" s="211" t="s">
        <v>943</v>
      </c>
      <c r="G248" s="209"/>
      <c r="H248" s="212" t="s">
        <v>30</v>
      </c>
      <c r="I248" s="213"/>
      <c r="J248" s="209"/>
      <c r="K248" s="209"/>
      <c r="L248" s="214"/>
      <c r="M248" s="215"/>
      <c r="N248" s="216"/>
      <c r="O248" s="216"/>
      <c r="P248" s="216"/>
      <c r="Q248" s="216"/>
      <c r="R248" s="216"/>
      <c r="S248" s="216"/>
      <c r="T248" s="217"/>
      <c r="AT248" s="218" t="s">
        <v>146</v>
      </c>
      <c r="AU248" s="218" t="s">
        <v>84</v>
      </c>
      <c r="AV248" s="11" t="s">
        <v>82</v>
      </c>
      <c r="AW248" s="11" t="s">
        <v>37</v>
      </c>
      <c r="AX248" s="11" t="s">
        <v>74</v>
      </c>
      <c r="AY248" s="218" t="s">
        <v>135</v>
      </c>
    </row>
    <row r="249" spans="2:51" s="12" customFormat="1" ht="13.5">
      <c r="B249" s="219"/>
      <c r="C249" s="220"/>
      <c r="D249" s="205" t="s">
        <v>146</v>
      </c>
      <c r="E249" s="231" t="s">
        <v>30</v>
      </c>
      <c r="F249" s="232" t="s">
        <v>944</v>
      </c>
      <c r="G249" s="220"/>
      <c r="H249" s="233">
        <v>3.5</v>
      </c>
      <c r="I249" s="225"/>
      <c r="J249" s="220"/>
      <c r="K249" s="220"/>
      <c r="L249" s="226"/>
      <c r="M249" s="227"/>
      <c r="N249" s="228"/>
      <c r="O249" s="228"/>
      <c r="P249" s="228"/>
      <c r="Q249" s="228"/>
      <c r="R249" s="228"/>
      <c r="S249" s="228"/>
      <c r="T249" s="229"/>
      <c r="AT249" s="230" t="s">
        <v>146</v>
      </c>
      <c r="AU249" s="230" t="s">
        <v>84</v>
      </c>
      <c r="AV249" s="12" t="s">
        <v>84</v>
      </c>
      <c r="AW249" s="12" t="s">
        <v>37</v>
      </c>
      <c r="AX249" s="12" t="s">
        <v>74</v>
      </c>
      <c r="AY249" s="230" t="s">
        <v>135</v>
      </c>
    </row>
    <row r="250" spans="2:51" s="14" customFormat="1" ht="13.5">
      <c r="B250" s="245"/>
      <c r="C250" s="246"/>
      <c r="D250" s="205" t="s">
        <v>146</v>
      </c>
      <c r="E250" s="247" t="s">
        <v>30</v>
      </c>
      <c r="F250" s="248" t="s">
        <v>218</v>
      </c>
      <c r="G250" s="246"/>
      <c r="H250" s="249">
        <v>3.5</v>
      </c>
      <c r="I250" s="250"/>
      <c r="J250" s="246"/>
      <c r="K250" s="246"/>
      <c r="L250" s="251"/>
      <c r="M250" s="252"/>
      <c r="N250" s="253"/>
      <c r="O250" s="253"/>
      <c r="P250" s="253"/>
      <c r="Q250" s="253"/>
      <c r="R250" s="253"/>
      <c r="S250" s="253"/>
      <c r="T250" s="254"/>
      <c r="AT250" s="255" t="s">
        <v>146</v>
      </c>
      <c r="AU250" s="255" t="s">
        <v>84</v>
      </c>
      <c r="AV250" s="14" t="s">
        <v>155</v>
      </c>
      <c r="AW250" s="14" t="s">
        <v>37</v>
      </c>
      <c r="AX250" s="14" t="s">
        <v>74</v>
      </c>
      <c r="AY250" s="255" t="s">
        <v>135</v>
      </c>
    </row>
    <row r="251" spans="2:51" s="11" customFormat="1" ht="13.5">
      <c r="B251" s="208"/>
      <c r="C251" s="209"/>
      <c r="D251" s="205" t="s">
        <v>146</v>
      </c>
      <c r="E251" s="210" t="s">
        <v>30</v>
      </c>
      <c r="F251" s="211" t="s">
        <v>945</v>
      </c>
      <c r="G251" s="209"/>
      <c r="H251" s="212" t="s">
        <v>30</v>
      </c>
      <c r="I251" s="213"/>
      <c r="J251" s="209"/>
      <c r="K251" s="209"/>
      <c r="L251" s="214"/>
      <c r="M251" s="215"/>
      <c r="N251" s="216"/>
      <c r="O251" s="216"/>
      <c r="P251" s="216"/>
      <c r="Q251" s="216"/>
      <c r="R251" s="216"/>
      <c r="S251" s="216"/>
      <c r="T251" s="217"/>
      <c r="AT251" s="218" t="s">
        <v>146</v>
      </c>
      <c r="AU251" s="218" t="s">
        <v>84</v>
      </c>
      <c r="AV251" s="11" t="s">
        <v>82</v>
      </c>
      <c r="AW251" s="11" t="s">
        <v>37</v>
      </c>
      <c r="AX251" s="11" t="s">
        <v>74</v>
      </c>
      <c r="AY251" s="218" t="s">
        <v>135</v>
      </c>
    </row>
    <row r="252" spans="2:51" s="12" customFormat="1" ht="13.5">
      <c r="B252" s="219"/>
      <c r="C252" s="220"/>
      <c r="D252" s="205" t="s">
        <v>146</v>
      </c>
      <c r="E252" s="231" t="s">
        <v>30</v>
      </c>
      <c r="F252" s="232" t="s">
        <v>946</v>
      </c>
      <c r="G252" s="220"/>
      <c r="H252" s="233">
        <v>5.5</v>
      </c>
      <c r="I252" s="225"/>
      <c r="J252" s="220"/>
      <c r="K252" s="220"/>
      <c r="L252" s="226"/>
      <c r="M252" s="227"/>
      <c r="N252" s="228"/>
      <c r="O252" s="228"/>
      <c r="P252" s="228"/>
      <c r="Q252" s="228"/>
      <c r="R252" s="228"/>
      <c r="S252" s="228"/>
      <c r="T252" s="229"/>
      <c r="AT252" s="230" t="s">
        <v>146</v>
      </c>
      <c r="AU252" s="230" t="s">
        <v>84</v>
      </c>
      <c r="AV252" s="12" t="s">
        <v>84</v>
      </c>
      <c r="AW252" s="12" t="s">
        <v>37</v>
      </c>
      <c r="AX252" s="12" t="s">
        <v>74</v>
      </c>
      <c r="AY252" s="230" t="s">
        <v>135</v>
      </c>
    </row>
    <row r="253" spans="2:51" s="14" customFormat="1" ht="13.5">
      <c r="B253" s="245"/>
      <c r="C253" s="246"/>
      <c r="D253" s="205" t="s">
        <v>146</v>
      </c>
      <c r="E253" s="247" t="s">
        <v>30</v>
      </c>
      <c r="F253" s="248" t="s">
        <v>277</v>
      </c>
      <c r="G253" s="246"/>
      <c r="H253" s="249">
        <v>5.5</v>
      </c>
      <c r="I253" s="250"/>
      <c r="J253" s="246"/>
      <c r="K253" s="246"/>
      <c r="L253" s="251"/>
      <c r="M253" s="252"/>
      <c r="N253" s="253"/>
      <c r="O253" s="253"/>
      <c r="P253" s="253"/>
      <c r="Q253" s="253"/>
      <c r="R253" s="253"/>
      <c r="S253" s="253"/>
      <c r="T253" s="254"/>
      <c r="AT253" s="255" t="s">
        <v>146</v>
      </c>
      <c r="AU253" s="255" t="s">
        <v>84</v>
      </c>
      <c r="AV253" s="14" t="s">
        <v>155</v>
      </c>
      <c r="AW253" s="14" t="s">
        <v>37</v>
      </c>
      <c r="AX253" s="14" t="s">
        <v>74</v>
      </c>
      <c r="AY253" s="255" t="s">
        <v>135</v>
      </c>
    </row>
    <row r="254" spans="2:51" s="13" customFormat="1" ht="13.5">
      <c r="B254" s="234"/>
      <c r="C254" s="235"/>
      <c r="D254" s="221" t="s">
        <v>146</v>
      </c>
      <c r="E254" s="236" t="s">
        <v>30</v>
      </c>
      <c r="F254" s="237" t="s">
        <v>194</v>
      </c>
      <c r="G254" s="235"/>
      <c r="H254" s="238">
        <v>9</v>
      </c>
      <c r="I254" s="239"/>
      <c r="J254" s="235"/>
      <c r="K254" s="235"/>
      <c r="L254" s="240"/>
      <c r="M254" s="241"/>
      <c r="N254" s="242"/>
      <c r="O254" s="242"/>
      <c r="P254" s="242"/>
      <c r="Q254" s="242"/>
      <c r="R254" s="242"/>
      <c r="S254" s="242"/>
      <c r="T254" s="243"/>
      <c r="AT254" s="244" t="s">
        <v>146</v>
      </c>
      <c r="AU254" s="244" t="s">
        <v>84</v>
      </c>
      <c r="AV254" s="13" t="s">
        <v>142</v>
      </c>
      <c r="AW254" s="13" t="s">
        <v>37</v>
      </c>
      <c r="AX254" s="13" t="s">
        <v>82</v>
      </c>
      <c r="AY254" s="244" t="s">
        <v>135</v>
      </c>
    </row>
    <row r="255" spans="2:65" s="1" customFormat="1" ht="22.5" customHeight="1">
      <c r="B255" s="41"/>
      <c r="C255" s="256" t="s">
        <v>321</v>
      </c>
      <c r="D255" s="256" t="s">
        <v>222</v>
      </c>
      <c r="E255" s="257" t="s">
        <v>947</v>
      </c>
      <c r="F255" s="258" t="s">
        <v>948</v>
      </c>
      <c r="G255" s="259" t="s">
        <v>539</v>
      </c>
      <c r="H255" s="260">
        <v>2</v>
      </c>
      <c r="I255" s="261"/>
      <c r="J255" s="262">
        <f>ROUND(I255*H255,2)</f>
        <v>0</v>
      </c>
      <c r="K255" s="258" t="s">
        <v>141</v>
      </c>
      <c r="L255" s="263"/>
      <c r="M255" s="264" t="s">
        <v>30</v>
      </c>
      <c r="N255" s="265" t="s">
        <v>45</v>
      </c>
      <c r="O255" s="42"/>
      <c r="P255" s="202">
        <f>O255*H255</f>
        <v>0</v>
      </c>
      <c r="Q255" s="202">
        <v>0.0044</v>
      </c>
      <c r="R255" s="202">
        <f>Q255*H255</f>
        <v>0.0088</v>
      </c>
      <c r="S255" s="202">
        <v>0</v>
      </c>
      <c r="T255" s="203">
        <f>S255*H255</f>
        <v>0</v>
      </c>
      <c r="AR255" s="24" t="s">
        <v>185</v>
      </c>
      <c r="AT255" s="24" t="s">
        <v>222</v>
      </c>
      <c r="AU255" s="24" t="s">
        <v>84</v>
      </c>
      <c r="AY255" s="24" t="s">
        <v>135</v>
      </c>
      <c r="BE255" s="204">
        <f>IF(N255="základní",J255,0)</f>
        <v>0</v>
      </c>
      <c r="BF255" s="204">
        <f>IF(N255="snížená",J255,0)</f>
        <v>0</v>
      </c>
      <c r="BG255" s="204">
        <f>IF(N255="zákl. přenesená",J255,0)</f>
        <v>0</v>
      </c>
      <c r="BH255" s="204">
        <f>IF(N255="sníž. přenesená",J255,0)</f>
        <v>0</v>
      </c>
      <c r="BI255" s="204">
        <f>IF(N255="nulová",J255,0)</f>
        <v>0</v>
      </c>
      <c r="BJ255" s="24" t="s">
        <v>82</v>
      </c>
      <c r="BK255" s="204">
        <f>ROUND(I255*H255,2)</f>
        <v>0</v>
      </c>
      <c r="BL255" s="24" t="s">
        <v>142</v>
      </c>
      <c r="BM255" s="24" t="s">
        <v>949</v>
      </c>
    </row>
    <row r="256" spans="2:51" s="11" customFormat="1" ht="13.5">
      <c r="B256" s="208"/>
      <c r="C256" s="209"/>
      <c r="D256" s="205" t="s">
        <v>146</v>
      </c>
      <c r="E256" s="210" t="s">
        <v>30</v>
      </c>
      <c r="F256" s="211" t="s">
        <v>950</v>
      </c>
      <c r="G256" s="209"/>
      <c r="H256" s="212" t="s">
        <v>30</v>
      </c>
      <c r="I256" s="213"/>
      <c r="J256" s="209"/>
      <c r="K256" s="209"/>
      <c r="L256" s="214"/>
      <c r="M256" s="215"/>
      <c r="N256" s="216"/>
      <c r="O256" s="216"/>
      <c r="P256" s="216"/>
      <c r="Q256" s="216"/>
      <c r="R256" s="216"/>
      <c r="S256" s="216"/>
      <c r="T256" s="217"/>
      <c r="AT256" s="218" t="s">
        <v>146</v>
      </c>
      <c r="AU256" s="218" t="s">
        <v>84</v>
      </c>
      <c r="AV256" s="11" t="s">
        <v>82</v>
      </c>
      <c r="AW256" s="11" t="s">
        <v>37</v>
      </c>
      <c r="AX256" s="11" t="s">
        <v>74</v>
      </c>
      <c r="AY256" s="218" t="s">
        <v>135</v>
      </c>
    </row>
    <row r="257" spans="2:51" s="12" customFormat="1" ht="13.5">
      <c r="B257" s="219"/>
      <c r="C257" s="220"/>
      <c r="D257" s="221" t="s">
        <v>146</v>
      </c>
      <c r="E257" s="222" t="s">
        <v>30</v>
      </c>
      <c r="F257" s="223" t="s">
        <v>951</v>
      </c>
      <c r="G257" s="220"/>
      <c r="H257" s="224">
        <v>2</v>
      </c>
      <c r="I257" s="225"/>
      <c r="J257" s="220"/>
      <c r="K257" s="220"/>
      <c r="L257" s="226"/>
      <c r="M257" s="227"/>
      <c r="N257" s="228"/>
      <c r="O257" s="228"/>
      <c r="P257" s="228"/>
      <c r="Q257" s="228"/>
      <c r="R257" s="228"/>
      <c r="S257" s="228"/>
      <c r="T257" s="229"/>
      <c r="AT257" s="230" t="s">
        <v>146</v>
      </c>
      <c r="AU257" s="230" t="s">
        <v>84</v>
      </c>
      <c r="AV257" s="12" t="s">
        <v>84</v>
      </c>
      <c r="AW257" s="12" t="s">
        <v>37</v>
      </c>
      <c r="AX257" s="12" t="s">
        <v>82</v>
      </c>
      <c r="AY257" s="230" t="s">
        <v>135</v>
      </c>
    </row>
    <row r="258" spans="2:65" s="1" customFormat="1" ht="31.5" customHeight="1">
      <c r="B258" s="41"/>
      <c r="C258" s="256" t="s">
        <v>326</v>
      </c>
      <c r="D258" s="256" t="s">
        <v>222</v>
      </c>
      <c r="E258" s="257" t="s">
        <v>952</v>
      </c>
      <c r="F258" s="258" t="s">
        <v>953</v>
      </c>
      <c r="G258" s="259" t="s">
        <v>539</v>
      </c>
      <c r="H258" s="260">
        <v>2</v>
      </c>
      <c r="I258" s="261"/>
      <c r="J258" s="262">
        <f>ROUND(I258*H258,2)</f>
        <v>0</v>
      </c>
      <c r="K258" s="258" t="s">
        <v>141</v>
      </c>
      <c r="L258" s="263"/>
      <c r="M258" s="264" t="s">
        <v>30</v>
      </c>
      <c r="N258" s="265" t="s">
        <v>45</v>
      </c>
      <c r="O258" s="42"/>
      <c r="P258" s="202">
        <f>O258*H258</f>
        <v>0</v>
      </c>
      <c r="Q258" s="202">
        <v>0.0092</v>
      </c>
      <c r="R258" s="202">
        <f>Q258*H258</f>
        <v>0.0184</v>
      </c>
      <c r="S258" s="202">
        <v>0</v>
      </c>
      <c r="T258" s="203">
        <f>S258*H258</f>
        <v>0</v>
      </c>
      <c r="AR258" s="24" t="s">
        <v>185</v>
      </c>
      <c r="AT258" s="24" t="s">
        <v>222</v>
      </c>
      <c r="AU258" s="24" t="s">
        <v>84</v>
      </c>
      <c r="AY258" s="24" t="s">
        <v>135</v>
      </c>
      <c r="BE258" s="204">
        <f>IF(N258="základní",J258,0)</f>
        <v>0</v>
      </c>
      <c r="BF258" s="204">
        <f>IF(N258="snížená",J258,0)</f>
        <v>0</v>
      </c>
      <c r="BG258" s="204">
        <f>IF(N258="zákl. přenesená",J258,0)</f>
        <v>0</v>
      </c>
      <c r="BH258" s="204">
        <f>IF(N258="sníž. přenesená",J258,0)</f>
        <v>0</v>
      </c>
      <c r="BI258" s="204">
        <f>IF(N258="nulová",J258,0)</f>
        <v>0</v>
      </c>
      <c r="BJ258" s="24" t="s">
        <v>82</v>
      </c>
      <c r="BK258" s="204">
        <f>ROUND(I258*H258,2)</f>
        <v>0</v>
      </c>
      <c r="BL258" s="24" t="s">
        <v>142</v>
      </c>
      <c r="BM258" s="24" t="s">
        <v>954</v>
      </c>
    </row>
    <row r="259" spans="2:51" s="11" customFormat="1" ht="13.5">
      <c r="B259" s="208"/>
      <c r="C259" s="209"/>
      <c r="D259" s="205" t="s">
        <v>146</v>
      </c>
      <c r="E259" s="210" t="s">
        <v>30</v>
      </c>
      <c r="F259" s="211" t="s">
        <v>955</v>
      </c>
      <c r="G259" s="209"/>
      <c r="H259" s="212" t="s">
        <v>30</v>
      </c>
      <c r="I259" s="213"/>
      <c r="J259" s="209"/>
      <c r="K259" s="209"/>
      <c r="L259" s="214"/>
      <c r="M259" s="215"/>
      <c r="N259" s="216"/>
      <c r="O259" s="216"/>
      <c r="P259" s="216"/>
      <c r="Q259" s="216"/>
      <c r="R259" s="216"/>
      <c r="S259" s="216"/>
      <c r="T259" s="217"/>
      <c r="AT259" s="218" t="s">
        <v>146</v>
      </c>
      <c r="AU259" s="218" t="s">
        <v>84</v>
      </c>
      <c r="AV259" s="11" t="s">
        <v>82</v>
      </c>
      <c r="AW259" s="11" t="s">
        <v>37</v>
      </c>
      <c r="AX259" s="11" t="s">
        <v>74</v>
      </c>
      <c r="AY259" s="218" t="s">
        <v>135</v>
      </c>
    </row>
    <row r="260" spans="2:51" s="12" customFormat="1" ht="13.5">
      <c r="B260" s="219"/>
      <c r="C260" s="220"/>
      <c r="D260" s="221" t="s">
        <v>146</v>
      </c>
      <c r="E260" s="222" t="s">
        <v>30</v>
      </c>
      <c r="F260" s="223" t="s">
        <v>956</v>
      </c>
      <c r="G260" s="220"/>
      <c r="H260" s="224">
        <v>2</v>
      </c>
      <c r="I260" s="225"/>
      <c r="J260" s="220"/>
      <c r="K260" s="220"/>
      <c r="L260" s="226"/>
      <c r="M260" s="227"/>
      <c r="N260" s="228"/>
      <c r="O260" s="228"/>
      <c r="P260" s="228"/>
      <c r="Q260" s="228"/>
      <c r="R260" s="228"/>
      <c r="S260" s="228"/>
      <c r="T260" s="229"/>
      <c r="AT260" s="230" t="s">
        <v>146</v>
      </c>
      <c r="AU260" s="230" t="s">
        <v>84</v>
      </c>
      <c r="AV260" s="12" t="s">
        <v>84</v>
      </c>
      <c r="AW260" s="12" t="s">
        <v>37</v>
      </c>
      <c r="AX260" s="12" t="s">
        <v>82</v>
      </c>
      <c r="AY260" s="230" t="s">
        <v>135</v>
      </c>
    </row>
    <row r="261" spans="2:65" s="1" customFormat="1" ht="31.5" customHeight="1">
      <c r="B261" s="41"/>
      <c r="C261" s="193" t="s">
        <v>334</v>
      </c>
      <c r="D261" s="193" t="s">
        <v>137</v>
      </c>
      <c r="E261" s="194" t="s">
        <v>957</v>
      </c>
      <c r="F261" s="195" t="s">
        <v>958</v>
      </c>
      <c r="G261" s="196" t="s">
        <v>539</v>
      </c>
      <c r="H261" s="197">
        <v>1</v>
      </c>
      <c r="I261" s="198"/>
      <c r="J261" s="199">
        <f>ROUND(I261*H261,2)</f>
        <v>0</v>
      </c>
      <c r="K261" s="195" t="s">
        <v>141</v>
      </c>
      <c r="L261" s="61"/>
      <c r="M261" s="200" t="s">
        <v>30</v>
      </c>
      <c r="N261" s="201" t="s">
        <v>45</v>
      </c>
      <c r="O261" s="42"/>
      <c r="P261" s="202">
        <f>O261*H261</f>
        <v>0</v>
      </c>
      <c r="Q261" s="202">
        <v>0.0001</v>
      </c>
      <c r="R261" s="202">
        <f>Q261*H261</f>
        <v>0.0001</v>
      </c>
      <c r="S261" s="202">
        <v>0</v>
      </c>
      <c r="T261" s="203">
        <f>S261*H261</f>
        <v>0</v>
      </c>
      <c r="AR261" s="24" t="s">
        <v>142</v>
      </c>
      <c r="AT261" s="24" t="s">
        <v>137</v>
      </c>
      <c r="AU261" s="24" t="s">
        <v>84</v>
      </c>
      <c r="AY261" s="24" t="s">
        <v>135</v>
      </c>
      <c r="BE261" s="204">
        <f>IF(N261="základní",J261,0)</f>
        <v>0</v>
      </c>
      <c r="BF261" s="204">
        <f>IF(N261="snížená",J261,0)</f>
        <v>0</v>
      </c>
      <c r="BG261" s="204">
        <f>IF(N261="zákl. přenesená",J261,0)</f>
        <v>0</v>
      </c>
      <c r="BH261" s="204">
        <f>IF(N261="sníž. přenesená",J261,0)</f>
        <v>0</v>
      </c>
      <c r="BI261" s="204">
        <f>IF(N261="nulová",J261,0)</f>
        <v>0</v>
      </c>
      <c r="BJ261" s="24" t="s">
        <v>82</v>
      </c>
      <c r="BK261" s="204">
        <f>ROUND(I261*H261,2)</f>
        <v>0</v>
      </c>
      <c r="BL261" s="24" t="s">
        <v>142</v>
      </c>
      <c r="BM261" s="24" t="s">
        <v>959</v>
      </c>
    </row>
    <row r="262" spans="2:47" s="1" customFormat="1" ht="54">
      <c r="B262" s="41"/>
      <c r="C262" s="63"/>
      <c r="D262" s="205" t="s">
        <v>144</v>
      </c>
      <c r="E262" s="63"/>
      <c r="F262" s="206" t="s">
        <v>960</v>
      </c>
      <c r="G262" s="63"/>
      <c r="H262" s="63"/>
      <c r="I262" s="163"/>
      <c r="J262" s="63"/>
      <c r="K262" s="63"/>
      <c r="L262" s="61"/>
      <c r="M262" s="207"/>
      <c r="N262" s="42"/>
      <c r="O262" s="42"/>
      <c r="P262" s="42"/>
      <c r="Q262" s="42"/>
      <c r="R262" s="42"/>
      <c r="S262" s="42"/>
      <c r="T262" s="78"/>
      <c r="AT262" s="24" t="s">
        <v>144</v>
      </c>
      <c r="AU262" s="24" t="s">
        <v>84</v>
      </c>
    </row>
    <row r="263" spans="2:51" s="11" customFormat="1" ht="13.5">
      <c r="B263" s="208"/>
      <c r="C263" s="209"/>
      <c r="D263" s="205" t="s">
        <v>146</v>
      </c>
      <c r="E263" s="210" t="s">
        <v>30</v>
      </c>
      <c r="F263" s="211" t="s">
        <v>961</v>
      </c>
      <c r="G263" s="209"/>
      <c r="H263" s="212" t="s">
        <v>30</v>
      </c>
      <c r="I263" s="213"/>
      <c r="J263" s="209"/>
      <c r="K263" s="209"/>
      <c r="L263" s="214"/>
      <c r="M263" s="215"/>
      <c r="N263" s="216"/>
      <c r="O263" s="216"/>
      <c r="P263" s="216"/>
      <c r="Q263" s="216"/>
      <c r="R263" s="216"/>
      <c r="S263" s="216"/>
      <c r="T263" s="217"/>
      <c r="AT263" s="218" t="s">
        <v>146</v>
      </c>
      <c r="AU263" s="218" t="s">
        <v>84</v>
      </c>
      <c r="AV263" s="11" t="s">
        <v>82</v>
      </c>
      <c r="AW263" s="11" t="s">
        <v>37</v>
      </c>
      <c r="AX263" s="11" t="s">
        <v>74</v>
      </c>
      <c r="AY263" s="218" t="s">
        <v>135</v>
      </c>
    </row>
    <row r="264" spans="2:51" s="12" customFormat="1" ht="13.5">
      <c r="B264" s="219"/>
      <c r="C264" s="220"/>
      <c r="D264" s="221" t="s">
        <v>146</v>
      </c>
      <c r="E264" s="222" t="s">
        <v>30</v>
      </c>
      <c r="F264" s="223" t="s">
        <v>82</v>
      </c>
      <c r="G264" s="220"/>
      <c r="H264" s="224">
        <v>1</v>
      </c>
      <c r="I264" s="225"/>
      <c r="J264" s="220"/>
      <c r="K264" s="220"/>
      <c r="L264" s="226"/>
      <c r="M264" s="227"/>
      <c r="N264" s="228"/>
      <c r="O264" s="228"/>
      <c r="P264" s="228"/>
      <c r="Q264" s="228"/>
      <c r="R264" s="228"/>
      <c r="S264" s="228"/>
      <c r="T264" s="229"/>
      <c r="AT264" s="230" t="s">
        <v>146</v>
      </c>
      <c r="AU264" s="230" t="s">
        <v>84</v>
      </c>
      <c r="AV264" s="12" t="s">
        <v>84</v>
      </c>
      <c r="AW264" s="12" t="s">
        <v>37</v>
      </c>
      <c r="AX264" s="12" t="s">
        <v>82</v>
      </c>
      <c r="AY264" s="230" t="s">
        <v>135</v>
      </c>
    </row>
    <row r="265" spans="2:65" s="1" customFormat="1" ht="22.5" customHeight="1">
      <c r="B265" s="41"/>
      <c r="C265" s="256" t="s">
        <v>340</v>
      </c>
      <c r="D265" s="256" t="s">
        <v>222</v>
      </c>
      <c r="E265" s="257" t="s">
        <v>962</v>
      </c>
      <c r="F265" s="258" t="s">
        <v>963</v>
      </c>
      <c r="G265" s="259" t="s">
        <v>539</v>
      </c>
      <c r="H265" s="260">
        <v>1</v>
      </c>
      <c r="I265" s="261"/>
      <c r="J265" s="262">
        <f>ROUND(I265*H265,2)</f>
        <v>0</v>
      </c>
      <c r="K265" s="258" t="s">
        <v>141</v>
      </c>
      <c r="L265" s="263"/>
      <c r="M265" s="264" t="s">
        <v>30</v>
      </c>
      <c r="N265" s="265" t="s">
        <v>45</v>
      </c>
      <c r="O265" s="42"/>
      <c r="P265" s="202">
        <f>O265*H265</f>
        <v>0</v>
      </c>
      <c r="Q265" s="202">
        <v>0.0008</v>
      </c>
      <c r="R265" s="202">
        <f>Q265*H265</f>
        <v>0.0008</v>
      </c>
      <c r="S265" s="202">
        <v>0</v>
      </c>
      <c r="T265" s="203">
        <f>S265*H265</f>
        <v>0</v>
      </c>
      <c r="AR265" s="24" t="s">
        <v>185</v>
      </c>
      <c r="AT265" s="24" t="s">
        <v>222</v>
      </c>
      <c r="AU265" s="24" t="s">
        <v>84</v>
      </c>
      <c r="AY265" s="24" t="s">
        <v>135</v>
      </c>
      <c r="BE265" s="204">
        <f>IF(N265="základní",J265,0)</f>
        <v>0</v>
      </c>
      <c r="BF265" s="204">
        <f>IF(N265="snížená",J265,0)</f>
        <v>0</v>
      </c>
      <c r="BG265" s="204">
        <f>IF(N265="zákl. přenesená",J265,0)</f>
        <v>0</v>
      </c>
      <c r="BH265" s="204">
        <f>IF(N265="sníž. přenesená",J265,0)</f>
        <v>0</v>
      </c>
      <c r="BI265" s="204">
        <f>IF(N265="nulová",J265,0)</f>
        <v>0</v>
      </c>
      <c r="BJ265" s="24" t="s">
        <v>82</v>
      </c>
      <c r="BK265" s="204">
        <f>ROUND(I265*H265,2)</f>
        <v>0</v>
      </c>
      <c r="BL265" s="24" t="s">
        <v>142</v>
      </c>
      <c r="BM265" s="24" t="s">
        <v>964</v>
      </c>
    </row>
    <row r="266" spans="2:51" s="11" customFormat="1" ht="13.5">
      <c r="B266" s="208"/>
      <c r="C266" s="209"/>
      <c r="D266" s="205" t="s">
        <v>146</v>
      </c>
      <c r="E266" s="210" t="s">
        <v>30</v>
      </c>
      <c r="F266" s="211" t="s">
        <v>965</v>
      </c>
      <c r="G266" s="209"/>
      <c r="H266" s="212" t="s">
        <v>30</v>
      </c>
      <c r="I266" s="213"/>
      <c r="J266" s="209"/>
      <c r="K266" s="209"/>
      <c r="L266" s="214"/>
      <c r="M266" s="215"/>
      <c r="N266" s="216"/>
      <c r="O266" s="216"/>
      <c r="P266" s="216"/>
      <c r="Q266" s="216"/>
      <c r="R266" s="216"/>
      <c r="S266" s="216"/>
      <c r="T266" s="217"/>
      <c r="AT266" s="218" t="s">
        <v>146</v>
      </c>
      <c r="AU266" s="218" t="s">
        <v>84</v>
      </c>
      <c r="AV266" s="11" t="s">
        <v>82</v>
      </c>
      <c r="AW266" s="11" t="s">
        <v>37</v>
      </c>
      <c r="AX266" s="11" t="s">
        <v>74</v>
      </c>
      <c r="AY266" s="218" t="s">
        <v>135</v>
      </c>
    </row>
    <row r="267" spans="2:51" s="12" customFormat="1" ht="13.5">
      <c r="B267" s="219"/>
      <c r="C267" s="220"/>
      <c r="D267" s="221" t="s">
        <v>146</v>
      </c>
      <c r="E267" s="222" t="s">
        <v>30</v>
      </c>
      <c r="F267" s="223" t="s">
        <v>82</v>
      </c>
      <c r="G267" s="220"/>
      <c r="H267" s="224">
        <v>1</v>
      </c>
      <c r="I267" s="225"/>
      <c r="J267" s="220"/>
      <c r="K267" s="220"/>
      <c r="L267" s="226"/>
      <c r="M267" s="227"/>
      <c r="N267" s="228"/>
      <c r="O267" s="228"/>
      <c r="P267" s="228"/>
      <c r="Q267" s="228"/>
      <c r="R267" s="228"/>
      <c r="S267" s="228"/>
      <c r="T267" s="229"/>
      <c r="AT267" s="230" t="s">
        <v>146</v>
      </c>
      <c r="AU267" s="230" t="s">
        <v>84</v>
      </c>
      <c r="AV267" s="12" t="s">
        <v>84</v>
      </c>
      <c r="AW267" s="12" t="s">
        <v>37</v>
      </c>
      <c r="AX267" s="12" t="s">
        <v>82</v>
      </c>
      <c r="AY267" s="230" t="s">
        <v>135</v>
      </c>
    </row>
    <row r="268" spans="2:65" s="1" customFormat="1" ht="22.5" customHeight="1">
      <c r="B268" s="41"/>
      <c r="C268" s="193" t="s">
        <v>345</v>
      </c>
      <c r="D268" s="193" t="s">
        <v>137</v>
      </c>
      <c r="E268" s="194" t="s">
        <v>966</v>
      </c>
      <c r="F268" s="195" t="s">
        <v>967</v>
      </c>
      <c r="G268" s="196" t="s">
        <v>539</v>
      </c>
      <c r="H268" s="197">
        <v>1</v>
      </c>
      <c r="I268" s="198"/>
      <c r="J268" s="199">
        <f>ROUND(I268*H268,2)</f>
        <v>0</v>
      </c>
      <c r="K268" s="195" t="s">
        <v>141</v>
      </c>
      <c r="L268" s="61"/>
      <c r="M268" s="200" t="s">
        <v>30</v>
      </c>
      <c r="N268" s="201" t="s">
        <v>45</v>
      </c>
      <c r="O268" s="42"/>
      <c r="P268" s="202">
        <f>O268*H268</f>
        <v>0</v>
      </c>
      <c r="Q268" s="202">
        <v>0.00012</v>
      </c>
      <c r="R268" s="202">
        <f>Q268*H268</f>
        <v>0.00012</v>
      </c>
      <c r="S268" s="202">
        <v>0</v>
      </c>
      <c r="T268" s="203">
        <f>S268*H268</f>
        <v>0</v>
      </c>
      <c r="AR268" s="24" t="s">
        <v>142</v>
      </c>
      <c r="AT268" s="24" t="s">
        <v>137</v>
      </c>
      <c r="AU268" s="24" t="s">
        <v>84</v>
      </c>
      <c r="AY268" s="24" t="s">
        <v>135</v>
      </c>
      <c r="BE268" s="204">
        <f>IF(N268="základní",J268,0)</f>
        <v>0</v>
      </c>
      <c r="BF268" s="204">
        <f>IF(N268="snížená",J268,0)</f>
        <v>0</v>
      </c>
      <c r="BG268" s="204">
        <f>IF(N268="zákl. přenesená",J268,0)</f>
        <v>0</v>
      </c>
      <c r="BH268" s="204">
        <f>IF(N268="sníž. přenesená",J268,0)</f>
        <v>0</v>
      </c>
      <c r="BI268" s="204">
        <f>IF(N268="nulová",J268,0)</f>
        <v>0</v>
      </c>
      <c r="BJ268" s="24" t="s">
        <v>82</v>
      </c>
      <c r="BK268" s="204">
        <f>ROUND(I268*H268,2)</f>
        <v>0</v>
      </c>
      <c r="BL268" s="24" t="s">
        <v>142</v>
      </c>
      <c r="BM268" s="24" t="s">
        <v>968</v>
      </c>
    </row>
    <row r="269" spans="2:47" s="1" customFormat="1" ht="67.5">
      <c r="B269" s="41"/>
      <c r="C269" s="63"/>
      <c r="D269" s="205" t="s">
        <v>144</v>
      </c>
      <c r="E269" s="63"/>
      <c r="F269" s="206" t="s">
        <v>969</v>
      </c>
      <c r="G269" s="63"/>
      <c r="H269" s="63"/>
      <c r="I269" s="163"/>
      <c r="J269" s="63"/>
      <c r="K269" s="63"/>
      <c r="L269" s="61"/>
      <c r="M269" s="207"/>
      <c r="N269" s="42"/>
      <c r="O269" s="42"/>
      <c r="P269" s="42"/>
      <c r="Q269" s="42"/>
      <c r="R269" s="42"/>
      <c r="S269" s="42"/>
      <c r="T269" s="78"/>
      <c r="AT269" s="24" t="s">
        <v>144</v>
      </c>
      <c r="AU269" s="24" t="s">
        <v>84</v>
      </c>
    </row>
    <row r="270" spans="2:51" s="11" customFormat="1" ht="13.5">
      <c r="B270" s="208"/>
      <c r="C270" s="209"/>
      <c r="D270" s="205" t="s">
        <v>146</v>
      </c>
      <c r="E270" s="210" t="s">
        <v>30</v>
      </c>
      <c r="F270" s="211" t="s">
        <v>970</v>
      </c>
      <c r="G270" s="209"/>
      <c r="H270" s="212" t="s">
        <v>30</v>
      </c>
      <c r="I270" s="213"/>
      <c r="J270" s="209"/>
      <c r="K270" s="209"/>
      <c r="L270" s="214"/>
      <c r="M270" s="215"/>
      <c r="N270" s="216"/>
      <c r="O270" s="216"/>
      <c r="P270" s="216"/>
      <c r="Q270" s="216"/>
      <c r="R270" s="216"/>
      <c r="S270" s="216"/>
      <c r="T270" s="217"/>
      <c r="AT270" s="218" t="s">
        <v>146</v>
      </c>
      <c r="AU270" s="218" t="s">
        <v>84</v>
      </c>
      <c r="AV270" s="11" t="s">
        <v>82</v>
      </c>
      <c r="AW270" s="11" t="s">
        <v>37</v>
      </c>
      <c r="AX270" s="11" t="s">
        <v>74</v>
      </c>
      <c r="AY270" s="218" t="s">
        <v>135</v>
      </c>
    </row>
    <row r="271" spans="2:51" s="11" customFormat="1" ht="13.5">
      <c r="B271" s="208"/>
      <c r="C271" s="209"/>
      <c r="D271" s="205" t="s">
        <v>146</v>
      </c>
      <c r="E271" s="210" t="s">
        <v>30</v>
      </c>
      <c r="F271" s="211" t="s">
        <v>971</v>
      </c>
      <c r="G271" s="209"/>
      <c r="H271" s="212" t="s">
        <v>30</v>
      </c>
      <c r="I271" s="213"/>
      <c r="J271" s="209"/>
      <c r="K271" s="209"/>
      <c r="L271" s="214"/>
      <c r="M271" s="215"/>
      <c r="N271" s="216"/>
      <c r="O271" s="216"/>
      <c r="P271" s="216"/>
      <c r="Q271" s="216"/>
      <c r="R271" s="216"/>
      <c r="S271" s="216"/>
      <c r="T271" s="217"/>
      <c r="AT271" s="218" t="s">
        <v>146</v>
      </c>
      <c r="AU271" s="218" t="s">
        <v>84</v>
      </c>
      <c r="AV271" s="11" t="s">
        <v>82</v>
      </c>
      <c r="AW271" s="11" t="s">
        <v>37</v>
      </c>
      <c r="AX271" s="11" t="s">
        <v>74</v>
      </c>
      <c r="AY271" s="218" t="s">
        <v>135</v>
      </c>
    </row>
    <row r="272" spans="2:51" s="12" customFormat="1" ht="13.5">
      <c r="B272" s="219"/>
      <c r="C272" s="220"/>
      <c r="D272" s="221" t="s">
        <v>146</v>
      </c>
      <c r="E272" s="222" t="s">
        <v>30</v>
      </c>
      <c r="F272" s="223" t="s">
        <v>82</v>
      </c>
      <c r="G272" s="220"/>
      <c r="H272" s="224">
        <v>1</v>
      </c>
      <c r="I272" s="225"/>
      <c r="J272" s="220"/>
      <c r="K272" s="220"/>
      <c r="L272" s="226"/>
      <c r="M272" s="227"/>
      <c r="N272" s="228"/>
      <c r="O272" s="228"/>
      <c r="P272" s="228"/>
      <c r="Q272" s="228"/>
      <c r="R272" s="228"/>
      <c r="S272" s="228"/>
      <c r="T272" s="229"/>
      <c r="AT272" s="230" t="s">
        <v>146</v>
      </c>
      <c r="AU272" s="230" t="s">
        <v>84</v>
      </c>
      <c r="AV272" s="12" t="s">
        <v>84</v>
      </c>
      <c r="AW272" s="12" t="s">
        <v>37</v>
      </c>
      <c r="AX272" s="12" t="s">
        <v>82</v>
      </c>
      <c r="AY272" s="230" t="s">
        <v>135</v>
      </c>
    </row>
    <row r="273" spans="2:65" s="1" customFormat="1" ht="22.5" customHeight="1">
      <c r="B273" s="41"/>
      <c r="C273" s="256" t="s">
        <v>349</v>
      </c>
      <c r="D273" s="256" t="s">
        <v>222</v>
      </c>
      <c r="E273" s="257" t="s">
        <v>972</v>
      </c>
      <c r="F273" s="258" t="s">
        <v>973</v>
      </c>
      <c r="G273" s="259" t="s">
        <v>539</v>
      </c>
      <c r="H273" s="260">
        <v>1</v>
      </c>
      <c r="I273" s="261"/>
      <c r="J273" s="262">
        <f>ROUND(I273*H273,2)</f>
        <v>0</v>
      </c>
      <c r="K273" s="258" t="s">
        <v>141</v>
      </c>
      <c r="L273" s="263"/>
      <c r="M273" s="264" t="s">
        <v>30</v>
      </c>
      <c r="N273" s="265" t="s">
        <v>45</v>
      </c>
      <c r="O273" s="42"/>
      <c r="P273" s="202">
        <f>O273*H273</f>
        <v>0</v>
      </c>
      <c r="Q273" s="202">
        <v>0.0056</v>
      </c>
      <c r="R273" s="202">
        <f>Q273*H273</f>
        <v>0.0056</v>
      </c>
      <c r="S273" s="202">
        <v>0</v>
      </c>
      <c r="T273" s="203">
        <f>S273*H273</f>
        <v>0</v>
      </c>
      <c r="AR273" s="24" t="s">
        <v>185</v>
      </c>
      <c r="AT273" s="24" t="s">
        <v>222</v>
      </c>
      <c r="AU273" s="24" t="s">
        <v>84</v>
      </c>
      <c r="AY273" s="24" t="s">
        <v>135</v>
      </c>
      <c r="BE273" s="204">
        <f>IF(N273="základní",J273,0)</f>
        <v>0</v>
      </c>
      <c r="BF273" s="204">
        <f>IF(N273="snížená",J273,0)</f>
        <v>0</v>
      </c>
      <c r="BG273" s="204">
        <f>IF(N273="zákl. přenesená",J273,0)</f>
        <v>0</v>
      </c>
      <c r="BH273" s="204">
        <f>IF(N273="sníž. přenesená",J273,0)</f>
        <v>0</v>
      </c>
      <c r="BI273" s="204">
        <f>IF(N273="nulová",J273,0)</f>
        <v>0</v>
      </c>
      <c r="BJ273" s="24" t="s">
        <v>82</v>
      </c>
      <c r="BK273" s="204">
        <f>ROUND(I273*H273,2)</f>
        <v>0</v>
      </c>
      <c r="BL273" s="24" t="s">
        <v>142</v>
      </c>
      <c r="BM273" s="24" t="s">
        <v>974</v>
      </c>
    </row>
    <row r="274" spans="2:65" s="1" customFormat="1" ht="22.5" customHeight="1">
      <c r="B274" s="41"/>
      <c r="C274" s="193" t="s">
        <v>355</v>
      </c>
      <c r="D274" s="193" t="s">
        <v>137</v>
      </c>
      <c r="E274" s="194" t="s">
        <v>975</v>
      </c>
      <c r="F274" s="195" t="s">
        <v>976</v>
      </c>
      <c r="G274" s="196" t="s">
        <v>539</v>
      </c>
      <c r="H274" s="197">
        <v>2</v>
      </c>
      <c r="I274" s="198"/>
      <c r="J274" s="199">
        <f>ROUND(I274*H274,2)</f>
        <v>0</v>
      </c>
      <c r="K274" s="195" t="s">
        <v>30</v>
      </c>
      <c r="L274" s="61"/>
      <c r="M274" s="200" t="s">
        <v>30</v>
      </c>
      <c r="N274" s="201" t="s">
        <v>45</v>
      </c>
      <c r="O274" s="42"/>
      <c r="P274" s="202">
        <f>O274*H274</f>
        <v>0</v>
      </c>
      <c r="Q274" s="202">
        <v>0</v>
      </c>
      <c r="R274" s="202">
        <f>Q274*H274</f>
        <v>0</v>
      </c>
      <c r="S274" s="202">
        <v>0</v>
      </c>
      <c r="T274" s="203">
        <f>S274*H274</f>
        <v>0</v>
      </c>
      <c r="AR274" s="24" t="s">
        <v>142</v>
      </c>
      <c r="AT274" s="24" t="s">
        <v>137</v>
      </c>
      <c r="AU274" s="24" t="s">
        <v>84</v>
      </c>
      <c r="AY274" s="24" t="s">
        <v>135</v>
      </c>
      <c r="BE274" s="204">
        <f>IF(N274="základní",J274,0)</f>
        <v>0</v>
      </c>
      <c r="BF274" s="204">
        <f>IF(N274="snížená",J274,0)</f>
        <v>0</v>
      </c>
      <c r="BG274" s="204">
        <f>IF(N274="zákl. přenesená",J274,0)</f>
        <v>0</v>
      </c>
      <c r="BH274" s="204">
        <f>IF(N274="sníž. přenesená",J274,0)</f>
        <v>0</v>
      </c>
      <c r="BI274" s="204">
        <f>IF(N274="nulová",J274,0)</f>
        <v>0</v>
      </c>
      <c r="BJ274" s="24" t="s">
        <v>82</v>
      </c>
      <c r="BK274" s="204">
        <f>ROUND(I274*H274,2)</f>
        <v>0</v>
      </c>
      <c r="BL274" s="24" t="s">
        <v>142</v>
      </c>
      <c r="BM274" s="24" t="s">
        <v>977</v>
      </c>
    </row>
    <row r="275" spans="2:63" s="10" customFormat="1" ht="29.85" customHeight="1">
      <c r="B275" s="176"/>
      <c r="C275" s="177"/>
      <c r="D275" s="190" t="s">
        <v>73</v>
      </c>
      <c r="E275" s="191" t="s">
        <v>762</v>
      </c>
      <c r="F275" s="191" t="s">
        <v>978</v>
      </c>
      <c r="G275" s="177"/>
      <c r="H275" s="177"/>
      <c r="I275" s="180"/>
      <c r="J275" s="192">
        <f>BK275</f>
        <v>0</v>
      </c>
      <c r="K275" s="177"/>
      <c r="L275" s="182"/>
      <c r="M275" s="183"/>
      <c r="N275" s="184"/>
      <c r="O275" s="184"/>
      <c r="P275" s="185">
        <f>SUM(P276:P282)</f>
        <v>0</v>
      </c>
      <c r="Q275" s="184"/>
      <c r="R275" s="185">
        <f>SUM(R276:R282)</f>
        <v>0.00054</v>
      </c>
      <c r="S275" s="184"/>
      <c r="T275" s="186">
        <f>SUM(T276:T282)</f>
        <v>0</v>
      </c>
      <c r="AR275" s="187" t="s">
        <v>82</v>
      </c>
      <c r="AT275" s="188" t="s">
        <v>73</v>
      </c>
      <c r="AU275" s="188" t="s">
        <v>82</v>
      </c>
      <c r="AY275" s="187" t="s">
        <v>135</v>
      </c>
      <c r="BK275" s="189">
        <f>SUM(BK276:BK282)</f>
        <v>0</v>
      </c>
    </row>
    <row r="276" spans="2:65" s="1" customFormat="1" ht="22.5" customHeight="1">
      <c r="B276" s="41"/>
      <c r="C276" s="193" t="s">
        <v>361</v>
      </c>
      <c r="D276" s="193" t="s">
        <v>137</v>
      </c>
      <c r="E276" s="194" t="s">
        <v>979</v>
      </c>
      <c r="F276" s="195" t="s">
        <v>980</v>
      </c>
      <c r="G276" s="196" t="s">
        <v>370</v>
      </c>
      <c r="H276" s="197">
        <v>9</v>
      </c>
      <c r="I276" s="198"/>
      <c r="J276" s="199">
        <f>ROUND(I276*H276,2)</f>
        <v>0</v>
      </c>
      <c r="K276" s="195" t="s">
        <v>30</v>
      </c>
      <c r="L276" s="61"/>
      <c r="M276" s="200" t="s">
        <v>30</v>
      </c>
      <c r="N276" s="201" t="s">
        <v>45</v>
      </c>
      <c r="O276" s="42"/>
      <c r="P276" s="202">
        <f>O276*H276</f>
        <v>0</v>
      </c>
      <c r="Q276" s="202">
        <v>0</v>
      </c>
      <c r="R276" s="202">
        <f>Q276*H276</f>
        <v>0</v>
      </c>
      <c r="S276" s="202">
        <v>0</v>
      </c>
      <c r="T276" s="203">
        <f>S276*H276</f>
        <v>0</v>
      </c>
      <c r="AR276" s="24" t="s">
        <v>142</v>
      </c>
      <c r="AT276" s="24" t="s">
        <v>137</v>
      </c>
      <c r="AU276" s="24" t="s">
        <v>84</v>
      </c>
      <c r="AY276" s="24" t="s">
        <v>135</v>
      </c>
      <c r="BE276" s="204">
        <f>IF(N276="základní",J276,0)</f>
        <v>0</v>
      </c>
      <c r="BF276" s="204">
        <f>IF(N276="snížená",J276,0)</f>
        <v>0</v>
      </c>
      <c r="BG276" s="204">
        <f>IF(N276="zákl. přenesená",J276,0)</f>
        <v>0</v>
      </c>
      <c r="BH276" s="204">
        <f>IF(N276="sníž. přenesená",J276,0)</f>
        <v>0</v>
      </c>
      <c r="BI276" s="204">
        <f>IF(N276="nulová",J276,0)</f>
        <v>0</v>
      </c>
      <c r="BJ276" s="24" t="s">
        <v>82</v>
      </c>
      <c r="BK276" s="204">
        <f>ROUND(I276*H276,2)</f>
        <v>0</v>
      </c>
      <c r="BL276" s="24" t="s">
        <v>142</v>
      </c>
      <c r="BM276" s="24" t="s">
        <v>981</v>
      </c>
    </row>
    <row r="277" spans="2:47" s="1" customFormat="1" ht="40.5">
      <c r="B277" s="41"/>
      <c r="C277" s="63"/>
      <c r="D277" s="205" t="s">
        <v>144</v>
      </c>
      <c r="E277" s="63"/>
      <c r="F277" s="206" t="s">
        <v>982</v>
      </c>
      <c r="G277" s="63"/>
      <c r="H277" s="63"/>
      <c r="I277" s="163"/>
      <c r="J277" s="63"/>
      <c r="K277" s="63"/>
      <c r="L277" s="61"/>
      <c r="M277" s="207"/>
      <c r="N277" s="42"/>
      <c r="O277" s="42"/>
      <c r="P277" s="42"/>
      <c r="Q277" s="42"/>
      <c r="R277" s="42"/>
      <c r="S277" s="42"/>
      <c r="T277" s="78"/>
      <c r="AT277" s="24" t="s">
        <v>144</v>
      </c>
      <c r="AU277" s="24" t="s">
        <v>84</v>
      </c>
    </row>
    <row r="278" spans="2:51" s="11" customFormat="1" ht="13.5">
      <c r="B278" s="208"/>
      <c r="C278" s="209"/>
      <c r="D278" s="205" t="s">
        <v>146</v>
      </c>
      <c r="E278" s="210" t="s">
        <v>30</v>
      </c>
      <c r="F278" s="211" t="s">
        <v>983</v>
      </c>
      <c r="G278" s="209"/>
      <c r="H278" s="212" t="s">
        <v>30</v>
      </c>
      <c r="I278" s="213"/>
      <c r="J278" s="209"/>
      <c r="K278" s="209"/>
      <c r="L278" s="214"/>
      <c r="M278" s="215"/>
      <c r="N278" s="216"/>
      <c r="O278" s="216"/>
      <c r="P278" s="216"/>
      <c r="Q278" s="216"/>
      <c r="R278" s="216"/>
      <c r="S278" s="216"/>
      <c r="T278" s="217"/>
      <c r="AT278" s="218" t="s">
        <v>146</v>
      </c>
      <c r="AU278" s="218" t="s">
        <v>84</v>
      </c>
      <c r="AV278" s="11" t="s">
        <v>82</v>
      </c>
      <c r="AW278" s="11" t="s">
        <v>37</v>
      </c>
      <c r="AX278" s="11" t="s">
        <v>74</v>
      </c>
      <c r="AY278" s="218" t="s">
        <v>135</v>
      </c>
    </row>
    <row r="279" spans="2:51" s="12" customFormat="1" ht="13.5">
      <c r="B279" s="219"/>
      <c r="C279" s="220"/>
      <c r="D279" s="221" t="s">
        <v>146</v>
      </c>
      <c r="E279" s="222" t="s">
        <v>30</v>
      </c>
      <c r="F279" s="223" t="s">
        <v>596</v>
      </c>
      <c r="G279" s="220"/>
      <c r="H279" s="224">
        <v>9</v>
      </c>
      <c r="I279" s="225"/>
      <c r="J279" s="220"/>
      <c r="K279" s="220"/>
      <c r="L279" s="226"/>
      <c r="M279" s="227"/>
      <c r="N279" s="228"/>
      <c r="O279" s="228"/>
      <c r="P279" s="228"/>
      <c r="Q279" s="228"/>
      <c r="R279" s="228"/>
      <c r="S279" s="228"/>
      <c r="T279" s="229"/>
      <c r="AT279" s="230" t="s">
        <v>146</v>
      </c>
      <c r="AU279" s="230" t="s">
        <v>84</v>
      </c>
      <c r="AV279" s="12" t="s">
        <v>84</v>
      </c>
      <c r="AW279" s="12" t="s">
        <v>37</v>
      </c>
      <c r="AX279" s="12" t="s">
        <v>82</v>
      </c>
      <c r="AY279" s="230" t="s">
        <v>135</v>
      </c>
    </row>
    <row r="280" spans="2:65" s="1" customFormat="1" ht="22.5" customHeight="1">
      <c r="B280" s="41"/>
      <c r="C280" s="193" t="s">
        <v>367</v>
      </c>
      <c r="D280" s="193" t="s">
        <v>137</v>
      </c>
      <c r="E280" s="194" t="s">
        <v>984</v>
      </c>
      <c r="F280" s="195" t="s">
        <v>985</v>
      </c>
      <c r="G280" s="196" t="s">
        <v>533</v>
      </c>
      <c r="H280" s="197">
        <v>3</v>
      </c>
      <c r="I280" s="198"/>
      <c r="J280" s="199">
        <f>ROUND(I280*H280,2)</f>
        <v>0</v>
      </c>
      <c r="K280" s="195" t="s">
        <v>141</v>
      </c>
      <c r="L280" s="61"/>
      <c r="M280" s="200" t="s">
        <v>30</v>
      </c>
      <c r="N280" s="201" t="s">
        <v>45</v>
      </c>
      <c r="O280" s="42"/>
      <c r="P280" s="202">
        <f>O280*H280</f>
        <v>0</v>
      </c>
      <c r="Q280" s="202">
        <v>0.00018</v>
      </c>
      <c r="R280" s="202">
        <f>Q280*H280</f>
        <v>0.00054</v>
      </c>
      <c r="S280" s="202">
        <v>0</v>
      </c>
      <c r="T280" s="203">
        <f>S280*H280</f>
        <v>0</v>
      </c>
      <c r="AR280" s="24" t="s">
        <v>142</v>
      </c>
      <c r="AT280" s="24" t="s">
        <v>137</v>
      </c>
      <c r="AU280" s="24" t="s">
        <v>84</v>
      </c>
      <c r="AY280" s="24" t="s">
        <v>135</v>
      </c>
      <c r="BE280" s="204">
        <f>IF(N280="základní",J280,0)</f>
        <v>0</v>
      </c>
      <c r="BF280" s="204">
        <f>IF(N280="snížená",J280,0)</f>
        <v>0</v>
      </c>
      <c r="BG280" s="204">
        <f>IF(N280="zákl. přenesená",J280,0)</f>
        <v>0</v>
      </c>
      <c r="BH280" s="204">
        <f>IF(N280="sníž. přenesená",J280,0)</f>
        <v>0</v>
      </c>
      <c r="BI280" s="204">
        <f>IF(N280="nulová",J280,0)</f>
        <v>0</v>
      </c>
      <c r="BJ280" s="24" t="s">
        <v>82</v>
      </c>
      <c r="BK280" s="204">
        <f>ROUND(I280*H280,2)</f>
        <v>0</v>
      </c>
      <c r="BL280" s="24" t="s">
        <v>142</v>
      </c>
      <c r="BM280" s="24" t="s">
        <v>986</v>
      </c>
    </row>
    <row r="281" spans="2:47" s="1" customFormat="1" ht="81">
      <c r="B281" s="41"/>
      <c r="C281" s="63"/>
      <c r="D281" s="221" t="s">
        <v>144</v>
      </c>
      <c r="E281" s="63"/>
      <c r="F281" s="266" t="s">
        <v>535</v>
      </c>
      <c r="G281" s="63"/>
      <c r="H281" s="63"/>
      <c r="I281" s="163"/>
      <c r="J281" s="63"/>
      <c r="K281" s="63"/>
      <c r="L281" s="61"/>
      <c r="M281" s="207"/>
      <c r="N281" s="42"/>
      <c r="O281" s="42"/>
      <c r="P281" s="42"/>
      <c r="Q281" s="42"/>
      <c r="R281" s="42"/>
      <c r="S281" s="42"/>
      <c r="T281" s="78"/>
      <c r="AT281" s="24" t="s">
        <v>144</v>
      </c>
      <c r="AU281" s="24" t="s">
        <v>84</v>
      </c>
    </row>
    <row r="282" spans="2:65" s="1" customFormat="1" ht="22.5" customHeight="1">
      <c r="B282" s="41"/>
      <c r="C282" s="193" t="s">
        <v>376</v>
      </c>
      <c r="D282" s="193" t="s">
        <v>137</v>
      </c>
      <c r="E282" s="194" t="s">
        <v>987</v>
      </c>
      <c r="F282" s="195" t="s">
        <v>988</v>
      </c>
      <c r="G282" s="196" t="s">
        <v>370</v>
      </c>
      <c r="H282" s="197">
        <v>9</v>
      </c>
      <c r="I282" s="198"/>
      <c r="J282" s="199">
        <f>ROUND(I282*H282,2)</f>
        <v>0</v>
      </c>
      <c r="K282" s="195" t="s">
        <v>30</v>
      </c>
      <c r="L282" s="61"/>
      <c r="M282" s="200" t="s">
        <v>30</v>
      </c>
      <c r="N282" s="201" t="s">
        <v>45</v>
      </c>
      <c r="O282" s="42"/>
      <c r="P282" s="202">
        <f>O282*H282</f>
        <v>0</v>
      </c>
      <c r="Q282" s="202">
        <v>0</v>
      </c>
      <c r="R282" s="202">
        <f>Q282*H282</f>
        <v>0</v>
      </c>
      <c r="S282" s="202">
        <v>0</v>
      </c>
      <c r="T282" s="203">
        <f>S282*H282</f>
        <v>0</v>
      </c>
      <c r="AR282" s="24" t="s">
        <v>142</v>
      </c>
      <c r="AT282" s="24" t="s">
        <v>137</v>
      </c>
      <c r="AU282" s="24" t="s">
        <v>84</v>
      </c>
      <c r="AY282" s="24" t="s">
        <v>135</v>
      </c>
      <c r="BE282" s="204">
        <f>IF(N282="základní",J282,0)</f>
        <v>0</v>
      </c>
      <c r="BF282" s="204">
        <f>IF(N282="snížená",J282,0)</f>
        <v>0</v>
      </c>
      <c r="BG282" s="204">
        <f>IF(N282="zákl. přenesená",J282,0)</f>
        <v>0</v>
      </c>
      <c r="BH282" s="204">
        <f>IF(N282="sníž. přenesená",J282,0)</f>
        <v>0</v>
      </c>
      <c r="BI282" s="204">
        <f>IF(N282="nulová",J282,0)</f>
        <v>0</v>
      </c>
      <c r="BJ282" s="24" t="s">
        <v>82</v>
      </c>
      <c r="BK282" s="204">
        <f>ROUND(I282*H282,2)</f>
        <v>0</v>
      </c>
      <c r="BL282" s="24" t="s">
        <v>142</v>
      </c>
      <c r="BM282" s="24" t="s">
        <v>989</v>
      </c>
    </row>
    <row r="283" spans="2:63" s="10" customFormat="1" ht="29.85" customHeight="1">
      <c r="B283" s="176"/>
      <c r="C283" s="177"/>
      <c r="D283" s="190" t="s">
        <v>73</v>
      </c>
      <c r="E283" s="191" t="s">
        <v>990</v>
      </c>
      <c r="F283" s="191" t="s">
        <v>991</v>
      </c>
      <c r="G283" s="177"/>
      <c r="H283" s="177"/>
      <c r="I283" s="180"/>
      <c r="J283" s="192">
        <f>BK283</f>
        <v>0</v>
      </c>
      <c r="K283" s="177"/>
      <c r="L283" s="182"/>
      <c r="M283" s="183"/>
      <c r="N283" s="184"/>
      <c r="O283" s="184"/>
      <c r="P283" s="185">
        <f>SUM(P284:P312)</f>
        <v>0</v>
      </c>
      <c r="Q283" s="184"/>
      <c r="R283" s="185">
        <f>SUM(R284:R312)</f>
        <v>3.3505489999999996</v>
      </c>
      <c r="S283" s="184"/>
      <c r="T283" s="186">
        <f>SUM(T284:T312)</f>
        <v>0</v>
      </c>
      <c r="AR283" s="187" t="s">
        <v>82</v>
      </c>
      <c r="AT283" s="188" t="s">
        <v>73</v>
      </c>
      <c r="AU283" s="188" t="s">
        <v>82</v>
      </c>
      <c r="AY283" s="187" t="s">
        <v>135</v>
      </c>
      <c r="BK283" s="189">
        <f>SUM(BK284:BK312)</f>
        <v>0</v>
      </c>
    </row>
    <row r="284" spans="2:65" s="1" customFormat="1" ht="31.5" customHeight="1">
      <c r="B284" s="41"/>
      <c r="C284" s="193" t="s">
        <v>382</v>
      </c>
      <c r="D284" s="193" t="s">
        <v>137</v>
      </c>
      <c r="E284" s="194" t="s">
        <v>992</v>
      </c>
      <c r="F284" s="195" t="s">
        <v>993</v>
      </c>
      <c r="G284" s="196" t="s">
        <v>539</v>
      </c>
      <c r="H284" s="197">
        <v>1</v>
      </c>
      <c r="I284" s="198"/>
      <c r="J284" s="199">
        <f>ROUND(I284*H284,2)</f>
        <v>0</v>
      </c>
      <c r="K284" s="195" t="s">
        <v>141</v>
      </c>
      <c r="L284" s="61"/>
      <c r="M284" s="200" t="s">
        <v>30</v>
      </c>
      <c r="N284" s="201" t="s">
        <v>45</v>
      </c>
      <c r="O284" s="42"/>
      <c r="P284" s="202">
        <f>O284*H284</f>
        <v>0</v>
      </c>
      <c r="Q284" s="202">
        <v>1.92726</v>
      </c>
      <c r="R284" s="202">
        <f>Q284*H284</f>
        <v>1.92726</v>
      </c>
      <c r="S284" s="202">
        <v>0</v>
      </c>
      <c r="T284" s="203">
        <f>S284*H284</f>
        <v>0</v>
      </c>
      <c r="AR284" s="24" t="s">
        <v>142</v>
      </c>
      <c r="AT284" s="24" t="s">
        <v>137</v>
      </c>
      <c r="AU284" s="24" t="s">
        <v>84</v>
      </c>
      <c r="AY284" s="24" t="s">
        <v>135</v>
      </c>
      <c r="BE284" s="204">
        <f>IF(N284="základní",J284,0)</f>
        <v>0</v>
      </c>
      <c r="BF284" s="204">
        <f>IF(N284="snížená",J284,0)</f>
        <v>0</v>
      </c>
      <c r="BG284" s="204">
        <f>IF(N284="zákl. přenesená",J284,0)</f>
        <v>0</v>
      </c>
      <c r="BH284" s="204">
        <f>IF(N284="sníž. přenesená",J284,0)</f>
        <v>0</v>
      </c>
      <c r="BI284" s="204">
        <f>IF(N284="nulová",J284,0)</f>
        <v>0</v>
      </c>
      <c r="BJ284" s="24" t="s">
        <v>82</v>
      </c>
      <c r="BK284" s="204">
        <f>ROUND(I284*H284,2)</f>
        <v>0</v>
      </c>
      <c r="BL284" s="24" t="s">
        <v>142</v>
      </c>
      <c r="BM284" s="24" t="s">
        <v>994</v>
      </c>
    </row>
    <row r="285" spans="2:47" s="1" customFormat="1" ht="108">
      <c r="B285" s="41"/>
      <c r="C285" s="63"/>
      <c r="D285" s="205" t="s">
        <v>144</v>
      </c>
      <c r="E285" s="63"/>
      <c r="F285" s="206" t="s">
        <v>995</v>
      </c>
      <c r="G285" s="63"/>
      <c r="H285" s="63"/>
      <c r="I285" s="163"/>
      <c r="J285" s="63"/>
      <c r="K285" s="63"/>
      <c r="L285" s="61"/>
      <c r="M285" s="207"/>
      <c r="N285" s="42"/>
      <c r="O285" s="42"/>
      <c r="P285" s="42"/>
      <c r="Q285" s="42"/>
      <c r="R285" s="42"/>
      <c r="S285" s="42"/>
      <c r="T285" s="78"/>
      <c r="AT285" s="24" t="s">
        <v>144</v>
      </c>
      <c r="AU285" s="24" t="s">
        <v>84</v>
      </c>
    </row>
    <row r="286" spans="2:51" s="11" customFormat="1" ht="13.5">
      <c r="B286" s="208"/>
      <c r="C286" s="209"/>
      <c r="D286" s="205" t="s">
        <v>146</v>
      </c>
      <c r="E286" s="210" t="s">
        <v>30</v>
      </c>
      <c r="F286" s="211" t="s">
        <v>996</v>
      </c>
      <c r="G286" s="209"/>
      <c r="H286" s="212" t="s">
        <v>30</v>
      </c>
      <c r="I286" s="213"/>
      <c r="J286" s="209"/>
      <c r="K286" s="209"/>
      <c r="L286" s="214"/>
      <c r="M286" s="215"/>
      <c r="N286" s="216"/>
      <c r="O286" s="216"/>
      <c r="P286" s="216"/>
      <c r="Q286" s="216"/>
      <c r="R286" s="216"/>
      <c r="S286" s="216"/>
      <c r="T286" s="217"/>
      <c r="AT286" s="218" t="s">
        <v>146</v>
      </c>
      <c r="AU286" s="218" t="s">
        <v>84</v>
      </c>
      <c r="AV286" s="11" t="s">
        <v>82</v>
      </c>
      <c r="AW286" s="11" t="s">
        <v>37</v>
      </c>
      <c r="AX286" s="11" t="s">
        <v>74</v>
      </c>
      <c r="AY286" s="218" t="s">
        <v>135</v>
      </c>
    </row>
    <row r="287" spans="2:51" s="12" customFormat="1" ht="13.5">
      <c r="B287" s="219"/>
      <c r="C287" s="220"/>
      <c r="D287" s="221" t="s">
        <v>146</v>
      </c>
      <c r="E287" s="222" t="s">
        <v>30</v>
      </c>
      <c r="F287" s="223" t="s">
        <v>82</v>
      </c>
      <c r="G287" s="220"/>
      <c r="H287" s="224">
        <v>1</v>
      </c>
      <c r="I287" s="225"/>
      <c r="J287" s="220"/>
      <c r="K287" s="220"/>
      <c r="L287" s="226"/>
      <c r="M287" s="227"/>
      <c r="N287" s="228"/>
      <c r="O287" s="228"/>
      <c r="P287" s="228"/>
      <c r="Q287" s="228"/>
      <c r="R287" s="228"/>
      <c r="S287" s="228"/>
      <c r="T287" s="229"/>
      <c r="AT287" s="230" t="s">
        <v>146</v>
      </c>
      <c r="AU287" s="230" t="s">
        <v>84</v>
      </c>
      <c r="AV287" s="12" t="s">
        <v>84</v>
      </c>
      <c r="AW287" s="12" t="s">
        <v>37</v>
      </c>
      <c r="AX287" s="12" t="s">
        <v>82</v>
      </c>
      <c r="AY287" s="230" t="s">
        <v>135</v>
      </c>
    </row>
    <row r="288" spans="2:65" s="1" customFormat="1" ht="22.5" customHeight="1">
      <c r="B288" s="41"/>
      <c r="C288" s="193" t="s">
        <v>389</v>
      </c>
      <c r="D288" s="193" t="s">
        <v>137</v>
      </c>
      <c r="E288" s="194" t="s">
        <v>997</v>
      </c>
      <c r="F288" s="195" t="s">
        <v>998</v>
      </c>
      <c r="G288" s="196" t="s">
        <v>539</v>
      </c>
      <c r="H288" s="197">
        <v>1</v>
      </c>
      <c r="I288" s="198"/>
      <c r="J288" s="199">
        <f>ROUND(I288*H288,2)</f>
        <v>0</v>
      </c>
      <c r="K288" s="195" t="s">
        <v>141</v>
      </c>
      <c r="L288" s="61"/>
      <c r="M288" s="200" t="s">
        <v>30</v>
      </c>
      <c r="N288" s="201" t="s">
        <v>45</v>
      </c>
      <c r="O288" s="42"/>
      <c r="P288" s="202">
        <f>O288*H288</f>
        <v>0</v>
      </c>
      <c r="Q288" s="202">
        <v>0.03573</v>
      </c>
      <c r="R288" s="202">
        <f>Q288*H288</f>
        <v>0.03573</v>
      </c>
      <c r="S288" s="202">
        <v>0</v>
      </c>
      <c r="T288" s="203">
        <f>S288*H288</f>
        <v>0</v>
      </c>
      <c r="AR288" s="24" t="s">
        <v>142</v>
      </c>
      <c r="AT288" s="24" t="s">
        <v>137</v>
      </c>
      <c r="AU288" s="24" t="s">
        <v>84</v>
      </c>
      <c r="AY288" s="24" t="s">
        <v>135</v>
      </c>
      <c r="BE288" s="204">
        <f>IF(N288="základní",J288,0)</f>
        <v>0</v>
      </c>
      <c r="BF288" s="204">
        <f>IF(N288="snížená",J288,0)</f>
        <v>0</v>
      </c>
      <c r="BG288" s="204">
        <f>IF(N288="zákl. přenesená",J288,0)</f>
        <v>0</v>
      </c>
      <c r="BH288" s="204">
        <f>IF(N288="sníž. přenesená",J288,0)</f>
        <v>0</v>
      </c>
      <c r="BI288" s="204">
        <f>IF(N288="nulová",J288,0)</f>
        <v>0</v>
      </c>
      <c r="BJ288" s="24" t="s">
        <v>82</v>
      </c>
      <c r="BK288" s="204">
        <f>ROUND(I288*H288,2)</f>
        <v>0</v>
      </c>
      <c r="BL288" s="24" t="s">
        <v>142</v>
      </c>
      <c r="BM288" s="24" t="s">
        <v>999</v>
      </c>
    </row>
    <row r="289" spans="2:47" s="1" customFormat="1" ht="121.5">
      <c r="B289" s="41"/>
      <c r="C289" s="63"/>
      <c r="D289" s="221" t="s">
        <v>144</v>
      </c>
      <c r="E289" s="63"/>
      <c r="F289" s="266" t="s">
        <v>1000</v>
      </c>
      <c r="G289" s="63"/>
      <c r="H289" s="63"/>
      <c r="I289" s="163"/>
      <c r="J289" s="63"/>
      <c r="K289" s="63"/>
      <c r="L289" s="61"/>
      <c r="M289" s="207"/>
      <c r="N289" s="42"/>
      <c r="O289" s="42"/>
      <c r="P289" s="42"/>
      <c r="Q289" s="42"/>
      <c r="R289" s="42"/>
      <c r="S289" s="42"/>
      <c r="T289" s="78"/>
      <c r="AT289" s="24" t="s">
        <v>144</v>
      </c>
      <c r="AU289" s="24" t="s">
        <v>84</v>
      </c>
    </row>
    <row r="290" spans="2:65" s="1" customFormat="1" ht="31.5" customHeight="1">
      <c r="B290" s="41"/>
      <c r="C290" s="256" t="s">
        <v>395</v>
      </c>
      <c r="D290" s="256" t="s">
        <v>222</v>
      </c>
      <c r="E290" s="257" t="s">
        <v>1001</v>
      </c>
      <c r="F290" s="258" t="s">
        <v>1002</v>
      </c>
      <c r="G290" s="259" t="s">
        <v>539</v>
      </c>
      <c r="H290" s="260">
        <v>1.01</v>
      </c>
      <c r="I290" s="261"/>
      <c r="J290" s="262">
        <f>ROUND(I290*H290,2)</f>
        <v>0</v>
      </c>
      <c r="K290" s="258" t="s">
        <v>141</v>
      </c>
      <c r="L290" s="263"/>
      <c r="M290" s="264" t="s">
        <v>30</v>
      </c>
      <c r="N290" s="265" t="s">
        <v>45</v>
      </c>
      <c r="O290" s="42"/>
      <c r="P290" s="202">
        <f>O290*H290</f>
        <v>0</v>
      </c>
      <c r="Q290" s="202">
        <v>0.43</v>
      </c>
      <c r="R290" s="202">
        <f>Q290*H290</f>
        <v>0.4343</v>
      </c>
      <c r="S290" s="202">
        <v>0</v>
      </c>
      <c r="T290" s="203">
        <f>S290*H290</f>
        <v>0</v>
      </c>
      <c r="AR290" s="24" t="s">
        <v>185</v>
      </c>
      <c r="AT290" s="24" t="s">
        <v>222</v>
      </c>
      <c r="AU290" s="24" t="s">
        <v>84</v>
      </c>
      <c r="AY290" s="24" t="s">
        <v>135</v>
      </c>
      <c r="BE290" s="204">
        <f>IF(N290="základní",J290,0)</f>
        <v>0</v>
      </c>
      <c r="BF290" s="204">
        <f>IF(N290="snížená",J290,0)</f>
        <v>0</v>
      </c>
      <c r="BG290" s="204">
        <f>IF(N290="zákl. přenesená",J290,0)</f>
        <v>0</v>
      </c>
      <c r="BH290" s="204">
        <f>IF(N290="sníž. přenesená",J290,0)</f>
        <v>0</v>
      </c>
      <c r="BI290" s="204">
        <f>IF(N290="nulová",J290,0)</f>
        <v>0</v>
      </c>
      <c r="BJ290" s="24" t="s">
        <v>82</v>
      </c>
      <c r="BK290" s="204">
        <f>ROUND(I290*H290,2)</f>
        <v>0</v>
      </c>
      <c r="BL290" s="24" t="s">
        <v>142</v>
      </c>
      <c r="BM290" s="24" t="s">
        <v>1003</v>
      </c>
    </row>
    <row r="291" spans="2:51" s="11" customFormat="1" ht="13.5">
      <c r="B291" s="208"/>
      <c r="C291" s="209"/>
      <c r="D291" s="205" t="s">
        <v>146</v>
      </c>
      <c r="E291" s="210" t="s">
        <v>30</v>
      </c>
      <c r="F291" s="211" t="s">
        <v>579</v>
      </c>
      <c r="G291" s="209"/>
      <c r="H291" s="212" t="s">
        <v>30</v>
      </c>
      <c r="I291" s="213"/>
      <c r="J291" s="209"/>
      <c r="K291" s="209"/>
      <c r="L291" s="214"/>
      <c r="M291" s="215"/>
      <c r="N291" s="216"/>
      <c r="O291" s="216"/>
      <c r="P291" s="216"/>
      <c r="Q291" s="216"/>
      <c r="R291" s="216"/>
      <c r="S291" s="216"/>
      <c r="T291" s="217"/>
      <c r="AT291" s="218" t="s">
        <v>146</v>
      </c>
      <c r="AU291" s="218" t="s">
        <v>84</v>
      </c>
      <c r="AV291" s="11" t="s">
        <v>82</v>
      </c>
      <c r="AW291" s="11" t="s">
        <v>37</v>
      </c>
      <c r="AX291" s="11" t="s">
        <v>74</v>
      </c>
      <c r="AY291" s="218" t="s">
        <v>135</v>
      </c>
    </row>
    <row r="292" spans="2:51" s="11" customFormat="1" ht="13.5">
      <c r="B292" s="208"/>
      <c r="C292" s="209"/>
      <c r="D292" s="205" t="s">
        <v>146</v>
      </c>
      <c r="E292" s="210" t="s">
        <v>30</v>
      </c>
      <c r="F292" s="211" t="s">
        <v>1004</v>
      </c>
      <c r="G292" s="209"/>
      <c r="H292" s="212" t="s">
        <v>30</v>
      </c>
      <c r="I292" s="213"/>
      <c r="J292" s="209"/>
      <c r="K292" s="209"/>
      <c r="L292" s="214"/>
      <c r="M292" s="215"/>
      <c r="N292" s="216"/>
      <c r="O292" s="216"/>
      <c r="P292" s="216"/>
      <c r="Q292" s="216"/>
      <c r="R292" s="216"/>
      <c r="S292" s="216"/>
      <c r="T292" s="217"/>
      <c r="AT292" s="218" t="s">
        <v>146</v>
      </c>
      <c r="AU292" s="218" t="s">
        <v>84</v>
      </c>
      <c r="AV292" s="11" t="s">
        <v>82</v>
      </c>
      <c r="AW292" s="11" t="s">
        <v>37</v>
      </c>
      <c r="AX292" s="11" t="s">
        <v>74</v>
      </c>
      <c r="AY292" s="218" t="s">
        <v>135</v>
      </c>
    </row>
    <row r="293" spans="2:51" s="11" customFormat="1" ht="13.5">
      <c r="B293" s="208"/>
      <c r="C293" s="209"/>
      <c r="D293" s="205" t="s">
        <v>146</v>
      </c>
      <c r="E293" s="210" t="s">
        <v>30</v>
      </c>
      <c r="F293" s="211" t="s">
        <v>1005</v>
      </c>
      <c r="G293" s="209"/>
      <c r="H293" s="212" t="s">
        <v>30</v>
      </c>
      <c r="I293" s="213"/>
      <c r="J293" s="209"/>
      <c r="K293" s="209"/>
      <c r="L293" s="214"/>
      <c r="M293" s="215"/>
      <c r="N293" s="216"/>
      <c r="O293" s="216"/>
      <c r="P293" s="216"/>
      <c r="Q293" s="216"/>
      <c r="R293" s="216"/>
      <c r="S293" s="216"/>
      <c r="T293" s="217"/>
      <c r="AT293" s="218" t="s">
        <v>146</v>
      </c>
      <c r="AU293" s="218" t="s">
        <v>84</v>
      </c>
      <c r="AV293" s="11" t="s">
        <v>82</v>
      </c>
      <c r="AW293" s="11" t="s">
        <v>37</v>
      </c>
      <c r="AX293" s="11" t="s">
        <v>74</v>
      </c>
      <c r="AY293" s="218" t="s">
        <v>135</v>
      </c>
    </row>
    <row r="294" spans="2:51" s="12" customFormat="1" ht="13.5">
      <c r="B294" s="219"/>
      <c r="C294" s="220"/>
      <c r="D294" s="221" t="s">
        <v>146</v>
      </c>
      <c r="E294" s="222" t="s">
        <v>30</v>
      </c>
      <c r="F294" s="223" t="s">
        <v>1006</v>
      </c>
      <c r="G294" s="220"/>
      <c r="H294" s="224">
        <v>1.01</v>
      </c>
      <c r="I294" s="225"/>
      <c r="J294" s="220"/>
      <c r="K294" s="220"/>
      <c r="L294" s="226"/>
      <c r="M294" s="227"/>
      <c r="N294" s="228"/>
      <c r="O294" s="228"/>
      <c r="P294" s="228"/>
      <c r="Q294" s="228"/>
      <c r="R294" s="228"/>
      <c r="S294" s="228"/>
      <c r="T294" s="229"/>
      <c r="AT294" s="230" t="s">
        <v>146</v>
      </c>
      <c r="AU294" s="230" t="s">
        <v>84</v>
      </c>
      <c r="AV294" s="12" t="s">
        <v>84</v>
      </c>
      <c r="AW294" s="12" t="s">
        <v>37</v>
      </c>
      <c r="AX294" s="12" t="s">
        <v>82</v>
      </c>
      <c r="AY294" s="230" t="s">
        <v>135</v>
      </c>
    </row>
    <row r="295" spans="2:65" s="1" customFormat="1" ht="22.5" customHeight="1">
      <c r="B295" s="41"/>
      <c r="C295" s="256" t="s">
        <v>403</v>
      </c>
      <c r="D295" s="256" t="s">
        <v>222</v>
      </c>
      <c r="E295" s="257" t="s">
        <v>1007</v>
      </c>
      <c r="F295" s="258" t="s">
        <v>1008</v>
      </c>
      <c r="G295" s="259" t="s">
        <v>539</v>
      </c>
      <c r="H295" s="260">
        <v>4.04</v>
      </c>
      <c r="I295" s="261"/>
      <c r="J295" s="262">
        <f>ROUND(I295*H295,2)</f>
        <v>0</v>
      </c>
      <c r="K295" s="258" t="s">
        <v>141</v>
      </c>
      <c r="L295" s="263"/>
      <c r="M295" s="264" t="s">
        <v>30</v>
      </c>
      <c r="N295" s="265" t="s">
        <v>45</v>
      </c>
      <c r="O295" s="42"/>
      <c r="P295" s="202">
        <f>O295*H295</f>
        <v>0</v>
      </c>
      <c r="Q295" s="202">
        <v>0.185</v>
      </c>
      <c r="R295" s="202">
        <f>Q295*H295</f>
        <v>0.7474</v>
      </c>
      <c r="S295" s="202">
        <v>0</v>
      </c>
      <c r="T295" s="203">
        <f>S295*H295</f>
        <v>0</v>
      </c>
      <c r="AR295" s="24" t="s">
        <v>185</v>
      </c>
      <c r="AT295" s="24" t="s">
        <v>222</v>
      </c>
      <c r="AU295" s="24" t="s">
        <v>84</v>
      </c>
      <c r="AY295" s="24" t="s">
        <v>135</v>
      </c>
      <c r="BE295" s="204">
        <f>IF(N295="základní",J295,0)</f>
        <v>0</v>
      </c>
      <c r="BF295" s="204">
        <f>IF(N295="snížená",J295,0)</f>
        <v>0</v>
      </c>
      <c r="BG295" s="204">
        <f>IF(N295="zákl. přenesená",J295,0)</f>
        <v>0</v>
      </c>
      <c r="BH295" s="204">
        <f>IF(N295="sníž. přenesená",J295,0)</f>
        <v>0</v>
      </c>
      <c r="BI295" s="204">
        <f>IF(N295="nulová",J295,0)</f>
        <v>0</v>
      </c>
      <c r="BJ295" s="24" t="s">
        <v>82</v>
      </c>
      <c r="BK295" s="204">
        <f>ROUND(I295*H295,2)</f>
        <v>0</v>
      </c>
      <c r="BL295" s="24" t="s">
        <v>142</v>
      </c>
      <c r="BM295" s="24" t="s">
        <v>1009</v>
      </c>
    </row>
    <row r="296" spans="2:51" s="11" customFormat="1" ht="13.5">
      <c r="B296" s="208"/>
      <c r="C296" s="209"/>
      <c r="D296" s="205" t="s">
        <v>146</v>
      </c>
      <c r="E296" s="210" t="s">
        <v>30</v>
      </c>
      <c r="F296" s="211" t="s">
        <v>579</v>
      </c>
      <c r="G296" s="209"/>
      <c r="H296" s="212" t="s">
        <v>30</v>
      </c>
      <c r="I296" s="213"/>
      <c r="J296" s="209"/>
      <c r="K296" s="209"/>
      <c r="L296" s="214"/>
      <c r="M296" s="215"/>
      <c r="N296" s="216"/>
      <c r="O296" s="216"/>
      <c r="P296" s="216"/>
      <c r="Q296" s="216"/>
      <c r="R296" s="216"/>
      <c r="S296" s="216"/>
      <c r="T296" s="217"/>
      <c r="AT296" s="218" t="s">
        <v>146</v>
      </c>
      <c r="AU296" s="218" t="s">
        <v>84</v>
      </c>
      <c r="AV296" s="11" t="s">
        <v>82</v>
      </c>
      <c r="AW296" s="11" t="s">
        <v>37</v>
      </c>
      <c r="AX296" s="11" t="s">
        <v>74</v>
      </c>
      <c r="AY296" s="218" t="s">
        <v>135</v>
      </c>
    </row>
    <row r="297" spans="2:51" s="11" customFormat="1" ht="13.5">
      <c r="B297" s="208"/>
      <c r="C297" s="209"/>
      <c r="D297" s="205" t="s">
        <v>146</v>
      </c>
      <c r="E297" s="210" t="s">
        <v>30</v>
      </c>
      <c r="F297" s="211" t="s">
        <v>1004</v>
      </c>
      <c r="G297" s="209"/>
      <c r="H297" s="212" t="s">
        <v>30</v>
      </c>
      <c r="I297" s="213"/>
      <c r="J297" s="209"/>
      <c r="K297" s="209"/>
      <c r="L297" s="214"/>
      <c r="M297" s="215"/>
      <c r="N297" s="216"/>
      <c r="O297" s="216"/>
      <c r="P297" s="216"/>
      <c r="Q297" s="216"/>
      <c r="R297" s="216"/>
      <c r="S297" s="216"/>
      <c r="T297" s="217"/>
      <c r="AT297" s="218" t="s">
        <v>146</v>
      </c>
      <c r="AU297" s="218" t="s">
        <v>84</v>
      </c>
      <c r="AV297" s="11" t="s">
        <v>82</v>
      </c>
      <c r="AW297" s="11" t="s">
        <v>37</v>
      </c>
      <c r="AX297" s="11" t="s">
        <v>74</v>
      </c>
      <c r="AY297" s="218" t="s">
        <v>135</v>
      </c>
    </row>
    <row r="298" spans="2:51" s="11" customFormat="1" ht="13.5">
      <c r="B298" s="208"/>
      <c r="C298" s="209"/>
      <c r="D298" s="205" t="s">
        <v>146</v>
      </c>
      <c r="E298" s="210" t="s">
        <v>30</v>
      </c>
      <c r="F298" s="211" t="s">
        <v>1005</v>
      </c>
      <c r="G298" s="209"/>
      <c r="H298" s="212" t="s">
        <v>30</v>
      </c>
      <c r="I298" s="213"/>
      <c r="J298" s="209"/>
      <c r="K298" s="209"/>
      <c r="L298" s="214"/>
      <c r="M298" s="215"/>
      <c r="N298" s="216"/>
      <c r="O298" s="216"/>
      <c r="P298" s="216"/>
      <c r="Q298" s="216"/>
      <c r="R298" s="216"/>
      <c r="S298" s="216"/>
      <c r="T298" s="217"/>
      <c r="AT298" s="218" t="s">
        <v>146</v>
      </c>
      <c r="AU298" s="218" t="s">
        <v>84</v>
      </c>
      <c r="AV298" s="11" t="s">
        <v>82</v>
      </c>
      <c r="AW298" s="11" t="s">
        <v>37</v>
      </c>
      <c r="AX298" s="11" t="s">
        <v>74</v>
      </c>
      <c r="AY298" s="218" t="s">
        <v>135</v>
      </c>
    </row>
    <row r="299" spans="2:51" s="12" customFormat="1" ht="13.5">
      <c r="B299" s="219"/>
      <c r="C299" s="220"/>
      <c r="D299" s="221" t="s">
        <v>146</v>
      </c>
      <c r="E299" s="222" t="s">
        <v>30</v>
      </c>
      <c r="F299" s="223" t="s">
        <v>1010</v>
      </c>
      <c r="G299" s="220"/>
      <c r="H299" s="224">
        <v>4.04</v>
      </c>
      <c r="I299" s="225"/>
      <c r="J299" s="220"/>
      <c r="K299" s="220"/>
      <c r="L299" s="226"/>
      <c r="M299" s="227"/>
      <c r="N299" s="228"/>
      <c r="O299" s="228"/>
      <c r="P299" s="228"/>
      <c r="Q299" s="228"/>
      <c r="R299" s="228"/>
      <c r="S299" s="228"/>
      <c r="T299" s="229"/>
      <c r="AT299" s="230" t="s">
        <v>146</v>
      </c>
      <c r="AU299" s="230" t="s">
        <v>84</v>
      </c>
      <c r="AV299" s="12" t="s">
        <v>84</v>
      </c>
      <c r="AW299" s="12" t="s">
        <v>37</v>
      </c>
      <c r="AX299" s="12" t="s">
        <v>82</v>
      </c>
      <c r="AY299" s="230" t="s">
        <v>135</v>
      </c>
    </row>
    <row r="300" spans="2:65" s="1" customFormat="1" ht="22.5" customHeight="1">
      <c r="B300" s="41"/>
      <c r="C300" s="193" t="s">
        <v>408</v>
      </c>
      <c r="D300" s="193" t="s">
        <v>137</v>
      </c>
      <c r="E300" s="194" t="s">
        <v>1011</v>
      </c>
      <c r="F300" s="195" t="s">
        <v>1012</v>
      </c>
      <c r="G300" s="196" t="s">
        <v>539</v>
      </c>
      <c r="H300" s="197">
        <v>1</v>
      </c>
      <c r="I300" s="198"/>
      <c r="J300" s="199">
        <f>ROUND(I300*H300,2)</f>
        <v>0</v>
      </c>
      <c r="K300" s="195" t="s">
        <v>141</v>
      </c>
      <c r="L300" s="61"/>
      <c r="M300" s="200" t="s">
        <v>30</v>
      </c>
      <c r="N300" s="201" t="s">
        <v>45</v>
      </c>
      <c r="O300" s="42"/>
      <c r="P300" s="202">
        <f>O300*H300</f>
        <v>0</v>
      </c>
      <c r="Q300" s="202">
        <v>0.00702</v>
      </c>
      <c r="R300" s="202">
        <f>Q300*H300</f>
        <v>0.00702</v>
      </c>
      <c r="S300" s="202">
        <v>0</v>
      </c>
      <c r="T300" s="203">
        <f>S300*H300</f>
        <v>0</v>
      </c>
      <c r="AR300" s="24" t="s">
        <v>142</v>
      </c>
      <c r="AT300" s="24" t="s">
        <v>137</v>
      </c>
      <c r="AU300" s="24" t="s">
        <v>84</v>
      </c>
      <c r="AY300" s="24" t="s">
        <v>135</v>
      </c>
      <c r="BE300" s="204">
        <f>IF(N300="základní",J300,0)</f>
        <v>0</v>
      </c>
      <c r="BF300" s="204">
        <f>IF(N300="snížená",J300,0)</f>
        <v>0</v>
      </c>
      <c r="BG300" s="204">
        <f>IF(N300="zákl. přenesená",J300,0)</f>
        <v>0</v>
      </c>
      <c r="BH300" s="204">
        <f>IF(N300="sníž. přenesená",J300,0)</f>
        <v>0</v>
      </c>
      <c r="BI300" s="204">
        <f>IF(N300="nulová",J300,0)</f>
        <v>0</v>
      </c>
      <c r="BJ300" s="24" t="s">
        <v>82</v>
      </c>
      <c r="BK300" s="204">
        <f>ROUND(I300*H300,2)</f>
        <v>0</v>
      </c>
      <c r="BL300" s="24" t="s">
        <v>142</v>
      </c>
      <c r="BM300" s="24" t="s">
        <v>1013</v>
      </c>
    </row>
    <row r="301" spans="2:47" s="1" customFormat="1" ht="40.5">
      <c r="B301" s="41"/>
      <c r="C301" s="63"/>
      <c r="D301" s="221" t="s">
        <v>144</v>
      </c>
      <c r="E301" s="63"/>
      <c r="F301" s="266" t="s">
        <v>1014</v>
      </c>
      <c r="G301" s="63"/>
      <c r="H301" s="63"/>
      <c r="I301" s="163"/>
      <c r="J301" s="63"/>
      <c r="K301" s="63"/>
      <c r="L301" s="61"/>
      <c r="M301" s="207"/>
      <c r="N301" s="42"/>
      <c r="O301" s="42"/>
      <c r="P301" s="42"/>
      <c r="Q301" s="42"/>
      <c r="R301" s="42"/>
      <c r="S301" s="42"/>
      <c r="T301" s="78"/>
      <c r="AT301" s="24" t="s">
        <v>144</v>
      </c>
      <c r="AU301" s="24" t="s">
        <v>84</v>
      </c>
    </row>
    <row r="302" spans="2:65" s="1" customFormat="1" ht="22.5" customHeight="1">
      <c r="B302" s="41"/>
      <c r="C302" s="256" t="s">
        <v>414</v>
      </c>
      <c r="D302" s="256" t="s">
        <v>222</v>
      </c>
      <c r="E302" s="257" t="s">
        <v>1015</v>
      </c>
      <c r="F302" s="258" t="s">
        <v>1016</v>
      </c>
      <c r="G302" s="259" t="s">
        <v>539</v>
      </c>
      <c r="H302" s="260">
        <v>1</v>
      </c>
      <c r="I302" s="261"/>
      <c r="J302" s="262">
        <f>ROUND(I302*H302,2)</f>
        <v>0</v>
      </c>
      <c r="K302" s="258" t="s">
        <v>141</v>
      </c>
      <c r="L302" s="263"/>
      <c r="M302" s="264" t="s">
        <v>30</v>
      </c>
      <c r="N302" s="265" t="s">
        <v>45</v>
      </c>
      <c r="O302" s="42"/>
      <c r="P302" s="202">
        <f>O302*H302</f>
        <v>0</v>
      </c>
      <c r="Q302" s="202">
        <v>0.196</v>
      </c>
      <c r="R302" s="202">
        <f>Q302*H302</f>
        <v>0.196</v>
      </c>
      <c r="S302" s="202">
        <v>0</v>
      </c>
      <c r="T302" s="203">
        <f>S302*H302</f>
        <v>0</v>
      </c>
      <c r="AR302" s="24" t="s">
        <v>185</v>
      </c>
      <c r="AT302" s="24" t="s">
        <v>222</v>
      </c>
      <c r="AU302" s="24" t="s">
        <v>84</v>
      </c>
      <c r="AY302" s="24" t="s">
        <v>135</v>
      </c>
      <c r="BE302" s="204">
        <f>IF(N302="základní",J302,0)</f>
        <v>0</v>
      </c>
      <c r="BF302" s="204">
        <f>IF(N302="snížená",J302,0)</f>
        <v>0</v>
      </c>
      <c r="BG302" s="204">
        <f>IF(N302="zákl. přenesená",J302,0)</f>
        <v>0</v>
      </c>
      <c r="BH302" s="204">
        <f>IF(N302="sníž. přenesená",J302,0)</f>
        <v>0</v>
      </c>
      <c r="BI302" s="204">
        <f>IF(N302="nulová",J302,0)</f>
        <v>0</v>
      </c>
      <c r="BJ302" s="24" t="s">
        <v>82</v>
      </c>
      <c r="BK302" s="204">
        <f>ROUND(I302*H302,2)</f>
        <v>0</v>
      </c>
      <c r="BL302" s="24" t="s">
        <v>142</v>
      </c>
      <c r="BM302" s="24" t="s">
        <v>1017</v>
      </c>
    </row>
    <row r="303" spans="2:65" s="1" customFormat="1" ht="31.5" customHeight="1">
      <c r="B303" s="41"/>
      <c r="C303" s="193" t="s">
        <v>420</v>
      </c>
      <c r="D303" s="193" t="s">
        <v>137</v>
      </c>
      <c r="E303" s="194" t="s">
        <v>1018</v>
      </c>
      <c r="F303" s="195" t="s">
        <v>1019</v>
      </c>
      <c r="G303" s="196" t="s">
        <v>539</v>
      </c>
      <c r="H303" s="197">
        <v>2</v>
      </c>
      <c r="I303" s="198"/>
      <c r="J303" s="199">
        <f>ROUND(I303*H303,2)</f>
        <v>0</v>
      </c>
      <c r="K303" s="195" t="s">
        <v>141</v>
      </c>
      <c r="L303" s="61"/>
      <c r="M303" s="200" t="s">
        <v>30</v>
      </c>
      <c r="N303" s="201" t="s">
        <v>45</v>
      </c>
      <c r="O303" s="42"/>
      <c r="P303" s="202">
        <f>O303*H303</f>
        <v>0</v>
      </c>
      <c r="Q303" s="202">
        <v>0.0001</v>
      </c>
      <c r="R303" s="202">
        <f>Q303*H303</f>
        <v>0.0002</v>
      </c>
      <c r="S303" s="202">
        <v>0</v>
      </c>
      <c r="T303" s="203">
        <f>S303*H303</f>
        <v>0</v>
      </c>
      <c r="AR303" s="24" t="s">
        <v>582</v>
      </c>
      <c r="AT303" s="24" t="s">
        <v>137</v>
      </c>
      <c r="AU303" s="24" t="s">
        <v>84</v>
      </c>
      <c r="AY303" s="24" t="s">
        <v>135</v>
      </c>
      <c r="BE303" s="204">
        <f>IF(N303="základní",J303,0)</f>
        <v>0</v>
      </c>
      <c r="BF303" s="204">
        <f>IF(N303="snížená",J303,0)</f>
        <v>0</v>
      </c>
      <c r="BG303" s="204">
        <f>IF(N303="zákl. přenesená",J303,0)</f>
        <v>0</v>
      </c>
      <c r="BH303" s="204">
        <f>IF(N303="sníž. přenesená",J303,0)</f>
        <v>0</v>
      </c>
      <c r="BI303" s="204">
        <f>IF(N303="nulová",J303,0)</f>
        <v>0</v>
      </c>
      <c r="BJ303" s="24" t="s">
        <v>82</v>
      </c>
      <c r="BK303" s="204">
        <f>ROUND(I303*H303,2)</f>
        <v>0</v>
      </c>
      <c r="BL303" s="24" t="s">
        <v>582</v>
      </c>
      <c r="BM303" s="24" t="s">
        <v>1020</v>
      </c>
    </row>
    <row r="304" spans="2:47" s="1" customFormat="1" ht="54">
      <c r="B304" s="41"/>
      <c r="C304" s="63"/>
      <c r="D304" s="205" t="s">
        <v>144</v>
      </c>
      <c r="E304" s="63"/>
      <c r="F304" s="206" t="s">
        <v>960</v>
      </c>
      <c r="G304" s="63"/>
      <c r="H304" s="63"/>
      <c r="I304" s="163"/>
      <c r="J304" s="63"/>
      <c r="K304" s="63"/>
      <c r="L304" s="61"/>
      <c r="M304" s="207"/>
      <c r="N304" s="42"/>
      <c r="O304" s="42"/>
      <c r="P304" s="42"/>
      <c r="Q304" s="42"/>
      <c r="R304" s="42"/>
      <c r="S304" s="42"/>
      <c r="T304" s="78"/>
      <c r="AT304" s="24" t="s">
        <v>144</v>
      </c>
      <c r="AU304" s="24" t="s">
        <v>84</v>
      </c>
    </row>
    <row r="305" spans="2:51" s="11" customFormat="1" ht="13.5">
      <c r="B305" s="208"/>
      <c r="C305" s="209"/>
      <c r="D305" s="205" t="s">
        <v>146</v>
      </c>
      <c r="E305" s="210" t="s">
        <v>30</v>
      </c>
      <c r="F305" s="211" t="s">
        <v>1021</v>
      </c>
      <c r="G305" s="209"/>
      <c r="H305" s="212" t="s">
        <v>30</v>
      </c>
      <c r="I305" s="213"/>
      <c r="J305" s="209"/>
      <c r="K305" s="209"/>
      <c r="L305" s="214"/>
      <c r="M305" s="215"/>
      <c r="N305" s="216"/>
      <c r="O305" s="216"/>
      <c r="P305" s="216"/>
      <c r="Q305" s="216"/>
      <c r="R305" s="216"/>
      <c r="S305" s="216"/>
      <c r="T305" s="217"/>
      <c r="AT305" s="218" t="s">
        <v>146</v>
      </c>
      <c r="AU305" s="218" t="s">
        <v>84</v>
      </c>
      <c r="AV305" s="11" t="s">
        <v>82</v>
      </c>
      <c r="AW305" s="11" t="s">
        <v>37</v>
      </c>
      <c r="AX305" s="11" t="s">
        <v>74</v>
      </c>
      <c r="AY305" s="218" t="s">
        <v>135</v>
      </c>
    </row>
    <row r="306" spans="2:51" s="11" customFormat="1" ht="13.5">
      <c r="B306" s="208"/>
      <c r="C306" s="209"/>
      <c r="D306" s="205" t="s">
        <v>146</v>
      </c>
      <c r="E306" s="210" t="s">
        <v>30</v>
      </c>
      <c r="F306" s="211" t="s">
        <v>1022</v>
      </c>
      <c r="G306" s="209"/>
      <c r="H306" s="212" t="s">
        <v>30</v>
      </c>
      <c r="I306" s="213"/>
      <c r="J306" s="209"/>
      <c r="K306" s="209"/>
      <c r="L306" s="214"/>
      <c r="M306" s="215"/>
      <c r="N306" s="216"/>
      <c r="O306" s="216"/>
      <c r="P306" s="216"/>
      <c r="Q306" s="216"/>
      <c r="R306" s="216"/>
      <c r="S306" s="216"/>
      <c r="T306" s="217"/>
      <c r="AT306" s="218" t="s">
        <v>146</v>
      </c>
      <c r="AU306" s="218" t="s">
        <v>84</v>
      </c>
      <c r="AV306" s="11" t="s">
        <v>82</v>
      </c>
      <c r="AW306" s="11" t="s">
        <v>37</v>
      </c>
      <c r="AX306" s="11" t="s">
        <v>74</v>
      </c>
      <c r="AY306" s="218" t="s">
        <v>135</v>
      </c>
    </row>
    <row r="307" spans="2:51" s="12" customFormat="1" ht="13.5">
      <c r="B307" s="219"/>
      <c r="C307" s="220"/>
      <c r="D307" s="221" t="s">
        <v>146</v>
      </c>
      <c r="E307" s="222" t="s">
        <v>30</v>
      </c>
      <c r="F307" s="223" t="s">
        <v>84</v>
      </c>
      <c r="G307" s="220"/>
      <c r="H307" s="224">
        <v>2</v>
      </c>
      <c r="I307" s="225"/>
      <c r="J307" s="220"/>
      <c r="K307" s="220"/>
      <c r="L307" s="226"/>
      <c r="M307" s="227"/>
      <c r="N307" s="228"/>
      <c r="O307" s="228"/>
      <c r="P307" s="228"/>
      <c r="Q307" s="228"/>
      <c r="R307" s="228"/>
      <c r="S307" s="228"/>
      <c r="T307" s="229"/>
      <c r="AT307" s="230" t="s">
        <v>146</v>
      </c>
      <c r="AU307" s="230" t="s">
        <v>84</v>
      </c>
      <c r="AV307" s="12" t="s">
        <v>84</v>
      </c>
      <c r="AW307" s="12" t="s">
        <v>37</v>
      </c>
      <c r="AX307" s="12" t="s">
        <v>82</v>
      </c>
      <c r="AY307" s="230" t="s">
        <v>135</v>
      </c>
    </row>
    <row r="308" spans="2:65" s="1" customFormat="1" ht="22.5" customHeight="1">
      <c r="B308" s="41"/>
      <c r="C308" s="256" t="s">
        <v>426</v>
      </c>
      <c r="D308" s="256" t="s">
        <v>222</v>
      </c>
      <c r="E308" s="257" t="s">
        <v>1023</v>
      </c>
      <c r="F308" s="258" t="s">
        <v>1024</v>
      </c>
      <c r="G308" s="259" t="s">
        <v>539</v>
      </c>
      <c r="H308" s="260">
        <v>2.03</v>
      </c>
      <c r="I308" s="261"/>
      <c r="J308" s="262">
        <f>ROUND(I308*H308,2)</f>
        <v>0</v>
      </c>
      <c r="K308" s="258" t="s">
        <v>141</v>
      </c>
      <c r="L308" s="263"/>
      <c r="M308" s="264" t="s">
        <v>30</v>
      </c>
      <c r="N308" s="265" t="s">
        <v>45</v>
      </c>
      <c r="O308" s="42"/>
      <c r="P308" s="202">
        <f>O308*H308</f>
        <v>0</v>
      </c>
      <c r="Q308" s="202">
        <v>0.0013</v>
      </c>
      <c r="R308" s="202">
        <f>Q308*H308</f>
        <v>0.0026389999999999994</v>
      </c>
      <c r="S308" s="202">
        <v>0</v>
      </c>
      <c r="T308" s="203">
        <f>S308*H308</f>
        <v>0</v>
      </c>
      <c r="AR308" s="24" t="s">
        <v>185</v>
      </c>
      <c r="AT308" s="24" t="s">
        <v>222</v>
      </c>
      <c r="AU308" s="24" t="s">
        <v>84</v>
      </c>
      <c r="AY308" s="24" t="s">
        <v>135</v>
      </c>
      <c r="BE308" s="204">
        <f>IF(N308="základní",J308,0)</f>
        <v>0</v>
      </c>
      <c r="BF308" s="204">
        <f>IF(N308="snížená",J308,0)</f>
        <v>0</v>
      </c>
      <c r="BG308" s="204">
        <f>IF(N308="zákl. přenesená",J308,0)</f>
        <v>0</v>
      </c>
      <c r="BH308" s="204">
        <f>IF(N308="sníž. přenesená",J308,0)</f>
        <v>0</v>
      </c>
      <c r="BI308" s="204">
        <f>IF(N308="nulová",J308,0)</f>
        <v>0</v>
      </c>
      <c r="BJ308" s="24" t="s">
        <v>82</v>
      </c>
      <c r="BK308" s="204">
        <f>ROUND(I308*H308,2)</f>
        <v>0</v>
      </c>
      <c r="BL308" s="24" t="s">
        <v>142</v>
      </c>
      <c r="BM308" s="24" t="s">
        <v>1025</v>
      </c>
    </row>
    <row r="309" spans="2:47" s="1" customFormat="1" ht="27">
      <c r="B309" s="41"/>
      <c r="C309" s="63"/>
      <c r="D309" s="205" t="s">
        <v>1026</v>
      </c>
      <c r="E309" s="63"/>
      <c r="F309" s="206" t="s">
        <v>1027</v>
      </c>
      <c r="G309" s="63"/>
      <c r="H309" s="63"/>
      <c r="I309" s="163"/>
      <c r="J309" s="63"/>
      <c r="K309" s="63"/>
      <c r="L309" s="61"/>
      <c r="M309" s="207"/>
      <c r="N309" s="42"/>
      <c r="O309" s="42"/>
      <c r="P309" s="42"/>
      <c r="Q309" s="42"/>
      <c r="R309" s="42"/>
      <c r="S309" s="42"/>
      <c r="T309" s="78"/>
      <c r="AT309" s="24" t="s">
        <v>1026</v>
      </c>
      <c r="AU309" s="24" t="s">
        <v>84</v>
      </c>
    </row>
    <row r="310" spans="2:51" s="11" customFormat="1" ht="13.5">
      <c r="B310" s="208"/>
      <c r="C310" s="209"/>
      <c r="D310" s="205" t="s">
        <v>146</v>
      </c>
      <c r="E310" s="210" t="s">
        <v>30</v>
      </c>
      <c r="F310" s="211" t="s">
        <v>523</v>
      </c>
      <c r="G310" s="209"/>
      <c r="H310" s="212" t="s">
        <v>30</v>
      </c>
      <c r="I310" s="213"/>
      <c r="J310" s="209"/>
      <c r="K310" s="209"/>
      <c r="L310" s="214"/>
      <c r="M310" s="215"/>
      <c r="N310" s="216"/>
      <c r="O310" s="216"/>
      <c r="P310" s="216"/>
      <c r="Q310" s="216"/>
      <c r="R310" s="216"/>
      <c r="S310" s="216"/>
      <c r="T310" s="217"/>
      <c r="AT310" s="218" t="s">
        <v>146</v>
      </c>
      <c r="AU310" s="218" t="s">
        <v>84</v>
      </c>
      <c r="AV310" s="11" t="s">
        <v>82</v>
      </c>
      <c r="AW310" s="11" t="s">
        <v>37</v>
      </c>
      <c r="AX310" s="11" t="s">
        <v>74</v>
      </c>
      <c r="AY310" s="218" t="s">
        <v>135</v>
      </c>
    </row>
    <row r="311" spans="2:51" s="11" customFormat="1" ht="13.5">
      <c r="B311" s="208"/>
      <c r="C311" s="209"/>
      <c r="D311" s="205" t="s">
        <v>146</v>
      </c>
      <c r="E311" s="210" t="s">
        <v>30</v>
      </c>
      <c r="F311" s="211" t="s">
        <v>1028</v>
      </c>
      <c r="G311" s="209"/>
      <c r="H311" s="212" t="s">
        <v>30</v>
      </c>
      <c r="I311" s="213"/>
      <c r="J311" s="209"/>
      <c r="K311" s="209"/>
      <c r="L311" s="214"/>
      <c r="M311" s="215"/>
      <c r="N311" s="216"/>
      <c r="O311" s="216"/>
      <c r="P311" s="216"/>
      <c r="Q311" s="216"/>
      <c r="R311" s="216"/>
      <c r="S311" s="216"/>
      <c r="T311" s="217"/>
      <c r="AT311" s="218" t="s">
        <v>146</v>
      </c>
      <c r="AU311" s="218" t="s">
        <v>84</v>
      </c>
      <c r="AV311" s="11" t="s">
        <v>82</v>
      </c>
      <c r="AW311" s="11" t="s">
        <v>37</v>
      </c>
      <c r="AX311" s="11" t="s">
        <v>74</v>
      </c>
      <c r="AY311" s="218" t="s">
        <v>135</v>
      </c>
    </row>
    <row r="312" spans="2:51" s="12" customFormat="1" ht="13.5">
      <c r="B312" s="219"/>
      <c r="C312" s="220"/>
      <c r="D312" s="205" t="s">
        <v>146</v>
      </c>
      <c r="E312" s="231" t="s">
        <v>30</v>
      </c>
      <c r="F312" s="232" t="s">
        <v>1029</v>
      </c>
      <c r="G312" s="220"/>
      <c r="H312" s="233">
        <v>2.03</v>
      </c>
      <c r="I312" s="225"/>
      <c r="J312" s="220"/>
      <c r="K312" s="220"/>
      <c r="L312" s="226"/>
      <c r="M312" s="227"/>
      <c r="N312" s="228"/>
      <c r="O312" s="228"/>
      <c r="P312" s="228"/>
      <c r="Q312" s="228"/>
      <c r="R312" s="228"/>
      <c r="S312" s="228"/>
      <c r="T312" s="229"/>
      <c r="AT312" s="230" t="s">
        <v>146</v>
      </c>
      <c r="AU312" s="230" t="s">
        <v>84</v>
      </c>
      <c r="AV312" s="12" t="s">
        <v>84</v>
      </c>
      <c r="AW312" s="12" t="s">
        <v>37</v>
      </c>
      <c r="AX312" s="12" t="s">
        <v>82</v>
      </c>
      <c r="AY312" s="230" t="s">
        <v>135</v>
      </c>
    </row>
    <row r="313" spans="2:63" s="10" customFormat="1" ht="29.85" customHeight="1">
      <c r="B313" s="176"/>
      <c r="C313" s="177"/>
      <c r="D313" s="190" t="s">
        <v>73</v>
      </c>
      <c r="E313" s="191" t="s">
        <v>1030</v>
      </c>
      <c r="F313" s="191" t="s">
        <v>1031</v>
      </c>
      <c r="G313" s="177"/>
      <c r="H313" s="177"/>
      <c r="I313" s="180"/>
      <c r="J313" s="192">
        <f>BK313</f>
        <v>0</v>
      </c>
      <c r="K313" s="177"/>
      <c r="L313" s="182"/>
      <c r="M313" s="183"/>
      <c r="N313" s="184"/>
      <c r="O313" s="184"/>
      <c r="P313" s="185">
        <f>SUM(P314:P346)</f>
        <v>0</v>
      </c>
      <c r="Q313" s="184"/>
      <c r="R313" s="185">
        <f>SUM(R314:R346)</f>
        <v>2.8448200000000003</v>
      </c>
      <c r="S313" s="184"/>
      <c r="T313" s="186">
        <f>SUM(T314:T346)</f>
        <v>0</v>
      </c>
      <c r="AR313" s="187" t="s">
        <v>82</v>
      </c>
      <c r="AT313" s="188" t="s">
        <v>73</v>
      </c>
      <c r="AU313" s="188" t="s">
        <v>82</v>
      </c>
      <c r="AY313" s="187" t="s">
        <v>135</v>
      </c>
      <c r="BK313" s="189">
        <f>SUM(BK314:BK346)</f>
        <v>0</v>
      </c>
    </row>
    <row r="314" spans="2:65" s="1" customFormat="1" ht="31.5" customHeight="1">
      <c r="B314" s="41"/>
      <c r="C314" s="193" t="s">
        <v>437</v>
      </c>
      <c r="D314" s="193" t="s">
        <v>137</v>
      </c>
      <c r="E314" s="194" t="s">
        <v>1032</v>
      </c>
      <c r="F314" s="195" t="s">
        <v>1033</v>
      </c>
      <c r="G314" s="196" t="s">
        <v>539</v>
      </c>
      <c r="H314" s="197">
        <v>1</v>
      </c>
      <c r="I314" s="198"/>
      <c r="J314" s="199">
        <f>ROUND(I314*H314,2)</f>
        <v>0</v>
      </c>
      <c r="K314" s="195" t="s">
        <v>30</v>
      </c>
      <c r="L314" s="61"/>
      <c r="M314" s="200" t="s">
        <v>30</v>
      </c>
      <c r="N314" s="201" t="s">
        <v>45</v>
      </c>
      <c r="O314" s="42"/>
      <c r="P314" s="202">
        <f>O314*H314</f>
        <v>0</v>
      </c>
      <c r="Q314" s="202">
        <v>0</v>
      </c>
      <c r="R314" s="202">
        <f>Q314*H314</f>
        <v>0</v>
      </c>
      <c r="S314" s="202">
        <v>0</v>
      </c>
      <c r="T314" s="203">
        <f>S314*H314</f>
        <v>0</v>
      </c>
      <c r="AR314" s="24" t="s">
        <v>142</v>
      </c>
      <c r="AT314" s="24" t="s">
        <v>137</v>
      </c>
      <c r="AU314" s="24" t="s">
        <v>84</v>
      </c>
      <c r="AY314" s="24" t="s">
        <v>135</v>
      </c>
      <c r="BE314" s="204">
        <f>IF(N314="základní",J314,0)</f>
        <v>0</v>
      </c>
      <c r="BF314" s="204">
        <f>IF(N314="snížená",J314,0)</f>
        <v>0</v>
      </c>
      <c r="BG314" s="204">
        <f>IF(N314="zákl. přenesená",J314,0)</f>
        <v>0</v>
      </c>
      <c r="BH314" s="204">
        <f>IF(N314="sníž. přenesená",J314,0)</f>
        <v>0</v>
      </c>
      <c r="BI314" s="204">
        <f>IF(N314="nulová",J314,0)</f>
        <v>0</v>
      </c>
      <c r="BJ314" s="24" t="s">
        <v>82</v>
      </c>
      <c r="BK314" s="204">
        <f>ROUND(I314*H314,2)</f>
        <v>0</v>
      </c>
      <c r="BL314" s="24" t="s">
        <v>142</v>
      </c>
      <c r="BM314" s="24" t="s">
        <v>1034</v>
      </c>
    </row>
    <row r="315" spans="2:65" s="1" customFormat="1" ht="44.25" customHeight="1">
      <c r="B315" s="41"/>
      <c r="C315" s="256" t="s">
        <v>449</v>
      </c>
      <c r="D315" s="256" t="s">
        <v>222</v>
      </c>
      <c r="E315" s="257" t="s">
        <v>1035</v>
      </c>
      <c r="F315" s="258" t="s">
        <v>1036</v>
      </c>
      <c r="G315" s="259" t="s">
        <v>539</v>
      </c>
      <c r="H315" s="260">
        <v>1</v>
      </c>
      <c r="I315" s="261"/>
      <c r="J315" s="262">
        <f>ROUND(I315*H315,2)</f>
        <v>0</v>
      </c>
      <c r="K315" s="258" t="s">
        <v>30</v>
      </c>
      <c r="L315" s="263"/>
      <c r="M315" s="264" t="s">
        <v>30</v>
      </c>
      <c r="N315" s="265" t="s">
        <v>45</v>
      </c>
      <c r="O315" s="42"/>
      <c r="P315" s="202">
        <f>O315*H315</f>
        <v>0</v>
      </c>
      <c r="Q315" s="202">
        <v>2</v>
      </c>
      <c r="R315" s="202">
        <f>Q315*H315</f>
        <v>2</v>
      </c>
      <c r="S315" s="202">
        <v>0</v>
      </c>
      <c r="T315" s="203">
        <f>S315*H315</f>
        <v>0</v>
      </c>
      <c r="AR315" s="24" t="s">
        <v>185</v>
      </c>
      <c r="AT315" s="24" t="s">
        <v>222</v>
      </c>
      <c r="AU315" s="24" t="s">
        <v>84</v>
      </c>
      <c r="AY315" s="24" t="s">
        <v>135</v>
      </c>
      <c r="BE315" s="204">
        <f>IF(N315="základní",J315,0)</f>
        <v>0</v>
      </c>
      <c r="BF315" s="204">
        <f>IF(N315="snížená",J315,0)</f>
        <v>0</v>
      </c>
      <c r="BG315" s="204">
        <f>IF(N315="zákl. přenesená",J315,0)</f>
        <v>0</v>
      </c>
      <c r="BH315" s="204">
        <f>IF(N315="sníž. přenesená",J315,0)</f>
        <v>0</v>
      </c>
      <c r="BI315" s="204">
        <f>IF(N315="nulová",J315,0)</f>
        <v>0</v>
      </c>
      <c r="BJ315" s="24" t="s">
        <v>82</v>
      </c>
      <c r="BK315" s="204">
        <f>ROUND(I315*H315,2)</f>
        <v>0</v>
      </c>
      <c r="BL315" s="24" t="s">
        <v>142</v>
      </c>
      <c r="BM315" s="24" t="s">
        <v>1037</v>
      </c>
    </row>
    <row r="316" spans="2:65" s="1" customFormat="1" ht="44.25" customHeight="1">
      <c r="B316" s="41"/>
      <c r="C316" s="193" t="s">
        <v>455</v>
      </c>
      <c r="D316" s="193" t="s">
        <v>137</v>
      </c>
      <c r="E316" s="194" t="s">
        <v>1038</v>
      </c>
      <c r="F316" s="195" t="s">
        <v>1039</v>
      </c>
      <c r="G316" s="196" t="s">
        <v>140</v>
      </c>
      <c r="H316" s="197">
        <v>2.7</v>
      </c>
      <c r="I316" s="198"/>
      <c r="J316" s="199">
        <f>ROUND(I316*H316,2)</f>
        <v>0</v>
      </c>
      <c r="K316" s="195" t="s">
        <v>30</v>
      </c>
      <c r="L316" s="61"/>
      <c r="M316" s="200" t="s">
        <v>30</v>
      </c>
      <c r="N316" s="201" t="s">
        <v>45</v>
      </c>
      <c r="O316" s="42"/>
      <c r="P316" s="202">
        <f>O316*H316</f>
        <v>0</v>
      </c>
      <c r="Q316" s="202">
        <v>0</v>
      </c>
      <c r="R316" s="202">
        <f>Q316*H316</f>
        <v>0</v>
      </c>
      <c r="S316" s="202">
        <v>0</v>
      </c>
      <c r="T316" s="203">
        <f>S316*H316</f>
        <v>0</v>
      </c>
      <c r="AR316" s="24" t="s">
        <v>142</v>
      </c>
      <c r="AT316" s="24" t="s">
        <v>137</v>
      </c>
      <c r="AU316" s="24" t="s">
        <v>84</v>
      </c>
      <c r="AY316" s="24" t="s">
        <v>135</v>
      </c>
      <c r="BE316" s="204">
        <f>IF(N316="základní",J316,0)</f>
        <v>0</v>
      </c>
      <c r="BF316" s="204">
        <f>IF(N316="snížená",J316,0)</f>
        <v>0</v>
      </c>
      <c r="BG316" s="204">
        <f>IF(N316="zákl. přenesená",J316,0)</f>
        <v>0</v>
      </c>
      <c r="BH316" s="204">
        <f>IF(N316="sníž. přenesená",J316,0)</f>
        <v>0</v>
      </c>
      <c r="BI316" s="204">
        <f>IF(N316="nulová",J316,0)</f>
        <v>0</v>
      </c>
      <c r="BJ316" s="24" t="s">
        <v>82</v>
      </c>
      <c r="BK316" s="204">
        <f>ROUND(I316*H316,2)</f>
        <v>0</v>
      </c>
      <c r="BL316" s="24" t="s">
        <v>142</v>
      </c>
      <c r="BM316" s="24" t="s">
        <v>1040</v>
      </c>
    </row>
    <row r="317" spans="2:51" s="11" customFormat="1" ht="13.5">
      <c r="B317" s="208"/>
      <c r="C317" s="209"/>
      <c r="D317" s="205" t="s">
        <v>146</v>
      </c>
      <c r="E317" s="210" t="s">
        <v>30</v>
      </c>
      <c r="F317" s="211" t="s">
        <v>1041</v>
      </c>
      <c r="G317" s="209"/>
      <c r="H317" s="212" t="s">
        <v>30</v>
      </c>
      <c r="I317" s="213"/>
      <c r="J317" s="209"/>
      <c r="K317" s="209"/>
      <c r="L317" s="214"/>
      <c r="M317" s="215"/>
      <c r="N317" s="216"/>
      <c r="O317" s="216"/>
      <c r="P317" s="216"/>
      <c r="Q317" s="216"/>
      <c r="R317" s="216"/>
      <c r="S317" s="216"/>
      <c r="T317" s="217"/>
      <c r="AT317" s="218" t="s">
        <v>146</v>
      </c>
      <c r="AU317" s="218" t="s">
        <v>84</v>
      </c>
      <c r="AV317" s="11" t="s">
        <v>82</v>
      </c>
      <c r="AW317" s="11" t="s">
        <v>37</v>
      </c>
      <c r="AX317" s="11" t="s">
        <v>74</v>
      </c>
      <c r="AY317" s="218" t="s">
        <v>135</v>
      </c>
    </row>
    <row r="318" spans="2:51" s="12" customFormat="1" ht="13.5">
      <c r="B318" s="219"/>
      <c r="C318" s="220"/>
      <c r="D318" s="205" t="s">
        <v>146</v>
      </c>
      <c r="E318" s="231" t="s">
        <v>30</v>
      </c>
      <c r="F318" s="232" t="s">
        <v>1042</v>
      </c>
      <c r="G318" s="220"/>
      <c r="H318" s="233">
        <v>1.944</v>
      </c>
      <c r="I318" s="225"/>
      <c r="J318" s="220"/>
      <c r="K318" s="220"/>
      <c r="L318" s="226"/>
      <c r="M318" s="227"/>
      <c r="N318" s="228"/>
      <c r="O318" s="228"/>
      <c r="P318" s="228"/>
      <c r="Q318" s="228"/>
      <c r="R318" s="228"/>
      <c r="S318" s="228"/>
      <c r="T318" s="229"/>
      <c r="AT318" s="230" t="s">
        <v>146</v>
      </c>
      <c r="AU318" s="230" t="s">
        <v>84</v>
      </c>
      <c r="AV318" s="12" t="s">
        <v>84</v>
      </c>
      <c r="AW318" s="12" t="s">
        <v>37</v>
      </c>
      <c r="AX318" s="12" t="s">
        <v>74</v>
      </c>
      <c r="AY318" s="230" t="s">
        <v>135</v>
      </c>
    </row>
    <row r="319" spans="2:51" s="11" customFormat="1" ht="13.5">
      <c r="B319" s="208"/>
      <c r="C319" s="209"/>
      <c r="D319" s="205" t="s">
        <v>146</v>
      </c>
      <c r="E319" s="210" t="s">
        <v>30</v>
      </c>
      <c r="F319" s="211" t="s">
        <v>1043</v>
      </c>
      <c r="G319" s="209"/>
      <c r="H319" s="212" t="s">
        <v>30</v>
      </c>
      <c r="I319" s="213"/>
      <c r="J319" s="209"/>
      <c r="K319" s="209"/>
      <c r="L319" s="214"/>
      <c r="M319" s="215"/>
      <c r="N319" s="216"/>
      <c r="O319" s="216"/>
      <c r="P319" s="216"/>
      <c r="Q319" s="216"/>
      <c r="R319" s="216"/>
      <c r="S319" s="216"/>
      <c r="T319" s="217"/>
      <c r="AT319" s="218" t="s">
        <v>146</v>
      </c>
      <c r="AU319" s="218" t="s">
        <v>84</v>
      </c>
      <c r="AV319" s="11" t="s">
        <v>82</v>
      </c>
      <c r="AW319" s="11" t="s">
        <v>37</v>
      </c>
      <c r="AX319" s="11" t="s">
        <v>74</v>
      </c>
      <c r="AY319" s="218" t="s">
        <v>135</v>
      </c>
    </row>
    <row r="320" spans="2:51" s="12" customFormat="1" ht="13.5">
      <c r="B320" s="219"/>
      <c r="C320" s="220"/>
      <c r="D320" s="205" t="s">
        <v>146</v>
      </c>
      <c r="E320" s="231" t="s">
        <v>30</v>
      </c>
      <c r="F320" s="232" t="s">
        <v>1044</v>
      </c>
      <c r="G320" s="220"/>
      <c r="H320" s="233">
        <v>0.788</v>
      </c>
      <c r="I320" s="225"/>
      <c r="J320" s="220"/>
      <c r="K320" s="220"/>
      <c r="L320" s="226"/>
      <c r="M320" s="227"/>
      <c r="N320" s="228"/>
      <c r="O320" s="228"/>
      <c r="P320" s="228"/>
      <c r="Q320" s="228"/>
      <c r="R320" s="228"/>
      <c r="S320" s="228"/>
      <c r="T320" s="229"/>
      <c r="AT320" s="230" t="s">
        <v>146</v>
      </c>
      <c r="AU320" s="230" t="s">
        <v>84</v>
      </c>
      <c r="AV320" s="12" t="s">
        <v>84</v>
      </c>
      <c r="AW320" s="12" t="s">
        <v>37</v>
      </c>
      <c r="AX320" s="12" t="s">
        <v>74</v>
      </c>
      <c r="AY320" s="230" t="s">
        <v>135</v>
      </c>
    </row>
    <row r="321" spans="2:51" s="12" customFormat="1" ht="13.5">
      <c r="B321" s="219"/>
      <c r="C321" s="220"/>
      <c r="D321" s="205" t="s">
        <v>146</v>
      </c>
      <c r="E321" s="231" t="s">
        <v>30</v>
      </c>
      <c r="F321" s="232" t="s">
        <v>1045</v>
      </c>
      <c r="G321" s="220"/>
      <c r="H321" s="233">
        <v>-0.151</v>
      </c>
      <c r="I321" s="225"/>
      <c r="J321" s="220"/>
      <c r="K321" s="220"/>
      <c r="L321" s="226"/>
      <c r="M321" s="227"/>
      <c r="N321" s="228"/>
      <c r="O321" s="228"/>
      <c r="P321" s="228"/>
      <c r="Q321" s="228"/>
      <c r="R321" s="228"/>
      <c r="S321" s="228"/>
      <c r="T321" s="229"/>
      <c r="AT321" s="230" t="s">
        <v>146</v>
      </c>
      <c r="AU321" s="230" t="s">
        <v>84</v>
      </c>
      <c r="AV321" s="12" t="s">
        <v>84</v>
      </c>
      <c r="AW321" s="12" t="s">
        <v>37</v>
      </c>
      <c r="AX321" s="12" t="s">
        <v>74</v>
      </c>
      <c r="AY321" s="230" t="s">
        <v>135</v>
      </c>
    </row>
    <row r="322" spans="2:51" s="12" customFormat="1" ht="13.5">
      <c r="B322" s="219"/>
      <c r="C322" s="220"/>
      <c r="D322" s="205" t="s">
        <v>146</v>
      </c>
      <c r="E322" s="231" t="s">
        <v>30</v>
      </c>
      <c r="F322" s="232" t="s">
        <v>1046</v>
      </c>
      <c r="G322" s="220"/>
      <c r="H322" s="233">
        <v>0.119</v>
      </c>
      <c r="I322" s="225"/>
      <c r="J322" s="220"/>
      <c r="K322" s="220"/>
      <c r="L322" s="226"/>
      <c r="M322" s="227"/>
      <c r="N322" s="228"/>
      <c r="O322" s="228"/>
      <c r="P322" s="228"/>
      <c r="Q322" s="228"/>
      <c r="R322" s="228"/>
      <c r="S322" s="228"/>
      <c r="T322" s="229"/>
      <c r="AT322" s="230" t="s">
        <v>146</v>
      </c>
      <c r="AU322" s="230" t="s">
        <v>84</v>
      </c>
      <c r="AV322" s="12" t="s">
        <v>84</v>
      </c>
      <c r="AW322" s="12" t="s">
        <v>37</v>
      </c>
      <c r="AX322" s="12" t="s">
        <v>74</v>
      </c>
      <c r="AY322" s="230" t="s">
        <v>135</v>
      </c>
    </row>
    <row r="323" spans="2:51" s="13" customFormat="1" ht="13.5">
      <c r="B323" s="234"/>
      <c r="C323" s="235"/>
      <c r="D323" s="221" t="s">
        <v>146</v>
      </c>
      <c r="E323" s="236" t="s">
        <v>30</v>
      </c>
      <c r="F323" s="237" t="s">
        <v>194</v>
      </c>
      <c r="G323" s="235"/>
      <c r="H323" s="238">
        <v>2.7</v>
      </c>
      <c r="I323" s="239"/>
      <c r="J323" s="235"/>
      <c r="K323" s="235"/>
      <c r="L323" s="240"/>
      <c r="M323" s="241"/>
      <c r="N323" s="242"/>
      <c r="O323" s="242"/>
      <c r="P323" s="242"/>
      <c r="Q323" s="242"/>
      <c r="R323" s="242"/>
      <c r="S323" s="242"/>
      <c r="T323" s="243"/>
      <c r="AT323" s="244" t="s">
        <v>146</v>
      </c>
      <c r="AU323" s="244" t="s">
        <v>84</v>
      </c>
      <c r="AV323" s="13" t="s">
        <v>142</v>
      </c>
      <c r="AW323" s="13" t="s">
        <v>37</v>
      </c>
      <c r="AX323" s="13" t="s">
        <v>82</v>
      </c>
      <c r="AY323" s="244" t="s">
        <v>135</v>
      </c>
    </row>
    <row r="324" spans="2:65" s="1" customFormat="1" ht="22.5" customHeight="1">
      <c r="B324" s="41"/>
      <c r="C324" s="193" t="s">
        <v>435</v>
      </c>
      <c r="D324" s="193" t="s">
        <v>137</v>
      </c>
      <c r="E324" s="194" t="s">
        <v>1047</v>
      </c>
      <c r="F324" s="195" t="s">
        <v>1048</v>
      </c>
      <c r="G324" s="196" t="s">
        <v>539</v>
      </c>
      <c r="H324" s="197">
        <v>1</v>
      </c>
      <c r="I324" s="198"/>
      <c r="J324" s="199">
        <f>ROUND(I324*H324,2)</f>
        <v>0</v>
      </c>
      <c r="K324" s="195" t="s">
        <v>30</v>
      </c>
      <c r="L324" s="61"/>
      <c r="M324" s="200" t="s">
        <v>30</v>
      </c>
      <c r="N324" s="201" t="s">
        <v>45</v>
      </c>
      <c r="O324" s="42"/>
      <c r="P324" s="202">
        <f>O324*H324</f>
        <v>0</v>
      </c>
      <c r="Q324" s="202">
        <v>0</v>
      </c>
      <c r="R324" s="202">
        <f>Q324*H324</f>
        <v>0</v>
      </c>
      <c r="S324" s="202">
        <v>0</v>
      </c>
      <c r="T324" s="203">
        <f>S324*H324</f>
        <v>0</v>
      </c>
      <c r="AR324" s="24" t="s">
        <v>142</v>
      </c>
      <c r="AT324" s="24" t="s">
        <v>137</v>
      </c>
      <c r="AU324" s="24" t="s">
        <v>84</v>
      </c>
      <c r="AY324" s="24" t="s">
        <v>135</v>
      </c>
      <c r="BE324" s="204">
        <f>IF(N324="základní",J324,0)</f>
        <v>0</v>
      </c>
      <c r="BF324" s="204">
        <f>IF(N324="snížená",J324,0)</f>
        <v>0</v>
      </c>
      <c r="BG324" s="204">
        <f>IF(N324="zákl. přenesená",J324,0)</f>
        <v>0</v>
      </c>
      <c r="BH324" s="204">
        <f>IF(N324="sníž. přenesená",J324,0)</f>
        <v>0</v>
      </c>
      <c r="BI324" s="204">
        <f>IF(N324="nulová",J324,0)</f>
        <v>0</v>
      </c>
      <c r="BJ324" s="24" t="s">
        <v>82</v>
      </c>
      <c r="BK324" s="204">
        <f>ROUND(I324*H324,2)</f>
        <v>0</v>
      </c>
      <c r="BL324" s="24" t="s">
        <v>142</v>
      </c>
      <c r="BM324" s="24" t="s">
        <v>1049</v>
      </c>
    </row>
    <row r="325" spans="2:65" s="1" customFormat="1" ht="22.5" customHeight="1">
      <c r="B325" s="41"/>
      <c r="C325" s="193" t="s">
        <v>463</v>
      </c>
      <c r="D325" s="193" t="s">
        <v>137</v>
      </c>
      <c r="E325" s="194" t="s">
        <v>1050</v>
      </c>
      <c r="F325" s="195" t="s">
        <v>1051</v>
      </c>
      <c r="G325" s="196" t="s">
        <v>539</v>
      </c>
      <c r="H325" s="197">
        <v>1</v>
      </c>
      <c r="I325" s="198"/>
      <c r="J325" s="199">
        <f>ROUND(I325*H325,2)</f>
        <v>0</v>
      </c>
      <c r="K325" s="195" t="s">
        <v>30</v>
      </c>
      <c r="L325" s="61"/>
      <c r="M325" s="200" t="s">
        <v>30</v>
      </c>
      <c r="N325" s="201" t="s">
        <v>45</v>
      </c>
      <c r="O325" s="42"/>
      <c r="P325" s="202">
        <f>O325*H325</f>
        <v>0</v>
      </c>
      <c r="Q325" s="202">
        <v>0</v>
      </c>
      <c r="R325" s="202">
        <f>Q325*H325</f>
        <v>0</v>
      </c>
      <c r="S325" s="202">
        <v>0</v>
      </c>
      <c r="T325" s="203">
        <f>S325*H325</f>
        <v>0</v>
      </c>
      <c r="AR325" s="24" t="s">
        <v>142</v>
      </c>
      <c r="AT325" s="24" t="s">
        <v>137</v>
      </c>
      <c r="AU325" s="24" t="s">
        <v>84</v>
      </c>
      <c r="AY325" s="24" t="s">
        <v>135</v>
      </c>
      <c r="BE325" s="204">
        <f>IF(N325="základní",J325,0)</f>
        <v>0</v>
      </c>
      <c r="BF325" s="204">
        <f>IF(N325="snížená",J325,0)</f>
        <v>0</v>
      </c>
      <c r="BG325" s="204">
        <f>IF(N325="zákl. přenesená",J325,0)</f>
        <v>0</v>
      </c>
      <c r="BH325" s="204">
        <f>IF(N325="sníž. přenesená",J325,0)</f>
        <v>0</v>
      </c>
      <c r="BI325" s="204">
        <f>IF(N325="nulová",J325,0)</f>
        <v>0</v>
      </c>
      <c r="BJ325" s="24" t="s">
        <v>82</v>
      </c>
      <c r="BK325" s="204">
        <f>ROUND(I325*H325,2)</f>
        <v>0</v>
      </c>
      <c r="BL325" s="24" t="s">
        <v>142</v>
      </c>
      <c r="BM325" s="24" t="s">
        <v>1052</v>
      </c>
    </row>
    <row r="326" spans="2:65" s="1" customFormat="1" ht="22.5" customHeight="1">
      <c r="B326" s="41"/>
      <c r="C326" s="193" t="s">
        <v>472</v>
      </c>
      <c r="D326" s="193" t="s">
        <v>137</v>
      </c>
      <c r="E326" s="194" t="s">
        <v>1053</v>
      </c>
      <c r="F326" s="195" t="s">
        <v>1054</v>
      </c>
      <c r="G326" s="196" t="s">
        <v>539</v>
      </c>
      <c r="H326" s="197">
        <v>1</v>
      </c>
      <c r="I326" s="198"/>
      <c r="J326" s="199">
        <f>ROUND(I326*H326,2)</f>
        <v>0</v>
      </c>
      <c r="K326" s="195" t="s">
        <v>141</v>
      </c>
      <c r="L326" s="61"/>
      <c r="M326" s="200" t="s">
        <v>30</v>
      </c>
      <c r="N326" s="201" t="s">
        <v>45</v>
      </c>
      <c r="O326" s="42"/>
      <c r="P326" s="202">
        <f>O326*H326</f>
        <v>0</v>
      </c>
      <c r="Q326" s="202">
        <v>0.00918</v>
      </c>
      <c r="R326" s="202">
        <f>Q326*H326</f>
        <v>0.00918</v>
      </c>
      <c r="S326" s="202">
        <v>0</v>
      </c>
      <c r="T326" s="203">
        <f>S326*H326</f>
        <v>0</v>
      </c>
      <c r="AR326" s="24" t="s">
        <v>142</v>
      </c>
      <c r="AT326" s="24" t="s">
        <v>137</v>
      </c>
      <c r="AU326" s="24" t="s">
        <v>84</v>
      </c>
      <c r="AY326" s="24" t="s">
        <v>135</v>
      </c>
      <c r="BE326" s="204">
        <f>IF(N326="základní",J326,0)</f>
        <v>0</v>
      </c>
      <c r="BF326" s="204">
        <f>IF(N326="snížená",J326,0)</f>
        <v>0</v>
      </c>
      <c r="BG326" s="204">
        <f>IF(N326="zákl. přenesená",J326,0)</f>
        <v>0</v>
      </c>
      <c r="BH326" s="204">
        <f>IF(N326="sníž. přenesená",J326,0)</f>
        <v>0</v>
      </c>
      <c r="BI326" s="204">
        <f>IF(N326="nulová",J326,0)</f>
        <v>0</v>
      </c>
      <c r="BJ326" s="24" t="s">
        <v>82</v>
      </c>
      <c r="BK326" s="204">
        <f>ROUND(I326*H326,2)</f>
        <v>0</v>
      </c>
      <c r="BL326" s="24" t="s">
        <v>142</v>
      </c>
      <c r="BM326" s="24" t="s">
        <v>1055</v>
      </c>
    </row>
    <row r="327" spans="2:47" s="1" customFormat="1" ht="40.5">
      <c r="B327" s="41"/>
      <c r="C327" s="63"/>
      <c r="D327" s="205" t="s">
        <v>144</v>
      </c>
      <c r="E327" s="63"/>
      <c r="F327" s="206" t="s">
        <v>1056</v>
      </c>
      <c r="G327" s="63"/>
      <c r="H327" s="63"/>
      <c r="I327" s="163"/>
      <c r="J327" s="63"/>
      <c r="K327" s="63"/>
      <c r="L327" s="61"/>
      <c r="M327" s="207"/>
      <c r="N327" s="42"/>
      <c r="O327" s="42"/>
      <c r="P327" s="42"/>
      <c r="Q327" s="42"/>
      <c r="R327" s="42"/>
      <c r="S327" s="42"/>
      <c r="T327" s="78"/>
      <c r="AT327" s="24" t="s">
        <v>144</v>
      </c>
      <c r="AU327" s="24" t="s">
        <v>84</v>
      </c>
    </row>
    <row r="328" spans="2:51" s="11" customFormat="1" ht="13.5">
      <c r="B328" s="208"/>
      <c r="C328" s="209"/>
      <c r="D328" s="205" t="s">
        <v>146</v>
      </c>
      <c r="E328" s="210" t="s">
        <v>30</v>
      </c>
      <c r="F328" s="211" t="s">
        <v>1057</v>
      </c>
      <c r="G328" s="209"/>
      <c r="H328" s="212" t="s">
        <v>30</v>
      </c>
      <c r="I328" s="213"/>
      <c r="J328" s="209"/>
      <c r="K328" s="209"/>
      <c r="L328" s="214"/>
      <c r="M328" s="215"/>
      <c r="N328" s="216"/>
      <c r="O328" s="216"/>
      <c r="P328" s="216"/>
      <c r="Q328" s="216"/>
      <c r="R328" s="216"/>
      <c r="S328" s="216"/>
      <c r="T328" s="217"/>
      <c r="AT328" s="218" t="s">
        <v>146</v>
      </c>
      <c r="AU328" s="218" t="s">
        <v>84</v>
      </c>
      <c r="AV328" s="11" t="s">
        <v>82</v>
      </c>
      <c r="AW328" s="11" t="s">
        <v>37</v>
      </c>
      <c r="AX328" s="11" t="s">
        <v>74</v>
      </c>
      <c r="AY328" s="218" t="s">
        <v>135</v>
      </c>
    </row>
    <row r="329" spans="2:51" s="12" customFormat="1" ht="13.5">
      <c r="B329" s="219"/>
      <c r="C329" s="220"/>
      <c r="D329" s="221" t="s">
        <v>146</v>
      </c>
      <c r="E329" s="222" t="s">
        <v>30</v>
      </c>
      <c r="F329" s="223" t="s">
        <v>82</v>
      </c>
      <c r="G329" s="220"/>
      <c r="H329" s="224">
        <v>1</v>
      </c>
      <c r="I329" s="225"/>
      <c r="J329" s="220"/>
      <c r="K329" s="220"/>
      <c r="L329" s="226"/>
      <c r="M329" s="227"/>
      <c r="N329" s="228"/>
      <c r="O329" s="228"/>
      <c r="P329" s="228"/>
      <c r="Q329" s="228"/>
      <c r="R329" s="228"/>
      <c r="S329" s="228"/>
      <c r="T329" s="229"/>
      <c r="AT329" s="230" t="s">
        <v>146</v>
      </c>
      <c r="AU329" s="230" t="s">
        <v>84</v>
      </c>
      <c r="AV329" s="12" t="s">
        <v>84</v>
      </c>
      <c r="AW329" s="12" t="s">
        <v>37</v>
      </c>
      <c r="AX329" s="12" t="s">
        <v>82</v>
      </c>
      <c r="AY329" s="230" t="s">
        <v>135</v>
      </c>
    </row>
    <row r="330" spans="2:65" s="1" customFormat="1" ht="22.5" customHeight="1">
      <c r="B330" s="41"/>
      <c r="C330" s="193" t="s">
        <v>478</v>
      </c>
      <c r="D330" s="193" t="s">
        <v>137</v>
      </c>
      <c r="E330" s="194" t="s">
        <v>1058</v>
      </c>
      <c r="F330" s="195" t="s">
        <v>1059</v>
      </c>
      <c r="G330" s="196" t="s">
        <v>539</v>
      </c>
      <c r="H330" s="197">
        <v>1</v>
      </c>
      <c r="I330" s="198"/>
      <c r="J330" s="199">
        <f>ROUND(I330*H330,2)</f>
        <v>0</v>
      </c>
      <c r="K330" s="195" t="s">
        <v>141</v>
      </c>
      <c r="L330" s="61"/>
      <c r="M330" s="200" t="s">
        <v>30</v>
      </c>
      <c r="N330" s="201" t="s">
        <v>45</v>
      </c>
      <c r="O330" s="42"/>
      <c r="P330" s="202">
        <f>O330*H330</f>
        <v>0</v>
      </c>
      <c r="Q330" s="202">
        <v>0.01147</v>
      </c>
      <c r="R330" s="202">
        <f>Q330*H330</f>
        <v>0.01147</v>
      </c>
      <c r="S330" s="202">
        <v>0</v>
      </c>
      <c r="T330" s="203">
        <f>S330*H330</f>
        <v>0</v>
      </c>
      <c r="AR330" s="24" t="s">
        <v>142</v>
      </c>
      <c r="AT330" s="24" t="s">
        <v>137</v>
      </c>
      <c r="AU330" s="24" t="s">
        <v>84</v>
      </c>
      <c r="AY330" s="24" t="s">
        <v>135</v>
      </c>
      <c r="BE330" s="204">
        <f>IF(N330="základní",J330,0)</f>
        <v>0</v>
      </c>
      <c r="BF330" s="204">
        <f>IF(N330="snížená",J330,0)</f>
        <v>0</v>
      </c>
      <c r="BG330" s="204">
        <f>IF(N330="zákl. přenesená",J330,0)</f>
        <v>0</v>
      </c>
      <c r="BH330" s="204">
        <f>IF(N330="sníž. přenesená",J330,0)</f>
        <v>0</v>
      </c>
      <c r="BI330" s="204">
        <f>IF(N330="nulová",J330,0)</f>
        <v>0</v>
      </c>
      <c r="BJ330" s="24" t="s">
        <v>82</v>
      </c>
      <c r="BK330" s="204">
        <f>ROUND(I330*H330,2)</f>
        <v>0</v>
      </c>
      <c r="BL330" s="24" t="s">
        <v>142</v>
      </c>
      <c r="BM330" s="24" t="s">
        <v>1060</v>
      </c>
    </row>
    <row r="331" spans="2:47" s="1" customFormat="1" ht="40.5">
      <c r="B331" s="41"/>
      <c r="C331" s="63"/>
      <c r="D331" s="205" t="s">
        <v>144</v>
      </c>
      <c r="E331" s="63"/>
      <c r="F331" s="206" t="s">
        <v>1056</v>
      </c>
      <c r="G331" s="63"/>
      <c r="H331" s="63"/>
      <c r="I331" s="163"/>
      <c r="J331" s="63"/>
      <c r="K331" s="63"/>
      <c r="L331" s="61"/>
      <c r="M331" s="207"/>
      <c r="N331" s="42"/>
      <c r="O331" s="42"/>
      <c r="P331" s="42"/>
      <c r="Q331" s="42"/>
      <c r="R331" s="42"/>
      <c r="S331" s="42"/>
      <c r="T331" s="78"/>
      <c r="AT331" s="24" t="s">
        <v>144</v>
      </c>
      <c r="AU331" s="24" t="s">
        <v>84</v>
      </c>
    </row>
    <row r="332" spans="2:51" s="11" customFormat="1" ht="13.5">
      <c r="B332" s="208"/>
      <c r="C332" s="209"/>
      <c r="D332" s="205" t="s">
        <v>146</v>
      </c>
      <c r="E332" s="210" t="s">
        <v>30</v>
      </c>
      <c r="F332" s="211" t="s">
        <v>1057</v>
      </c>
      <c r="G332" s="209"/>
      <c r="H332" s="212" t="s">
        <v>30</v>
      </c>
      <c r="I332" s="213"/>
      <c r="J332" s="209"/>
      <c r="K332" s="209"/>
      <c r="L332" s="214"/>
      <c r="M332" s="215"/>
      <c r="N332" s="216"/>
      <c r="O332" s="216"/>
      <c r="P332" s="216"/>
      <c r="Q332" s="216"/>
      <c r="R332" s="216"/>
      <c r="S332" s="216"/>
      <c r="T332" s="217"/>
      <c r="AT332" s="218" t="s">
        <v>146</v>
      </c>
      <c r="AU332" s="218" t="s">
        <v>84</v>
      </c>
      <c r="AV332" s="11" t="s">
        <v>82</v>
      </c>
      <c r="AW332" s="11" t="s">
        <v>37</v>
      </c>
      <c r="AX332" s="11" t="s">
        <v>74</v>
      </c>
      <c r="AY332" s="218" t="s">
        <v>135</v>
      </c>
    </row>
    <row r="333" spans="2:51" s="12" customFormat="1" ht="13.5">
      <c r="B333" s="219"/>
      <c r="C333" s="220"/>
      <c r="D333" s="221" t="s">
        <v>146</v>
      </c>
      <c r="E333" s="222" t="s">
        <v>30</v>
      </c>
      <c r="F333" s="223" t="s">
        <v>82</v>
      </c>
      <c r="G333" s="220"/>
      <c r="H333" s="224">
        <v>1</v>
      </c>
      <c r="I333" s="225"/>
      <c r="J333" s="220"/>
      <c r="K333" s="220"/>
      <c r="L333" s="226"/>
      <c r="M333" s="227"/>
      <c r="N333" s="228"/>
      <c r="O333" s="228"/>
      <c r="P333" s="228"/>
      <c r="Q333" s="228"/>
      <c r="R333" s="228"/>
      <c r="S333" s="228"/>
      <c r="T333" s="229"/>
      <c r="AT333" s="230" t="s">
        <v>146</v>
      </c>
      <c r="AU333" s="230" t="s">
        <v>84</v>
      </c>
      <c r="AV333" s="12" t="s">
        <v>84</v>
      </c>
      <c r="AW333" s="12" t="s">
        <v>37</v>
      </c>
      <c r="AX333" s="12" t="s">
        <v>82</v>
      </c>
      <c r="AY333" s="230" t="s">
        <v>135</v>
      </c>
    </row>
    <row r="334" spans="2:65" s="1" customFormat="1" ht="31.5" customHeight="1">
      <c r="B334" s="41"/>
      <c r="C334" s="256" t="s">
        <v>484</v>
      </c>
      <c r="D334" s="256" t="s">
        <v>222</v>
      </c>
      <c r="E334" s="257" t="s">
        <v>1001</v>
      </c>
      <c r="F334" s="258" t="s">
        <v>1002</v>
      </c>
      <c r="G334" s="259" t="s">
        <v>539</v>
      </c>
      <c r="H334" s="260">
        <v>1.01</v>
      </c>
      <c r="I334" s="261"/>
      <c r="J334" s="262">
        <f>ROUND(I334*H334,2)</f>
        <v>0</v>
      </c>
      <c r="K334" s="258" t="s">
        <v>141</v>
      </c>
      <c r="L334" s="263"/>
      <c r="M334" s="264" t="s">
        <v>30</v>
      </c>
      <c r="N334" s="265" t="s">
        <v>45</v>
      </c>
      <c r="O334" s="42"/>
      <c r="P334" s="202">
        <f>O334*H334</f>
        <v>0</v>
      </c>
      <c r="Q334" s="202">
        <v>0.43</v>
      </c>
      <c r="R334" s="202">
        <f>Q334*H334</f>
        <v>0.4343</v>
      </c>
      <c r="S334" s="202">
        <v>0</v>
      </c>
      <c r="T334" s="203">
        <f>S334*H334</f>
        <v>0</v>
      </c>
      <c r="AR334" s="24" t="s">
        <v>185</v>
      </c>
      <c r="AT334" s="24" t="s">
        <v>222</v>
      </c>
      <c r="AU334" s="24" t="s">
        <v>84</v>
      </c>
      <c r="AY334" s="24" t="s">
        <v>135</v>
      </c>
      <c r="BE334" s="204">
        <f>IF(N334="základní",J334,0)</f>
        <v>0</v>
      </c>
      <c r="BF334" s="204">
        <f>IF(N334="snížená",J334,0)</f>
        <v>0</v>
      </c>
      <c r="BG334" s="204">
        <f>IF(N334="zákl. přenesená",J334,0)</f>
        <v>0</v>
      </c>
      <c r="BH334" s="204">
        <f>IF(N334="sníž. přenesená",J334,0)</f>
        <v>0</v>
      </c>
      <c r="BI334" s="204">
        <f>IF(N334="nulová",J334,0)</f>
        <v>0</v>
      </c>
      <c r="BJ334" s="24" t="s">
        <v>82</v>
      </c>
      <c r="BK334" s="204">
        <f>ROUND(I334*H334,2)</f>
        <v>0</v>
      </c>
      <c r="BL334" s="24" t="s">
        <v>142</v>
      </c>
      <c r="BM334" s="24" t="s">
        <v>1061</v>
      </c>
    </row>
    <row r="335" spans="2:51" s="11" customFormat="1" ht="13.5">
      <c r="B335" s="208"/>
      <c r="C335" s="209"/>
      <c r="D335" s="205" t="s">
        <v>146</v>
      </c>
      <c r="E335" s="210" t="s">
        <v>30</v>
      </c>
      <c r="F335" s="211" t="s">
        <v>579</v>
      </c>
      <c r="G335" s="209"/>
      <c r="H335" s="212" t="s">
        <v>30</v>
      </c>
      <c r="I335" s="213"/>
      <c r="J335" s="209"/>
      <c r="K335" s="209"/>
      <c r="L335" s="214"/>
      <c r="M335" s="215"/>
      <c r="N335" s="216"/>
      <c r="O335" s="216"/>
      <c r="P335" s="216"/>
      <c r="Q335" s="216"/>
      <c r="R335" s="216"/>
      <c r="S335" s="216"/>
      <c r="T335" s="217"/>
      <c r="AT335" s="218" t="s">
        <v>146</v>
      </c>
      <c r="AU335" s="218" t="s">
        <v>84</v>
      </c>
      <c r="AV335" s="11" t="s">
        <v>82</v>
      </c>
      <c r="AW335" s="11" t="s">
        <v>37</v>
      </c>
      <c r="AX335" s="11" t="s">
        <v>74</v>
      </c>
      <c r="AY335" s="218" t="s">
        <v>135</v>
      </c>
    </row>
    <row r="336" spans="2:51" s="11" customFormat="1" ht="13.5">
      <c r="B336" s="208"/>
      <c r="C336" s="209"/>
      <c r="D336" s="205" t="s">
        <v>146</v>
      </c>
      <c r="E336" s="210" t="s">
        <v>30</v>
      </c>
      <c r="F336" s="211" t="s">
        <v>1062</v>
      </c>
      <c r="G336" s="209"/>
      <c r="H336" s="212" t="s">
        <v>30</v>
      </c>
      <c r="I336" s="213"/>
      <c r="J336" s="209"/>
      <c r="K336" s="209"/>
      <c r="L336" s="214"/>
      <c r="M336" s="215"/>
      <c r="N336" s="216"/>
      <c r="O336" s="216"/>
      <c r="P336" s="216"/>
      <c r="Q336" s="216"/>
      <c r="R336" s="216"/>
      <c r="S336" s="216"/>
      <c r="T336" s="217"/>
      <c r="AT336" s="218" t="s">
        <v>146</v>
      </c>
      <c r="AU336" s="218" t="s">
        <v>84</v>
      </c>
      <c r="AV336" s="11" t="s">
        <v>82</v>
      </c>
      <c r="AW336" s="11" t="s">
        <v>37</v>
      </c>
      <c r="AX336" s="11" t="s">
        <v>74</v>
      </c>
      <c r="AY336" s="218" t="s">
        <v>135</v>
      </c>
    </row>
    <row r="337" spans="2:51" s="12" customFormat="1" ht="13.5">
      <c r="B337" s="219"/>
      <c r="C337" s="220"/>
      <c r="D337" s="221" t="s">
        <v>146</v>
      </c>
      <c r="E337" s="222" t="s">
        <v>30</v>
      </c>
      <c r="F337" s="223" t="s">
        <v>1006</v>
      </c>
      <c r="G337" s="220"/>
      <c r="H337" s="224">
        <v>1.01</v>
      </c>
      <c r="I337" s="225"/>
      <c r="J337" s="220"/>
      <c r="K337" s="220"/>
      <c r="L337" s="226"/>
      <c r="M337" s="227"/>
      <c r="N337" s="228"/>
      <c r="O337" s="228"/>
      <c r="P337" s="228"/>
      <c r="Q337" s="228"/>
      <c r="R337" s="228"/>
      <c r="S337" s="228"/>
      <c r="T337" s="229"/>
      <c r="AT337" s="230" t="s">
        <v>146</v>
      </c>
      <c r="AU337" s="230" t="s">
        <v>84</v>
      </c>
      <c r="AV337" s="12" t="s">
        <v>84</v>
      </c>
      <c r="AW337" s="12" t="s">
        <v>37</v>
      </c>
      <c r="AX337" s="12" t="s">
        <v>82</v>
      </c>
      <c r="AY337" s="230" t="s">
        <v>135</v>
      </c>
    </row>
    <row r="338" spans="2:65" s="1" customFormat="1" ht="22.5" customHeight="1">
      <c r="B338" s="41"/>
      <c r="C338" s="256" t="s">
        <v>493</v>
      </c>
      <c r="D338" s="256" t="s">
        <v>222</v>
      </c>
      <c r="E338" s="257" t="s">
        <v>1007</v>
      </c>
      <c r="F338" s="258" t="s">
        <v>1008</v>
      </c>
      <c r="G338" s="259" t="s">
        <v>539</v>
      </c>
      <c r="H338" s="260">
        <v>1.01</v>
      </c>
      <c r="I338" s="261"/>
      <c r="J338" s="262">
        <f>ROUND(I338*H338,2)</f>
        <v>0</v>
      </c>
      <c r="K338" s="258" t="s">
        <v>141</v>
      </c>
      <c r="L338" s="263"/>
      <c r="M338" s="264" t="s">
        <v>30</v>
      </c>
      <c r="N338" s="265" t="s">
        <v>45</v>
      </c>
      <c r="O338" s="42"/>
      <c r="P338" s="202">
        <f>O338*H338</f>
        <v>0</v>
      </c>
      <c r="Q338" s="202">
        <v>0.185</v>
      </c>
      <c r="R338" s="202">
        <f>Q338*H338</f>
        <v>0.18685</v>
      </c>
      <c r="S338" s="202">
        <v>0</v>
      </c>
      <c r="T338" s="203">
        <f>S338*H338</f>
        <v>0</v>
      </c>
      <c r="AR338" s="24" t="s">
        <v>185</v>
      </c>
      <c r="AT338" s="24" t="s">
        <v>222</v>
      </c>
      <c r="AU338" s="24" t="s">
        <v>84</v>
      </c>
      <c r="AY338" s="24" t="s">
        <v>135</v>
      </c>
      <c r="BE338" s="204">
        <f>IF(N338="základní",J338,0)</f>
        <v>0</v>
      </c>
      <c r="BF338" s="204">
        <f>IF(N338="snížená",J338,0)</f>
        <v>0</v>
      </c>
      <c r="BG338" s="204">
        <f>IF(N338="zákl. přenesená",J338,0)</f>
        <v>0</v>
      </c>
      <c r="BH338" s="204">
        <f>IF(N338="sníž. přenesená",J338,0)</f>
        <v>0</v>
      </c>
      <c r="BI338" s="204">
        <f>IF(N338="nulová",J338,0)</f>
        <v>0</v>
      </c>
      <c r="BJ338" s="24" t="s">
        <v>82</v>
      </c>
      <c r="BK338" s="204">
        <f>ROUND(I338*H338,2)</f>
        <v>0</v>
      </c>
      <c r="BL338" s="24" t="s">
        <v>142</v>
      </c>
      <c r="BM338" s="24" t="s">
        <v>1063</v>
      </c>
    </row>
    <row r="339" spans="2:51" s="11" customFormat="1" ht="13.5">
      <c r="B339" s="208"/>
      <c r="C339" s="209"/>
      <c r="D339" s="205" t="s">
        <v>146</v>
      </c>
      <c r="E339" s="210" t="s">
        <v>30</v>
      </c>
      <c r="F339" s="211" t="s">
        <v>579</v>
      </c>
      <c r="G339" s="209"/>
      <c r="H339" s="212" t="s">
        <v>30</v>
      </c>
      <c r="I339" s="213"/>
      <c r="J339" s="209"/>
      <c r="K339" s="209"/>
      <c r="L339" s="214"/>
      <c r="M339" s="215"/>
      <c r="N339" s="216"/>
      <c r="O339" s="216"/>
      <c r="P339" s="216"/>
      <c r="Q339" s="216"/>
      <c r="R339" s="216"/>
      <c r="S339" s="216"/>
      <c r="T339" s="217"/>
      <c r="AT339" s="218" t="s">
        <v>146</v>
      </c>
      <c r="AU339" s="218" t="s">
        <v>84</v>
      </c>
      <c r="AV339" s="11" t="s">
        <v>82</v>
      </c>
      <c r="AW339" s="11" t="s">
        <v>37</v>
      </c>
      <c r="AX339" s="11" t="s">
        <v>74</v>
      </c>
      <c r="AY339" s="218" t="s">
        <v>135</v>
      </c>
    </row>
    <row r="340" spans="2:51" s="11" customFormat="1" ht="13.5">
      <c r="B340" s="208"/>
      <c r="C340" s="209"/>
      <c r="D340" s="205" t="s">
        <v>146</v>
      </c>
      <c r="E340" s="210" t="s">
        <v>30</v>
      </c>
      <c r="F340" s="211" t="s">
        <v>1064</v>
      </c>
      <c r="G340" s="209"/>
      <c r="H340" s="212" t="s">
        <v>30</v>
      </c>
      <c r="I340" s="213"/>
      <c r="J340" s="209"/>
      <c r="K340" s="209"/>
      <c r="L340" s="214"/>
      <c r="M340" s="215"/>
      <c r="N340" s="216"/>
      <c r="O340" s="216"/>
      <c r="P340" s="216"/>
      <c r="Q340" s="216"/>
      <c r="R340" s="216"/>
      <c r="S340" s="216"/>
      <c r="T340" s="217"/>
      <c r="AT340" s="218" t="s">
        <v>146</v>
      </c>
      <c r="AU340" s="218" t="s">
        <v>84</v>
      </c>
      <c r="AV340" s="11" t="s">
        <v>82</v>
      </c>
      <c r="AW340" s="11" t="s">
        <v>37</v>
      </c>
      <c r="AX340" s="11" t="s">
        <v>74</v>
      </c>
      <c r="AY340" s="218" t="s">
        <v>135</v>
      </c>
    </row>
    <row r="341" spans="2:51" s="12" customFormat="1" ht="13.5">
      <c r="B341" s="219"/>
      <c r="C341" s="220"/>
      <c r="D341" s="221" t="s">
        <v>146</v>
      </c>
      <c r="E341" s="222" t="s">
        <v>30</v>
      </c>
      <c r="F341" s="223" t="s">
        <v>1006</v>
      </c>
      <c r="G341" s="220"/>
      <c r="H341" s="224">
        <v>1.01</v>
      </c>
      <c r="I341" s="225"/>
      <c r="J341" s="220"/>
      <c r="K341" s="220"/>
      <c r="L341" s="226"/>
      <c r="M341" s="227"/>
      <c r="N341" s="228"/>
      <c r="O341" s="228"/>
      <c r="P341" s="228"/>
      <c r="Q341" s="228"/>
      <c r="R341" s="228"/>
      <c r="S341" s="228"/>
      <c r="T341" s="229"/>
      <c r="AT341" s="230" t="s">
        <v>146</v>
      </c>
      <c r="AU341" s="230" t="s">
        <v>84</v>
      </c>
      <c r="AV341" s="12" t="s">
        <v>84</v>
      </c>
      <c r="AW341" s="12" t="s">
        <v>37</v>
      </c>
      <c r="AX341" s="12" t="s">
        <v>82</v>
      </c>
      <c r="AY341" s="230" t="s">
        <v>135</v>
      </c>
    </row>
    <row r="342" spans="2:65" s="1" customFormat="1" ht="22.5" customHeight="1">
      <c r="B342" s="41"/>
      <c r="C342" s="193" t="s">
        <v>500</v>
      </c>
      <c r="D342" s="193" t="s">
        <v>137</v>
      </c>
      <c r="E342" s="194" t="s">
        <v>1011</v>
      </c>
      <c r="F342" s="195" t="s">
        <v>1012</v>
      </c>
      <c r="G342" s="196" t="s">
        <v>539</v>
      </c>
      <c r="H342" s="197">
        <v>1</v>
      </c>
      <c r="I342" s="198"/>
      <c r="J342" s="199">
        <f>ROUND(I342*H342,2)</f>
        <v>0</v>
      </c>
      <c r="K342" s="195" t="s">
        <v>141</v>
      </c>
      <c r="L342" s="61"/>
      <c r="M342" s="200" t="s">
        <v>30</v>
      </c>
      <c r="N342" s="201" t="s">
        <v>45</v>
      </c>
      <c r="O342" s="42"/>
      <c r="P342" s="202">
        <f>O342*H342</f>
        <v>0</v>
      </c>
      <c r="Q342" s="202">
        <v>0.00702</v>
      </c>
      <c r="R342" s="202">
        <f>Q342*H342</f>
        <v>0.00702</v>
      </c>
      <c r="S342" s="202">
        <v>0</v>
      </c>
      <c r="T342" s="203">
        <f>S342*H342</f>
        <v>0</v>
      </c>
      <c r="AR342" s="24" t="s">
        <v>142</v>
      </c>
      <c r="AT342" s="24" t="s">
        <v>137</v>
      </c>
      <c r="AU342" s="24" t="s">
        <v>84</v>
      </c>
      <c r="AY342" s="24" t="s">
        <v>135</v>
      </c>
      <c r="BE342" s="204">
        <f>IF(N342="základní",J342,0)</f>
        <v>0</v>
      </c>
      <c r="BF342" s="204">
        <f>IF(N342="snížená",J342,0)</f>
        <v>0</v>
      </c>
      <c r="BG342" s="204">
        <f>IF(N342="zákl. přenesená",J342,0)</f>
        <v>0</v>
      </c>
      <c r="BH342" s="204">
        <f>IF(N342="sníž. přenesená",J342,0)</f>
        <v>0</v>
      </c>
      <c r="BI342" s="204">
        <f>IF(N342="nulová",J342,0)</f>
        <v>0</v>
      </c>
      <c r="BJ342" s="24" t="s">
        <v>82</v>
      </c>
      <c r="BK342" s="204">
        <f>ROUND(I342*H342,2)</f>
        <v>0</v>
      </c>
      <c r="BL342" s="24" t="s">
        <v>142</v>
      </c>
      <c r="BM342" s="24" t="s">
        <v>1065</v>
      </c>
    </row>
    <row r="343" spans="2:47" s="1" customFormat="1" ht="40.5">
      <c r="B343" s="41"/>
      <c r="C343" s="63"/>
      <c r="D343" s="205" t="s">
        <v>144</v>
      </c>
      <c r="E343" s="63"/>
      <c r="F343" s="206" t="s">
        <v>1014</v>
      </c>
      <c r="G343" s="63"/>
      <c r="H343" s="63"/>
      <c r="I343" s="163"/>
      <c r="J343" s="63"/>
      <c r="K343" s="63"/>
      <c r="L343" s="61"/>
      <c r="M343" s="207"/>
      <c r="N343" s="42"/>
      <c r="O343" s="42"/>
      <c r="P343" s="42"/>
      <c r="Q343" s="42"/>
      <c r="R343" s="42"/>
      <c r="S343" s="42"/>
      <c r="T343" s="78"/>
      <c r="AT343" s="24" t="s">
        <v>144</v>
      </c>
      <c r="AU343" s="24" t="s">
        <v>84</v>
      </c>
    </row>
    <row r="344" spans="2:51" s="11" customFormat="1" ht="13.5">
      <c r="B344" s="208"/>
      <c r="C344" s="209"/>
      <c r="D344" s="205" t="s">
        <v>146</v>
      </c>
      <c r="E344" s="210" t="s">
        <v>30</v>
      </c>
      <c r="F344" s="211" t="s">
        <v>1066</v>
      </c>
      <c r="G344" s="209"/>
      <c r="H344" s="212" t="s">
        <v>30</v>
      </c>
      <c r="I344" s="213"/>
      <c r="J344" s="209"/>
      <c r="K344" s="209"/>
      <c r="L344" s="214"/>
      <c r="M344" s="215"/>
      <c r="N344" s="216"/>
      <c r="O344" s="216"/>
      <c r="P344" s="216"/>
      <c r="Q344" s="216"/>
      <c r="R344" s="216"/>
      <c r="S344" s="216"/>
      <c r="T344" s="217"/>
      <c r="AT344" s="218" t="s">
        <v>146</v>
      </c>
      <c r="AU344" s="218" t="s">
        <v>84</v>
      </c>
      <c r="AV344" s="11" t="s">
        <v>82</v>
      </c>
      <c r="AW344" s="11" t="s">
        <v>37</v>
      </c>
      <c r="AX344" s="11" t="s">
        <v>74</v>
      </c>
      <c r="AY344" s="218" t="s">
        <v>135</v>
      </c>
    </row>
    <row r="345" spans="2:51" s="12" customFormat="1" ht="13.5">
      <c r="B345" s="219"/>
      <c r="C345" s="220"/>
      <c r="D345" s="221" t="s">
        <v>146</v>
      </c>
      <c r="E345" s="222" t="s">
        <v>30</v>
      </c>
      <c r="F345" s="223" t="s">
        <v>82</v>
      </c>
      <c r="G345" s="220"/>
      <c r="H345" s="224">
        <v>1</v>
      </c>
      <c r="I345" s="225"/>
      <c r="J345" s="220"/>
      <c r="K345" s="220"/>
      <c r="L345" s="226"/>
      <c r="M345" s="227"/>
      <c r="N345" s="228"/>
      <c r="O345" s="228"/>
      <c r="P345" s="228"/>
      <c r="Q345" s="228"/>
      <c r="R345" s="228"/>
      <c r="S345" s="228"/>
      <c r="T345" s="229"/>
      <c r="AT345" s="230" t="s">
        <v>146</v>
      </c>
      <c r="AU345" s="230" t="s">
        <v>84</v>
      </c>
      <c r="AV345" s="12" t="s">
        <v>84</v>
      </c>
      <c r="AW345" s="12" t="s">
        <v>37</v>
      </c>
      <c r="AX345" s="12" t="s">
        <v>82</v>
      </c>
      <c r="AY345" s="230" t="s">
        <v>135</v>
      </c>
    </row>
    <row r="346" spans="2:65" s="1" customFormat="1" ht="22.5" customHeight="1">
      <c r="B346" s="41"/>
      <c r="C346" s="256" t="s">
        <v>507</v>
      </c>
      <c r="D346" s="256" t="s">
        <v>222</v>
      </c>
      <c r="E346" s="257" t="s">
        <v>1015</v>
      </c>
      <c r="F346" s="258" t="s">
        <v>1016</v>
      </c>
      <c r="G346" s="259" t="s">
        <v>539</v>
      </c>
      <c r="H346" s="260">
        <v>1</v>
      </c>
      <c r="I346" s="261"/>
      <c r="J346" s="262">
        <f>ROUND(I346*H346,2)</f>
        <v>0</v>
      </c>
      <c r="K346" s="258" t="s">
        <v>141</v>
      </c>
      <c r="L346" s="263"/>
      <c r="M346" s="264" t="s">
        <v>30</v>
      </c>
      <c r="N346" s="265" t="s">
        <v>45</v>
      </c>
      <c r="O346" s="42"/>
      <c r="P346" s="202">
        <f>O346*H346</f>
        <v>0</v>
      </c>
      <c r="Q346" s="202">
        <v>0.196</v>
      </c>
      <c r="R346" s="202">
        <f>Q346*H346</f>
        <v>0.196</v>
      </c>
      <c r="S346" s="202">
        <v>0</v>
      </c>
      <c r="T346" s="203">
        <f>S346*H346</f>
        <v>0</v>
      </c>
      <c r="AR346" s="24" t="s">
        <v>185</v>
      </c>
      <c r="AT346" s="24" t="s">
        <v>222</v>
      </c>
      <c r="AU346" s="24" t="s">
        <v>84</v>
      </c>
      <c r="AY346" s="24" t="s">
        <v>135</v>
      </c>
      <c r="BE346" s="204">
        <f>IF(N346="základní",J346,0)</f>
        <v>0</v>
      </c>
      <c r="BF346" s="204">
        <f>IF(N346="snížená",J346,0)</f>
        <v>0</v>
      </c>
      <c r="BG346" s="204">
        <f>IF(N346="zákl. přenesená",J346,0)</f>
        <v>0</v>
      </c>
      <c r="BH346" s="204">
        <f>IF(N346="sníž. přenesená",J346,0)</f>
        <v>0</v>
      </c>
      <c r="BI346" s="204">
        <f>IF(N346="nulová",J346,0)</f>
        <v>0</v>
      </c>
      <c r="BJ346" s="24" t="s">
        <v>82</v>
      </c>
      <c r="BK346" s="204">
        <f>ROUND(I346*H346,2)</f>
        <v>0</v>
      </c>
      <c r="BL346" s="24" t="s">
        <v>142</v>
      </c>
      <c r="BM346" s="24" t="s">
        <v>1067</v>
      </c>
    </row>
    <row r="347" spans="2:63" s="10" customFormat="1" ht="29.85" customHeight="1">
      <c r="B347" s="176"/>
      <c r="C347" s="177"/>
      <c r="D347" s="190" t="s">
        <v>73</v>
      </c>
      <c r="E347" s="191" t="s">
        <v>800</v>
      </c>
      <c r="F347" s="191" t="s">
        <v>801</v>
      </c>
      <c r="G347" s="177"/>
      <c r="H347" s="177"/>
      <c r="I347" s="180"/>
      <c r="J347" s="192">
        <f>BK347</f>
        <v>0</v>
      </c>
      <c r="K347" s="177"/>
      <c r="L347" s="182"/>
      <c r="M347" s="183"/>
      <c r="N347" s="184"/>
      <c r="O347" s="184"/>
      <c r="P347" s="185">
        <f>SUM(P348:P349)</f>
        <v>0</v>
      </c>
      <c r="Q347" s="184"/>
      <c r="R347" s="185">
        <f>SUM(R348:R349)</f>
        <v>0</v>
      </c>
      <c r="S347" s="184"/>
      <c r="T347" s="186">
        <f>SUM(T348:T349)</f>
        <v>0</v>
      </c>
      <c r="AR347" s="187" t="s">
        <v>82</v>
      </c>
      <c r="AT347" s="188" t="s">
        <v>73</v>
      </c>
      <c r="AU347" s="188" t="s">
        <v>82</v>
      </c>
      <c r="AY347" s="187" t="s">
        <v>135</v>
      </c>
      <c r="BK347" s="189">
        <f>SUM(BK348:BK349)</f>
        <v>0</v>
      </c>
    </row>
    <row r="348" spans="2:65" s="1" customFormat="1" ht="44.25" customHeight="1">
      <c r="B348" s="41"/>
      <c r="C348" s="193" t="s">
        <v>512</v>
      </c>
      <c r="D348" s="193" t="s">
        <v>137</v>
      </c>
      <c r="E348" s="194" t="s">
        <v>1068</v>
      </c>
      <c r="F348" s="195" t="s">
        <v>1069</v>
      </c>
      <c r="G348" s="196" t="s">
        <v>225</v>
      </c>
      <c r="H348" s="197">
        <v>6.292</v>
      </c>
      <c r="I348" s="198"/>
      <c r="J348" s="199">
        <f>ROUND(I348*H348,2)</f>
        <v>0</v>
      </c>
      <c r="K348" s="195" t="s">
        <v>141</v>
      </c>
      <c r="L348" s="61"/>
      <c r="M348" s="200" t="s">
        <v>30</v>
      </c>
      <c r="N348" s="201" t="s">
        <v>45</v>
      </c>
      <c r="O348" s="42"/>
      <c r="P348" s="202">
        <f>O348*H348</f>
        <v>0</v>
      </c>
      <c r="Q348" s="202">
        <v>0</v>
      </c>
      <c r="R348" s="202">
        <f>Q348*H348</f>
        <v>0</v>
      </c>
      <c r="S348" s="202">
        <v>0</v>
      </c>
      <c r="T348" s="203">
        <f>S348*H348</f>
        <v>0</v>
      </c>
      <c r="AR348" s="24" t="s">
        <v>142</v>
      </c>
      <c r="AT348" s="24" t="s">
        <v>137</v>
      </c>
      <c r="AU348" s="24" t="s">
        <v>84</v>
      </c>
      <c r="AY348" s="24" t="s">
        <v>135</v>
      </c>
      <c r="BE348" s="204">
        <f>IF(N348="základní",J348,0)</f>
        <v>0</v>
      </c>
      <c r="BF348" s="204">
        <f>IF(N348="snížená",J348,0)</f>
        <v>0</v>
      </c>
      <c r="BG348" s="204">
        <f>IF(N348="zákl. přenesená",J348,0)</f>
        <v>0</v>
      </c>
      <c r="BH348" s="204">
        <f>IF(N348="sníž. přenesená",J348,0)</f>
        <v>0</v>
      </c>
      <c r="BI348" s="204">
        <f>IF(N348="nulová",J348,0)</f>
        <v>0</v>
      </c>
      <c r="BJ348" s="24" t="s">
        <v>82</v>
      </c>
      <c r="BK348" s="204">
        <f>ROUND(I348*H348,2)</f>
        <v>0</v>
      </c>
      <c r="BL348" s="24" t="s">
        <v>142</v>
      </c>
      <c r="BM348" s="24" t="s">
        <v>1070</v>
      </c>
    </row>
    <row r="349" spans="2:47" s="1" customFormat="1" ht="54">
      <c r="B349" s="41"/>
      <c r="C349" s="63"/>
      <c r="D349" s="205" t="s">
        <v>144</v>
      </c>
      <c r="E349" s="63"/>
      <c r="F349" s="206" t="s">
        <v>1071</v>
      </c>
      <c r="G349" s="63"/>
      <c r="H349" s="63"/>
      <c r="I349" s="163"/>
      <c r="J349" s="63"/>
      <c r="K349" s="63"/>
      <c r="L349" s="61"/>
      <c r="M349" s="207"/>
      <c r="N349" s="42"/>
      <c r="O349" s="42"/>
      <c r="P349" s="42"/>
      <c r="Q349" s="42"/>
      <c r="R349" s="42"/>
      <c r="S349" s="42"/>
      <c r="T349" s="78"/>
      <c r="AT349" s="24" t="s">
        <v>144</v>
      </c>
      <c r="AU349" s="24" t="s">
        <v>84</v>
      </c>
    </row>
    <row r="350" spans="2:63" s="10" customFormat="1" ht="37.35" customHeight="1">
      <c r="B350" s="176"/>
      <c r="C350" s="177"/>
      <c r="D350" s="178" t="s">
        <v>73</v>
      </c>
      <c r="E350" s="179" t="s">
        <v>1072</v>
      </c>
      <c r="F350" s="179" t="s">
        <v>1073</v>
      </c>
      <c r="G350" s="177"/>
      <c r="H350" s="177"/>
      <c r="I350" s="180"/>
      <c r="J350" s="181">
        <f>BK350</f>
        <v>0</v>
      </c>
      <c r="K350" s="177"/>
      <c r="L350" s="182"/>
      <c r="M350" s="183"/>
      <c r="N350" s="184"/>
      <c r="O350" s="184"/>
      <c r="P350" s="185">
        <f>P351</f>
        <v>0</v>
      </c>
      <c r="Q350" s="184"/>
      <c r="R350" s="185">
        <f>R351</f>
        <v>0.036642</v>
      </c>
      <c r="S350" s="184"/>
      <c r="T350" s="186">
        <f>T351</f>
        <v>0</v>
      </c>
      <c r="AR350" s="187" t="s">
        <v>84</v>
      </c>
      <c r="AT350" s="188" t="s">
        <v>73</v>
      </c>
      <c r="AU350" s="188" t="s">
        <v>74</v>
      </c>
      <c r="AY350" s="187" t="s">
        <v>135</v>
      </c>
      <c r="BK350" s="189">
        <f>BK351</f>
        <v>0</v>
      </c>
    </row>
    <row r="351" spans="2:63" s="10" customFormat="1" ht="19.9" customHeight="1">
      <c r="B351" s="176"/>
      <c r="C351" s="177"/>
      <c r="D351" s="190" t="s">
        <v>73</v>
      </c>
      <c r="E351" s="191" t="s">
        <v>1074</v>
      </c>
      <c r="F351" s="191" t="s">
        <v>1075</v>
      </c>
      <c r="G351" s="177"/>
      <c r="H351" s="177"/>
      <c r="I351" s="180"/>
      <c r="J351" s="192">
        <f>BK351</f>
        <v>0</v>
      </c>
      <c r="K351" s="177"/>
      <c r="L351" s="182"/>
      <c r="M351" s="183"/>
      <c r="N351" s="184"/>
      <c r="O351" s="184"/>
      <c r="P351" s="185">
        <f>SUM(P352:P380)</f>
        <v>0</v>
      </c>
      <c r="Q351" s="184"/>
      <c r="R351" s="185">
        <f>SUM(R352:R380)</f>
        <v>0.036642</v>
      </c>
      <c r="S351" s="184"/>
      <c r="T351" s="186">
        <f>SUM(T352:T380)</f>
        <v>0</v>
      </c>
      <c r="AR351" s="187" t="s">
        <v>84</v>
      </c>
      <c r="AT351" s="188" t="s">
        <v>73</v>
      </c>
      <c r="AU351" s="188" t="s">
        <v>82</v>
      </c>
      <c r="AY351" s="187" t="s">
        <v>135</v>
      </c>
      <c r="BK351" s="189">
        <f>SUM(BK352:BK380)</f>
        <v>0</v>
      </c>
    </row>
    <row r="352" spans="2:65" s="1" customFormat="1" ht="31.5" customHeight="1">
      <c r="B352" s="41"/>
      <c r="C352" s="193" t="s">
        <v>519</v>
      </c>
      <c r="D352" s="193" t="s">
        <v>137</v>
      </c>
      <c r="E352" s="194" t="s">
        <v>1076</v>
      </c>
      <c r="F352" s="195" t="s">
        <v>1077</v>
      </c>
      <c r="G352" s="196" t="s">
        <v>188</v>
      </c>
      <c r="H352" s="197">
        <v>6</v>
      </c>
      <c r="I352" s="198"/>
      <c r="J352" s="199">
        <f>ROUND(I352*H352,2)</f>
        <v>0</v>
      </c>
      <c r="K352" s="195" t="s">
        <v>141</v>
      </c>
      <c r="L352" s="61"/>
      <c r="M352" s="200" t="s">
        <v>30</v>
      </c>
      <c r="N352" s="201" t="s">
        <v>45</v>
      </c>
      <c r="O352" s="42"/>
      <c r="P352" s="202">
        <f>O352*H352</f>
        <v>0</v>
      </c>
      <c r="Q352" s="202">
        <v>0</v>
      </c>
      <c r="R352" s="202">
        <f>Q352*H352</f>
        <v>0</v>
      </c>
      <c r="S352" s="202">
        <v>0</v>
      </c>
      <c r="T352" s="203">
        <f>S352*H352</f>
        <v>0</v>
      </c>
      <c r="AR352" s="24" t="s">
        <v>259</v>
      </c>
      <c r="AT352" s="24" t="s">
        <v>137</v>
      </c>
      <c r="AU352" s="24" t="s">
        <v>84</v>
      </c>
      <c r="AY352" s="24" t="s">
        <v>135</v>
      </c>
      <c r="BE352" s="204">
        <f>IF(N352="základní",J352,0)</f>
        <v>0</v>
      </c>
      <c r="BF352" s="204">
        <f>IF(N352="snížená",J352,0)</f>
        <v>0</v>
      </c>
      <c r="BG352" s="204">
        <f>IF(N352="zákl. přenesená",J352,0)</f>
        <v>0</v>
      </c>
      <c r="BH352" s="204">
        <f>IF(N352="sníž. přenesená",J352,0)</f>
        <v>0</v>
      </c>
      <c r="BI352" s="204">
        <f>IF(N352="nulová",J352,0)</f>
        <v>0</v>
      </c>
      <c r="BJ352" s="24" t="s">
        <v>82</v>
      </c>
      <c r="BK352" s="204">
        <f>ROUND(I352*H352,2)</f>
        <v>0</v>
      </c>
      <c r="BL352" s="24" t="s">
        <v>259</v>
      </c>
      <c r="BM352" s="24" t="s">
        <v>1078</v>
      </c>
    </row>
    <row r="353" spans="2:47" s="1" customFormat="1" ht="40.5">
      <c r="B353" s="41"/>
      <c r="C353" s="63"/>
      <c r="D353" s="205" t="s">
        <v>144</v>
      </c>
      <c r="E353" s="63"/>
      <c r="F353" s="206" t="s">
        <v>1079</v>
      </c>
      <c r="G353" s="63"/>
      <c r="H353" s="63"/>
      <c r="I353" s="163"/>
      <c r="J353" s="63"/>
      <c r="K353" s="63"/>
      <c r="L353" s="61"/>
      <c r="M353" s="207"/>
      <c r="N353" s="42"/>
      <c r="O353" s="42"/>
      <c r="P353" s="42"/>
      <c r="Q353" s="42"/>
      <c r="R353" s="42"/>
      <c r="S353" s="42"/>
      <c r="T353" s="78"/>
      <c r="AT353" s="24" t="s">
        <v>144</v>
      </c>
      <c r="AU353" s="24" t="s">
        <v>84</v>
      </c>
    </row>
    <row r="354" spans="2:51" s="11" customFormat="1" ht="13.5">
      <c r="B354" s="208"/>
      <c r="C354" s="209"/>
      <c r="D354" s="205" t="s">
        <v>146</v>
      </c>
      <c r="E354" s="210" t="s">
        <v>30</v>
      </c>
      <c r="F354" s="211" t="s">
        <v>1080</v>
      </c>
      <c r="G354" s="209"/>
      <c r="H354" s="212" t="s">
        <v>30</v>
      </c>
      <c r="I354" s="213"/>
      <c r="J354" s="209"/>
      <c r="K354" s="209"/>
      <c r="L354" s="214"/>
      <c r="M354" s="215"/>
      <c r="N354" s="216"/>
      <c r="O354" s="216"/>
      <c r="P354" s="216"/>
      <c r="Q354" s="216"/>
      <c r="R354" s="216"/>
      <c r="S354" s="216"/>
      <c r="T354" s="217"/>
      <c r="AT354" s="218" t="s">
        <v>146</v>
      </c>
      <c r="AU354" s="218" t="s">
        <v>84</v>
      </c>
      <c r="AV354" s="11" t="s">
        <v>82</v>
      </c>
      <c r="AW354" s="11" t="s">
        <v>37</v>
      </c>
      <c r="AX354" s="11" t="s">
        <v>74</v>
      </c>
      <c r="AY354" s="218" t="s">
        <v>135</v>
      </c>
    </row>
    <row r="355" spans="2:51" s="12" customFormat="1" ht="13.5">
      <c r="B355" s="219"/>
      <c r="C355" s="220"/>
      <c r="D355" s="205" t="s">
        <v>146</v>
      </c>
      <c r="E355" s="231" t="s">
        <v>30</v>
      </c>
      <c r="F355" s="232" t="s">
        <v>1081</v>
      </c>
      <c r="G355" s="220"/>
      <c r="H355" s="233">
        <v>3.185</v>
      </c>
      <c r="I355" s="225"/>
      <c r="J355" s="220"/>
      <c r="K355" s="220"/>
      <c r="L355" s="226"/>
      <c r="M355" s="227"/>
      <c r="N355" s="228"/>
      <c r="O355" s="228"/>
      <c r="P355" s="228"/>
      <c r="Q355" s="228"/>
      <c r="R355" s="228"/>
      <c r="S355" s="228"/>
      <c r="T355" s="229"/>
      <c r="AT355" s="230" t="s">
        <v>146</v>
      </c>
      <c r="AU355" s="230" t="s">
        <v>84</v>
      </c>
      <c r="AV355" s="12" t="s">
        <v>84</v>
      </c>
      <c r="AW355" s="12" t="s">
        <v>37</v>
      </c>
      <c r="AX355" s="12" t="s">
        <v>74</v>
      </c>
      <c r="AY355" s="230" t="s">
        <v>135</v>
      </c>
    </row>
    <row r="356" spans="2:51" s="12" customFormat="1" ht="13.5">
      <c r="B356" s="219"/>
      <c r="C356" s="220"/>
      <c r="D356" s="205" t="s">
        <v>146</v>
      </c>
      <c r="E356" s="231" t="s">
        <v>30</v>
      </c>
      <c r="F356" s="232" t="s">
        <v>1082</v>
      </c>
      <c r="G356" s="220"/>
      <c r="H356" s="233">
        <v>2.16</v>
      </c>
      <c r="I356" s="225"/>
      <c r="J356" s="220"/>
      <c r="K356" s="220"/>
      <c r="L356" s="226"/>
      <c r="M356" s="227"/>
      <c r="N356" s="228"/>
      <c r="O356" s="228"/>
      <c r="P356" s="228"/>
      <c r="Q356" s="228"/>
      <c r="R356" s="228"/>
      <c r="S356" s="228"/>
      <c r="T356" s="229"/>
      <c r="AT356" s="230" t="s">
        <v>146</v>
      </c>
      <c r="AU356" s="230" t="s">
        <v>84</v>
      </c>
      <c r="AV356" s="12" t="s">
        <v>84</v>
      </c>
      <c r="AW356" s="12" t="s">
        <v>37</v>
      </c>
      <c r="AX356" s="12" t="s">
        <v>74</v>
      </c>
      <c r="AY356" s="230" t="s">
        <v>135</v>
      </c>
    </row>
    <row r="357" spans="2:51" s="12" customFormat="1" ht="13.5">
      <c r="B357" s="219"/>
      <c r="C357" s="220"/>
      <c r="D357" s="205" t="s">
        <v>146</v>
      </c>
      <c r="E357" s="231" t="s">
        <v>30</v>
      </c>
      <c r="F357" s="232" t="s">
        <v>1083</v>
      </c>
      <c r="G357" s="220"/>
      <c r="H357" s="233">
        <v>0.655</v>
      </c>
      <c r="I357" s="225"/>
      <c r="J357" s="220"/>
      <c r="K357" s="220"/>
      <c r="L357" s="226"/>
      <c r="M357" s="227"/>
      <c r="N357" s="228"/>
      <c r="O357" s="228"/>
      <c r="P357" s="228"/>
      <c r="Q357" s="228"/>
      <c r="R357" s="228"/>
      <c r="S357" s="228"/>
      <c r="T357" s="229"/>
      <c r="AT357" s="230" t="s">
        <v>146</v>
      </c>
      <c r="AU357" s="230" t="s">
        <v>84</v>
      </c>
      <c r="AV357" s="12" t="s">
        <v>84</v>
      </c>
      <c r="AW357" s="12" t="s">
        <v>37</v>
      </c>
      <c r="AX357" s="12" t="s">
        <v>74</v>
      </c>
      <c r="AY357" s="230" t="s">
        <v>135</v>
      </c>
    </row>
    <row r="358" spans="2:51" s="13" customFormat="1" ht="13.5">
      <c r="B358" s="234"/>
      <c r="C358" s="235"/>
      <c r="D358" s="221" t="s">
        <v>146</v>
      </c>
      <c r="E358" s="236" t="s">
        <v>30</v>
      </c>
      <c r="F358" s="237" t="s">
        <v>194</v>
      </c>
      <c r="G358" s="235"/>
      <c r="H358" s="238">
        <v>6</v>
      </c>
      <c r="I358" s="239"/>
      <c r="J358" s="235"/>
      <c r="K358" s="235"/>
      <c r="L358" s="240"/>
      <c r="M358" s="241"/>
      <c r="N358" s="242"/>
      <c r="O358" s="242"/>
      <c r="P358" s="242"/>
      <c r="Q358" s="242"/>
      <c r="R358" s="242"/>
      <c r="S358" s="242"/>
      <c r="T358" s="243"/>
      <c r="AT358" s="244" t="s">
        <v>146</v>
      </c>
      <c r="AU358" s="244" t="s">
        <v>84</v>
      </c>
      <c r="AV358" s="13" t="s">
        <v>142</v>
      </c>
      <c r="AW358" s="13" t="s">
        <v>37</v>
      </c>
      <c r="AX358" s="13" t="s">
        <v>82</v>
      </c>
      <c r="AY358" s="244" t="s">
        <v>135</v>
      </c>
    </row>
    <row r="359" spans="2:65" s="1" customFormat="1" ht="22.5" customHeight="1">
      <c r="B359" s="41"/>
      <c r="C359" s="256" t="s">
        <v>526</v>
      </c>
      <c r="D359" s="256" t="s">
        <v>222</v>
      </c>
      <c r="E359" s="257" t="s">
        <v>1084</v>
      </c>
      <c r="F359" s="258" t="s">
        <v>1085</v>
      </c>
      <c r="G359" s="259" t="s">
        <v>225</v>
      </c>
      <c r="H359" s="260">
        <v>0.002</v>
      </c>
      <c r="I359" s="261"/>
      <c r="J359" s="262">
        <f>ROUND(I359*H359,2)</f>
        <v>0</v>
      </c>
      <c r="K359" s="258" t="s">
        <v>141</v>
      </c>
      <c r="L359" s="263"/>
      <c r="M359" s="264" t="s">
        <v>30</v>
      </c>
      <c r="N359" s="265" t="s">
        <v>45</v>
      </c>
      <c r="O359" s="42"/>
      <c r="P359" s="202">
        <f>O359*H359</f>
        <v>0</v>
      </c>
      <c r="Q359" s="202">
        <v>1</v>
      </c>
      <c r="R359" s="202">
        <f>Q359*H359</f>
        <v>0.002</v>
      </c>
      <c r="S359" s="202">
        <v>0</v>
      </c>
      <c r="T359" s="203">
        <f>S359*H359</f>
        <v>0</v>
      </c>
      <c r="AR359" s="24" t="s">
        <v>367</v>
      </c>
      <c r="AT359" s="24" t="s">
        <v>222</v>
      </c>
      <c r="AU359" s="24" t="s">
        <v>84</v>
      </c>
      <c r="AY359" s="24" t="s">
        <v>135</v>
      </c>
      <c r="BE359" s="204">
        <f>IF(N359="základní",J359,0)</f>
        <v>0</v>
      </c>
      <c r="BF359" s="204">
        <f>IF(N359="snížená",J359,0)</f>
        <v>0</v>
      </c>
      <c r="BG359" s="204">
        <f>IF(N359="zákl. přenesená",J359,0)</f>
        <v>0</v>
      </c>
      <c r="BH359" s="204">
        <f>IF(N359="sníž. přenesená",J359,0)</f>
        <v>0</v>
      </c>
      <c r="BI359" s="204">
        <f>IF(N359="nulová",J359,0)</f>
        <v>0</v>
      </c>
      <c r="BJ359" s="24" t="s">
        <v>82</v>
      </c>
      <c r="BK359" s="204">
        <f>ROUND(I359*H359,2)</f>
        <v>0</v>
      </c>
      <c r="BL359" s="24" t="s">
        <v>259</v>
      </c>
      <c r="BM359" s="24" t="s">
        <v>1086</v>
      </c>
    </row>
    <row r="360" spans="2:51" s="11" customFormat="1" ht="13.5">
      <c r="B360" s="208"/>
      <c r="C360" s="209"/>
      <c r="D360" s="205" t="s">
        <v>146</v>
      </c>
      <c r="E360" s="210" t="s">
        <v>30</v>
      </c>
      <c r="F360" s="211" t="s">
        <v>332</v>
      </c>
      <c r="G360" s="209"/>
      <c r="H360" s="212" t="s">
        <v>30</v>
      </c>
      <c r="I360" s="213"/>
      <c r="J360" s="209"/>
      <c r="K360" s="209"/>
      <c r="L360" s="214"/>
      <c r="M360" s="215"/>
      <c r="N360" s="216"/>
      <c r="O360" s="216"/>
      <c r="P360" s="216"/>
      <c r="Q360" s="216"/>
      <c r="R360" s="216"/>
      <c r="S360" s="216"/>
      <c r="T360" s="217"/>
      <c r="AT360" s="218" t="s">
        <v>146</v>
      </c>
      <c r="AU360" s="218" t="s">
        <v>84</v>
      </c>
      <c r="AV360" s="11" t="s">
        <v>82</v>
      </c>
      <c r="AW360" s="11" t="s">
        <v>37</v>
      </c>
      <c r="AX360" s="11" t="s">
        <v>74</v>
      </c>
      <c r="AY360" s="218" t="s">
        <v>135</v>
      </c>
    </row>
    <row r="361" spans="2:51" s="11" customFormat="1" ht="13.5">
      <c r="B361" s="208"/>
      <c r="C361" s="209"/>
      <c r="D361" s="205" t="s">
        <v>146</v>
      </c>
      <c r="E361" s="210" t="s">
        <v>30</v>
      </c>
      <c r="F361" s="211" t="s">
        <v>1087</v>
      </c>
      <c r="G361" s="209"/>
      <c r="H361" s="212" t="s">
        <v>30</v>
      </c>
      <c r="I361" s="213"/>
      <c r="J361" s="209"/>
      <c r="K361" s="209"/>
      <c r="L361" s="214"/>
      <c r="M361" s="215"/>
      <c r="N361" s="216"/>
      <c r="O361" s="216"/>
      <c r="P361" s="216"/>
      <c r="Q361" s="216"/>
      <c r="R361" s="216"/>
      <c r="S361" s="216"/>
      <c r="T361" s="217"/>
      <c r="AT361" s="218" t="s">
        <v>146</v>
      </c>
      <c r="AU361" s="218" t="s">
        <v>84</v>
      </c>
      <c r="AV361" s="11" t="s">
        <v>82</v>
      </c>
      <c r="AW361" s="11" t="s">
        <v>37</v>
      </c>
      <c r="AX361" s="11" t="s">
        <v>74</v>
      </c>
      <c r="AY361" s="218" t="s">
        <v>135</v>
      </c>
    </row>
    <row r="362" spans="2:51" s="12" customFormat="1" ht="13.5">
      <c r="B362" s="219"/>
      <c r="C362" s="220"/>
      <c r="D362" s="221" t="s">
        <v>146</v>
      </c>
      <c r="E362" s="222" t="s">
        <v>30</v>
      </c>
      <c r="F362" s="223" t="s">
        <v>1088</v>
      </c>
      <c r="G362" s="220"/>
      <c r="H362" s="224">
        <v>0.002</v>
      </c>
      <c r="I362" s="225"/>
      <c r="J362" s="220"/>
      <c r="K362" s="220"/>
      <c r="L362" s="226"/>
      <c r="M362" s="227"/>
      <c r="N362" s="228"/>
      <c r="O362" s="228"/>
      <c r="P362" s="228"/>
      <c r="Q362" s="228"/>
      <c r="R362" s="228"/>
      <c r="S362" s="228"/>
      <c r="T362" s="229"/>
      <c r="AT362" s="230" t="s">
        <v>146</v>
      </c>
      <c r="AU362" s="230" t="s">
        <v>84</v>
      </c>
      <c r="AV362" s="12" t="s">
        <v>84</v>
      </c>
      <c r="AW362" s="12" t="s">
        <v>37</v>
      </c>
      <c r="AX362" s="12" t="s">
        <v>82</v>
      </c>
      <c r="AY362" s="230" t="s">
        <v>135</v>
      </c>
    </row>
    <row r="363" spans="2:65" s="1" customFormat="1" ht="22.5" customHeight="1">
      <c r="B363" s="41"/>
      <c r="C363" s="193" t="s">
        <v>530</v>
      </c>
      <c r="D363" s="193" t="s">
        <v>137</v>
      </c>
      <c r="E363" s="194" t="s">
        <v>1089</v>
      </c>
      <c r="F363" s="195" t="s">
        <v>1090</v>
      </c>
      <c r="G363" s="196" t="s">
        <v>188</v>
      </c>
      <c r="H363" s="197">
        <v>6</v>
      </c>
      <c r="I363" s="198"/>
      <c r="J363" s="199">
        <f>ROUND(I363*H363,2)</f>
        <v>0</v>
      </c>
      <c r="K363" s="195" t="s">
        <v>141</v>
      </c>
      <c r="L363" s="61"/>
      <c r="M363" s="200" t="s">
        <v>30</v>
      </c>
      <c r="N363" s="201" t="s">
        <v>45</v>
      </c>
      <c r="O363" s="42"/>
      <c r="P363" s="202">
        <f>O363*H363</f>
        <v>0</v>
      </c>
      <c r="Q363" s="202">
        <v>0.0004</v>
      </c>
      <c r="R363" s="202">
        <f>Q363*H363</f>
        <v>0.0024000000000000002</v>
      </c>
      <c r="S363" s="202">
        <v>0</v>
      </c>
      <c r="T363" s="203">
        <f>S363*H363</f>
        <v>0</v>
      </c>
      <c r="AR363" s="24" t="s">
        <v>259</v>
      </c>
      <c r="AT363" s="24" t="s">
        <v>137</v>
      </c>
      <c r="AU363" s="24" t="s">
        <v>84</v>
      </c>
      <c r="AY363" s="24" t="s">
        <v>135</v>
      </c>
      <c r="BE363" s="204">
        <f>IF(N363="základní",J363,0)</f>
        <v>0</v>
      </c>
      <c r="BF363" s="204">
        <f>IF(N363="snížená",J363,0)</f>
        <v>0</v>
      </c>
      <c r="BG363" s="204">
        <f>IF(N363="zákl. přenesená",J363,0)</f>
        <v>0</v>
      </c>
      <c r="BH363" s="204">
        <f>IF(N363="sníž. přenesená",J363,0)</f>
        <v>0</v>
      </c>
      <c r="BI363" s="204">
        <f>IF(N363="nulová",J363,0)</f>
        <v>0</v>
      </c>
      <c r="BJ363" s="24" t="s">
        <v>82</v>
      </c>
      <c r="BK363" s="204">
        <f>ROUND(I363*H363,2)</f>
        <v>0</v>
      </c>
      <c r="BL363" s="24" t="s">
        <v>259</v>
      </c>
      <c r="BM363" s="24" t="s">
        <v>1091</v>
      </c>
    </row>
    <row r="364" spans="2:47" s="1" customFormat="1" ht="40.5">
      <c r="B364" s="41"/>
      <c r="C364" s="63"/>
      <c r="D364" s="205" t="s">
        <v>144</v>
      </c>
      <c r="E364" s="63"/>
      <c r="F364" s="206" t="s">
        <v>1092</v>
      </c>
      <c r="G364" s="63"/>
      <c r="H364" s="63"/>
      <c r="I364" s="163"/>
      <c r="J364" s="63"/>
      <c r="K364" s="63"/>
      <c r="L364" s="61"/>
      <c r="M364" s="207"/>
      <c r="N364" s="42"/>
      <c r="O364" s="42"/>
      <c r="P364" s="42"/>
      <c r="Q364" s="42"/>
      <c r="R364" s="42"/>
      <c r="S364" s="42"/>
      <c r="T364" s="78"/>
      <c r="AT364" s="24" t="s">
        <v>144</v>
      </c>
      <c r="AU364" s="24" t="s">
        <v>84</v>
      </c>
    </row>
    <row r="365" spans="2:51" s="11" customFormat="1" ht="13.5">
      <c r="B365" s="208"/>
      <c r="C365" s="209"/>
      <c r="D365" s="205" t="s">
        <v>146</v>
      </c>
      <c r="E365" s="210" t="s">
        <v>30</v>
      </c>
      <c r="F365" s="211" t="s">
        <v>1080</v>
      </c>
      <c r="G365" s="209"/>
      <c r="H365" s="212" t="s">
        <v>30</v>
      </c>
      <c r="I365" s="213"/>
      <c r="J365" s="209"/>
      <c r="K365" s="209"/>
      <c r="L365" s="214"/>
      <c r="M365" s="215"/>
      <c r="N365" s="216"/>
      <c r="O365" s="216"/>
      <c r="P365" s="216"/>
      <c r="Q365" s="216"/>
      <c r="R365" s="216"/>
      <c r="S365" s="216"/>
      <c r="T365" s="217"/>
      <c r="AT365" s="218" t="s">
        <v>146</v>
      </c>
      <c r="AU365" s="218" t="s">
        <v>84</v>
      </c>
      <c r="AV365" s="11" t="s">
        <v>82</v>
      </c>
      <c r="AW365" s="11" t="s">
        <v>37</v>
      </c>
      <c r="AX365" s="11" t="s">
        <v>74</v>
      </c>
      <c r="AY365" s="218" t="s">
        <v>135</v>
      </c>
    </row>
    <row r="366" spans="2:51" s="11" customFormat="1" ht="13.5">
      <c r="B366" s="208"/>
      <c r="C366" s="209"/>
      <c r="D366" s="205" t="s">
        <v>146</v>
      </c>
      <c r="E366" s="210" t="s">
        <v>30</v>
      </c>
      <c r="F366" s="211" t="s">
        <v>1093</v>
      </c>
      <c r="G366" s="209"/>
      <c r="H366" s="212" t="s">
        <v>30</v>
      </c>
      <c r="I366" s="213"/>
      <c r="J366" s="209"/>
      <c r="K366" s="209"/>
      <c r="L366" s="214"/>
      <c r="M366" s="215"/>
      <c r="N366" s="216"/>
      <c r="O366" s="216"/>
      <c r="P366" s="216"/>
      <c r="Q366" s="216"/>
      <c r="R366" s="216"/>
      <c r="S366" s="216"/>
      <c r="T366" s="217"/>
      <c r="AT366" s="218" t="s">
        <v>146</v>
      </c>
      <c r="AU366" s="218" t="s">
        <v>84</v>
      </c>
      <c r="AV366" s="11" t="s">
        <v>82</v>
      </c>
      <c r="AW366" s="11" t="s">
        <v>37</v>
      </c>
      <c r="AX366" s="11" t="s">
        <v>74</v>
      </c>
      <c r="AY366" s="218" t="s">
        <v>135</v>
      </c>
    </row>
    <row r="367" spans="2:51" s="12" customFormat="1" ht="13.5">
      <c r="B367" s="219"/>
      <c r="C367" s="220"/>
      <c r="D367" s="221" t="s">
        <v>146</v>
      </c>
      <c r="E367" s="222" t="s">
        <v>30</v>
      </c>
      <c r="F367" s="223" t="s">
        <v>1094</v>
      </c>
      <c r="G367" s="220"/>
      <c r="H367" s="224">
        <v>6</v>
      </c>
      <c r="I367" s="225"/>
      <c r="J367" s="220"/>
      <c r="K367" s="220"/>
      <c r="L367" s="226"/>
      <c r="M367" s="227"/>
      <c r="N367" s="228"/>
      <c r="O367" s="228"/>
      <c r="P367" s="228"/>
      <c r="Q367" s="228"/>
      <c r="R367" s="228"/>
      <c r="S367" s="228"/>
      <c r="T367" s="229"/>
      <c r="AT367" s="230" t="s">
        <v>146</v>
      </c>
      <c r="AU367" s="230" t="s">
        <v>84</v>
      </c>
      <c r="AV367" s="12" t="s">
        <v>84</v>
      </c>
      <c r="AW367" s="12" t="s">
        <v>37</v>
      </c>
      <c r="AX367" s="12" t="s">
        <v>82</v>
      </c>
      <c r="AY367" s="230" t="s">
        <v>135</v>
      </c>
    </row>
    <row r="368" spans="2:65" s="1" customFormat="1" ht="22.5" customHeight="1">
      <c r="B368" s="41"/>
      <c r="C368" s="256" t="s">
        <v>536</v>
      </c>
      <c r="D368" s="256" t="s">
        <v>222</v>
      </c>
      <c r="E368" s="257" t="s">
        <v>1095</v>
      </c>
      <c r="F368" s="258" t="s">
        <v>1096</v>
      </c>
      <c r="G368" s="259" t="s">
        <v>188</v>
      </c>
      <c r="H368" s="260">
        <v>7</v>
      </c>
      <c r="I368" s="261"/>
      <c r="J368" s="262">
        <f>ROUND(I368*H368,2)</f>
        <v>0</v>
      </c>
      <c r="K368" s="258" t="s">
        <v>141</v>
      </c>
      <c r="L368" s="263"/>
      <c r="M368" s="264" t="s">
        <v>30</v>
      </c>
      <c r="N368" s="265" t="s">
        <v>45</v>
      </c>
      <c r="O368" s="42"/>
      <c r="P368" s="202">
        <f>O368*H368</f>
        <v>0</v>
      </c>
      <c r="Q368" s="202">
        <v>0.0043</v>
      </c>
      <c r="R368" s="202">
        <f>Q368*H368</f>
        <v>0.030100000000000002</v>
      </c>
      <c r="S368" s="202">
        <v>0</v>
      </c>
      <c r="T368" s="203">
        <f>S368*H368</f>
        <v>0</v>
      </c>
      <c r="AR368" s="24" t="s">
        <v>367</v>
      </c>
      <c r="AT368" s="24" t="s">
        <v>222</v>
      </c>
      <c r="AU368" s="24" t="s">
        <v>84</v>
      </c>
      <c r="AY368" s="24" t="s">
        <v>135</v>
      </c>
      <c r="BE368" s="204">
        <f>IF(N368="základní",J368,0)</f>
        <v>0</v>
      </c>
      <c r="BF368" s="204">
        <f>IF(N368="snížená",J368,0)</f>
        <v>0</v>
      </c>
      <c r="BG368" s="204">
        <f>IF(N368="zákl. přenesená",J368,0)</f>
        <v>0</v>
      </c>
      <c r="BH368" s="204">
        <f>IF(N368="sníž. přenesená",J368,0)</f>
        <v>0</v>
      </c>
      <c r="BI368" s="204">
        <f>IF(N368="nulová",J368,0)</f>
        <v>0</v>
      </c>
      <c r="BJ368" s="24" t="s">
        <v>82</v>
      </c>
      <c r="BK368" s="204">
        <f>ROUND(I368*H368,2)</f>
        <v>0</v>
      </c>
      <c r="BL368" s="24" t="s">
        <v>259</v>
      </c>
      <c r="BM368" s="24" t="s">
        <v>1097</v>
      </c>
    </row>
    <row r="369" spans="2:51" s="11" customFormat="1" ht="13.5">
      <c r="B369" s="208"/>
      <c r="C369" s="209"/>
      <c r="D369" s="205" t="s">
        <v>146</v>
      </c>
      <c r="E369" s="210" t="s">
        <v>30</v>
      </c>
      <c r="F369" s="211" t="s">
        <v>1098</v>
      </c>
      <c r="G369" s="209"/>
      <c r="H369" s="212" t="s">
        <v>30</v>
      </c>
      <c r="I369" s="213"/>
      <c r="J369" s="209"/>
      <c r="K369" s="209"/>
      <c r="L369" s="214"/>
      <c r="M369" s="215"/>
      <c r="N369" s="216"/>
      <c r="O369" s="216"/>
      <c r="P369" s="216"/>
      <c r="Q369" s="216"/>
      <c r="R369" s="216"/>
      <c r="S369" s="216"/>
      <c r="T369" s="217"/>
      <c r="AT369" s="218" t="s">
        <v>146</v>
      </c>
      <c r="AU369" s="218" t="s">
        <v>84</v>
      </c>
      <c r="AV369" s="11" t="s">
        <v>82</v>
      </c>
      <c r="AW369" s="11" t="s">
        <v>37</v>
      </c>
      <c r="AX369" s="11" t="s">
        <v>74</v>
      </c>
      <c r="AY369" s="218" t="s">
        <v>135</v>
      </c>
    </row>
    <row r="370" spans="2:51" s="11" customFormat="1" ht="13.5">
      <c r="B370" s="208"/>
      <c r="C370" s="209"/>
      <c r="D370" s="205" t="s">
        <v>146</v>
      </c>
      <c r="E370" s="210" t="s">
        <v>30</v>
      </c>
      <c r="F370" s="211" t="s">
        <v>1099</v>
      </c>
      <c r="G370" s="209"/>
      <c r="H370" s="212" t="s">
        <v>30</v>
      </c>
      <c r="I370" s="213"/>
      <c r="J370" s="209"/>
      <c r="K370" s="209"/>
      <c r="L370" s="214"/>
      <c r="M370" s="215"/>
      <c r="N370" s="216"/>
      <c r="O370" s="216"/>
      <c r="P370" s="216"/>
      <c r="Q370" s="216"/>
      <c r="R370" s="216"/>
      <c r="S370" s="216"/>
      <c r="T370" s="217"/>
      <c r="AT370" s="218" t="s">
        <v>146</v>
      </c>
      <c r="AU370" s="218" t="s">
        <v>84</v>
      </c>
      <c r="AV370" s="11" t="s">
        <v>82</v>
      </c>
      <c r="AW370" s="11" t="s">
        <v>37</v>
      </c>
      <c r="AX370" s="11" t="s">
        <v>74</v>
      </c>
      <c r="AY370" s="218" t="s">
        <v>135</v>
      </c>
    </row>
    <row r="371" spans="2:51" s="12" customFormat="1" ht="13.5">
      <c r="B371" s="219"/>
      <c r="C371" s="220"/>
      <c r="D371" s="221" t="s">
        <v>146</v>
      </c>
      <c r="E371" s="222" t="s">
        <v>30</v>
      </c>
      <c r="F371" s="223" t="s">
        <v>1100</v>
      </c>
      <c r="G371" s="220"/>
      <c r="H371" s="224">
        <v>7</v>
      </c>
      <c r="I371" s="225"/>
      <c r="J371" s="220"/>
      <c r="K371" s="220"/>
      <c r="L371" s="226"/>
      <c r="M371" s="227"/>
      <c r="N371" s="228"/>
      <c r="O371" s="228"/>
      <c r="P371" s="228"/>
      <c r="Q371" s="228"/>
      <c r="R371" s="228"/>
      <c r="S371" s="228"/>
      <c r="T371" s="229"/>
      <c r="AT371" s="230" t="s">
        <v>146</v>
      </c>
      <c r="AU371" s="230" t="s">
        <v>84</v>
      </c>
      <c r="AV371" s="12" t="s">
        <v>84</v>
      </c>
      <c r="AW371" s="12" t="s">
        <v>37</v>
      </c>
      <c r="AX371" s="12" t="s">
        <v>82</v>
      </c>
      <c r="AY371" s="230" t="s">
        <v>135</v>
      </c>
    </row>
    <row r="372" spans="2:65" s="1" customFormat="1" ht="31.5" customHeight="1">
      <c r="B372" s="41"/>
      <c r="C372" s="193" t="s">
        <v>545</v>
      </c>
      <c r="D372" s="193" t="s">
        <v>137</v>
      </c>
      <c r="E372" s="194" t="s">
        <v>1101</v>
      </c>
      <c r="F372" s="195" t="s">
        <v>1102</v>
      </c>
      <c r="G372" s="196" t="s">
        <v>188</v>
      </c>
      <c r="H372" s="197">
        <v>6</v>
      </c>
      <c r="I372" s="198"/>
      <c r="J372" s="199">
        <f>ROUND(I372*H372,2)</f>
        <v>0</v>
      </c>
      <c r="K372" s="195" t="s">
        <v>141</v>
      </c>
      <c r="L372" s="61"/>
      <c r="M372" s="200" t="s">
        <v>30</v>
      </c>
      <c r="N372" s="201" t="s">
        <v>45</v>
      </c>
      <c r="O372" s="42"/>
      <c r="P372" s="202">
        <f>O372*H372</f>
        <v>0</v>
      </c>
      <c r="Q372" s="202">
        <v>0</v>
      </c>
      <c r="R372" s="202">
        <f>Q372*H372</f>
        <v>0</v>
      </c>
      <c r="S372" s="202">
        <v>0</v>
      </c>
      <c r="T372" s="203">
        <f>S372*H372</f>
        <v>0</v>
      </c>
      <c r="AR372" s="24" t="s">
        <v>259</v>
      </c>
      <c r="AT372" s="24" t="s">
        <v>137</v>
      </c>
      <c r="AU372" s="24" t="s">
        <v>84</v>
      </c>
      <c r="AY372" s="24" t="s">
        <v>135</v>
      </c>
      <c r="BE372" s="204">
        <f>IF(N372="základní",J372,0)</f>
        <v>0</v>
      </c>
      <c r="BF372" s="204">
        <f>IF(N372="snížená",J372,0)</f>
        <v>0</v>
      </c>
      <c r="BG372" s="204">
        <f>IF(N372="zákl. přenesená",J372,0)</f>
        <v>0</v>
      </c>
      <c r="BH372" s="204">
        <f>IF(N372="sníž. přenesená",J372,0)</f>
        <v>0</v>
      </c>
      <c r="BI372" s="204">
        <f>IF(N372="nulová",J372,0)</f>
        <v>0</v>
      </c>
      <c r="BJ372" s="24" t="s">
        <v>82</v>
      </c>
      <c r="BK372" s="204">
        <f>ROUND(I372*H372,2)</f>
        <v>0</v>
      </c>
      <c r="BL372" s="24" t="s">
        <v>259</v>
      </c>
      <c r="BM372" s="24" t="s">
        <v>1103</v>
      </c>
    </row>
    <row r="373" spans="2:47" s="1" customFormat="1" ht="67.5">
      <c r="B373" s="41"/>
      <c r="C373" s="63"/>
      <c r="D373" s="205" t="s">
        <v>144</v>
      </c>
      <c r="E373" s="63"/>
      <c r="F373" s="206" t="s">
        <v>1104</v>
      </c>
      <c r="G373" s="63"/>
      <c r="H373" s="63"/>
      <c r="I373" s="163"/>
      <c r="J373" s="63"/>
      <c r="K373" s="63"/>
      <c r="L373" s="61"/>
      <c r="M373" s="207"/>
      <c r="N373" s="42"/>
      <c r="O373" s="42"/>
      <c r="P373" s="42"/>
      <c r="Q373" s="42"/>
      <c r="R373" s="42"/>
      <c r="S373" s="42"/>
      <c r="T373" s="78"/>
      <c r="AT373" s="24" t="s">
        <v>144</v>
      </c>
      <c r="AU373" s="24" t="s">
        <v>84</v>
      </c>
    </row>
    <row r="374" spans="2:51" s="11" customFormat="1" ht="13.5">
      <c r="B374" s="208"/>
      <c r="C374" s="209"/>
      <c r="D374" s="205" t="s">
        <v>146</v>
      </c>
      <c r="E374" s="210" t="s">
        <v>30</v>
      </c>
      <c r="F374" s="211" t="s">
        <v>1105</v>
      </c>
      <c r="G374" s="209"/>
      <c r="H374" s="212" t="s">
        <v>30</v>
      </c>
      <c r="I374" s="213"/>
      <c r="J374" s="209"/>
      <c r="K374" s="209"/>
      <c r="L374" s="214"/>
      <c r="M374" s="215"/>
      <c r="N374" s="216"/>
      <c r="O374" s="216"/>
      <c r="P374" s="216"/>
      <c r="Q374" s="216"/>
      <c r="R374" s="216"/>
      <c r="S374" s="216"/>
      <c r="T374" s="217"/>
      <c r="AT374" s="218" t="s">
        <v>146</v>
      </c>
      <c r="AU374" s="218" t="s">
        <v>84</v>
      </c>
      <c r="AV374" s="11" t="s">
        <v>82</v>
      </c>
      <c r="AW374" s="11" t="s">
        <v>37</v>
      </c>
      <c r="AX374" s="11" t="s">
        <v>74</v>
      </c>
      <c r="AY374" s="218" t="s">
        <v>135</v>
      </c>
    </row>
    <row r="375" spans="2:51" s="12" customFormat="1" ht="13.5">
      <c r="B375" s="219"/>
      <c r="C375" s="220"/>
      <c r="D375" s="221" t="s">
        <v>146</v>
      </c>
      <c r="E375" s="222" t="s">
        <v>30</v>
      </c>
      <c r="F375" s="223" t="s">
        <v>1094</v>
      </c>
      <c r="G375" s="220"/>
      <c r="H375" s="224">
        <v>6</v>
      </c>
      <c r="I375" s="225"/>
      <c r="J375" s="220"/>
      <c r="K375" s="220"/>
      <c r="L375" s="226"/>
      <c r="M375" s="227"/>
      <c r="N375" s="228"/>
      <c r="O375" s="228"/>
      <c r="P375" s="228"/>
      <c r="Q375" s="228"/>
      <c r="R375" s="228"/>
      <c r="S375" s="228"/>
      <c r="T375" s="229"/>
      <c r="AT375" s="230" t="s">
        <v>146</v>
      </c>
      <c r="AU375" s="230" t="s">
        <v>84</v>
      </c>
      <c r="AV375" s="12" t="s">
        <v>84</v>
      </c>
      <c r="AW375" s="12" t="s">
        <v>37</v>
      </c>
      <c r="AX375" s="12" t="s">
        <v>82</v>
      </c>
      <c r="AY375" s="230" t="s">
        <v>135</v>
      </c>
    </row>
    <row r="376" spans="2:65" s="1" customFormat="1" ht="22.5" customHeight="1">
      <c r="B376" s="41"/>
      <c r="C376" s="256" t="s">
        <v>550</v>
      </c>
      <c r="D376" s="256" t="s">
        <v>222</v>
      </c>
      <c r="E376" s="257" t="s">
        <v>1106</v>
      </c>
      <c r="F376" s="258" t="s">
        <v>1107</v>
      </c>
      <c r="G376" s="259" t="s">
        <v>188</v>
      </c>
      <c r="H376" s="260">
        <v>6.3</v>
      </c>
      <c r="I376" s="261"/>
      <c r="J376" s="262">
        <f>ROUND(I376*H376,2)</f>
        <v>0</v>
      </c>
      <c r="K376" s="258" t="s">
        <v>141</v>
      </c>
      <c r="L376" s="263"/>
      <c r="M376" s="264" t="s">
        <v>30</v>
      </c>
      <c r="N376" s="265" t="s">
        <v>45</v>
      </c>
      <c r="O376" s="42"/>
      <c r="P376" s="202">
        <f>O376*H376</f>
        <v>0</v>
      </c>
      <c r="Q376" s="202">
        <v>0.00034</v>
      </c>
      <c r="R376" s="202">
        <f>Q376*H376</f>
        <v>0.0021420000000000002</v>
      </c>
      <c r="S376" s="202">
        <v>0</v>
      </c>
      <c r="T376" s="203">
        <f>S376*H376</f>
        <v>0</v>
      </c>
      <c r="AR376" s="24" t="s">
        <v>367</v>
      </c>
      <c r="AT376" s="24" t="s">
        <v>222</v>
      </c>
      <c r="AU376" s="24" t="s">
        <v>84</v>
      </c>
      <c r="AY376" s="24" t="s">
        <v>135</v>
      </c>
      <c r="BE376" s="204">
        <f>IF(N376="základní",J376,0)</f>
        <v>0</v>
      </c>
      <c r="BF376" s="204">
        <f>IF(N376="snížená",J376,0)</f>
        <v>0</v>
      </c>
      <c r="BG376" s="204">
        <f>IF(N376="zákl. přenesená",J376,0)</f>
        <v>0</v>
      </c>
      <c r="BH376" s="204">
        <f>IF(N376="sníž. přenesená",J376,0)</f>
        <v>0</v>
      </c>
      <c r="BI376" s="204">
        <f>IF(N376="nulová",J376,0)</f>
        <v>0</v>
      </c>
      <c r="BJ376" s="24" t="s">
        <v>82</v>
      </c>
      <c r="BK376" s="204">
        <f>ROUND(I376*H376,2)</f>
        <v>0</v>
      </c>
      <c r="BL376" s="24" t="s">
        <v>259</v>
      </c>
      <c r="BM376" s="24" t="s">
        <v>1108</v>
      </c>
    </row>
    <row r="377" spans="2:51" s="11" customFormat="1" ht="13.5">
      <c r="B377" s="208"/>
      <c r="C377" s="209"/>
      <c r="D377" s="205" t="s">
        <v>146</v>
      </c>
      <c r="E377" s="210" t="s">
        <v>30</v>
      </c>
      <c r="F377" s="211" t="s">
        <v>1109</v>
      </c>
      <c r="G377" s="209"/>
      <c r="H377" s="212" t="s">
        <v>30</v>
      </c>
      <c r="I377" s="213"/>
      <c r="J377" s="209"/>
      <c r="K377" s="209"/>
      <c r="L377" s="214"/>
      <c r="M377" s="215"/>
      <c r="N377" s="216"/>
      <c r="O377" s="216"/>
      <c r="P377" s="216"/>
      <c r="Q377" s="216"/>
      <c r="R377" s="216"/>
      <c r="S377" s="216"/>
      <c r="T377" s="217"/>
      <c r="AT377" s="218" t="s">
        <v>146</v>
      </c>
      <c r="AU377" s="218" t="s">
        <v>84</v>
      </c>
      <c r="AV377" s="11" t="s">
        <v>82</v>
      </c>
      <c r="AW377" s="11" t="s">
        <v>37</v>
      </c>
      <c r="AX377" s="11" t="s">
        <v>74</v>
      </c>
      <c r="AY377" s="218" t="s">
        <v>135</v>
      </c>
    </row>
    <row r="378" spans="2:51" s="12" customFormat="1" ht="13.5">
      <c r="B378" s="219"/>
      <c r="C378" s="220"/>
      <c r="D378" s="221" t="s">
        <v>146</v>
      </c>
      <c r="E378" s="222" t="s">
        <v>30</v>
      </c>
      <c r="F378" s="223" t="s">
        <v>1110</v>
      </c>
      <c r="G378" s="220"/>
      <c r="H378" s="224">
        <v>6.3</v>
      </c>
      <c r="I378" s="225"/>
      <c r="J378" s="220"/>
      <c r="K378" s="220"/>
      <c r="L378" s="226"/>
      <c r="M378" s="227"/>
      <c r="N378" s="228"/>
      <c r="O378" s="228"/>
      <c r="P378" s="228"/>
      <c r="Q378" s="228"/>
      <c r="R378" s="228"/>
      <c r="S378" s="228"/>
      <c r="T378" s="229"/>
      <c r="AT378" s="230" t="s">
        <v>146</v>
      </c>
      <c r="AU378" s="230" t="s">
        <v>84</v>
      </c>
      <c r="AV378" s="12" t="s">
        <v>84</v>
      </c>
      <c r="AW378" s="12" t="s">
        <v>37</v>
      </c>
      <c r="AX378" s="12" t="s">
        <v>82</v>
      </c>
      <c r="AY378" s="230" t="s">
        <v>135</v>
      </c>
    </row>
    <row r="379" spans="2:65" s="1" customFormat="1" ht="44.25" customHeight="1">
      <c r="B379" s="41"/>
      <c r="C379" s="193" t="s">
        <v>556</v>
      </c>
      <c r="D379" s="193" t="s">
        <v>137</v>
      </c>
      <c r="E379" s="194" t="s">
        <v>1111</v>
      </c>
      <c r="F379" s="195" t="s">
        <v>1112</v>
      </c>
      <c r="G379" s="196" t="s">
        <v>225</v>
      </c>
      <c r="H379" s="197">
        <v>0.037</v>
      </c>
      <c r="I379" s="198"/>
      <c r="J379" s="199">
        <f>ROUND(I379*H379,2)</f>
        <v>0</v>
      </c>
      <c r="K379" s="195" t="s">
        <v>141</v>
      </c>
      <c r="L379" s="61"/>
      <c r="M379" s="200" t="s">
        <v>30</v>
      </c>
      <c r="N379" s="201" t="s">
        <v>45</v>
      </c>
      <c r="O379" s="42"/>
      <c r="P379" s="202">
        <f>O379*H379</f>
        <v>0</v>
      </c>
      <c r="Q379" s="202">
        <v>0</v>
      </c>
      <c r="R379" s="202">
        <f>Q379*H379</f>
        <v>0</v>
      </c>
      <c r="S379" s="202">
        <v>0</v>
      </c>
      <c r="T379" s="203">
        <f>S379*H379</f>
        <v>0</v>
      </c>
      <c r="AR379" s="24" t="s">
        <v>259</v>
      </c>
      <c r="AT379" s="24" t="s">
        <v>137</v>
      </c>
      <c r="AU379" s="24" t="s">
        <v>84</v>
      </c>
      <c r="AY379" s="24" t="s">
        <v>135</v>
      </c>
      <c r="BE379" s="204">
        <f>IF(N379="základní",J379,0)</f>
        <v>0</v>
      </c>
      <c r="BF379" s="204">
        <f>IF(N379="snížená",J379,0)</f>
        <v>0</v>
      </c>
      <c r="BG379" s="204">
        <f>IF(N379="zákl. přenesená",J379,0)</f>
        <v>0</v>
      </c>
      <c r="BH379" s="204">
        <f>IF(N379="sníž. přenesená",J379,0)</f>
        <v>0</v>
      </c>
      <c r="BI379" s="204">
        <f>IF(N379="nulová",J379,0)</f>
        <v>0</v>
      </c>
      <c r="BJ379" s="24" t="s">
        <v>82</v>
      </c>
      <c r="BK379" s="204">
        <f>ROUND(I379*H379,2)</f>
        <v>0</v>
      </c>
      <c r="BL379" s="24" t="s">
        <v>259</v>
      </c>
      <c r="BM379" s="24" t="s">
        <v>1113</v>
      </c>
    </row>
    <row r="380" spans="2:47" s="1" customFormat="1" ht="121.5">
      <c r="B380" s="41"/>
      <c r="C380" s="63"/>
      <c r="D380" s="205" t="s">
        <v>144</v>
      </c>
      <c r="E380" s="63"/>
      <c r="F380" s="206" t="s">
        <v>1114</v>
      </c>
      <c r="G380" s="63"/>
      <c r="H380" s="63"/>
      <c r="I380" s="163"/>
      <c r="J380" s="63"/>
      <c r="K380" s="63"/>
      <c r="L380" s="61"/>
      <c r="M380" s="273"/>
      <c r="N380" s="274"/>
      <c r="O380" s="274"/>
      <c r="P380" s="274"/>
      <c r="Q380" s="274"/>
      <c r="R380" s="274"/>
      <c r="S380" s="274"/>
      <c r="T380" s="275"/>
      <c r="AT380" s="24" t="s">
        <v>144</v>
      </c>
      <c r="AU380" s="24" t="s">
        <v>84</v>
      </c>
    </row>
    <row r="381" spans="2:12" s="1" customFormat="1" ht="6.95" customHeight="1">
      <c r="B381" s="56"/>
      <c r="C381" s="57"/>
      <c r="D381" s="57"/>
      <c r="E381" s="57"/>
      <c r="F381" s="57"/>
      <c r="G381" s="57"/>
      <c r="H381" s="57"/>
      <c r="I381" s="139"/>
      <c r="J381" s="57"/>
      <c r="K381" s="57"/>
      <c r="L381" s="61"/>
    </row>
  </sheetData>
  <sheetProtection password="CC35" sheet="1" objects="1" scenarios="1" formatCells="0" formatColumns="0" formatRows="0" sort="0" autoFilter="0"/>
  <autoFilter ref="C85:K380"/>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94</v>
      </c>
      <c r="G1" s="404" t="s">
        <v>95</v>
      </c>
      <c r="H1" s="404"/>
      <c r="I1" s="115"/>
      <c r="J1" s="114" t="s">
        <v>96</v>
      </c>
      <c r="K1" s="113" t="s">
        <v>97</v>
      </c>
      <c r="L1" s="114" t="s">
        <v>98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90</v>
      </c>
    </row>
    <row r="3" spans="2:46" ht="6.95" customHeight="1">
      <c r="B3" s="25"/>
      <c r="C3" s="26"/>
      <c r="D3" s="26"/>
      <c r="E3" s="26"/>
      <c r="F3" s="26"/>
      <c r="G3" s="26"/>
      <c r="H3" s="26"/>
      <c r="I3" s="116"/>
      <c r="J3" s="26"/>
      <c r="K3" s="27"/>
      <c r="AT3" s="24" t="s">
        <v>84</v>
      </c>
    </row>
    <row r="4" spans="2:46" ht="36.95" customHeight="1">
      <c r="B4" s="28"/>
      <c r="C4" s="29"/>
      <c r="D4" s="30" t="s">
        <v>99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397" t="str">
        <f>'Rekapitulace stavby'!K6</f>
        <v>Parkoviště za kavárnou - II.etapa, Rotava</v>
      </c>
      <c r="F7" s="398"/>
      <c r="G7" s="398"/>
      <c r="H7" s="398"/>
      <c r="I7" s="117"/>
      <c r="J7" s="29"/>
      <c r="K7" s="31"/>
    </row>
    <row r="8" spans="2:11" s="1" customFormat="1" ht="13.5">
      <c r="B8" s="41"/>
      <c r="C8" s="42"/>
      <c r="D8" s="37" t="s">
        <v>100</v>
      </c>
      <c r="E8" s="42"/>
      <c r="F8" s="42"/>
      <c r="G8" s="42"/>
      <c r="H8" s="42"/>
      <c r="I8" s="118"/>
      <c r="J8" s="42"/>
      <c r="K8" s="45"/>
    </row>
    <row r="9" spans="2:11" s="1" customFormat="1" ht="36.95" customHeight="1">
      <c r="B9" s="41"/>
      <c r="C9" s="42"/>
      <c r="D9" s="42"/>
      <c r="E9" s="399" t="s">
        <v>1115</v>
      </c>
      <c r="F9" s="400"/>
      <c r="G9" s="400"/>
      <c r="H9" s="400"/>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20. 2. 2017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30</v>
      </c>
      <c r="K14" s="45"/>
    </row>
    <row r="15" spans="2:11" s="1" customFormat="1" ht="18" customHeight="1">
      <c r="B15" s="41"/>
      <c r="C15" s="42"/>
      <c r="D15" s="42"/>
      <c r="E15" s="35" t="s">
        <v>31</v>
      </c>
      <c r="F15" s="42"/>
      <c r="G15" s="42"/>
      <c r="H15" s="42"/>
      <c r="I15" s="119" t="s">
        <v>32</v>
      </c>
      <c r="J15" s="35" t="s">
        <v>30</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30</v>
      </c>
      <c r="K20" s="45"/>
    </row>
    <row r="21" spans="2:11" s="1" customFormat="1" ht="18" customHeight="1">
      <c r="B21" s="41"/>
      <c r="C21" s="42"/>
      <c r="D21" s="42"/>
      <c r="E21" s="35" t="s">
        <v>36</v>
      </c>
      <c r="F21" s="42"/>
      <c r="G21" s="42"/>
      <c r="H21" s="42"/>
      <c r="I21" s="119" t="s">
        <v>32</v>
      </c>
      <c r="J21" s="35" t="s">
        <v>30</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38</v>
      </c>
      <c r="E23" s="42"/>
      <c r="F23" s="42"/>
      <c r="G23" s="42"/>
      <c r="H23" s="42"/>
      <c r="I23" s="118"/>
      <c r="J23" s="42"/>
      <c r="K23" s="45"/>
    </row>
    <row r="24" spans="2:11" s="6" customFormat="1" ht="22.5" customHeight="1">
      <c r="B24" s="121"/>
      <c r="C24" s="122"/>
      <c r="D24" s="122"/>
      <c r="E24" s="366" t="s">
        <v>30</v>
      </c>
      <c r="F24" s="366"/>
      <c r="G24" s="366"/>
      <c r="H24" s="36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40</v>
      </c>
      <c r="E27" s="42"/>
      <c r="F27" s="42"/>
      <c r="G27" s="42"/>
      <c r="H27" s="42"/>
      <c r="I27" s="118"/>
      <c r="J27" s="128">
        <f>ROUND(J77,2)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42</v>
      </c>
      <c r="G29" s="42"/>
      <c r="H29" s="42"/>
      <c r="I29" s="129" t="s">
        <v>41</v>
      </c>
      <c r="J29" s="46" t="s">
        <v>43</v>
      </c>
      <c r="K29" s="45"/>
    </row>
    <row r="30" spans="2:11" s="1" customFormat="1" ht="14.45" customHeight="1">
      <c r="B30" s="41"/>
      <c r="C30" s="42"/>
      <c r="D30" s="49" t="s">
        <v>44</v>
      </c>
      <c r="E30" s="49" t="s">
        <v>45</v>
      </c>
      <c r="F30" s="130">
        <f>ROUND(SUM(BE77:BE79),2)</f>
        <v>0</v>
      </c>
      <c r="G30" s="42"/>
      <c r="H30" s="42"/>
      <c r="I30" s="131">
        <v>0.21</v>
      </c>
      <c r="J30" s="130">
        <f>ROUND(ROUND((SUM(BE77:BE79)),2)*I30,2)</f>
        <v>0</v>
      </c>
      <c r="K30" s="45"/>
    </row>
    <row r="31" spans="2:11" s="1" customFormat="1" ht="14.45" customHeight="1">
      <c r="B31" s="41"/>
      <c r="C31" s="42"/>
      <c r="D31" s="42"/>
      <c r="E31" s="49" t="s">
        <v>46</v>
      </c>
      <c r="F31" s="130">
        <f>ROUND(SUM(BF77:BF79),2)</f>
        <v>0</v>
      </c>
      <c r="G31" s="42"/>
      <c r="H31" s="42"/>
      <c r="I31" s="131">
        <v>0.15</v>
      </c>
      <c r="J31" s="130">
        <f>ROUND(ROUND((SUM(BF77:BF79)),2)*I31,2)</f>
        <v>0</v>
      </c>
      <c r="K31" s="45"/>
    </row>
    <row r="32" spans="2:11" s="1" customFormat="1" ht="14.45" customHeight="1" hidden="1">
      <c r="B32" s="41"/>
      <c r="C32" s="42"/>
      <c r="D32" s="42"/>
      <c r="E32" s="49" t="s">
        <v>47</v>
      </c>
      <c r="F32" s="130">
        <f>ROUND(SUM(BG77:BG79),2)</f>
        <v>0</v>
      </c>
      <c r="G32" s="42"/>
      <c r="H32" s="42"/>
      <c r="I32" s="131">
        <v>0.21</v>
      </c>
      <c r="J32" s="130">
        <v>0</v>
      </c>
      <c r="K32" s="45"/>
    </row>
    <row r="33" spans="2:11" s="1" customFormat="1" ht="14.45" customHeight="1" hidden="1">
      <c r="B33" s="41"/>
      <c r="C33" s="42"/>
      <c r="D33" s="42"/>
      <c r="E33" s="49" t="s">
        <v>48</v>
      </c>
      <c r="F33" s="130">
        <f>ROUND(SUM(BH77:BH79),2)</f>
        <v>0</v>
      </c>
      <c r="G33" s="42"/>
      <c r="H33" s="42"/>
      <c r="I33" s="131">
        <v>0.15</v>
      </c>
      <c r="J33" s="130">
        <v>0</v>
      </c>
      <c r="K33" s="45"/>
    </row>
    <row r="34" spans="2:11" s="1" customFormat="1" ht="14.45" customHeight="1" hidden="1">
      <c r="B34" s="41"/>
      <c r="C34" s="42"/>
      <c r="D34" s="42"/>
      <c r="E34" s="49" t="s">
        <v>49</v>
      </c>
      <c r="F34" s="130">
        <f>ROUND(SUM(BI77:BI79),2)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50</v>
      </c>
      <c r="E36" s="79"/>
      <c r="F36" s="79"/>
      <c r="G36" s="134" t="s">
        <v>51</v>
      </c>
      <c r="H36" s="135" t="s">
        <v>52</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397" t="str">
        <f>E7</f>
        <v>Parkoviště za kavárnou - II.etapa, Rotava</v>
      </c>
      <c r="F45" s="398"/>
      <c r="G45" s="398"/>
      <c r="H45" s="398"/>
      <c r="I45" s="118"/>
      <c r="J45" s="42"/>
      <c r="K45" s="45"/>
    </row>
    <row r="46" spans="2:11" s="1" customFormat="1" ht="14.45" customHeight="1">
      <c r="B46" s="41"/>
      <c r="C46" s="37" t="s">
        <v>100</v>
      </c>
      <c r="D46" s="42"/>
      <c r="E46" s="42"/>
      <c r="F46" s="42"/>
      <c r="G46" s="42"/>
      <c r="H46" s="42"/>
      <c r="I46" s="118"/>
      <c r="J46" s="42"/>
      <c r="K46" s="45"/>
    </row>
    <row r="47" spans="2:11" s="1" customFormat="1" ht="23.25" customHeight="1">
      <c r="B47" s="41"/>
      <c r="C47" s="42"/>
      <c r="D47" s="42"/>
      <c r="E47" s="399" t="str">
        <f>E9</f>
        <v>A3 - Parkoviště, chodník, vegetační úpravy - Elektročást - přenos</v>
      </c>
      <c r="F47" s="400"/>
      <c r="G47" s="400"/>
      <c r="H47" s="400"/>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Rotava</v>
      </c>
      <c r="G49" s="42"/>
      <c r="H49" s="42"/>
      <c r="I49" s="119" t="s">
        <v>26</v>
      </c>
      <c r="J49" s="120" t="str">
        <f>IF(J12="","",J12)</f>
        <v>20. 2. 2017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Město Rotava</v>
      </c>
      <c r="G51" s="42"/>
      <c r="H51" s="42"/>
      <c r="I51" s="119" t="s">
        <v>35</v>
      </c>
      <c r="J51" s="35" t="str">
        <f>E21</f>
        <v>BPO spol. s r.o.,Lidická 1239,36317 OSTROV</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103</v>
      </c>
      <c r="D54" s="132"/>
      <c r="E54" s="132"/>
      <c r="F54" s="132"/>
      <c r="G54" s="132"/>
      <c r="H54" s="132"/>
      <c r="I54" s="145"/>
      <c r="J54" s="146" t="s">
        <v>104</v>
      </c>
      <c r="K54" s="147"/>
    </row>
    <row r="55" spans="2:11" s="1" customFormat="1" ht="10.35" customHeight="1">
      <c r="B55" s="41"/>
      <c r="C55" s="42"/>
      <c r="D55" s="42"/>
      <c r="E55" s="42"/>
      <c r="F55" s="42"/>
      <c r="G55" s="42"/>
      <c r="H55" s="42"/>
      <c r="I55" s="118"/>
      <c r="J55" s="42"/>
      <c r="K55" s="45"/>
    </row>
    <row r="56" spans="2:47" s="1" customFormat="1" ht="29.25" customHeight="1">
      <c r="B56" s="41"/>
      <c r="C56" s="148" t="s">
        <v>105</v>
      </c>
      <c r="D56" s="42"/>
      <c r="E56" s="42"/>
      <c r="F56" s="42"/>
      <c r="G56" s="42"/>
      <c r="H56" s="42"/>
      <c r="I56" s="118"/>
      <c r="J56" s="128">
        <f>J77</f>
        <v>0</v>
      </c>
      <c r="K56" s="45"/>
      <c r="AU56" s="24" t="s">
        <v>106</v>
      </c>
    </row>
    <row r="57" spans="2:11" s="7" customFormat="1" ht="24.95" customHeight="1">
      <c r="B57" s="149"/>
      <c r="C57" s="150"/>
      <c r="D57" s="151" t="s">
        <v>1116</v>
      </c>
      <c r="E57" s="152"/>
      <c r="F57" s="152"/>
      <c r="G57" s="152"/>
      <c r="H57" s="152"/>
      <c r="I57" s="153"/>
      <c r="J57" s="154">
        <f>J78</f>
        <v>0</v>
      </c>
      <c r="K57" s="155"/>
    </row>
    <row r="58" spans="2:11" s="1" customFormat="1" ht="21.75" customHeight="1">
      <c r="B58" s="41"/>
      <c r="C58" s="42"/>
      <c r="D58" s="42"/>
      <c r="E58" s="42"/>
      <c r="F58" s="42"/>
      <c r="G58" s="42"/>
      <c r="H58" s="42"/>
      <c r="I58" s="118"/>
      <c r="J58" s="42"/>
      <c r="K58" s="45"/>
    </row>
    <row r="59" spans="2:11" s="1" customFormat="1" ht="6.95" customHeight="1">
      <c r="B59" s="56"/>
      <c r="C59" s="57"/>
      <c r="D59" s="57"/>
      <c r="E59" s="57"/>
      <c r="F59" s="57"/>
      <c r="G59" s="57"/>
      <c r="H59" s="57"/>
      <c r="I59" s="139"/>
      <c r="J59" s="57"/>
      <c r="K59" s="58"/>
    </row>
    <row r="63" spans="2:12" s="1" customFormat="1" ht="6.95" customHeight="1">
      <c r="B63" s="59"/>
      <c r="C63" s="60"/>
      <c r="D63" s="60"/>
      <c r="E63" s="60"/>
      <c r="F63" s="60"/>
      <c r="G63" s="60"/>
      <c r="H63" s="60"/>
      <c r="I63" s="142"/>
      <c r="J63" s="60"/>
      <c r="K63" s="60"/>
      <c r="L63" s="61"/>
    </row>
    <row r="64" spans="2:12" s="1" customFormat="1" ht="36.95" customHeight="1">
      <c r="B64" s="41"/>
      <c r="C64" s="62" t="s">
        <v>119</v>
      </c>
      <c r="D64" s="63"/>
      <c r="E64" s="63"/>
      <c r="F64" s="63"/>
      <c r="G64" s="63"/>
      <c r="H64" s="63"/>
      <c r="I64" s="163"/>
      <c r="J64" s="63"/>
      <c r="K64" s="63"/>
      <c r="L64" s="61"/>
    </row>
    <row r="65" spans="2:12" s="1" customFormat="1" ht="6.95" customHeight="1">
      <c r="B65" s="41"/>
      <c r="C65" s="63"/>
      <c r="D65" s="63"/>
      <c r="E65" s="63"/>
      <c r="F65" s="63"/>
      <c r="G65" s="63"/>
      <c r="H65" s="63"/>
      <c r="I65" s="163"/>
      <c r="J65" s="63"/>
      <c r="K65" s="63"/>
      <c r="L65" s="61"/>
    </row>
    <row r="66" spans="2:12" s="1" customFormat="1" ht="14.45" customHeight="1">
      <c r="B66" s="41"/>
      <c r="C66" s="65" t="s">
        <v>18</v>
      </c>
      <c r="D66" s="63"/>
      <c r="E66" s="63"/>
      <c r="F66" s="63"/>
      <c r="G66" s="63"/>
      <c r="H66" s="63"/>
      <c r="I66" s="163"/>
      <c r="J66" s="63"/>
      <c r="K66" s="63"/>
      <c r="L66" s="61"/>
    </row>
    <row r="67" spans="2:12" s="1" customFormat="1" ht="22.5" customHeight="1">
      <c r="B67" s="41"/>
      <c r="C67" s="63"/>
      <c r="D67" s="63"/>
      <c r="E67" s="401" t="str">
        <f>E7</f>
        <v>Parkoviště za kavárnou - II.etapa, Rotava</v>
      </c>
      <c r="F67" s="402"/>
      <c r="G67" s="402"/>
      <c r="H67" s="402"/>
      <c r="I67" s="163"/>
      <c r="J67" s="63"/>
      <c r="K67" s="63"/>
      <c r="L67" s="61"/>
    </row>
    <row r="68" spans="2:12" s="1" customFormat="1" ht="14.45" customHeight="1">
      <c r="B68" s="41"/>
      <c r="C68" s="65" t="s">
        <v>100</v>
      </c>
      <c r="D68" s="63"/>
      <c r="E68" s="63"/>
      <c r="F68" s="63"/>
      <c r="G68" s="63"/>
      <c r="H68" s="63"/>
      <c r="I68" s="163"/>
      <c r="J68" s="63"/>
      <c r="K68" s="63"/>
      <c r="L68" s="61"/>
    </row>
    <row r="69" spans="2:12" s="1" customFormat="1" ht="23.25" customHeight="1">
      <c r="B69" s="41"/>
      <c r="C69" s="63"/>
      <c r="D69" s="63"/>
      <c r="E69" s="377" t="str">
        <f>E9</f>
        <v>A3 - Parkoviště, chodník, vegetační úpravy - Elektročást - přenos</v>
      </c>
      <c r="F69" s="403"/>
      <c r="G69" s="403"/>
      <c r="H69" s="403"/>
      <c r="I69" s="163"/>
      <c r="J69" s="63"/>
      <c r="K69" s="63"/>
      <c r="L69" s="61"/>
    </row>
    <row r="70" spans="2:12" s="1" customFormat="1" ht="6.95" customHeight="1">
      <c r="B70" s="41"/>
      <c r="C70" s="63"/>
      <c r="D70" s="63"/>
      <c r="E70" s="63"/>
      <c r="F70" s="63"/>
      <c r="G70" s="63"/>
      <c r="H70" s="63"/>
      <c r="I70" s="163"/>
      <c r="J70" s="63"/>
      <c r="K70" s="63"/>
      <c r="L70" s="61"/>
    </row>
    <row r="71" spans="2:12" s="1" customFormat="1" ht="18" customHeight="1">
      <c r="B71" s="41"/>
      <c r="C71" s="65" t="s">
        <v>24</v>
      </c>
      <c r="D71" s="63"/>
      <c r="E71" s="63"/>
      <c r="F71" s="164" t="str">
        <f>F12</f>
        <v>Rotava</v>
      </c>
      <c r="G71" s="63"/>
      <c r="H71" s="63"/>
      <c r="I71" s="165" t="s">
        <v>26</v>
      </c>
      <c r="J71" s="73" t="str">
        <f>IF(J12="","",J12)</f>
        <v>20. 2. 2017</v>
      </c>
      <c r="K71" s="63"/>
      <c r="L71" s="61"/>
    </row>
    <row r="72" spans="2:12" s="1" customFormat="1" ht="6.95" customHeight="1">
      <c r="B72" s="41"/>
      <c r="C72" s="63"/>
      <c r="D72" s="63"/>
      <c r="E72" s="63"/>
      <c r="F72" s="63"/>
      <c r="G72" s="63"/>
      <c r="H72" s="63"/>
      <c r="I72" s="163"/>
      <c r="J72" s="63"/>
      <c r="K72" s="63"/>
      <c r="L72" s="61"/>
    </row>
    <row r="73" spans="2:12" s="1" customFormat="1" ht="13.5">
      <c r="B73" s="41"/>
      <c r="C73" s="65" t="s">
        <v>28</v>
      </c>
      <c r="D73" s="63"/>
      <c r="E73" s="63"/>
      <c r="F73" s="164" t="str">
        <f>E15</f>
        <v>Město Rotava</v>
      </c>
      <c r="G73" s="63"/>
      <c r="H73" s="63"/>
      <c r="I73" s="165" t="s">
        <v>35</v>
      </c>
      <c r="J73" s="164" t="str">
        <f>E21</f>
        <v>BPO spol. s r.o.,Lidická 1239,36317 OSTROV</v>
      </c>
      <c r="K73" s="63"/>
      <c r="L73" s="61"/>
    </row>
    <row r="74" spans="2:12" s="1" customFormat="1" ht="14.45" customHeight="1">
      <c r="B74" s="41"/>
      <c r="C74" s="65" t="s">
        <v>33</v>
      </c>
      <c r="D74" s="63"/>
      <c r="E74" s="63"/>
      <c r="F74" s="164" t="str">
        <f>IF(E18="","",E18)</f>
        <v/>
      </c>
      <c r="G74" s="63"/>
      <c r="H74" s="63"/>
      <c r="I74" s="163"/>
      <c r="J74" s="63"/>
      <c r="K74" s="63"/>
      <c r="L74" s="61"/>
    </row>
    <row r="75" spans="2:12" s="1" customFormat="1" ht="10.35" customHeight="1">
      <c r="B75" s="41"/>
      <c r="C75" s="63"/>
      <c r="D75" s="63"/>
      <c r="E75" s="63"/>
      <c r="F75" s="63"/>
      <c r="G75" s="63"/>
      <c r="H75" s="63"/>
      <c r="I75" s="163"/>
      <c r="J75" s="63"/>
      <c r="K75" s="63"/>
      <c r="L75" s="61"/>
    </row>
    <row r="76" spans="2:20" s="9" customFormat="1" ht="29.25" customHeight="1">
      <c r="B76" s="166"/>
      <c r="C76" s="167" t="s">
        <v>120</v>
      </c>
      <c r="D76" s="168" t="s">
        <v>59</v>
      </c>
      <c r="E76" s="168" t="s">
        <v>55</v>
      </c>
      <c r="F76" s="168" t="s">
        <v>121</v>
      </c>
      <c r="G76" s="168" t="s">
        <v>122</v>
      </c>
      <c r="H76" s="168" t="s">
        <v>123</v>
      </c>
      <c r="I76" s="169" t="s">
        <v>124</v>
      </c>
      <c r="J76" s="168" t="s">
        <v>104</v>
      </c>
      <c r="K76" s="170" t="s">
        <v>125</v>
      </c>
      <c r="L76" s="171"/>
      <c r="M76" s="81" t="s">
        <v>126</v>
      </c>
      <c r="N76" s="82" t="s">
        <v>44</v>
      </c>
      <c r="O76" s="82" t="s">
        <v>127</v>
      </c>
      <c r="P76" s="82" t="s">
        <v>128</v>
      </c>
      <c r="Q76" s="82" t="s">
        <v>129</v>
      </c>
      <c r="R76" s="82" t="s">
        <v>130</v>
      </c>
      <c r="S76" s="82" t="s">
        <v>131</v>
      </c>
      <c r="T76" s="83" t="s">
        <v>132</v>
      </c>
    </row>
    <row r="77" spans="2:63" s="1" customFormat="1" ht="29.25" customHeight="1">
      <c r="B77" s="41"/>
      <c r="C77" s="87" t="s">
        <v>105</v>
      </c>
      <c r="D77" s="63"/>
      <c r="E77" s="63"/>
      <c r="F77" s="63"/>
      <c r="G77" s="63"/>
      <c r="H77" s="63"/>
      <c r="I77" s="163"/>
      <c r="J77" s="172">
        <f>BK77</f>
        <v>0</v>
      </c>
      <c r="K77" s="63"/>
      <c r="L77" s="61"/>
      <c r="M77" s="84"/>
      <c r="N77" s="85"/>
      <c r="O77" s="85"/>
      <c r="P77" s="173">
        <f>P78</f>
        <v>0</v>
      </c>
      <c r="Q77" s="85"/>
      <c r="R77" s="173">
        <f>R78</f>
        <v>0</v>
      </c>
      <c r="S77" s="85"/>
      <c r="T77" s="174">
        <f>T78</f>
        <v>0</v>
      </c>
      <c r="AT77" s="24" t="s">
        <v>73</v>
      </c>
      <c r="AU77" s="24" t="s">
        <v>106</v>
      </c>
      <c r="BK77" s="175">
        <f>BK78</f>
        <v>0</v>
      </c>
    </row>
    <row r="78" spans="2:63" s="10" customFormat="1" ht="37.35" customHeight="1">
      <c r="B78" s="176"/>
      <c r="C78" s="177"/>
      <c r="D78" s="190" t="s">
        <v>73</v>
      </c>
      <c r="E78" s="276" t="s">
        <v>1117</v>
      </c>
      <c r="F78" s="276" t="s">
        <v>1118</v>
      </c>
      <c r="G78" s="177"/>
      <c r="H78" s="177"/>
      <c r="I78" s="180"/>
      <c r="J78" s="277">
        <f>BK78</f>
        <v>0</v>
      </c>
      <c r="K78" s="177"/>
      <c r="L78" s="182"/>
      <c r="M78" s="183"/>
      <c r="N78" s="184"/>
      <c r="O78" s="184"/>
      <c r="P78" s="185">
        <f>P79</f>
        <v>0</v>
      </c>
      <c r="Q78" s="184"/>
      <c r="R78" s="185">
        <f>R79</f>
        <v>0</v>
      </c>
      <c r="S78" s="184"/>
      <c r="T78" s="186">
        <f>T79</f>
        <v>0</v>
      </c>
      <c r="AR78" s="187" t="s">
        <v>82</v>
      </c>
      <c r="AT78" s="188" t="s">
        <v>73</v>
      </c>
      <c r="AU78" s="188" t="s">
        <v>74</v>
      </c>
      <c r="AY78" s="187" t="s">
        <v>135</v>
      </c>
      <c r="BK78" s="189">
        <f>BK79</f>
        <v>0</v>
      </c>
    </row>
    <row r="79" spans="2:65" s="1" customFormat="1" ht="22.5" customHeight="1">
      <c r="B79" s="41"/>
      <c r="C79" s="193" t="s">
        <v>82</v>
      </c>
      <c r="D79" s="193" t="s">
        <v>137</v>
      </c>
      <c r="E79" s="194" t="s">
        <v>1119</v>
      </c>
      <c r="F79" s="195" t="s">
        <v>1120</v>
      </c>
      <c r="G79" s="196" t="s">
        <v>539</v>
      </c>
      <c r="H79" s="197">
        <v>1</v>
      </c>
      <c r="I79" s="198"/>
      <c r="J79" s="199">
        <f>ROUND(I79*H79,2)</f>
        <v>0</v>
      </c>
      <c r="K79" s="195" t="s">
        <v>30</v>
      </c>
      <c r="L79" s="61"/>
      <c r="M79" s="200" t="s">
        <v>30</v>
      </c>
      <c r="N79" s="278" t="s">
        <v>45</v>
      </c>
      <c r="O79" s="274"/>
      <c r="P79" s="279">
        <f>O79*H79</f>
        <v>0</v>
      </c>
      <c r="Q79" s="279">
        <v>0</v>
      </c>
      <c r="R79" s="279">
        <f>Q79*H79</f>
        <v>0</v>
      </c>
      <c r="S79" s="279">
        <v>0</v>
      </c>
      <c r="T79" s="280">
        <f>S79*H79</f>
        <v>0</v>
      </c>
      <c r="AR79" s="24" t="s">
        <v>142</v>
      </c>
      <c r="AT79" s="24" t="s">
        <v>137</v>
      </c>
      <c r="AU79" s="24" t="s">
        <v>82</v>
      </c>
      <c r="AY79" s="24" t="s">
        <v>135</v>
      </c>
      <c r="BE79" s="204">
        <f>IF(N79="základní",J79,0)</f>
        <v>0</v>
      </c>
      <c r="BF79" s="204">
        <f>IF(N79="snížená",J79,0)</f>
        <v>0</v>
      </c>
      <c r="BG79" s="204">
        <f>IF(N79="zákl. přenesená",J79,0)</f>
        <v>0</v>
      </c>
      <c r="BH79" s="204">
        <f>IF(N79="sníž. přenesená",J79,0)</f>
        <v>0</v>
      </c>
      <c r="BI79" s="204">
        <f>IF(N79="nulová",J79,0)</f>
        <v>0</v>
      </c>
      <c r="BJ79" s="24" t="s">
        <v>82</v>
      </c>
      <c r="BK79" s="204">
        <f>ROUND(I79*H79,2)</f>
        <v>0</v>
      </c>
      <c r="BL79" s="24" t="s">
        <v>142</v>
      </c>
      <c r="BM79" s="24" t="s">
        <v>1121</v>
      </c>
    </row>
    <row r="80" spans="2:12" s="1" customFormat="1" ht="6.95" customHeight="1">
      <c r="B80" s="56"/>
      <c r="C80" s="57"/>
      <c r="D80" s="57"/>
      <c r="E80" s="57"/>
      <c r="F80" s="57"/>
      <c r="G80" s="57"/>
      <c r="H80" s="57"/>
      <c r="I80" s="139"/>
      <c r="J80" s="57"/>
      <c r="K80" s="57"/>
      <c r="L80" s="61"/>
    </row>
  </sheetData>
  <sheetProtection password="CC35" sheet="1" objects="1" scenarios="1" formatCells="0" formatColumns="0" formatRows="0" sort="0" autoFilter="0"/>
  <autoFilter ref="C76:K79"/>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94</v>
      </c>
      <c r="G1" s="404" t="s">
        <v>95</v>
      </c>
      <c r="H1" s="404"/>
      <c r="I1" s="115"/>
      <c r="J1" s="114" t="s">
        <v>96</v>
      </c>
      <c r="K1" s="113" t="s">
        <v>97</v>
      </c>
      <c r="L1" s="114" t="s">
        <v>98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93</v>
      </c>
    </row>
    <row r="3" spans="2:46" ht="6.95" customHeight="1">
      <c r="B3" s="25"/>
      <c r="C3" s="26"/>
      <c r="D3" s="26"/>
      <c r="E3" s="26"/>
      <c r="F3" s="26"/>
      <c r="G3" s="26"/>
      <c r="H3" s="26"/>
      <c r="I3" s="116"/>
      <c r="J3" s="26"/>
      <c r="K3" s="27"/>
      <c r="AT3" s="24" t="s">
        <v>84</v>
      </c>
    </row>
    <row r="4" spans="2:46" ht="36.95" customHeight="1">
      <c r="B4" s="28"/>
      <c r="C4" s="29"/>
      <c r="D4" s="30" t="s">
        <v>99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397" t="str">
        <f>'Rekapitulace stavby'!K6</f>
        <v>Parkoviště za kavárnou - II.etapa, Rotava</v>
      </c>
      <c r="F7" s="398"/>
      <c r="G7" s="398"/>
      <c r="H7" s="398"/>
      <c r="I7" s="117"/>
      <c r="J7" s="29"/>
      <c r="K7" s="31"/>
    </row>
    <row r="8" spans="2:11" s="1" customFormat="1" ht="13.5">
      <c r="B8" s="41"/>
      <c r="C8" s="42"/>
      <c r="D8" s="37" t="s">
        <v>100</v>
      </c>
      <c r="E8" s="42"/>
      <c r="F8" s="42"/>
      <c r="G8" s="42"/>
      <c r="H8" s="42"/>
      <c r="I8" s="118"/>
      <c r="J8" s="42"/>
      <c r="K8" s="45"/>
    </row>
    <row r="9" spans="2:11" s="1" customFormat="1" ht="36.95" customHeight="1">
      <c r="B9" s="41"/>
      <c r="C9" s="42"/>
      <c r="D9" s="42"/>
      <c r="E9" s="399" t="s">
        <v>1122</v>
      </c>
      <c r="F9" s="400"/>
      <c r="G9" s="400"/>
      <c r="H9" s="400"/>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20. 2. 2017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30</v>
      </c>
      <c r="K14" s="45"/>
    </row>
    <row r="15" spans="2:11" s="1" customFormat="1" ht="18" customHeight="1">
      <c r="B15" s="41"/>
      <c r="C15" s="42"/>
      <c r="D15" s="42"/>
      <c r="E15" s="35" t="s">
        <v>31</v>
      </c>
      <c r="F15" s="42"/>
      <c r="G15" s="42"/>
      <c r="H15" s="42"/>
      <c r="I15" s="119" t="s">
        <v>32</v>
      </c>
      <c r="J15" s="35" t="s">
        <v>30</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33</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32</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35</v>
      </c>
      <c r="E20" s="42"/>
      <c r="F20" s="42"/>
      <c r="G20" s="42"/>
      <c r="H20" s="42"/>
      <c r="I20" s="119" t="s">
        <v>29</v>
      </c>
      <c r="J20" s="35" t="s">
        <v>30</v>
      </c>
      <c r="K20" s="45"/>
    </row>
    <row r="21" spans="2:11" s="1" customFormat="1" ht="18" customHeight="1">
      <c r="B21" s="41"/>
      <c r="C21" s="42"/>
      <c r="D21" s="42"/>
      <c r="E21" s="35" t="s">
        <v>36</v>
      </c>
      <c r="F21" s="42"/>
      <c r="G21" s="42"/>
      <c r="H21" s="42"/>
      <c r="I21" s="119" t="s">
        <v>32</v>
      </c>
      <c r="J21" s="35" t="s">
        <v>30</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38</v>
      </c>
      <c r="E23" s="42"/>
      <c r="F23" s="42"/>
      <c r="G23" s="42"/>
      <c r="H23" s="42"/>
      <c r="I23" s="118"/>
      <c r="J23" s="42"/>
      <c r="K23" s="45"/>
    </row>
    <row r="24" spans="2:11" s="6" customFormat="1" ht="22.5" customHeight="1">
      <c r="B24" s="121"/>
      <c r="C24" s="122"/>
      <c r="D24" s="122"/>
      <c r="E24" s="366" t="s">
        <v>30</v>
      </c>
      <c r="F24" s="366"/>
      <c r="G24" s="366"/>
      <c r="H24" s="36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40</v>
      </c>
      <c r="E27" s="42"/>
      <c r="F27" s="42"/>
      <c r="G27" s="42"/>
      <c r="H27" s="42"/>
      <c r="I27" s="118"/>
      <c r="J27" s="128">
        <f>ROUND(J78,2)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42</v>
      </c>
      <c r="G29" s="42"/>
      <c r="H29" s="42"/>
      <c r="I29" s="129" t="s">
        <v>41</v>
      </c>
      <c r="J29" s="46" t="s">
        <v>43</v>
      </c>
      <c r="K29" s="45"/>
    </row>
    <row r="30" spans="2:11" s="1" customFormat="1" ht="14.45" customHeight="1">
      <c r="B30" s="41"/>
      <c r="C30" s="42"/>
      <c r="D30" s="49" t="s">
        <v>44</v>
      </c>
      <c r="E30" s="49" t="s">
        <v>45</v>
      </c>
      <c r="F30" s="130">
        <f>ROUND(SUM(BE78:BE93),2)</f>
        <v>0</v>
      </c>
      <c r="G30" s="42"/>
      <c r="H30" s="42"/>
      <c r="I30" s="131">
        <v>0.21</v>
      </c>
      <c r="J30" s="130">
        <f>ROUND(ROUND((SUM(BE78:BE93)),2)*I30,2)</f>
        <v>0</v>
      </c>
      <c r="K30" s="45"/>
    </row>
    <row r="31" spans="2:11" s="1" customFormat="1" ht="14.45" customHeight="1">
      <c r="B31" s="41"/>
      <c r="C31" s="42"/>
      <c r="D31" s="42"/>
      <c r="E31" s="49" t="s">
        <v>46</v>
      </c>
      <c r="F31" s="130">
        <f>ROUND(SUM(BF78:BF93),2)</f>
        <v>0</v>
      </c>
      <c r="G31" s="42"/>
      <c r="H31" s="42"/>
      <c r="I31" s="131">
        <v>0.15</v>
      </c>
      <c r="J31" s="130">
        <f>ROUND(ROUND((SUM(BF78:BF93)),2)*I31,2)</f>
        <v>0</v>
      </c>
      <c r="K31" s="45"/>
    </row>
    <row r="32" spans="2:11" s="1" customFormat="1" ht="14.45" customHeight="1" hidden="1">
      <c r="B32" s="41"/>
      <c r="C32" s="42"/>
      <c r="D32" s="42"/>
      <c r="E32" s="49" t="s">
        <v>47</v>
      </c>
      <c r="F32" s="130">
        <f>ROUND(SUM(BG78:BG93),2)</f>
        <v>0</v>
      </c>
      <c r="G32" s="42"/>
      <c r="H32" s="42"/>
      <c r="I32" s="131">
        <v>0.21</v>
      </c>
      <c r="J32" s="130">
        <v>0</v>
      </c>
      <c r="K32" s="45"/>
    </row>
    <row r="33" spans="2:11" s="1" customFormat="1" ht="14.45" customHeight="1" hidden="1">
      <c r="B33" s="41"/>
      <c r="C33" s="42"/>
      <c r="D33" s="42"/>
      <c r="E33" s="49" t="s">
        <v>48</v>
      </c>
      <c r="F33" s="130">
        <f>ROUND(SUM(BH78:BH93),2)</f>
        <v>0</v>
      </c>
      <c r="G33" s="42"/>
      <c r="H33" s="42"/>
      <c r="I33" s="131">
        <v>0.15</v>
      </c>
      <c r="J33" s="130">
        <v>0</v>
      </c>
      <c r="K33" s="45"/>
    </row>
    <row r="34" spans="2:11" s="1" customFormat="1" ht="14.45" customHeight="1" hidden="1">
      <c r="B34" s="41"/>
      <c r="C34" s="42"/>
      <c r="D34" s="42"/>
      <c r="E34" s="49" t="s">
        <v>49</v>
      </c>
      <c r="F34" s="130">
        <f>ROUND(SUM(BI78:BI93),2)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50</v>
      </c>
      <c r="E36" s="79"/>
      <c r="F36" s="79"/>
      <c r="G36" s="134" t="s">
        <v>51</v>
      </c>
      <c r="H36" s="135" t="s">
        <v>52</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397" t="str">
        <f>E7</f>
        <v>Parkoviště za kavárnou - II.etapa, Rotava</v>
      </c>
      <c r="F45" s="398"/>
      <c r="G45" s="398"/>
      <c r="H45" s="398"/>
      <c r="I45" s="118"/>
      <c r="J45" s="42"/>
      <c r="K45" s="45"/>
    </row>
    <row r="46" spans="2:11" s="1" customFormat="1" ht="14.45" customHeight="1">
      <c r="B46" s="41"/>
      <c r="C46" s="37" t="s">
        <v>100</v>
      </c>
      <c r="D46" s="42"/>
      <c r="E46" s="42"/>
      <c r="F46" s="42"/>
      <c r="G46" s="42"/>
      <c r="H46" s="42"/>
      <c r="I46" s="118"/>
      <c r="J46" s="42"/>
      <c r="K46" s="45"/>
    </row>
    <row r="47" spans="2:11" s="1" customFormat="1" ht="23.25" customHeight="1">
      <c r="B47" s="41"/>
      <c r="C47" s="42"/>
      <c r="D47" s="42"/>
      <c r="E47" s="399" t="str">
        <f>E9</f>
        <v>A4 - Parkoviště, chodník, vegetační úpravy - VRN + VON</v>
      </c>
      <c r="F47" s="400"/>
      <c r="G47" s="400"/>
      <c r="H47" s="400"/>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Rotava</v>
      </c>
      <c r="G49" s="42"/>
      <c r="H49" s="42"/>
      <c r="I49" s="119" t="s">
        <v>26</v>
      </c>
      <c r="J49" s="120" t="str">
        <f>IF(J12="","",J12)</f>
        <v>20. 2. 2017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Město Rotava</v>
      </c>
      <c r="G51" s="42"/>
      <c r="H51" s="42"/>
      <c r="I51" s="119" t="s">
        <v>35</v>
      </c>
      <c r="J51" s="35" t="str">
        <f>E21</f>
        <v>BPO spol. s r.o.,Lidická 1239,36317 OSTROV</v>
      </c>
      <c r="K51" s="45"/>
    </row>
    <row r="52" spans="2:11" s="1" customFormat="1" ht="14.45" customHeight="1">
      <c r="B52" s="41"/>
      <c r="C52" s="37" t="s">
        <v>33</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103</v>
      </c>
      <c r="D54" s="132"/>
      <c r="E54" s="132"/>
      <c r="F54" s="132"/>
      <c r="G54" s="132"/>
      <c r="H54" s="132"/>
      <c r="I54" s="145"/>
      <c r="J54" s="146" t="s">
        <v>104</v>
      </c>
      <c r="K54" s="147"/>
    </row>
    <row r="55" spans="2:11" s="1" customFormat="1" ht="10.35" customHeight="1">
      <c r="B55" s="41"/>
      <c r="C55" s="42"/>
      <c r="D55" s="42"/>
      <c r="E55" s="42"/>
      <c r="F55" s="42"/>
      <c r="G55" s="42"/>
      <c r="H55" s="42"/>
      <c r="I55" s="118"/>
      <c r="J55" s="42"/>
      <c r="K55" s="45"/>
    </row>
    <row r="56" spans="2:47" s="1" customFormat="1" ht="29.25" customHeight="1">
      <c r="B56" s="41"/>
      <c r="C56" s="148" t="s">
        <v>105</v>
      </c>
      <c r="D56" s="42"/>
      <c r="E56" s="42"/>
      <c r="F56" s="42"/>
      <c r="G56" s="42"/>
      <c r="H56" s="42"/>
      <c r="I56" s="118"/>
      <c r="J56" s="128">
        <f>J78</f>
        <v>0</v>
      </c>
      <c r="K56" s="45"/>
      <c r="AU56" s="24" t="s">
        <v>106</v>
      </c>
    </row>
    <row r="57" spans="2:11" s="7" customFormat="1" ht="24.95" customHeight="1">
      <c r="B57" s="149"/>
      <c r="C57" s="150"/>
      <c r="D57" s="151" t="s">
        <v>1123</v>
      </c>
      <c r="E57" s="152"/>
      <c r="F57" s="152"/>
      <c r="G57" s="152"/>
      <c r="H57" s="152"/>
      <c r="I57" s="153"/>
      <c r="J57" s="154">
        <f>J79</f>
        <v>0</v>
      </c>
      <c r="K57" s="155"/>
    </row>
    <row r="58" spans="2:11" s="7" customFormat="1" ht="24.95" customHeight="1">
      <c r="B58" s="149"/>
      <c r="C58" s="150"/>
      <c r="D58" s="151" t="s">
        <v>1124</v>
      </c>
      <c r="E58" s="152"/>
      <c r="F58" s="152"/>
      <c r="G58" s="152"/>
      <c r="H58" s="152"/>
      <c r="I58" s="153"/>
      <c r="J58" s="154">
        <f>J81</f>
        <v>0</v>
      </c>
      <c r="K58" s="155"/>
    </row>
    <row r="59" spans="2:11" s="1" customFormat="1" ht="21.75" customHeight="1">
      <c r="B59" s="41"/>
      <c r="C59" s="42"/>
      <c r="D59" s="42"/>
      <c r="E59" s="42"/>
      <c r="F59" s="42"/>
      <c r="G59" s="42"/>
      <c r="H59" s="42"/>
      <c r="I59" s="118"/>
      <c r="J59" s="42"/>
      <c r="K59" s="45"/>
    </row>
    <row r="60" spans="2:11" s="1" customFormat="1" ht="6.95" customHeight="1">
      <c r="B60" s="56"/>
      <c r="C60" s="57"/>
      <c r="D60" s="57"/>
      <c r="E60" s="57"/>
      <c r="F60" s="57"/>
      <c r="G60" s="57"/>
      <c r="H60" s="57"/>
      <c r="I60" s="139"/>
      <c r="J60" s="57"/>
      <c r="K60" s="58"/>
    </row>
    <row r="64" spans="2:12" s="1" customFormat="1" ht="6.95" customHeight="1">
      <c r="B64" s="59"/>
      <c r="C64" s="60"/>
      <c r="D64" s="60"/>
      <c r="E64" s="60"/>
      <c r="F64" s="60"/>
      <c r="G64" s="60"/>
      <c r="H64" s="60"/>
      <c r="I64" s="142"/>
      <c r="J64" s="60"/>
      <c r="K64" s="60"/>
      <c r="L64" s="61"/>
    </row>
    <row r="65" spans="2:12" s="1" customFormat="1" ht="36.95" customHeight="1">
      <c r="B65" s="41"/>
      <c r="C65" s="62" t="s">
        <v>119</v>
      </c>
      <c r="D65" s="63"/>
      <c r="E65" s="63"/>
      <c r="F65" s="63"/>
      <c r="G65" s="63"/>
      <c r="H65" s="63"/>
      <c r="I65" s="163"/>
      <c r="J65" s="63"/>
      <c r="K65" s="63"/>
      <c r="L65" s="61"/>
    </row>
    <row r="66" spans="2:12" s="1" customFormat="1" ht="6.95" customHeight="1">
      <c r="B66" s="41"/>
      <c r="C66" s="63"/>
      <c r="D66" s="63"/>
      <c r="E66" s="63"/>
      <c r="F66" s="63"/>
      <c r="G66" s="63"/>
      <c r="H66" s="63"/>
      <c r="I66" s="163"/>
      <c r="J66" s="63"/>
      <c r="K66" s="63"/>
      <c r="L66" s="61"/>
    </row>
    <row r="67" spans="2:12" s="1" customFormat="1" ht="14.45" customHeight="1">
      <c r="B67" s="41"/>
      <c r="C67" s="65" t="s">
        <v>18</v>
      </c>
      <c r="D67" s="63"/>
      <c r="E67" s="63"/>
      <c r="F67" s="63"/>
      <c r="G67" s="63"/>
      <c r="H67" s="63"/>
      <c r="I67" s="163"/>
      <c r="J67" s="63"/>
      <c r="K67" s="63"/>
      <c r="L67" s="61"/>
    </row>
    <row r="68" spans="2:12" s="1" customFormat="1" ht="22.5" customHeight="1">
      <c r="B68" s="41"/>
      <c r="C68" s="63"/>
      <c r="D68" s="63"/>
      <c r="E68" s="401" t="str">
        <f>E7</f>
        <v>Parkoviště za kavárnou - II.etapa, Rotava</v>
      </c>
      <c r="F68" s="402"/>
      <c r="G68" s="402"/>
      <c r="H68" s="402"/>
      <c r="I68" s="163"/>
      <c r="J68" s="63"/>
      <c r="K68" s="63"/>
      <c r="L68" s="61"/>
    </row>
    <row r="69" spans="2:12" s="1" customFormat="1" ht="14.45" customHeight="1">
      <c r="B69" s="41"/>
      <c r="C69" s="65" t="s">
        <v>100</v>
      </c>
      <c r="D69" s="63"/>
      <c r="E69" s="63"/>
      <c r="F69" s="63"/>
      <c r="G69" s="63"/>
      <c r="H69" s="63"/>
      <c r="I69" s="163"/>
      <c r="J69" s="63"/>
      <c r="K69" s="63"/>
      <c r="L69" s="61"/>
    </row>
    <row r="70" spans="2:12" s="1" customFormat="1" ht="23.25" customHeight="1">
      <c r="B70" s="41"/>
      <c r="C70" s="63"/>
      <c r="D70" s="63"/>
      <c r="E70" s="377" t="str">
        <f>E9</f>
        <v>A4 - Parkoviště, chodník, vegetační úpravy - VRN + VON</v>
      </c>
      <c r="F70" s="403"/>
      <c r="G70" s="403"/>
      <c r="H70" s="403"/>
      <c r="I70" s="163"/>
      <c r="J70" s="63"/>
      <c r="K70" s="63"/>
      <c r="L70" s="61"/>
    </row>
    <row r="71" spans="2:12" s="1" customFormat="1" ht="6.95" customHeight="1">
      <c r="B71" s="41"/>
      <c r="C71" s="63"/>
      <c r="D71" s="63"/>
      <c r="E71" s="63"/>
      <c r="F71" s="63"/>
      <c r="G71" s="63"/>
      <c r="H71" s="63"/>
      <c r="I71" s="163"/>
      <c r="J71" s="63"/>
      <c r="K71" s="63"/>
      <c r="L71" s="61"/>
    </row>
    <row r="72" spans="2:12" s="1" customFormat="1" ht="18" customHeight="1">
      <c r="B72" s="41"/>
      <c r="C72" s="65" t="s">
        <v>24</v>
      </c>
      <c r="D72" s="63"/>
      <c r="E72" s="63"/>
      <c r="F72" s="164" t="str">
        <f>F12</f>
        <v>Rotava</v>
      </c>
      <c r="G72" s="63"/>
      <c r="H72" s="63"/>
      <c r="I72" s="165" t="s">
        <v>26</v>
      </c>
      <c r="J72" s="73" t="str">
        <f>IF(J12="","",J12)</f>
        <v>20. 2. 2017</v>
      </c>
      <c r="K72" s="63"/>
      <c r="L72" s="61"/>
    </row>
    <row r="73" spans="2:12" s="1" customFormat="1" ht="6.95" customHeight="1">
      <c r="B73" s="41"/>
      <c r="C73" s="63"/>
      <c r="D73" s="63"/>
      <c r="E73" s="63"/>
      <c r="F73" s="63"/>
      <c r="G73" s="63"/>
      <c r="H73" s="63"/>
      <c r="I73" s="163"/>
      <c r="J73" s="63"/>
      <c r="K73" s="63"/>
      <c r="L73" s="61"/>
    </row>
    <row r="74" spans="2:12" s="1" customFormat="1" ht="13.5">
      <c r="B74" s="41"/>
      <c r="C74" s="65" t="s">
        <v>28</v>
      </c>
      <c r="D74" s="63"/>
      <c r="E74" s="63"/>
      <c r="F74" s="164" t="str">
        <f>E15</f>
        <v>Město Rotava</v>
      </c>
      <c r="G74" s="63"/>
      <c r="H74" s="63"/>
      <c r="I74" s="165" t="s">
        <v>35</v>
      </c>
      <c r="J74" s="164" t="str">
        <f>E21</f>
        <v>BPO spol. s r.o.,Lidická 1239,36317 OSTROV</v>
      </c>
      <c r="K74" s="63"/>
      <c r="L74" s="61"/>
    </row>
    <row r="75" spans="2:12" s="1" customFormat="1" ht="14.45" customHeight="1">
      <c r="B75" s="41"/>
      <c r="C75" s="65" t="s">
        <v>33</v>
      </c>
      <c r="D75" s="63"/>
      <c r="E75" s="63"/>
      <c r="F75" s="164" t="str">
        <f>IF(E18="","",E18)</f>
        <v/>
      </c>
      <c r="G75" s="63"/>
      <c r="H75" s="63"/>
      <c r="I75" s="163"/>
      <c r="J75" s="63"/>
      <c r="K75" s="63"/>
      <c r="L75" s="61"/>
    </row>
    <row r="76" spans="2:12" s="1" customFormat="1" ht="10.35" customHeight="1">
      <c r="B76" s="41"/>
      <c r="C76" s="63"/>
      <c r="D76" s="63"/>
      <c r="E76" s="63"/>
      <c r="F76" s="63"/>
      <c r="G76" s="63"/>
      <c r="H76" s="63"/>
      <c r="I76" s="163"/>
      <c r="J76" s="63"/>
      <c r="K76" s="63"/>
      <c r="L76" s="61"/>
    </row>
    <row r="77" spans="2:20" s="9" customFormat="1" ht="29.25" customHeight="1">
      <c r="B77" s="166"/>
      <c r="C77" s="167" t="s">
        <v>120</v>
      </c>
      <c r="D77" s="168" t="s">
        <v>59</v>
      </c>
      <c r="E77" s="168" t="s">
        <v>55</v>
      </c>
      <c r="F77" s="168" t="s">
        <v>121</v>
      </c>
      <c r="G77" s="168" t="s">
        <v>122</v>
      </c>
      <c r="H77" s="168" t="s">
        <v>123</v>
      </c>
      <c r="I77" s="169" t="s">
        <v>124</v>
      </c>
      <c r="J77" s="168" t="s">
        <v>104</v>
      </c>
      <c r="K77" s="170" t="s">
        <v>125</v>
      </c>
      <c r="L77" s="171"/>
      <c r="M77" s="81" t="s">
        <v>126</v>
      </c>
      <c r="N77" s="82" t="s">
        <v>44</v>
      </c>
      <c r="O77" s="82" t="s">
        <v>127</v>
      </c>
      <c r="P77" s="82" t="s">
        <v>128</v>
      </c>
      <c r="Q77" s="82" t="s">
        <v>129</v>
      </c>
      <c r="R77" s="82" t="s">
        <v>130</v>
      </c>
      <c r="S77" s="82" t="s">
        <v>131</v>
      </c>
      <c r="T77" s="83" t="s">
        <v>132</v>
      </c>
    </row>
    <row r="78" spans="2:63" s="1" customFormat="1" ht="29.25" customHeight="1">
      <c r="B78" s="41"/>
      <c r="C78" s="87" t="s">
        <v>105</v>
      </c>
      <c r="D78" s="63"/>
      <c r="E78" s="63"/>
      <c r="F78" s="63"/>
      <c r="G78" s="63"/>
      <c r="H78" s="63"/>
      <c r="I78" s="163"/>
      <c r="J78" s="172">
        <f>BK78</f>
        <v>0</v>
      </c>
      <c r="K78" s="63"/>
      <c r="L78" s="61"/>
      <c r="M78" s="84"/>
      <c r="N78" s="85"/>
      <c r="O78" s="85"/>
      <c r="P78" s="173">
        <f>P79+P81</f>
        <v>0</v>
      </c>
      <c r="Q78" s="85"/>
      <c r="R78" s="173">
        <f>R79+R81</f>
        <v>0</v>
      </c>
      <c r="S78" s="85"/>
      <c r="T78" s="174">
        <f>T79+T81</f>
        <v>0</v>
      </c>
      <c r="AT78" s="24" t="s">
        <v>73</v>
      </c>
      <c r="AU78" s="24" t="s">
        <v>106</v>
      </c>
      <c r="BK78" s="175">
        <f>BK79+BK81</f>
        <v>0</v>
      </c>
    </row>
    <row r="79" spans="2:63" s="10" customFormat="1" ht="37.35" customHeight="1">
      <c r="B79" s="176"/>
      <c r="C79" s="177"/>
      <c r="D79" s="190" t="s">
        <v>73</v>
      </c>
      <c r="E79" s="276" t="s">
        <v>1125</v>
      </c>
      <c r="F79" s="276" t="s">
        <v>1126</v>
      </c>
      <c r="G79" s="177"/>
      <c r="H79" s="177"/>
      <c r="I79" s="180"/>
      <c r="J79" s="277">
        <f>BK79</f>
        <v>0</v>
      </c>
      <c r="K79" s="177"/>
      <c r="L79" s="182"/>
      <c r="M79" s="183"/>
      <c r="N79" s="184"/>
      <c r="O79" s="184"/>
      <c r="P79" s="185">
        <f>P80</f>
        <v>0</v>
      </c>
      <c r="Q79" s="184"/>
      <c r="R79" s="185">
        <f>R80</f>
        <v>0</v>
      </c>
      <c r="S79" s="184"/>
      <c r="T79" s="186">
        <f>T80</f>
        <v>0</v>
      </c>
      <c r="AR79" s="187" t="s">
        <v>167</v>
      </c>
      <c r="AT79" s="188" t="s">
        <v>73</v>
      </c>
      <c r="AU79" s="188" t="s">
        <v>74</v>
      </c>
      <c r="AY79" s="187" t="s">
        <v>135</v>
      </c>
      <c r="BK79" s="189">
        <f>BK80</f>
        <v>0</v>
      </c>
    </row>
    <row r="80" spans="2:65" s="1" customFormat="1" ht="22.5" customHeight="1">
      <c r="B80" s="41"/>
      <c r="C80" s="193" t="s">
        <v>82</v>
      </c>
      <c r="D80" s="193" t="s">
        <v>137</v>
      </c>
      <c r="E80" s="194" t="s">
        <v>1127</v>
      </c>
      <c r="F80" s="195" t="s">
        <v>1128</v>
      </c>
      <c r="G80" s="196" t="s">
        <v>1129</v>
      </c>
      <c r="H80" s="197">
        <v>1</v>
      </c>
      <c r="I80" s="198"/>
      <c r="J80" s="199">
        <f>ROUND(I80*H80,2)</f>
        <v>0</v>
      </c>
      <c r="K80" s="195" t="s">
        <v>30</v>
      </c>
      <c r="L80" s="61"/>
      <c r="M80" s="200" t="s">
        <v>30</v>
      </c>
      <c r="N80" s="201" t="s">
        <v>45</v>
      </c>
      <c r="O80" s="42"/>
      <c r="P80" s="202">
        <f>O80*H80</f>
        <v>0</v>
      </c>
      <c r="Q80" s="202">
        <v>0</v>
      </c>
      <c r="R80" s="202">
        <f>Q80*H80</f>
        <v>0</v>
      </c>
      <c r="S80" s="202">
        <v>0</v>
      </c>
      <c r="T80" s="203">
        <f>S80*H80</f>
        <v>0</v>
      </c>
      <c r="AR80" s="24" t="s">
        <v>1130</v>
      </c>
      <c r="AT80" s="24" t="s">
        <v>137</v>
      </c>
      <c r="AU80" s="24" t="s">
        <v>82</v>
      </c>
      <c r="AY80" s="24" t="s">
        <v>135</v>
      </c>
      <c r="BE80" s="204">
        <f>IF(N80="základní",J80,0)</f>
        <v>0</v>
      </c>
      <c r="BF80" s="204">
        <f>IF(N80="snížená",J80,0)</f>
        <v>0</v>
      </c>
      <c r="BG80" s="204">
        <f>IF(N80="zákl. přenesená",J80,0)</f>
        <v>0</v>
      </c>
      <c r="BH80" s="204">
        <f>IF(N80="sníž. přenesená",J80,0)</f>
        <v>0</v>
      </c>
      <c r="BI80" s="204">
        <f>IF(N80="nulová",J80,0)</f>
        <v>0</v>
      </c>
      <c r="BJ80" s="24" t="s">
        <v>82</v>
      </c>
      <c r="BK80" s="204">
        <f>ROUND(I80*H80,2)</f>
        <v>0</v>
      </c>
      <c r="BL80" s="24" t="s">
        <v>1130</v>
      </c>
      <c r="BM80" s="24" t="s">
        <v>1131</v>
      </c>
    </row>
    <row r="81" spans="2:63" s="10" customFormat="1" ht="37.35" customHeight="1">
      <c r="B81" s="176"/>
      <c r="C81" s="177"/>
      <c r="D81" s="190" t="s">
        <v>73</v>
      </c>
      <c r="E81" s="276" t="s">
        <v>1132</v>
      </c>
      <c r="F81" s="276" t="s">
        <v>1133</v>
      </c>
      <c r="G81" s="177"/>
      <c r="H81" s="177"/>
      <c r="I81" s="180"/>
      <c r="J81" s="277">
        <f>BK81</f>
        <v>0</v>
      </c>
      <c r="K81" s="177"/>
      <c r="L81" s="182"/>
      <c r="M81" s="183"/>
      <c r="N81" s="184"/>
      <c r="O81" s="184"/>
      <c r="P81" s="185">
        <f>SUM(P82:P93)</f>
        <v>0</v>
      </c>
      <c r="Q81" s="184"/>
      <c r="R81" s="185">
        <f>SUM(R82:R93)</f>
        <v>0</v>
      </c>
      <c r="S81" s="184"/>
      <c r="T81" s="186">
        <f>SUM(T82:T93)</f>
        <v>0</v>
      </c>
      <c r="AR81" s="187" t="s">
        <v>82</v>
      </c>
      <c r="AT81" s="188" t="s">
        <v>73</v>
      </c>
      <c r="AU81" s="188" t="s">
        <v>74</v>
      </c>
      <c r="AY81" s="187" t="s">
        <v>135</v>
      </c>
      <c r="BK81" s="189">
        <f>SUM(BK82:BK93)</f>
        <v>0</v>
      </c>
    </row>
    <row r="82" spans="2:65" s="1" customFormat="1" ht="22.5" customHeight="1">
      <c r="B82" s="41"/>
      <c r="C82" s="193" t="s">
        <v>84</v>
      </c>
      <c r="D82" s="193" t="s">
        <v>137</v>
      </c>
      <c r="E82" s="194" t="s">
        <v>1134</v>
      </c>
      <c r="F82" s="195" t="s">
        <v>1135</v>
      </c>
      <c r="G82" s="196" t="s">
        <v>1129</v>
      </c>
      <c r="H82" s="197">
        <v>1</v>
      </c>
      <c r="I82" s="198"/>
      <c r="J82" s="199">
        <f aca="true" t="shared" si="0" ref="J82:J93">ROUND(I82*H82,2)</f>
        <v>0</v>
      </c>
      <c r="K82" s="195" t="s">
        <v>30</v>
      </c>
      <c r="L82" s="61"/>
      <c r="M82" s="200" t="s">
        <v>30</v>
      </c>
      <c r="N82" s="201" t="s">
        <v>45</v>
      </c>
      <c r="O82" s="42"/>
      <c r="P82" s="202">
        <f aca="true" t="shared" si="1" ref="P82:P93">O82*H82</f>
        <v>0</v>
      </c>
      <c r="Q82" s="202">
        <v>0</v>
      </c>
      <c r="R82" s="202">
        <f aca="true" t="shared" si="2" ref="R82:R93">Q82*H82</f>
        <v>0</v>
      </c>
      <c r="S82" s="202">
        <v>0</v>
      </c>
      <c r="T82" s="203">
        <f aca="true" t="shared" si="3" ref="T82:T93">S82*H82</f>
        <v>0</v>
      </c>
      <c r="AR82" s="24" t="s">
        <v>1136</v>
      </c>
      <c r="AT82" s="24" t="s">
        <v>137</v>
      </c>
      <c r="AU82" s="24" t="s">
        <v>82</v>
      </c>
      <c r="AY82" s="24" t="s">
        <v>135</v>
      </c>
      <c r="BE82" s="204">
        <f aca="true" t="shared" si="4" ref="BE82:BE93">IF(N82="základní",J82,0)</f>
        <v>0</v>
      </c>
      <c r="BF82" s="204">
        <f aca="true" t="shared" si="5" ref="BF82:BF93">IF(N82="snížená",J82,0)</f>
        <v>0</v>
      </c>
      <c r="BG82" s="204">
        <f aca="true" t="shared" si="6" ref="BG82:BG93">IF(N82="zákl. přenesená",J82,0)</f>
        <v>0</v>
      </c>
      <c r="BH82" s="204">
        <f aca="true" t="shared" si="7" ref="BH82:BH93">IF(N82="sníž. přenesená",J82,0)</f>
        <v>0</v>
      </c>
      <c r="BI82" s="204">
        <f aca="true" t="shared" si="8" ref="BI82:BI93">IF(N82="nulová",J82,0)</f>
        <v>0</v>
      </c>
      <c r="BJ82" s="24" t="s">
        <v>82</v>
      </c>
      <c r="BK82" s="204">
        <f aca="true" t="shared" si="9" ref="BK82:BK93">ROUND(I82*H82,2)</f>
        <v>0</v>
      </c>
      <c r="BL82" s="24" t="s">
        <v>1136</v>
      </c>
      <c r="BM82" s="24" t="s">
        <v>1137</v>
      </c>
    </row>
    <row r="83" spans="2:65" s="1" customFormat="1" ht="22.5" customHeight="1">
      <c r="B83" s="41"/>
      <c r="C83" s="193" t="s">
        <v>155</v>
      </c>
      <c r="D83" s="193" t="s">
        <v>137</v>
      </c>
      <c r="E83" s="194" t="s">
        <v>1138</v>
      </c>
      <c r="F83" s="195" t="s">
        <v>1139</v>
      </c>
      <c r="G83" s="196" t="s">
        <v>1129</v>
      </c>
      <c r="H83" s="197">
        <v>1</v>
      </c>
      <c r="I83" s="198"/>
      <c r="J83" s="199">
        <f t="shared" si="0"/>
        <v>0</v>
      </c>
      <c r="K83" s="195" t="s">
        <v>30</v>
      </c>
      <c r="L83" s="61"/>
      <c r="M83" s="200" t="s">
        <v>30</v>
      </c>
      <c r="N83" s="201" t="s">
        <v>45</v>
      </c>
      <c r="O83" s="42"/>
      <c r="P83" s="202">
        <f t="shared" si="1"/>
        <v>0</v>
      </c>
      <c r="Q83" s="202">
        <v>0</v>
      </c>
      <c r="R83" s="202">
        <f t="shared" si="2"/>
        <v>0</v>
      </c>
      <c r="S83" s="202">
        <v>0</v>
      </c>
      <c r="T83" s="203">
        <f t="shared" si="3"/>
        <v>0</v>
      </c>
      <c r="AR83" s="24" t="s">
        <v>1136</v>
      </c>
      <c r="AT83" s="24" t="s">
        <v>137</v>
      </c>
      <c r="AU83" s="24" t="s">
        <v>82</v>
      </c>
      <c r="AY83" s="24" t="s">
        <v>135</v>
      </c>
      <c r="BE83" s="204">
        <f t="shared" si="4"/>
        <v>0</v>
      </c>
      <c r="BF83" s="204">
        <f t="shared" si="5"/>
        <v>0</v>
      </c>
      <c r="BG83" s="204">
        <f t="shared" si="6"/>
        <v>0</v>
      </c>
      <c r="BH83" s="204">
        <f t="shared" si="7"/>
        <v>0</v>
      </c>
      <c r="BI83" s="204">
        <f t="shared" si="8"/>
        <v>0</v>
      </c>
      <c r="BJ83" s="24" t="s">
        <v>82</v>
      </c>
      <c r="BK83" s="204">
        <f t="shared" si="9"/>
        <v>0</v>
      </c>
      <c r="BL83" s="24" t="s">
        <v>1136</v>
      </c>
      <c r="BM83" s="24" t="s">
        <v>1140</v>
      </c>
    </row>
    <row r="84" spans="2:65" s="1" customFormat="1" ht="22.5" customHeight="1">
      <c r="B84" s="41"/>
      <c r="C84" s="193" t="s">
        <v>142</v>
      </c>
      <c r="D84" s="193" t="s">
        <v>137</v>
      </c>
      <c r="E84" s="194" t="s">
        <v>1141</v>
      </c>
      <c r="F84" s="195" t="s">
        <v>1142</v>
      </c>
      <c r="G84" s="196" t="s">
        <v>1129</v>
      </c>
      <c r="H84" s="197">
        <v>1</v>
      </c>
      <c r="I84" s="198"/>
      <c r="J84" s="199">
        <f t="shared" si="0"/>
        <v>0</v>
      </c>
      <c r="K84" s="195" t="s">
        <v>30</v>
      </c>
      <c r="L84" s="61"/>
      <c r="M84" s="200" t="s">
        <v>30</v>
      </c>
      <c r="N84" s="201" t="s">
        <v>45</v>
      </c>
      <c r="O84" s="42"/>
      <c r="P84" s="202">
        <f t="shared" si="1"/>
        <v>0</v>
      </c>
      <c r="Q84" s="202">
        <v>0</v>
      </c>
      <c r="R84" s="202">
        <f t="shared" si="2"/>
        <v>0</v>
      </c>
      <c r="S84" s="202">
        <v>0</v>
      </c>
      <c r="T84" s="203">
        <f t="shared" si="3"/>
        <v>0</v>
      </c>
      <c r="AR84" s="24" t="s">
        <v>1136</v>
      </c>
      <c r="AT84" s="24" t="s">
        <v>137</v>
      </c>
      <c r="AU84" s="24" t="s">
        <v>82</v>
      </c>
      <c r="AY84" s="24" t="s">
        <v>135</v>
      </c>
      <c r="BE84" s="204">
        <f t="shared" si="4"/>
        <v>0</v>
      </c>
      <c r="BF84" s="204">
        <f t="shared" si="5"/>
        <v>0</v>
      </c>
      <c r="BG84" s="204">
        <f t="shared" si="6"/>
        <v>0</v>
      </c>
      <c r="BH84" s="204">
        <f t="shared" si="7"/>
        <v>0</v>
      </c>
      <c r="BI84" s="204">
        <f t="shared" si="8"/>
        <v>0</v>
      </c>
      <c r="BJ84" s="24" t="s">
        <v>82</v>
      </c>
      <c r="BK84" s="204">
        <f t="shared" si="9"/>
        <v>0</v>
      </c>
      <c r="BL84" s="24" t="s">
        <v>1136</v>
      </c>
      <c r="BM84" s="24" t="s">
        <v>1143</v>
      </c>
    </row>
    <row r="85" spans="2:65" s="1" customFormat="1" ht="22.5" customHeight="1">
      <c r="B85" s="41"/>
      <c r="C85" s="193" t="s">
        <v>167</v>
      </c>
      <c r="D85" s="193" t="s">
        <v>137</v>
      </c>
      <c r="E85" s="194" t="s">
        <v>1144</v>
      </c>
      <c r="F85" s="195" t="s">
        <v>1145</v>
      </c>
      <c r="G85" s="196" t="s">
        <v>1129</v>
      </c>
      <c r="H85" s="197">
        <v>1</v>
      </c>
      <c r="I85" s="198"/>
      <c r="J85" s="199">
        <f t="shared" si="0"/>
        <v>0</v>
      </c>
      <c r="K85" s="195" t="s">
        <v>30</v>
      </c>
      <c r="L85" s="61"/>
      <c r="M85" s="200" t="s">
        <v>30</v>
      </c>
      <c r="N85" s="201" t="s">
        <v>45</v>
      </c>
      <c r="O85" s="42"/>
      <c r="P85" s="202">
        <f t="shared" si="1"/>
        <v>0</v>
      </c>
      <c r="Q85" s="202">
        <v>0</v>
      </c>
      <c r="R85" s="202">
        <f t="shared" si="2"/>
        <v>0</v>
      </c>
      <c r="S85" s="202">
        <v>0</v>
      </c>
      <c r="T85" s="203">
        <f t="shared" si="3"/>
        <v>0</v>
      </c>
      <c r="AR85" s="24" t="s">
        <v>1136</v>
      </c>
      <c r="AT85" s="24" t="s">
        <v>137</v>
      </c>
      <c r="AU85" s="24" t="s">
        <v>82</v>
      </c>
      <c r="AY85" s="24" t="s">
        <v>135</v>
      </c>
      <c r="BE85" s="204">
        <f t="shared" si="4"/>
        <v>0</v>
      </c>
      <c r="BF85" s="204">
        <f t="shared" si="5"/>
        <v>0</v>
      </c>
      <c r="BG85" s="204">
        <f t="shared" si="6"/>
        <v>0</v>
      </c>
      <c r="BH85" s="204">
        <f t="shared" si="7"/>
        <v>0</v>
      </c>
      <c r="BI85" s="204">
        <f t="shared" si="8"/>
        <v>0</v>
      </c>
      <c r="BJ85" s="24" t="s">
        <v>82</v>
      </c>
      <c r="BK85" s="204">
        <f t="shared" si="9"/>
        <v>0</v>
      </c>
      <c r="BL85" s="24" t="s">
        <v>1136</v>
      </c>
      <c r="BM85" s="24" t="s">
        <v>1146</v>
      </c>
    </row>
    <row r="86" spans="2:65" s="1" customFormat="1" ht="22.5" customHeight="1">
      <c r="B86" s="41"/>
      <c r="C86" s="193" t="s">
        <v>173</v>
      </c>
      <c r="D86" s="193" t="s">
        <v>137</v>
      </c>
      <c r="E86" s="194" t="s">
        <v>1147</v>
      </c>
      <c r="F86" s="195" t="s">
        <v>1148</v>
      </c>
      <c r="G86" s="196" t="s">
        <v>1129</v>
      </c>
      <c r="H86" s="197">
        <v>1</v>
      </c>
      <c r="I86" s="198"/>
      <c r="J86" s="199">
        <f t="shared" si="0"/>
        <v>0</v>
      </c>
      <c r="K86" s="195" t="s">
        <v>30</v>
      </c>
      <c r="L86" s="61"/>
      <c r="M86" s="200" t="s">
        <v>30</v>
      </c>
      <c r="N86" s="201" t="s">
        <v>45</v>
      </c>
      <c r="O86" s="42"/>
      <c r="P86" s="202">
        <f t="shared" si="1"/>
        <v>0</v>
      </c>
      <c r="Q86" s="202">
        <v>0</v>
      </c>
      <c r="R86" s="202">
        <f t="shared" si="2"/>
        <v>0</v>
      </c>
      <c r="S86" s="202">
        <v>0</v>
      </c>
      <c r="T86" s="203">
        <f t="shared" si="3"/>
        <v>0</v>
      </c>
      <c r="AR86" s="24" t="s">
        <v>1136</v>
      </c>
      <c r="AT86" s="24" t="s">
        <v>137</v>
      </c>
      <c r="AU86" s="24" t="s">
        <v>82</v>
      </c>
      <c r="AY86" s="24" t="s">
        <v>135</v>
      </c>
      <c r="BE86" s="204">
        <f t="shared" si="4"/>
        <v>0</v>
      </c>
      <c r="BF86" s="204">
        <f t="shared" si="5"/>
        <v>0</v>
      </c>
      <c r="BG86" s="204">
        <f t="shared" si="6"/>
        <v>0</v>
      </c>
      <c r="BH86" s="204">
        <f t="shared" si="7"/>
        <v>0</v>
      </c>
      <c r="BI86" s="204">
        <f t="shared" si="8"/>
        <v>0</v>
      </c>
      <c r="BJ86" s="24" t="s">
        <v>82</v>
      </c>
      <c r="BK86" s="204">
        <f t="shared" si="9"/>
        <v>0</v>
      </c>
      <c r="BL86" s="24" t="s">
        <v>1136</v>
      </c>
      <c r="BM86" s="24" t="s">
        <v>1149</v>
      </c>
    </row>
    <row r="87" spans="2:65" s="1" customFormat="1" ht="22.5" customHeight="1">
      <c r="B87" s="41"/>
      <c r="C87" s="193" t="s">
        <v>180</v>
      </c>
      <c r="D87" s="193" t="s">
        <v>137</v>
      </c>
      <c r="E87" s="194" t="s">
        <v>1150</v>
      </c>
      <c r="F87" s="195" t="s">
        <v>1151</v>
      </c>
      <c r="G87" s="196" t="s">
        <v>1129</v>
      </c>
      <c r="H87" s="197">
        <v>1</v>
      </c>
      <c r="I87" s="198"/>
      <c r="J87" s="199">
        <f t="shared" si="0"/>
        <v>0</v>
      </c>
      <c r="K87" s="195" t="s">
        <v>30</v>
      </c>
      <c r="L87" s="61"/>
      <c r="M87" s="200" t="s">
        <v>30</v>
      </c>
      <c r="N87" s="201" t="s">
        <v>45</v>
      </c>
      <c r="O87" s="42"/>
      <c r="P87" s="202">
        <f t="shared" si="1"/>
        <v>0</v>
      </c>
      <c r="Q87" s="202">
        <v>0</v>
      </c>
      <c r="R87" s="202">
        <f t="shared" si="2"/>
        <v>0</v>
      </c>
      <c r="S87" s="202">
        <v>0</v>
      </c>
      <c r="T87" s="203">
        <f t="shared" si="3"/>
        <v>0</v>
      </c>
      <c r="AR87" s="24" t="s">
        <v>1136</v>
      </c>
      <c r="AT87" s="24" t="s">
        <v>137</v>
      </c>
      <c r="AU87" s="24" t="s">
        <v>82</v>
      </c>
      <c r="AY87" s="24" t="s">
        <v>135</v>
      </c>
      <c r="BE87" s="204">
        <f t="shared" si="4"/>
        <v>0</v>
      </c>
      <c r="BF87" s="204">
        <f t="shared" si="5"/>
        <v>0</v>
      </c>
      <c r="BG87" s="204">
        <f t="shared" si="6"/>
        <v>0</v>
      </c>
      <c r="BH87" s="204">
        <f t="shared" si="7"/>
        <v>0</v>
      </c>
      <c r="BI87" s="204">
        <f t="shared" si="8"/>
        <v>0</v>
      </c>
      <c r="BJ87" s="24" t="s">
        <v>82</v>
      </c>
      <c r="BK87" s="204">
        <f t="shared" si="9"/>
        <v>0</v>
      </c>
      <c r="BL87" s="24" t="s">
        <v>1136</v>
      </c>
      <c r="BM87" s="24" t="s">
        <v>1152</v>
      </c>
    </row>
    <row r="88" spans="2:65" s="1" customFormat="1" ht="31.5" customHeight="1">
      <c r="B88" s="41"/>
      <c r="C88" s="193" t="s">
        <v>185</v>
      </c>
      <c r="D88" s="193" t="s">
        <v>137</v>
      </c>
      <c r="E88" s="194" t="s">
        <v>1153</v>
      </c>
      <c r="F88" s="195" t="s">
        <v>1154</v>
      </c>
      <c r="G88" s="196" t="s">
        <v>1129</v>
      </c>
      <c r="H88" s="197">
        <v>1</v>
      </c>
      <c r="I88" s="198"/>
      <c r="J88" s="199">
        <f t="shared" si="0"/>
        <v>0</v>
      </c>
      <c r="K88" s="195" t="s">
        <v>30</v>
      </c>
      <c r="L88" s="61"/>
      <c r="M88" s="200" t="s">
        <v>30</v>
      </c>
      <c r="N88" s="201" t="s">
        <v>45</v>
      </c>
      <c r="O88" s="42"/>
      <c r="P88" s="202">
        <f t="shared" si="1"/>
        <v>0</v>
      </c>
      <c r="Q88" s="202">
        <v>0</v>
      </c>
      <c r="R88" s="202">
        <f t="shared" si="2"/>
        <v>0</v>
      </c>
      <c r="S88" s="202">
        <v>0</v>
      </c>
      <c r="T88" s="203">
        <f t="shared" si="3"/>
        <v>0</v>
      </c>
      <c r="AR88" s="24" t="s">
        <v>1136</v>
      </c>
      <c r="AT88" s="24" t="s">
        <v>137</v>
      </c>
      <c r="AU88" s="24" t="s">
        <v>82</v>
      </c>
      <c r="AY88" s="24" t="s">
        <v>135</v>
      </c>
      <c r="BE88" s="204">
        <f t="shared" si="4"/>
        <v>0</v>
      </c>
      <c r="BF88" s="204">
        <f t="shared" si="5"/>
        <v>0</v>
      </c>
      <c r="BG88" s="204">
        <f t="shared" si="6"/>
        <v>0</v>
      </c>
      <c r="BH88" s="204">
        <f t="shared" si="7"/>
        <v>0</v>
      </c>
      <c r="BI88" s="204">
        <f t="shared" si="8"/>
        <v>0</v>
      </c>
      <c r="BJ88" s="24" t="s">
        <v>82</v>
      </c>
      <c r="BK88" s="204">
        <f t="shared" si="9"/>
        <v>0</v>
      </c>
      <c r="BL88" s="24" t="s">
        <v>1136</v>
      </c>
      <c r="BM88" s="24" t="s">
        <v>1155</v>
      </c>
    </row>
    <row r="89" spans="2:65" s="1" customFormat="1" ht="22.5" customHeight="1">
      <c r="B89" s="41"/>
      <c r="C89" s="193" t="s">
        <v>195</v>
      </c>
      <c r="D89" s="193" t="s">
        <v>137</v>
      </c>
      <c r="E89" s="194" t="s">
        <v>1156</v>
      </c>
      <c r="F89" s="195" t="s">
        <v>1157</v>
      </c>
      <c r="G89" s="196" t="s">
        <v>1129</v>
      </c>
      <c r="H89" s="197">
        <v>1</v>
      </c>
      <c r="I89" s="198"/>
      <c r="J89" s="199">
        <f t="shared" si="0"/>
        <v>0</v>
      </c>
      <c r="K89" s="195" t="s">
        <v>30</v>
      </c>
      <c r="L89" s="61"/>
      <c r="M89" s="200" t="s">
        <v>30</v>
      </c>
      <c r="N89" s="201" t="s">
        <v>45</v>
      </c>
      <c r="O89" s="42"/>
      <c r="P89" s="202">
        <f t="shared" si="1"/>
        <v>0</v>
      </c>
      <c r="Q89" s="202">
        <v>0</v>
      </c>
      <c r="R89" s="202">
        <f t="shared" si="2"/>
        <v>0</v>
      </c>
      <c r="S89" s="202">
        <v>0</v>
      </c>
      <c r="T89" s="203">
        <f t="shared" si="3"/>
        <v>0</v>
      </c>
      <c r="AR89" s="24" t="s">
        <v>1136</v>
      </c>
      <c r="AT89" s="24" t="s">
        <v>137</v>
      </c>
      <c r="AU89" s="24" t="s">
        <v>82</v>
      </c>
      <c r="AY89" s="24" t="s">
        <v>135</v>
      </c>
      <c r="BE89" s="204">
        <f t="shared" si="4"/>
        <v>0</v>
      </c>
      <c r="BF89" s="204">
        <f t="shared" si="5"/>
        <v>0</v>
      </c>
      <c r="BG89" s="204">
        <f t="shared" si="6"/>
        <v>0</v>
      </c>
      <c r="BH89" s="204">
        <f t="shared" si="7"/>
        <v>0</v>
      </c>
      <c r="BI89" s="204">
        <f t="shared" si="8"/>
        <v>0</v>
      </c>
      <c r="BJ89" s="24" t="s">
        <v>82</v>
      </c>
      <c r="BK89" s="204">
        <f t="shared" si="9"/>
        <v>0</v>
      </c>
      <c r="BL89" s="24" t="s">
        <v>1136</v>
      </c>
      <c r="BM89" s="24" t="s">
        <v>1158</v>
      </c>
    </row>
    <row r="90" spans="2:65" s="1" customFormat="1" ht="22.5" customHeight="1">
      <c r="B90" s="41"/>
      <c r="C90" s="193" t="s">
        <v>199</v>
      </c>
      <c r="D90" s="193" t="s">
        <v>137</v>
      </c>
      <c r="E90" s="194" t="s">
        <v>1159</v>
      </c>
      <c r="F90" s="195" t="s">
        <v>1160</v>
      </c>
      <c r="G90" s="196" t="s">
        <v>1129</v>
      </c>
      <c r="H90" s="197">
        <v>1</v>
      </c>
      <c r="I90" s="198"/>
      <c r="J90" s="199">
        <f t="shared" si="0"/>
        <v>0</v>
      </c>
      <c r="K90" s="195" t="s">
        <v>30</v>
      </c>
      <c r="L90" s="61"/>
      <c r="M90" s="200" t="s">
        <v>30</v>
      </c>
      <c r="N90" s="201" t="s">
        <v>45</v>
      </c>
      <c r="O90" s="42"/>
      <c r="P90" s="202">
        <f t="shared" si="1"/>
        <v>0</v>
      </c>
      <c r="Q90" s="202">
        <v>0</v>
      </c>
      <c r="R90" s="202">
        <f t="shared" si="2"/>
        <v>0</v>
      </c>
      <c r="S90" s="202">
        <v>0</v>
      </c>
      <c r="T90" s="203">
        <f t="shared" si="3"/>
        <v>0</v>
      </c>
      <c r="AR90" s="24" t="s">
        <v>1136</v>
      </c>
      <c r="AT90" s="24" t="s">
        <v>137</v>
      </c>
      <c r="AU90" s="24" t="s">
        <v>82</v>
      </c>
      <c r="AY90" s="24" t="s">
        <v>135</v>
      </c>
      <c r="BE90" s="204">
        <f t="shared" si="4"/>
        <v>0</v>
      </c>
      <c r="BF90" s="204">
        <f t="shared" si="5"/>
        <v>0</v>
      </c>
      <c r="BG90" s="204">
        <f t="shared" si="6"/>
        <v>0</v>
      </c>
      <c r="BH90" s="204">
        <f t="shared" si="7"/>
        <v>0</v>
      </c>
      <c r="BI90" s="204">
        <f t="shared" si="8"/>
        <v>0</v>
      </c>
      <c r="BJ90" s="24" t="s">
        <v>82</v>
      </c>
      <c r="BK90" s="204">
        <f t="shared" si="9"/>
        <v>0</v>
      </c>
      <c r="BL90" s="24" t="s">
        <v>1136</v>
      </c>
      <c r="BM90" s="24" t="s">
        <v>1161</v>
      </c>
    </row>
    <row r="91" spans="2:65" s="1" customFormat="1" ht="22.5" customHeight="1">
      <c r="B91" s="41"/>
      <c r="C91" s="193" t="s">
        <v>221</v>
      </c>
      <c r="D91" s="193" t="s">
        <v>137</v>
      </c>
      <c r="E91" s="194" t="s">
        <v>199</v>
      </c>
      <c r="F91" s="195" t="s">
        <v>1162</v>
      </c>
      <c r="G91" s="196" t="s">
        <v>1129</v>
      </c>
      <c r="H91" s="197">
        <v>1</v>
      </c>
      <c r="I91" s="198"/>
      <c r="J91" s="199">
        <f t="shared" si="0"/>
        <v>0</v>
      </c>
      <c r="K91" s="195" t="s">
        <v>30</v>
      </c>
      <c r="L91" s="61"/>
      <c r="M91" s="200" t="s">
        <v>30</v>
      </c>
      <c r="N91" s="201" t="s">
        <v>45</v>
      </c>
      <c r="O91" s="42"/>
      <c r="P91" s="202">
        <f t="shared" si="1"/>
        <v>0</v>
      </c>
      <c r="Q91" s="202">
        <v>0</v>
      </c>
      <c r="R91" s="202">
        <f t="shared" si="2"/>
        <v>0</v>
      </c>
      <c r="S91" s="202">
        <v>0</v>
      </c>
      <c r="T91" s="203">
        <f t="shared" si="3"/>
        <v>0</v>
      </c>
      <c r="AR91" s="24" t="s">
        <v>1136</v>
      </c>
      <c r="AT91" s="24" t="s">
        <v>137</v>
      </c>
      <c r="AU91" s="24" t="s">
        <v>82</v>
      </c>
      <c r="AY91" s="24" t="s">
        <v>135</v>
      </c>
      <c r="BE91" s="204">
        <f t="shared" si="4"/>
        <v>0</v>
      </c>
      <c r="BF91" s="204">
        <f t="shared" si="5"/>
        <v>0</v>
      </c>
      <c r="BG91" s="204">
        <f t="shared" si="6"/>
        <v>0</v>
      </c>
      <c r="BH91" s="204">
        <f t="shared" si="7"/>
        <v>0</v>
      </c>
      <c r="BI91" s="204">
        <f t="shared" si="8"/>
        <v>0</v>
      </c>
      <c r="BJ91" s="24" t="s">
        <v>82</v>
      </c>
      <c r="BK91" s="204">
        <f t="shared" si="9"/>
        <v>0</v>
      </c>
      <c r="BL91" s="24" t="s">
        <v>1136</v>
      </c>
      <c r="BM91" s="24" t="s">
        <v>1163</v>
      </c>
    </row>
    <row r="92" spans="2:65" s="1" customFormat="1" ht="22.5" customHeight="1">
      <c r="B92" s="41"/>
      <c r="C92" s="193" t="s">
        <v>230</v>
      </c>
      <c r="D92" s="193" t="s">
        <v>137</v>
      </c>
      <c r="E92" s="194" t="s">
        <v>221</v>
      </c>
      <c r="F92" s="195" t="s">
        <v>1164</v>
      </c>
      <c r="G92" s="196" t="s">
        <v>539</v>
      </c>
      <c r="H92" s="197">
        <v>1</v>
      </c>
      <c r="I92" s="198"/>
      <c r="J92" s="199">
        <f t="shared" si="0"/>
        <v>0</v>
      </c>
      <c r="K92" s="195" t="s">
        <v>30</v>
      </c>
      <c r="L92" s="61"/>
      <c r="M92" s="200" t="s">
        <v>30</v>
      </c>
      <c r="N92" s="201" t="s">
        <v>45</v>
      </c>
      <c r="O92" s="42"/>
      <c r="P92" s="202">
        <f t="shared" si="1"/>
        <v>0</v>
      </c>
      <c r="Q92" s="202">
        <v>0</v>
      </c>
      <c r="R92" s="202">
        <f t="shared" si="2"/>
        <v>0</v>
      </c>
      <c r="S92" s="202">
        <v>0</v>
      </c>
      <c r="T92" s="203">
        <f t="shared" si="3"/>
        <v>0</v>
      </c>
      <c r="AR92" s="24" t="s">
        <v>1136</v>
      </c>
      <c r="AT92" s="24" t="s">
        <v>137</v>
      </c>
      <c r="AU92" s="24" t="s">
        <v>82</v>
      </c>
      <c r="AY92" s="24" t="s">
        <v>135</v>
      </c>
      <c r="BE92" s="204">
        <f t="shared" si="4"/>
        <v>0</v>
      </c>
      <c r="BF92" s="204">
        <f t="shared" si="5"/>
        <v>0</v>
      </c>
      <c r="BG92" s="204">
        <f t="shared" si="6"/>
        <v>0</v>
      </c>
      <c r="BH92" s="204">
        <f t="shared" si="7"/>
        <v>0</v>
      </c>
      <c r="BI92" s="204">
        <f t="shared" si="8"/>
        <v>0</v>
      </c>
      <c r="BJ92" s="24" t="s">
        <v>82</v>
      </c>
      <c r="BK92" s="204">
        <f t="shared" si="9"/>
        <v>0</v>
      </c>
      <c r="BL92" s="24" t="s">
        <v>1136</v>
      </c>
      <c r="BM92" s="24" t="s">
        <v>1165</v>
      </c>
    </row>
    <row r="93" spans="2:65" s="1" customFormat="1" ht="22.5" customHeight="1">
      <c r="B93" s="41"/>
      <c r="C93" s="193" t="s">
        <v>240</v>
      </c>
      <c r="D93" s="193" t="s">
        <v>137</v>
      </c>
      <c r="E93" s="194" t="s">
        <v>230</v>
      </c>
      <c r="F93" s="195" t="s">
        <v>1166</v>
      </c>
      <c r="G93" s="196" t="s">
        <v>1129</v>
      </c>
      <c r="H93" s="197">
        <v>1</v>
      </c>
      <c r="I93" s="198"/>
      <c r="J93" s="199">
        <f t="shared" si="0"/>
        <v>0</v>
      </c>
      <c r="K93" s="195" t="s">
        <v>30</v>
      </c>
      <c r="L93" s="61"/>
      <c r="M93" s="200" t="s">
        <v>30</v>
      </c>
      <c r="N93" s="278" t="s">
        <v>45</v>
      </c>
      <c r="O93" s="274"/>
      <c r="P93" s="279">
        <f t="shared" si="1"/>
        <v>0</v>
      </c>
      <c r="Q93" s="279">
        <v>0</v>
      </c>
      <c r="R93" s="279">
        <f t="shared" si="2"/>
        <v>0</v>
      </c>
      <c r="S93" s="279">
        <v>0</v>
      </c>
      <c r="T93" s="280">
        <f t="shared" si="3"/>
        <v>0</v>
      </c>
      <c r="AR93" s="24" t="s">
        <v>1136</v>
      </c>
      <c r="AT93" s="24" t="s">
        <v>137</v>
      </c>
      <c r="AU93" s="24" t="s">
        <v>82</v>
      </c>
      <c r="AY93" s="24" t="s">
        <v>135</v>
      </c>
      <c r="BE93" s="204">
        <f t="shared" si="4"/>
        <v>0</v>
      </c>
      <c r="BF93" s="204">
        <f t="shared" si="5"/>
        <v>0</v>
      </c>
      <c r="BG93" s="204">
        <f t="shared" si="6"/>
        <v>0</v>
      </c>
      <c r="BH93" s="204">
        <f t="shared" si="7"/>
        <v>0</v>
      </c>
      <c r="BI93" s="204">
        <f t="shared" si="8"/>
        <v>0</v>
      </c>
      <c r="BJ93" s="24" t="s">
        <v>82</v>
      </c>
      <c r="BK93" s="204">
        <f t="shared" si="9"/>
        <v>0</v>
      </c>
      <c r="BL93" s="24" t="s">
        <v>1136</v>
      </c>
      <c r="BM93" s="24" t="s">
        <v>1167</v>
      </c>
    </row>
    <row r="94" spans="2:12" s="1" customFormat="1" ht="6.95" customHeight="1">
      <c r="B94" s="56"/>
      <c r="C94" s="57"/>
      <c r="D94" s="57"/>
      <c r="E94" s="57"/>
      <c r="F94" s="57"/>
      <c r="G94" s="57"/>
      <c r="H94" s="57"/>
      <c r="I94" s="139"/>
      <c r="J94" s="57"/>
      <c r="K94" s="57"/>
      <c r="L94" s="61"/>
    </row>
  </sheetData>
  <sheetProtection password="CC35" sheet="1" objects="1" scenarios="1" formatCells="0" formatColumns="0" formatRows="0" sort="0" autoFilter="0"/>
  <autoFilter ref="C77:K93"/>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1" customWidth="1"/>
    <col min="2" max="2" width="1.66796875" style="281" customWidth="1"/>
    <col min="3" max="4" width="5" style="281" customWidth="1"/>
    <col min="5" max="5" width="11.66015625" style="281" customWidth="1"/>
    <col min="6" max="6" width="9.16015625" style="281" customWidth="1"/>
    <col min="7" max="7" width="5" style="281" customWidth="1"/>
    <col min="8" max="8" width="77.83203125" style="281" customWidth="1"/>
    <col min="9" max="10" width="20" style="281" customWidth="1"/>
    <col min="11" max="11" width="1.66796875" style="281" customWidth="1"/>
  </cols>
  <sheetData>
    <row r="1" ht="37.5" customHeight="1"/>
    <row r="2" spans="2:11" ht="7.5" customHeight="1">
      <c r="B2" s="282"/>
      <c r="C2" s="283"/>
      <c r="D2" s="283"/>
      <c r="E2" s="283"/>
      <c r="F2" s="283"/>
      <c r="G2" s="283"/>
      <c r="H2" s="283"/>
      <c r="I2" s="283"/>
      <c r="J2" s="283"/>
      <c r="K2" s="284"/>
    </row>
    <row r="3" spans="2:11" s="15" customFormat="1" ht="45" customHeight="1">
      <c r="B3" s="285"/>
      <c r="C3" s="408" t="s">
        <v>1168</v>
      </c>
      <c r="D3" s="408"/>
      <c r="E3" s="408"/>
      <c r="F3" s="408"/>
      <c r="G3" s="408"/>
      <c r="H3" s="408"/>
      <c r="I3" s="408"/>
      <c r="J3" s="408"/>
      <c r="K3" s="286"/>
    </row>
    <row r="4" spans="2:11" ht="25.5" customHeight="1">
      <c r="B4" s="287"/>
      <c r="C4" s="412" t="s">
        <v>1169</v>
      </c>
      <c r="D4" s="412"/>
      <c r="E4" s="412"/>
      <c r="F4" s="412"/>
      <c r="G4" s="412"/>
      <c r="H4" s="412"/>
      <c r="I4" s="412"/>
      <c r="J4" s="412"/>
      <c r="K4" s="288"/>
    </row>
    <row r="5" spans="2:11" ht="5.25" customHeight="1">
      <c r="B5" s="287"/>
      <c r="C5" s="289"/>
      <c r="D5" s="289"/>
      <c r="E5" s="289"/>
      <c r="F5" s="289"/>
      <c r="G5" s="289"/>
      <c r="H5" s="289"/>
      <c r="I5" s="289"/>
      <c r="J5" s="289"/>
      <c r="K5" s="288"/>
    </row>
    <row r="6" spans="2:11" ht="15" customHeight="1">
      <c r="B6" s="287"/>
      <c r="C6" s="411" t="s">
        <v>1170</v>
      </c>
      <c r="D6" s="411"/>
      <c r="E6" s="411"/>
      <c r="F6" s="411"/>
      <c r="G6" s="411"/>
      <c r="H6" s="411"/>
      <c r="I6" s="411"/>
      <c r="J6" s="411"/>
      <c r="K6" s="288"/>
    </row>
    <row r="7" spans="2:11" ht="15" customHeight="1">
      <c r="B7" s="291"/>
      <c r="C7" s="411" t="s">
        <v>1171</v>
      </c>
      <c r="D7" s="411"/>
      <c r="E7" s="411"/>
      <c r="F7" s="411"/>
      <c r="G7" s="411"/>
      <c r="H7" s="411"/>
      <c r="I7" s="411"/>
      <c r="J7" s="411"/>
      <c r="K7" s="288"/>
    </row>
    <row r="8" spans="2:11" ht="12.75" customHeight="1">
      <c r="B8" s="291"/>
      <c r="C8" s="290"/>
      <c r="D8" s="290"/>
      <c r="E8" s="290"/>
      <c r="F8" s="290"/>
      <c r="G8" s="290"/>
      <c r="H8" s="290"/>
      <c r="I8" s="290"/>
      <c r="J8" s="290"/>
      <c r="K8" s="288"/>
    </row>
    <row r="9" spans="2:11" ht="15" customHeight="1">
      <c r="B9" s="291"/>
      <c r="C9" s="411" t="s">
        <v>1172</v>
      </c>
      <c r="D9" s="411"/>
      <c r="E9" s="411"/>
      <c r="F9" s="411"/>
      <c r="G9" s="411"/>
      <c r="H9" s="411"/>
      <c r="I9" s="411"/>
      <c r="J9" s="411"/>
      <c r="K9" s="288"/>
    </row>
    <row r="10" spans="2:11" ht="15" customHeight="1">
      <c r="B10" s="291"/>
      <c r="C10" s="290"/>
      <c r="D10" s="411" t="s">
        <v>1173</v>
      </c>
      <c r="E10" s="411"/>
      <c r="F10" s="411"/>
      <c r="G10" s="411"/>
      <c r="H10" s="411"/>
      <c r="I10" s="411"/>
      <c r="J10" s="411"/>
      <c r="K10" s="288"/>
    </row>
    <row r="11" spans="2:11" ht="15" customHeight="1">
      <c r="B11" s="291"/>
      <c r="C11" s="292"/>
      <c r="D11" s="411" t="s">
        <v>1174</v>
      </c>
      <c r="E11" s="411"/>
      <c r="F11" s="411"/>
      <c r="G11" s="411"/>
      <c r="H11" s="411"/>
      <c r="I11" s="411"/>
      <c r="J11" s="411"/>
      <c r="K11" s="288"/>
    </row>
    <row r="12" spans="2:11" ht="12.75" customHeight="1">
      <c r="B12" s="291"/>
      <c r="C12" s="292"/>
      <c r="D12" s="292"/>
      <c r="E12" s="292"/>
      <c r="F12" s="292"/>
      <c r="G12" s="292"/>
      <c r="H12" s="292"/>
      <c r="I12" s="292"/>
      <c r="J12" s="292"/>
      <c r="K12" s="288"/>
    </row>
    <row r="13" spans="2:11" ht="15" customHeight="1">
      <c r="B13" s="291"/>
      <c r="C13" s="292"/>
      <c r="D13" s="411" t="s">
        <v>1175</v>
      </c>
      <c r="E13" s="411"/>
      <c r="F13" s="411"/>
      <c r="G13" s="411"/>
      <c r="H13" s="411"/>
      <c r="I13" s="411"/>
      <c r="J13" s="411"/>
      <c r="K13" s="288"/>
    </row>
    <row r="14" spans="2:11" ht="15" customHeight="1">
      <c r="B14" s="291"/>
      <c r="C14" s="292"/>
      <c r="D14" s="411" t="s">
        <v>1176</v>
      </c>
      <c r="E14" s="411"/>
      <c r="F14" s="411"/>
      <c r="G14" s="411"/>
      <c r="H14" s="411"/>
      <c r="I14" s="411"/>
      <c r="J14" s="411"/>
      <c r="K14" s="288"/>
    </row>
    <row r="15" spans="2:11" ht="15" customHeight="1">
      <c r="B15" s="291"/>
      <c r="C15" s="292"/>
      <c r="D15" s="411" t="s">
        <v>1177</v>
      </c>
      <c r="E15" s="411"/>
      <c r="F15" s="411"/>
      <c r="G15" s="411"/>
      <c r="H15" s="411"/>
      <c r="I15" s="411"/>
      <c r="J15" s="411"/>
      <c r="K15" s="288"/>
    </row>
    <row r="16" spans="2:11" ht="15" customHeight="1">
      <c r="B16" s="291"/>
      <c r="C16" s="292"/>
      <c r="D16" s="292"/>
      <c r="E16" s="293" t="s">
        <v>81</v>
      </c>
      <c r="F16" s="411" t="s">
        <v>1178</v>
      </c>
      <c r="G16" s="411"/>
      <c r="H16" s="411"/>
      <c r="I16" s="411"/>
      <c r="J16" s="411"/>
      <c r="K16" s="288"/>
    </row>
    <row r="17" spans="2:11" ht="15" customHeight="1">
      <c r="B17" s="291"/>
      <c r="C17" s="292"/>
      <c r="D17" s="292"/>
      <c r="E17" s="293" t="s">
        <v>1179</v>
      </c>
      <c r="F17" s="411" t="s">
        <v>1180</v>
      </c>
      <c r="G17" s="411"/>
      <c r="H17" s="411"/>
      <c r="I17" s="411"/>
      <c r="J17" s="411"/>
      <c r="K17" s="288"/>
    </row>
    <row r="18" spans="2:11" ht="15" customHeight="1">
      <c r="B18" s="291"/>
      <c r="C18" s="292"/>
      <c r="D18" s="292"/>
      <c r="E18" s="293" t="s">
        <v>1181</v>
      </c>
      <c r="F18" s="411" t="s">
        <v>1182</v>
      </c>
      <c r="G18" s="411"/>
      <c r="H18" s="411"/>
      <c r="I18" s="411"/>
      <c r="J18" s="411"/>
      <c r="K18" s="288"/>
    </row>
    <row r="19" spans="2:11" ht="15" customHeight="1">
      <c r="B19" s="291"/>
      <c r="C19" s="292"/>
      <c r="D19" s="292"/>
      <c r="E19" s="293" t="s">
        <v>1132</v>
      </c>
      <c r="F19" s="411" t="s">
        <v>1183</v>
      </c>
      <c r="G19" s="411"/>
      <c r="H19" s="411"/>
      <c r="I19" s="411"/>
      <c r="J19" s="411"/>
      <c r="K19" s="288"/>
    </row>
    <row r="20" spans="2:11" ht="15" customHeight="1">
      <c r="B20" s="291"/>
      <c r="C20" s="292"/>
      <c r="D20" s="292"/>
      <c r="E20" s="293" t="s">
        <v>1184</v>
      </c>
      <c r="F20" s="411" t="s">
        <v>1185</v>
      </c>
      <c r="G20" s="411"/>
      <c r="H20" s="411"/>
      <c r="I20" s="411"/>
      <c r="J20" s="411"/>
      <c r="K20" s="288"/>
    </row>
    <row r="21" spans="2:11" ht="15" customHeight="1">
      <c r="B21" s="291"/>
      <c r="C21" s="292"/>
      <c r="D21" s="292"/>
      <c r="E21" s="293" t="s">
        <v>1186</v>
      </c>
      <c r="F21" s="411" t="s">
        <v>1187</v>
      </c>
      <c r="G21" s="411"/>
      <c r="H21" s="411"/>
      <c r="I21" s="411"/>
      <c r="J21" s="411"/>
      <c r="K21" s="288"/>
    </row>
    <row r="22" spans="2:11" ht="12.75" customHeight="1">
      <c r="B22" s="291"/>
      <c r="C22" s="292"/>
      <c r="D22" s="292"/>
      <c r="E22" s="292"/>
      <c r="F22" s="292"/>
      <c r="G22" s="292"/>
      <c r="H22" s="292"/>
      <c r="I22" s="292"/>
      <c r="J22" s="292"/>
      <c r="K22" s="288"/>
    </row>
    <row r="23" spans="2:11" ht="15" customHeight="1">
      <c r="B23" s="291"/>
      <c r="C23" s="411" t="s">
        <v>1188</v>
      </c>
      <c r="D23" s="411"/>
      <c r="E23" s="411"/>
      <c r="F23" s="411"/>
      <c r="G23" s="411"/>
      <c r="H23" s="411"/>
      <c r="I23" s="411"/>
      <c r="J23" s="411"/>
      <c r="K23" s="288"/>
    </row>
    <row r="24" spans="2:11" ht="15" customHeight="1">
      <c r="B24" s="291"/>
      <c r="C24" s="411" t="s">
        <v>1189</v>
      </c>
      <c r="D24" s="411"/>
      <c r="E24" s="411"/>
      <c r="F24" s="411"/>
      <c r="G24" s="411"/>
      <c r="H24" s="411"/>
      <c r="I24" s="411"/>
      <c r="J24" s="411"/>
      <c r="K24" s="288"/>
    </row>
    <row r="25" spans="2:11" ht="15" customHeight="1">
      <c r="B25" s="291"/>
      <c r="C25" s="290"/>
      <c r="D25" s="411" t="s">
        <v>1190</v>
      </c>
      <c r="E25" s="411"/>
      <c r="F25" s="411"/>
      <c r="G25" s="411"/>
      <c r="H25" s="411"/>
      <c r="I25" s="411"/>
      <c r="J25" s="411"/>
      <c r="K25" s="288"/>
    </row>
    <row r="26" spans="2:11" ht="15" customHeight="1">
      <c r="B26" s="291"/>
      <c r="C26" s="292"/>
      <c r="D26" s="411" t="s">
        <v>1191</v>
      </c>
      <c r="E26" s="411"/>
      <c r="F26" s="411"/>
      <c r="G26" s="411"/>
      <c r="H26" s="411"/>
      <c r="I26" s="411"/>
      <c r="J26" s="411"/>
      <c r="K26" s="288"/>
    </row>
    <row r="27" spans="2:11" ht="12.75" customHeight="1">
      <c r="B27" s="291"/>
      <c r="C27" s="292"/>
      <c r="D27" s="292"/>
      <c r="E27" s="292"/>
      <c r="F27" s="292"/>
      <c r="G27" s="292"/>
      <c r="H27" s="292"/>
      <c r="I27" s="292"/>
      <c r="J27" s="292"/>
      <c r="K27" s="288"/>
    </row>
    <row r="28" spans="2:11" ht="15" customHeight="1">
      <c r="B28" s="291"/>
      <c r="C28" s="292"/>
      <c r="D28" s="411" t="s">
        <v>1192</v>
      </c>
      <c r="E28" s="411"/>
      <c r="F28" s="411"/>
      <c r="G28" s="411"/>
      <c r="H28" s="411"/>
      <c r="I28" s="411"/>
      <c r="J28" s="411"/>
      <c r="K28" s="288"/>
    </row>
    <row r="29" spans="2:11" ht="15" customHeight="1">
      <c r="B29" s="291"/>
      <c r="C29" s="292"/>
      <c r="D29" s="411" t="s">
        <v>1193</v>
      </c>
      <c r="E29" s="411"/>
      <c r="F29" s="411"/>
      <c r="G29" s="411"/>
      <c r="H29" s="411"/>
      <c r="I29" s="411"/>
      <c r="J29" s="411"/>
      <c r="K29" s="288"/>
    </row>
    <row r="30" spans="2:11" ht="12.75" customHeight="1">
      <c r="B30" s="291"/>
      <c r="C30" s="292"/>
      <c r="D30" s="292"/>
      <c r="E30" s="292"/>
      <c r="F30" s="292"/>
      <c r="G30" s="292"/>
      <c r="H30" s="292"/>
      <c r="I30" s="292"/>
      <c r="J30" s="292"/>
      <c r="K30" s="288"/>
    </row>
    <row r="31" spans="2:11" ht="15" customHeight="1">
      <c r="B31" s="291"/>
      <c r="C31" s="292"/>
      <c r="D31" s="411" t="s">
        <v>1194</v>
      </c>
      <c r="E31" s="411"/>
      <c r="F31" s="411"/>
      <c r="G31" s="411"/>
      <c r="H31" s="411"/>
      <c r="I31" s="411"/>
      <c r="J31" s="411"/>
      <c r="K31" s="288"/>
    </row>
    <row r="32" spans="2:11" ht="15" customHeight="1">
      <c r="B32" s="291"/>
      <c r="C32" s="292"/>
      <c r="D32" s="411" t="s">
        <v>1195</v>
      </c>
      <c r="E32" s="411"/>
      <c r="F32" s="411"/>
      <c r="G32" s="411"/>
      <c r="H32" s="411"/>
      <c r="I32" s="411"/>
      <c r="J32" s="411"/>
      <c r="K32" s="288"/>
    </row>
    <row r="33" spans="2:11" ht="15" customHeight="1">
      <c r="B33" s="291"/>
      <c r="C33" s="292"/>
      <c r="D33" s="411" t="s">
        <v>1196</v>
      </c>
      <c r="E33" s="411"/>
      <c r="F33" s="411"/>
      <c r="G33" s="411"/>
      <c r="H33" s="411"/>
      <c r="I33" s="411"/>
      <c r="J33" s="411"/>
      <c r="K33" s="288"/>
    </row>
    <row r="34" spans="2:11" ht="15" customHeight="1">
      <c r="B34" s="291"/>
      <c r="C34" s="292"/>
      <c r="D34" s="290"/>
      <c r="E34" s="294" t="s">
        <v>120</v>
      </c>
      <c r="F34" s="290"/>
      <c r="G34" s="411" t="s">
        <v>1197</v>
      </c>
      <c r="H34" s="411"/>
      <c r="I34" s="411"/>
      <c r="J34" s="411"/>
      <c r="K34" s="288"/>
    </row>
    <row r="35" spans="2:11" ht="30.75" customHeight="1">
      <c r="B35" s="291"/>
      <c r="C35" s="292"/>
      <c r="D35" s="290"/>
      <c r="E35" s="294" t="s">
        <v>1198</v>
      </c>
      <c r="F35" s="290"/>
      <c r="G35" s="411" t="s">
        <v>1199</v>
      </c>
      <c r="H35" s="411"/>
      <c r="I35" s="411"/>
      <c r="J35" s="411"/>
      <c r="K35" s="288"/>
    </row>
    <row r="36" spans="2:11" ht="15" customHeight="1">
      <c r="B36" s="291"/>
      <c r="C36" s="292"/>
      <c r="D36" s="290"/>
      <c r="E36" s="294" t="s">
        <v>55</v>
      </c>
      <c r="F36" s="290"/>
      <c r="G36" s="411" t="s">
        <v>1200</v>
      </c>
      <c r="H36" s="411"/>
      <c r="I36" s="411"/>
      <c r="J36" s="411"/>
      <c r="K36" s="288"/>
    </row>
    <row r="37" spans="2:11" ht="15" customHeight="1">
      <c r="B37" s="291"/>
      <c r="C37" s="292"/>
      <c r="D37" s="290"/>
      <c r="E37" s="294" t="s">
        <v>121</v>
      </c>
      <c r="F37" s="290"/>
      <c r="G37" s="411" t="s">
        <v>1201</v>
      </c>
      <c r="H37" s="411"/>
      <c r="I37" s="411"/>
      <c r="J37" s="411"/>
      <c r="K37" s="288"/>
    </row>
    <row r="38" spans="2:11" ht="15" customHeight="1">
      <c r="B38" s="291"/>
      <c r="C38" s="292"/>
      <c r="D38" s="290"/>
      <c r="E38" s="294" t="s">
        <v>122</v>
      </c>
      <c r="F38" s="290"/>
      <c r="G38" s="411" t="s">
        <v>1202</v>
      </c>
      <c r="H38" s="411"/>
      <c r="I38" s="411"/>
      <c r="J38" s="411"/>
      <c r="K38" s="288"/>
    </row>
    <row r="39" spans="2:11" ht="15" customHeight="1">
      <c r="B39" s="291"/>
      <c r="C39" s="292"/>
      <c r="D39" s="290"/>
      <c r="E39" s="294" t="s">
        <v>123</v>
      </c>
      <c r="F39" s="290"/>
      <c r="G39" s="411" t="s">
        <v>1203</v>
      </c>
      <c r="H39" s="411"/>
      <c r="I39" s="411"/>
      <c r="J39" s="411"/>
      <c r="K39" s="288"/>
    </row>
    <row r="40" spans="2:11" ht="15" customHeight="1">
      <c r="B40" s="291"/>
      <c r="C40" s="292"/>
      <c r="D40" s="290"/>
      <c r="E40" s="294" t="s">
        <v>1204</v>
      </c>
      <c r="F40" s="290"/>
      <c r="G40" s="411" t="s">
        <v>1205</v>
      </c>
      <c r="H40" s="411"/>
      <c r="I40" s="411"/>
      <c r="J40" s="411"/>
      <c r="K40" s="288"/>
    </row>
    <row r="41" spans="2:11" ht="15" customHeight="1">
      <c r="B41" s="291"/>
      <c r="C41" s="292"/>
      <c r="D41" s="290"/>
      <c r="E41" s="294"/>
      <c r="F41" s="290"/>
      <c r="G41" s="411" t="s">
        <v>1206</v>
      </c>
      <c r="H41" s="411"/>
      <c r="I41" s="411"/>
      <c r="J41" s="411"/>
      <c r="K41" s="288"/>
    </row>
    <row r="42" spans="2:11" ht="15" customHeight="1">
      <c r="B42" s="291"/>
      <c r="C42" s="292"/>
      <c r="D42" s="290"/>
      <c r="E42" s="294" t="s">
        <v>1207</v>
      </c>
      <c r="F42" s="290"/>
      <c r="G42" s="411" t="s">
        <v>1208</v>
      </c>
      <c r="H42" s="411"/>
      <c r="I42" s="411"/>
      <c r="J42" s="411"/>
      <c r="K42" s="288"/>
    </row>
    <row r="43" spans="2:11" ht="15" customHeight="1">
      <c r="B43" s="291"/>
      <c r="C43" s="292"/>
      <c r="D43" s="290"/>
      <c r="E43" s="294" t="s">
        <v>125</v>
      </c>
      <c r="F43" s="290"/>
      <c r="G43" s="411" t="s">
        <v>1209</v>
      </c>
      <c r="H43" s="411"/>
      <c r="I43" s="411"/>
      <c r="J43" s="411"/>
      <c r="K43" s="288"/>
    </row>
    <row r="44" spans="2:11" ht="12.75" customHeight="1">
      <c r="B44" s="291"/>
      <c r="C44" s="292"/>
      <c r="D44" s="290"/>
      <c r="E44" s="290"/>
      <c r="F44" s="290"/>
      <c r="G44" s="290"/>
      <c r="H44" s="290"/>
      <c r="I44" s="290"/>
      <c r="J44" s="290"/>
      <c r="K44" s="288"/>
    </row>
    <row r="45" spans="2:11" ht="15" customHeight="1">
      <c r="B45" s="291"/>
      <c r="C45" s="292"/>
      <c r="D45" s="411" t="s">
        <v>1210</v>
      </c>
      <c r="E45" s="411"/>
      <c r="F45" s="411"/>
      <c r="G45" s="411"/>
      <c r="H45" s="411"/>
      <c r="I45" s="411"/>
      <c r="J45" s="411"/>
      <c r="K45" s="288"/>
    </row>
    <row r="46" spans="2:11" ht="15" customHeight="1">
      <c r="B46" s="291"/>
      <c r="C46" s="292"/>
      <c r="D46" s="292"/>
      <c r="E46" s="411" t="s">
        <v>1211</v>
      </c>
      <c r="F46" s="411"/>
      <c r="G46" s="411"/>
      <c r="H46" s="411"/>
      <c r="I46" s="411"/>
      <c r="J46" s="411"/>
      <c r="K46" s="288"/>
    </row>
    <row r="47" spans="2:11" ht="15" customHeight="1">
      <c r="B47" s="291"/>
      <c r="C47" s="292"/>
      <c r="D47" s="292"/>
      <c r="E47" s="411" t="s">
        <v>1212</v>
      </c>
      <c r="F47" s="411"/>
      <c r="G47" s="411"/>
      <c r="H47" s="411"/>
      <c r="I47" s="411"/>
      <c r="J47" s="411"/>
      <c r="K47" s="288"/>
    </row>
    <row r="48" spans="2:11" ht="15" customHeight="1">
      <c r="B48" s="291"/>
      <c r="C48" s="292"/>
      <c r="D48" s="292"/>
      <c r="E48" s="411" t="s">
        <v>1213</v>
      </c>
      <c r="F48" s="411"/>
      <c r="G48" s="411"/>
      <c r="H48" s="411"/>
      <c r="I48" s="411"/>
      <c r="J48" s="411"/>
      <c r="K48" s="288"/>
    </row>
    <row r="49" spans="2:11" ht="15" customHeight="1">
      <c r="B49" s="291"/>
      <c r="C49" s="292"/>
      <c r="D49" s="411" t="s">
        <v>1214</v>
      </c>
      <c r="E49" s="411"/>
      <c r="F49" s="411"/>
      <c r="G49" s="411"/>
      <c r="H49" s="411"/>
      <c r="I49" s="411"/>
      <c r="J49" s="411"/>
      <c r="K49" s="288"/>
    </row>
    <row r="50" spans="2:11" ht="25.5" customHeight="1">
      <c r="B50" s="287"/>
      <c r="C50" s="412" t="s">
        <v>1215</v>
      </c>
      <c r="D50" s="412"/>
      <c r="E50" s="412"/>
      <c r="F50" s="412"/>
      <c r="G50" s="412"/>
      <c r="H50" s="412"/>
      <c r="I50" s="412"/>
      <c r="J50" s="412"/>
      <c r="K50" s="288"/>
    </row>
    <row r="51" spans="2:11" ht="5.25" customHeight="1">
      <c r="B51" s="287"/>
      <c r="C51" s="289"/>
      <c r="D51" s="289"/>
      <c r="E51" s="289"/>
      <c r="F51" s="289"/>
      <c r="G51" s="289"/>
      <c r="H51" s="289"/>
      <c r="I51" s="289"/>
      <c r="J51" s="289"/>
      <c r="K51" s="288"/>
    </row>
    <row r="52" spans="2:11" ht="15" customHeight="1">
      <c r="B52" s="287"/>
      <c r="C52" s="411" t="s">
        <v>1216</v>
      </c>
      <c r="D52" s="411"/>
      <c r="E52" s="411"/>
      <c r="F52" s="411"/>
      <c r="G52" s="411"/>
      <c r="H52" s="411"/>
      <c r="I52" s="411"/>
      <c r="J52" s="411"/>
      <c r="K52" s="288"/>
    </row>
    <row r="53" spans="2:11" ht="15" customHeight="1">
      <c r="B53" s="287"/>
      <c r="C53" s="411" t="s">
        <v>1217</v>
      </c>
      <c r="D53" s="411"/>
      <c r="E53" s="411"/>
      <c r="F53" s="411"/>
      <c r="G53" s="411"/>
      <c r="H53" s="411"/>
      <c r="I53" s="411"/>
      <c r="J53" s="411"/>
      <c r="K53" s="288"/>
    </row>
    <row r="54" spans="2:11" ht="12.75" customHeight="1">
      <c r="B54" s="287"/>
      <c r="C54" s="290"/>
      <c r="D54" s="290"/>
      <c r="E54" s="290"/>
      <c r="F54" s="290"/>
      <c r="G54" s="290"/>
      <c r="H54" s="290"/>
      <c r="I54" s="290"/>
      <c r="J54" s="290"/>
      <c r="K54" s="288"/>
    </row>
    <row r="55" spans="2:11" ht="15" customHeight="1">
      <c r="B55" s="287"/>
      <c r="C55" s="411" t="s">
        <v>1218</v>
      </c>
      <c r="D55" s="411"/>
      <c r="E55" s="411"/>
      <c r="F55" s="411"/>
      <c r="G55" s="411"/>
      <c r="H55" s="411"/>
      <c r="I55" s="411"/>
      <c r="J55" s="411"/>
      <c r="K55" s="288"/>
    </row>
    <row r="56" spans="2:11" ht="15" customHeight="1">
      <c r="B56" s="287"/>
      <c r="C56" s="292"/>
      <c r="D56" s="411" t="s">
        <v>1219</v>
      </c>
      <c r="E56" s="411"/>
      <c r="F56" s="411"/>
      <c r="G56" s="411"/>
      <c r="H56" s="411"/>
      <c r="I56" s="411"/>
      <c r="J56" s="411"/>
      <c r="K56" s="288"/>
    </row>
    <row r="57" spans="2:11" ht="15" customHeight="1">
      <c r="B57" s="287"/>
      <c r="C57" s="292"/>
      <c r="D57" s="411" t="s">
        <v>1220</v>
      </c>
      <c r="E57" s="411"/>
      <c r="F57" s="411"/>
      <c r="G57" s="411"/>
      <c r="H57" s="411"/>
      <c r="I57" s="411"/>
      <c r="J57" s="411"/>
      <c r="K57" s="288"/>
    </row>
    <row r="58" spans="2:11" ht="15" customHeight="1">
      <c r="B58" s="287"/>
      <c r="C58" s="292"/>
      <c r="D58" s="411" t="s">
        <v>1221</v>
      </c>
      <c r="E58" s="411"/>
      <c r="F58" s="411"/>
      <c r="G58" s="411"/>
      <c r="H58" s="411"/>
      <c r="I58" s="411"/>
      <c r="J58" s="411"/>
      <c r="K58" s="288"/>
    </row>
    <row r="59" spans="2:11" ht="15" customHeight="1">
      <c r="B59" s="287"/>
      <c r="C59" s="292"/>
      <c r="D59" s="411" t="s">
        <v>1222</v>
      </c>
      <c r="E59" s="411"/>
      <c r="F59" s="411"/>
      <c r="G59" s="411"/>
      <c r="H59" s="411"/>
      <c r="I59" s="411"/>
      <c r="J59" s="411"/>
      <c r="K59" s="288"/>
    </row>
    <row r="60" spans="2:11" ht="15" customHeight="1">
      <c r="B60" s="287"/>
      <c r="C60" s="292"/>
      <c r="D60" s="410" t="s">
        <v>1223</v>
      </c>
      <c r="E60" s="410"/>
      <c r="F60" s="410"/>
      <c r="G60" s="410"/>
      <c r="H60" s="410"/>
      <c r="I60" s="410"/>
      <c r="J60" s="410"/>
      <c r="K60" s="288"/>
    </row>
    <row r="61" spans="2:11" ht="15" customHeight="1">
      <c r="B61" s="287"/>
      <c r="C61" s="292"/>
      <c r="D61" s="411" t="s">
        <v>1224</v>
      </c>
      <c r="E61" s="411"/>
      <c r="F61" s="411"/>
      <c r="G61" s="411"/>
      <c r="H61" s="411"/>
      <c r="I61" s="411"/>
      <c r="J61" s="411"/>
      <c r="K61" s="288"/>
    </row>
    <row r="62" spans="2:11" ht="12.75" customHeight="1">
      <c r="B62" s="287"/>
      <c r="C62" s="292"/>
      <c r="D62" s="292"/>
      <c r="E62" s="295"/>
      <c r="F62" s="292"/>
      <c r="G62" s="292"/>
      <c r="H62" s="292"/>
      <c r="I62" s="292"/>
      <c r="J62" s="292"/>
      <c r="K62" s="288"/>
    </row>
    <row r="63" spans="2:11" ht="15" customHeight="1">
      <c r="B63" s="287"/>
      <c r="C63" s="292"/>
      <c r="D63" s="411" t="s">
        <v>1225</v>
      </c>
      <c r="E63" s="411"/>
      <c r="F63" s="411"/>
      <c r="G63" s="411"/>
      <c r="H63" s="411"/>
      <c r="I63" s="411"/>
      <c r="J63" s="411"/>
      <c r="K63" s="288"/>
    </row>
    <row r="64" spans="2:11" ht="15" customHeight="1">
      <c r="B64" s="287"/>
      <c r="C64" s="292"/>
      <c r="D64" s="410" t="s">
        <v>1226</v>
      </c>
      <c r="E64" s="410"/>
      <c r="F64" s="410"/>
      <c r="G64" s="410"/>
      <c r="H64" s="410"/>
      <c r="I64" s="410"/>
      <c r="J64" s="410"/>
      <c r="K64" s="288"/>
    </row>
    <row r="65" spans="2:11" ht="15" customHeight="1">
      <c r="B65" s="287"/>
      <c r="C65" s="292"/>
      <c r="D65" s="411" t="s">
        <v>1227</v>
      </c>
      <c r="E65" s="411"/>
      <c r="F65" s="411"/>
      <c r="G65" s="411"/>
      <c r="H65" s="411"/>
      <c r="I65" s="411"/>
      <c r="J65" s="411"/>
      <c r="K65" s="288"/>
    </row>
    <row r="66" spans="2:11" ht="15" customHeight="1">
      <c r="B66" s="287"/>
      <c r="C66" s="292"/>
      <c r="D66" s="411" t="s">
        <v>1228</v>
      </c>
      <c r="E66" s="411"/>
      <c r="F66" s="411"/>
      <c r="G66" s="411"/>
      <c r="H66" s="411"/>
      <c r="I66" s="411"/>
      <c r="J66" s="411"/>
      <c r="K66" s="288"/>
    </row>
    <row r="67" spans="2:11" ht="15" customHeight="1">
      <c r="B67" s="287"/>
      <c r="C67" s="292"/>
      <c r="D67" s="411" t="s">
        <v>1229</v>
      </c>
      <c r="E67" s="411"/>
      <c r="F67" s="411"/>
      <c r="G67" s="411"/>
      <c r="H67" s="411"/>
      <c r="I67" s="411"/>
      <c r="J67" s="411"/>
      <c r="K67" s="288"/>
    </row>
    <row r="68" spans="2:11" ht="15" customHeight="1">
      <c r="B68" s="287"/>
      <c r="C68" s="292"/>
      <c r="D68" s="411" t="s">
        <v>1230</v>
      </c>
      <c r="E68" s="411"/>
      <c r="F68" s="411"/>
      <c r="G68" s="411"/>
      <c r="H68" s="411"/>
      <c r="I68" s="411"/>
      <c r="J68" s="411"/>
      <c r="K68" s="288"/>
    </row>
    <row r="69" spans="2:11" ht="12.75" customHeight="1">
      <c r="B69" s="296"/>
      <c r="C69" s="297"/>
      <c r="D69" s="297"/>
      <c r="E69" s="297"/>
      <c r="F69" s="297"/>
      <c r="G69" s="297"/>
      <c r="H69" s="297"/>
      <c r="I69" s="297"/>
      <c r="J69" s="297"/>
      <c r="K69" s="298"/>
    </row>
    <row r="70" spans="2:11" ht="18.75" customHeight="1">
      <c r="B70" s="299"/>
      <c r="C70" s="299"/>
      <c r="D70" s="299"/>
      <c r="E70" s="299"/>
      <c r="F70" s="299"/>
      <c r="G70" s="299"/>
      <c r="H70" s="299"/>
      <c r="I70" s="299"/>
      <c r="J70" s="299"/>
      <c r="K70" s="300"/>
    </row>
    <row r="71" spans="2:11" ht="18.75" customHeight="1">
      <c r="B71" s="300"/>
      <c r="C71" s="300"/>
      <c r="D71" s="300"/>
      <c r="E71" s="300"/>
      <c r="F71" s="300"/>
      <c r="G71" s="300"/>
      <c r="H71" s="300"/>
      <c r="I71" s="300"/>
      <c r="J71" s="300"/>
      <c r="K71" s="300"/>
    </row>
    <row r="72" spans="2:11" ht="7.5" customHeight="1">
      <c r="B72" s="301"/>
      <c r="C72" s="302"/>
      <c r="D72" s="302"/>
      <c r="E72" s="302"/>
      <c r="F72" s="302"/>
      <c r="G72" s="302"/>
      <c r="H72" s="302"/>
      <c r="I72" s="302"/>
      <c r="J72" s="302"/>
      <c r="K72" s="303"/>
    </row>
    <row r="73" spans="2:11" ht="45" customHeight="1">
      <c r="B73" s="304"/>
      <c r="C73" s="409" t="s">
        <v>98</v>
      </c>
      <c r="D73" s="409"/>
      <c r="E73" s="409"/>
      <c r="F73" s="409"/>
      <c r="G73" s="409"/>
      <c r="H73" s="409"/>
      <c r="I73" s="409"/>
      <c r="J73" s="409"/>
      <c r="K73" s="305"/>
    </row>
    <row r="74" spans="2:11" ht="17.25" customHeight="1">
      <c r="B74" s="304"/>
      <c r="C74" s="306" t="s">
        <v>1231</v>
      </c>
      <c r="D74" s="306"/>
      <c r="E74" s="306"/>
      <c r="F74" s="306" t="s">
        <v>1232</v>
      </c>
      <c r="G74" s="307"/>
      <c r="H74" s="306" t="s">
        <v>121</v>
      </c>
      <c r="I74" s="306" t="s">
        <v>59</v>
      </c>
      <c r="J74" s="306" t="s">
        <v>1233</v>
      </c>
      <c r="K74" s="305"/>
    </row>
    <row r="75" spans="2:11" ht="17.25" customHeight="1">
      <c r="B75" s="304"/>
      <c r="C75" s="308" t="s">
        <v>1234</v>
      </c>
      <c r="D75" s="308"/>
      <c r="E75" s="308"/>
      <c r="F75" s="309" t="s">
        <v>1235</v>
      </c>
      <c r="G75" s="310"/>
      <c r="H75" s="308"/>
      <c r="I75" s="308"/>
      <c r="J75" s="308" t="s">
        <v>1236</v>
      </c>
      <c r="K75" s="305"/>
    </row>
    <row r="76" spans="2:11" ht="5.25" customHeight="1">
      <c r="B76" s="304"/>
      <c r="C76" s="311"/>
      <c r="D76" s="311"/>
      <c r="E76" s="311"/>
      <c r="F76" s="311"/>
      <c r="G76" s="312"/>
      <c r="H76" s="311"/>
      <c r="I76" s="311"/>
      <c r="J76" s="311"/>
      <c r="K76" s="305"/>
    </row>
    <row r="77" spans="2:11" ht="15" customHeight="1">
      <c r="B77" s="304"/>
      <c r="C77" s="294" t="s">
        <v>55</v>
      </c>
      <c r="D77" s="311"/>
      <c r="E77" s="311"/>
      <c r="F77" s="313" t="s">
        <v>1237</v>
      </c>
      <c r="G77" s="312"/>
      <c r="H77" s="294" t="s">
        <v>1238</v>
      </c>
      <c r="I77" s="294" t="s">
        <v>1239</v>
      </c>
      <c r="J77" s="294">
        <v>20</v>
      </c>
      <c r="K77" s="305"/>
    </row>
    <row r="78" spans="2:11" ht="15" customHeight="1">
      <c r="B78" s="304"/>
      <c r="C78" s="294" t="s">
        <v>1240</v>
      </c>
      <c r="D78" s="294"/>
      <c r="E78" s="294"/>
      <c r="F78" s="313" t="s">
        <v>1237</v>
      </c>
      <c r="G78" s="312"/>
      <c r="H78" s="294" t="s">
        <v>1241</v>
      </c>
      <c r="I78" s="294" t="s">
        <v>1239</v>
      </c>
      <c r="J78" s="294">
        <v>120</v>
      </c>
      <c r="K78" s="305"/>
    </row>
    <row r="79" spans="2:11" ht="15" customHeight="1">
      <c r="B79" s="314"/>
      <c r="C79" s="294" t="s">
        <v>1242</v>
      </c>
      <c r="D79" s="294"/>
      <c r="E79" s="294"/>
      <c r="F79" s="313" t="s">
        <v>1243</v>
      </c>
      <c r="G79" s="312"/>
      <c r="H79" s="294" t="s">
        <v>1244</v>
      </c>
      <c r="I79" s="294" t="s">
        <v>1239</v>
      </c>
      <c r="J79" s="294">
        <v>50</v>
      </c>
      <c r="K79" s="305"/>
    </row>
    <row r="80" spans="2:11" ht="15" customHeight="1">
      <c r="B80" s="314"/>
      <c r="C80" s="294" t="s">
        <v>1245</v>
      </c>
      <c r="D80" s="294"/>
      <c r="E80" s="294"/>
      <c r="F80" s="313" t="s">
        <v>1237</v>
      </c>
      <c r="G80" s="312"/>
      <c r="H80" s="294" t="s">
        <v>1246</v>
      </c>
      <c r="I80" s="294" t="s">
        <v>1247</v>
      </c>
      <c r="J80" s="294"/>
      <c r="K80" s="305"/>
    </row>
    <row r="81" spans="2:11" ht="15" customHeight="1">
      <c r="B81" s="314"/>
      <c r="C81" s="315" t="s">
        <v>1248</v>
      </c>
      <c r="D81" s="315"/>
      <c r="E81" s="315"/>
      <c r="F81" s="316" t="s">
        <v>1243</v>
      </c>
      <c r="G81" s="315"/>
      <c r="H81" s="315" t="s">
        <v>1249</v>
      </c>
      <c r="I81" s="315" t="s">
        <v>1239</v>
      </c>
      <c r="J81" s="315">
        <v>15</v>
      </c>
      <c r="K81" s="305"/>
    </row>
    <row r="82" spans="2:11" ht="15" customHeight="1">
      <c r="B82" s="314"/>
      <c r="C82" s="315" t="s">
        <v>1250</v>
      </c>
      <c r="D82" s="315"/>
      <c r="E82" s="315"/>
      <c r="F82" s="316" t="s">
        <v>1243</v>
      </c>
      <c r="G82" s="315"/>
      <c r="H82" s="315" t="s">
        <v>1251</v>
      </c>
      <c r="I82" s="315" t="s">
        <v>1239</v>
      </c>
      <c r="J82" s="315">
        <v>15</v>
      </c>
      <c r="K82" s="305"/>
    </row>
    <row r="83" spans="2:11" ht="15" customHeight="1">
      <c r="B83" s="314"/>
      <c r="C83" s="315" t="s">
        <v>1252</v>
      </c>
      <c r="D83" s="315"/>
      <c r="E83" s="315"/>
      <c r="F83" s="316" t="s">
        <v>1243</v>
      </c>
      <c r="G83" s="315"/>
      <c r="H83" s="315" t="s">
        <v>1253</v>
      </c>
      <c r="I83" s="315" t="s">
        <v>1239</v>
      </c>
      <c r="J83" s="315">
        <v>20</v>
      </c>
      <c r="K83" s="305"/>
    </row>
    <row r="84" spans="2:11" ht="15" customHeight="1">
      <c r="B84" s="314"/>
      <c r="C84" s="315" t="s">
        <v>1254</v>
      </c>
      <c r="D84" s="315"/>
      <c r="E84" s="315"/>
      <c r="F84" s="316" t="s">
        <v>1243</v>
      </c>
      <c r="G84" s="315"/>
      <c r="H84" s="315" t="s">
        <v>1255</v>
      </c>
      <c r="I84" s="315" t="s">
        <v>1239</v>
      </c>
      <c r="J84" s="315">
        <v>20</v>
      </c>
      <c r="K84" s="305"/>
    </row>
    <row r="85" spans="2:11" ht="15" customHeight="1">
      <c r="B85" s="314"/>
      <c r="C85" s="294" t="s">
        <v>1256</v>
      </c>
      <c r="D85" s="294"/>
      <c r="E85" s="294"/>
      <c r="F85" s="313" t="s">
        <v>1243</v>
      </c>
      <c r="G85" s="312"/>
      <c r="H85" s="294" t="s">
        <v>1257</v>
      </c>
      <c r="I85" s="294" t="s">
        <v>1239</v>
      </c>
      <c r="J85" s="294">
        <v>50</v>
      </c>
      <c r="K85" s="305"/>
    </row>
    <row r="86" spans="2:11" ht="15" customHeight="1">
      <c r="B86" s="314"/>
      <c r="C86" s="294" t="s">
        <v>1258</v>
      </c>
      <c r="D86" s="294"/>
      <c r="E86" s="294"/>
      <c r="F86" s="313" t="s">
        <v>1243</v>
      </c>
      <c r="G86" s="312"/>
      <c r="H86" s="294" t="s">
        <v>1259</v>
      </c>
      <c r="I86" s="294" t="s">
        <v>1239</v>
      </c>
      <c r="J86" s="294">
        <v>20</v>
      </c>
      <c r="K86" s="305"/>
    </row>
    <row r="87" spans="2:11" ht="15" customHeight="1">
      <c r="B87" s="314"/>
      <c r="C87" s="294" t="s">
        <v>1260</v>
      </c>
      <c r="D87" s="294"/>
      <c r="E87" s="294"/>
      <c r="F87" s="313" t="s">
        <v>1243</v>
      </c>
      <c r="G87" s="312"/>
      <c r="H87" s="294" t="s">
        <v>1261</v>
      </c>
      <c r="I87" s="294" t="s">
        <v>1239</v>
      </c>
      <c r="J87" s="294">
        <v>20</v>
      </c>
      <c r="K87" s="305"/>
    </row>
    <row r="88" spans="2:11" ht="15" customHeight="1">
      <c r="B88" s="314"/>
      <c r="C88" s="294" t="s">
        <v>1262</v>
      </c>
      <c r="D88" s="294"/>
      <c r="E88" s="294"/>
      <c r="F88" s="313" t="s">
        <v>1243</v>
      </c>
      <c r="G88" s="312"/>
      <c r="H88" s="294" t="s">
        <v>1263</v>
      </c>
      <c r="I88" s="294" t="s">
        <v>1239</v>
      </c>
      <c r="J88" s="294">
        <v>50</v>
      </c>
      <c r="K88" s="305"/>
    </row>
    <row r="89" spans="2:11" ht="15" customHeight="1">
      <c r="B89" s="314"/>
      <c r="C89" s="294" t="s">
        <v>1264</v>
      </c>
      <c r="D89" s="294"/>
      <c r="E89" s="294"/>
      <c r="F89" s="313" t="s">
        <v>1243</v>
      </c>
      <c r="G89" s="312"/>
      <c r="H89" s="294" t="s">
        <v>1264</v>
      </c>
      <c r="I89" s="294" t="s">
        <v>1239</v>
      </c>
      <c r="J89" s="294">
        <v>50</v>
      </c>
      <c r="K89" s="305"/>
    </row>
    <row r="90" spans="2:11" ht="15" customHeight="1">
      <c r="B90" s="314"/>
      <c r="C90" s="294" t="s">
        <v>126</v>
      </c>
      <c r="D90" s="294"/>
      <c r="E90" s="294"/>
      <c r="F90" s="313" t="s">
        <v>1243</v>
      </c>
      <c r="G90" s="312"/>
      <c r="H90" s="294" t="s">
        <v>1265</v>
      </c>
      <c r="I90" s="294" t="s">
        <v>1239</v>
      </c>
      <c r="J90" s="294">
        <v>255</v>
      </c>
      <c r="K90" s="305"/>
    </row>
    <row r="91" spans="2:11" ht="15" customHeight="1">
      <c r="B91" s="314"/>
      <c r="C91" s="294" t="s">
        <v>1266</v>
      </c>
      <c r="D91" s="294"/>
      <c r="E91" s="294"/>
      <c r="F91" s="313" t="s">
        <v>1237</v>
      </c>
      <c r="G91" s="312"/>
      <c r="H91" s="294" t="s">
        <v>1267</v>
      </c>
      <c r="I91" s="294" t="s">
        <v>1268</v>
      </c>
      <c r="J91" s="294"/>
      <c r="K91" s="305"/>
    </row>
    <row r="92" spans="2:11" ht="15" customHeight="1">
      <c r="B92" s="314"/>
      <c r="C92" s="294" t="s">
        <v>1269</v>
      </c>
      <c r="D92" s="294"/>
      <c r="E92" s="294"/>
      <c r="F92" s="313" t="s">
        <v>1237</v>
      </c>
      <c r="G92" s="312"/>
      <c r="H92" s="294" t="s">
        <v>1270</v>
      </c>
      <c r="I92" s="294" t="s">
        <v>1271</v>
      </c>
      <c r="J92" s="294"/>
      <c r="K92" s="305"/>
    </row>
    <row r="93" spans="2:11" ht="15" customHeight="1">
      <c r="B93" s="314"/>
      <c r="C93" s="294" t="s">
        <v>1272</v>
      </c>
      <c r="D93" s="294"/>
      <c r="E93" s="294"/>
      <c r="F93" s="313" t="s">
        <v>1237</v>
      </c>
      <c r="G93" s="312"/>
      <c r="H93" s="294" t="s">
        <v>1272</v>
      </c>
      <c r="I93" s="294" t="s">
        <v>1271</v>
      </c>
      <c r="J93" s="294"/>
      <c r="K93" s="305"/>
    </row>
    <row r="94" spans="2:11" ht="15" customHeight="1">
      <c r="B94" s="314"/>
      <c r="C94" s="294" t="s">
        <v>40</v>
      </c>
      <c r="D94" s="294"/>
      <c r="E94" s="294"/>
      <c r="F94" s="313" t="s">
        <v>1237</v>
      </c>
      <c r="G94" s="312"/>
      <c r="H94" s="294" t="s">
        <v>1273</v>
      </c>
      <c r="I94" s="294" t="s">
        <v>1271</v>
      </c>
      <c r="J94" s="294"/>
      <c r="K94" s="305"/>
    </row>
    <row r="95" spans="2:11" ht="15" customHeight="1">
      <c r="B95" s="314"/>
      <c r="C95" s="294" t="s">
        <v>50</v>
      </c>
      <c r="D95" s="294"/>
      <c r="E95" s="294"/>
      <c r="F95" s="313" t="s">
        <v>1237</v>
      </c>
      <c r="G95" s="312"/>
      <c r="H95" s="294" t="s">
        <v>1274</v>
      </c>
      <c r="I95" s="294" t="s">
        <v>1271</v>
      </c>
      <c r="J95" s="294"/>
      <c r="K95" s="305"/>
    </row>
    <row r="96" spans="2:11" ht="15" customHeight="1">
      <c r="B96" s="317"/>
      <c r="C96" s="318"/>
      <c r="D96" s="318"/>
      <c r="E96" s="318"/>
      <c r="F96" s="318"/>
      <c r="G96" s="318"/>
      <c r="H96" s="318"/>
      <c r="I96" s="318"/>
      <c r="J96" s="318"/>
      <c r="K96" s="319"/>
    </row>
    <row r="97" spans="2:11" ht="18.75" customHeight="1">
      <c r="B97" s="320"/>
      <c r="C97" s="321"/>
      <c r="D97" s="321"/>
      <c r="E97" s="321"/>
      <c r="F97" s="321"/>
      <c r="G97" s="321"/>
      <c r="H97" s="321"/>
      <c r="I97" s="321"/>
      <c r="J97" s="321"/>
      <c r="K97" s="320"/>
    </row>
    <row r="98" spans="2:11" ht="18.75" customHeight="1">
      <c r="B98" s="300"/>
      <c r="C98" s="300"/>
      <c r="D98" s="300"/>
      <c r="E98" s="300"/>
      <c r="F98" s="300"/>
      <c r="G98" s="300"/>
      <c r="H98" s="300"/>
      <c r="I98" s="300"/>
      <c r="J98" s="300"/>
      <c r="K98" s="300"/>
    </row>
    <row r="99" spans="2:11" ht="7.5" customHeight="1">
      <c r="B99" s="301"/>
      <c r="C99" s="302"/>
      <c r="D99" s="302"/>
      <c r="E99" s="302"/>
      <c r="F99" s="302"/>
      <c r="G99" s="302"/>
      <c r="H99" s="302"/>
      <c r="I99" s="302"/>
      <c r="J99" s="302"/>
      <c r="K99" s="303"/>
    </row>
    <row r="100" spans="2:11" ht="45" customHeight="1">
      <c r="B100" s="304"/>
      <c r="C100" s="409" t="s">
        <v>1275</v>
      </c>
      <c r="D100" s="409"/>
      <c r="E100" s="409"/>
      <c r="F100" s="409"/>
      <c r="G100" s="409"/>
      <c r="H100" s="409"/>
      <c r="I100" s="409"/>
      <c r="J100" s="409"/>
      <c r="K100" s="305"/>
    </row>
    <row r="101" spans="2:11" ht="17.25" customHeight="1">
      <c r="B101" s="304"/>
      <c r="C101" s="306" t="s">
        <v>1231</v>
      </c>
      <c r="D101" s="306"/>
      <c r="E101" s="306"/>
      <c r="F101" s="306" t="s">
        <v>1232</v>
      </c>
      <c r="G101" s="307"/>
      <c r="H101" s="306" t="s">
        <v>121</v>
      </c>
      <c r="I101" s="306" t="s">
        <v>59</v>
      </c>
      <c r="J101" s="306" t="s">
        <v>1233</v>
      </c>
      <c r="K101" s="305"/>
    </row>
    <row r="102" spans="2:11" ht="17.25" customHeight="1">
      <c r="B102" s="304"/>
      <c r="C102" s="308" t="s">
        <v>1234</v>
      </c>
      <c r="D102" s="308"/>
      <c r="E102" s="308"/>
      <c r="F102" s="309" t="s">
        <v>1235</v>
      </c>
      <c r="G102" s="310"/>
      <c r="H102" s="308"/>
      <c r="I102" s="308"/>
      <c r="J102" s="308" t="s">
        <v>1236</v>
      </c>
      <c r="K102" s="305"/>
    </row>
    <row r="103" spans="2:11" ht="5.25" customHeight="1">
      <c r="B103" s="304"/>
      <c r="C103" s="306"/>
      <c r="D103" s="306"/>
      <c r="E103" s="306"/>
      <c r="F103" s="306"/>
      <c r="G103" s="322"/>
      <c r="H103" s="306"/>
      <c r="I103" s="306"/>
      <c r="J103" s="306"/>
      <c r="K103" s="305"/>
    </row>
    <row r="104" spans="2:11" ht="15" customHeight="1">
      <c r="B104" s="304"/>
      <c r="C104" s="294" t="s">
        <v>55</v>
      </c>
      <c r="D104" s="311"/>
      <c r="E104" s="311"/>
      <c r="F104" s="313" t="s">
        <v>1237</v>
      </c>
      <c r="G104" s="322"/>
      <c r="H104" s="294" t="s">
        <v>1276</v>
      </c>
      <c r="I104" s="294" t="s">
        <v>1239</v>
      </c>
      <c r="J104" s="294">
        <v>20</v>
      </c>
      <c r="K104" s="305"/>
    </row>
    <row r="105" spans="2:11" ht="15" customHeight="1">
      <c r="B105" s="304"/>
      <c r="C105" s="294" t="s">
        <v>1240</v>
      </c>
      <c r="D105" s="294"/>
      <c r="E105" s="294"/>
      <c r="F105" s="313" t="s">
        <v>1237</v>
      </c>
      <c r="G105" s="294"/>
      <c r="H105" s="294" t="s">
        <v>1276</v>
      </c>
      <c r="I105" s="294" t="s">
        <v>1239</v>
      </c>
      <c r="J105" s="294">
        <v>120</v>
      </c>
      <c r="K105" s="305"/>
    </row>
    <row r="106" spans="2:11" ht="15" customHeight="1">
      <c r="B106" s="314"/>
      <c r="C106" s="294" t="s">
        <v>1242</v>
      </c>
      <c r="D106" s="294"/>
      <c r="E106" s="294"/>
      <c r="F106" s="313" t="s">
        <v>1243</v>
      </c>
      <c r="G106" s="294"/>
      <c r="H106" s="294" t="s">
        <v>1276</v>
      </c>
      <c r="I106" s="294" t="s">
        <v>1239</v>
      </c>
      <c r="J106" s="294">
        <v>50</v>
      </c>
      <c r="K106" s="305"/>
    </row>
    <row r="107" spans="2:11" ht="15" customHeight="1">
      <c r="B107" s="314"/>
      <c r="C107" s="294" t="s">
        <v>1245</v>
      </c>
      <c r="D107" s="294"/>
      <c r="E107" s="294"/>
      <c r="F107" s="313" t="s">
        <v>1237</v>
      </c>
      <c r="G107" s="294"/>
      <c r="H107" s="294" t="s">
        <v>1276</v>
      </c>
      <c r="I107" s="294" t="s">
        <v>1247</v>
      </c>
      <c r="J107" s="294"/>
      <c r="K107" s="305"/>
    </row>
    <row r="108" spans="2:11" ht="15" customHeight="1">
      <c r="B108" s="314"/>
      <c r="C108" s="294" t="s">
        <v>1256</v>
      </c>
      <c r="D108" s="294"/>
      <c r="E108" s="294"/>
      <c r="F108" s="313" t="s">
        <v>1243</v>
      </c>
      <c r="G108" s="294"/>
      <c r="H108" s="294" t="s">
        <v>1276</v>
      </c>
      <c r="I108" s="294" t="s">
        <v>1239</v>
      </c>
      <c r="J108" s="294">
        <v>50</v>
      </c>
      <c r="K108" s="305"/>
    </row>
    <row r="109" spans="2:11" ht="15" customHeight="1">
      <c r="B109" s="314"/>
      <c r="C109" s="294" t="s">
        <v>1264</v>
      </c>
      <c r="D109" s="294"/>
      <c r="E109" s="294"/>
      <c r="F109" s="313" t="s">
        <v>1243</v>
      </c>
      <c r="G109" s="294"/>
      <c r="H109" s="294" t="s">
        <v>1276</v>
      </c>
      <c r="I109" s="294" t="s">
        <v>1239</v>
      </c>
      <c r="J109" s="294">
        <v>50</v>
      </c>
      <c r="K109" s="305"/>
    </row>
    <row r="110" spans="2:11" ht="15" customHeight="1">
      <c r="B110" s="314"/>
      <c r="C110" s="294" t="s">
        <v>1262</v>
      </c>
      <c r="D110" s="294"/>
      <c r="E110" s="294"/>
      <c r="F110" s="313" t="s">
        <v>1243</v>
      </c>
      <c r="G110" s="294"/>
      <c r="H110" s="294" t="s">
        <v>1276</v>
      </c>
      <c r="I110" s="294" t="s">
        <v>1239</v>
      </c>
      <c r="J110" s="294">
        <v>50</v>
      </c>
      <c r="K110" s="305"/>
    </row>
    <row r="111" spans="2:11" ht="15" customHeight="1">
      <c r="B111" s="314"/>
      <c r="C111" s="294" t="s">
        <v>55</v>
      </c>
      <c r="D111" s="294"/>
      <c r="E111" s="294"/>
      <c r="F111" s="313" t="s">
        <v>1237</v>
      </c>
      <c r="G111" s="294"/>
      <c r="H111" s="294" t="s">
        <v>1277</v>
      </c>
      <c r="I111" s="294" t="s">
        <v>1239</v>
      </c>
      <c r="J111" s="294">
        <v>20</v>
      </c>
      <c r="K111" s="305"/>
    </row>
    <row r="112" spans="2:11" ht="15" customHeight="1">
      <c r="B112" s="314"/>
      <c r="C112" s="294" t="s">
        <v>1278</v>
      </c>
      <c r="D112" s="294"/>
      <c r="E112" s="294"/>
      <c r="F112" s="313" t="s">
        <v>1237</v>
      </c>
      <c r="G112" s="294"/>
      <c r="H112" s="294" t="s">
        <v>1279</v>
      </c>
      <c r="I112" s="294" t="s">
        <v>1239</v>
      </c>
      <c r="J112" s="294">
        <v>120</v>
      </c>
      <c r="K112" s="305"/>
    </row>
    <row r="113" spans="2:11" ht="15" customHeight="1">
      <c r="B113" s="314"/>
      <c r="C113" s="294" t="s">
        <v>40</v>
      </c>
      <c r="D113" s="294"/>
      <c r="E113" s="294"/>
      <c r="F113" s="313" t="s">
        <v>1237</v>
      </c>
      <c r="G113" s="294"/>
      <c r="H113" s="294" t="s">
        <v>1280</v>
      </c>
      <c r="I113" s="294" t="s">
        <v>1271</v>
      </c>
      <c r="J113" s="294"/>
      <c r="K113" s="305"/>
    </row>
    <row r="114" spans="2:11" ht="15" customHeight="1">
      <c r="B114" s="314"/>
      <c r="C114" s="294" t="s">
        <v>50</v>
      </c>
      <c r="D114" s="294"/>
      <c r="E114" s="294"/>
      <c r="F114" s="313" t="s">
        <v>1237</v>
      </c>
      <c r="G114" s="294"/>
      <c r="H114" s="294" t="s">
        <v>1281</v>
      </c>
      <c r="I114" s="294" t="s">
        <v>1271</v>
      </c>
      <c r="J114" s="294"/>
      <c r="K114" s="305"/>
    </row>
    <row r="115" spans="2:11" ht="15" customHeight="1">
      <c r="B115" s="314"/>
      <c r="C115" s="294" t="s">
        <v>59</v>
      </c>
      <c r="D115" s="294"/>
      <c r="E115" s="294"/>
      <c r="F115" s="313" t="s">
        <v>1237</v>
      </c>
      <c r="G115" s="294"/>
      <c r="H115" s="294" t="s">
        <v>1282</v>
      </c>
      <c r="I115" s="294" t="s">
        <v>1283</v>
      </c>
      <c r="J115" s="294"/>
      <c r="K115" s="305"/>
    </row>
    <row r="116" spans="2:11" ht="15" customHeight="1">
      <c r="B116" s="317"/>
      <c r="C116" s="323"/>
      <c r="D116" s="323"/>
      <c r="E116" s="323"/>
      <c r="F116" s="323"/>
      <c r="G116" s="323"/>
      <c r="H116" s="323"/>
      <c r="I116" s="323"/>
      <c r="J116" s="323"/>
      <c r="K116" s="319"/>
    </row>
    <row r="117" spans="2:11" ht="18.75" customHeight="1">
      <c r="B117" s="324"/>
      <c r="C117" s="290"/>
      <c r="D117" s="290"/>
      <c r="E117" s="290"/>
      <c r="F117" s="325"/>
      <c r="G117" s="290"/>
      <c r="H117" s="290"/>
      <c r="I117" s="290"/>
      <c r="J117" s="290"/>
      <c r="K117" s="324"/>
    </row>
    <row r="118" spans="2:11" ht="18.75" customHeight="1">
      <c r="B118" s="300"/>
      <c r="C118" s="300"/>
      <c r="D118" s="300"/>
      <c r="E118" s="300"/>
      <c r="F118" s="300"/>
      <c r="G118" s="300"/>
      <c r="H118" s="300"/>
      <c r="I118" s="300"/>
      <c r="J118" s="300"/>
      <c r="K118" s="300"/>
    </row>
    <row r="119" spans="2:11" ht="7.5" customHeight="1">
      <c r="B119" s="326"/>
      <c r="C119" s="327"/>
      <c r="D119" s="327"/>
      <c r="E119" s="327"/>
      <c r="F119" s="327"/>
      <c r="G119" s="327"/>
      <c r="H119" s="327"/>
      <c r="I119" s="327"/>
      <c r="J119" s="327"/>
      <c r="K119" s="328"/>
    </row>
    <row r="120" spans="2:11" ht="45" customHeight="1">
      <c r="B120" s="329"/>
      <c r="C120" s="408" t="s">
        <v>1284</v>
      </c>
      <c r="D120" s="408"/>
      <c r="E120" s="408"/>
      <c r="F120" s="408"/>
      <c r="G120" s="408"/>
      <c r="H120" s="408"/>
      <c r="I120" s="408"/>
      <c r="J120" s="408"/>
      <c r="K120" s="330"/>
    </row>
    <row r="121" spans="2:11" ht="17.25" customHeight="1">
      <c r="B121" s="331"/>
      <c r="C121" s="306" t="s">
        <v>1231</v>
      </c>
      <c r="D121" s="306"/>
      <c r="E121" s="306"/>
      <c r="F121" s="306" t="s">
        <v>1232</v>
      </c>
      <c r="G121" s="307"/>
      <c r="H121" s="306" t="s">
        <v>121</v>
      </c>
      <c r="I121" s="306" t="s">
        <v>59</v>
      </c>
      <c r="J121" s="306" t="s">
        <v>1233</v>
      </c>
      <c r="K121" s="332"/>
    </row>
    <row r="122" spans="2:11" ht="17.25" customHeight="1">
      <c r="B122" s="331"/>
      <c r="C122" s="308" t="s">
        <v>1234</v>
      </c>
      <c r="D122" s="308"/>
      <c r="E122" s="308"/>
      <c r="F122" s="309" t="s">
        <v>1235</v>
      </c>
      <c r="G122" s="310"/>
      <c r="H122" s="308"/>
      <c r="I122" s="308"/>
      <c r="J122" s="308" t="s">
        <v>1236</v>
      </c>
      <c r="K122" s="332"/>
    </row>
    <row r="123" spans="2:11" ht="5.25" customHeight="1">
      <c r="B123" s="333"/>
      <c r="C123" s="311"/>
      <c r="D123" s="311"/>
      <c r="E123" s="311"/>
      <c r="F123" s="311"/>
      <c r="G123" s="294"/>
      <c r="H123" s="311"/>
      <c r="I123" s="311"/>
      <c r="J123" s="311"/>
      <c r="K123" s="334"/>
    </row>
    <row r="124" spans="2:11" ht="15" customHeight="1">
      <c r="B124" s="333"/>
      <c r="C124" s="294" t="s">
        <v>1240</v>
      </c>
      <c r="D124" s="311"/>
      <c r="E124" s="311"/>
      <c r="F124" s="313" t="s">
        <v>1237</v>
      </c>
      <c r="G124" s="294"/>
      <c r="H124" s="294" t="s">
        <v>1276</v>
      </c>
      <c r="I124" s="294" t="s">
        <v>1239</v>
      </c>
      <c r="J124" s="294">
        <v>120</v>
      </c>
      <c r="K124" s="335"/>
    </row>
    <row r="125" spans="2:11" ht="15" customHeight="1">
      <c r="B125" s="333"/>
      <c r="C125" s="294" t="s">
        <v>1285</v>
      </c>
      <c r="D125" s="294"/>
      <c r="E125" s="294"/>
      <c r="F125" s="313" t="s">
        <v>1237</v>
      </c>
      <c r="G125" s="294"/>
      <c r="H125" s="294" t="s">
        <v>1286</v>
      </c>
      <c r="I125" s="294" t="s">
        <v>1239</v>
      </c>
      <c r="J125" s="294" t="s">
        <v>1287</v>
      </c>
      <c r="K125" s="335"/>
    </row>
    <row r="126" spans="2:11" ht="15" customHeight="1">
      <c r="B126" s="333"/>
      <c r="C126" s="294" t="s">
        <v>1186</v>
      </c>
      <c r="D126" s="294"/>
      <c r="E126" s="294"/>
      <c r="F126" s="313" t="s">
        <v>1237</v>
      </c>
      <c r="G126" s="294"/>
      <c r="H126" s="294" t="s">
        <v>1288</v>
      </c>
      <c r="I126" s="294" t="s">
        <v>1239</v>
      </c>
      <c r="J126" s="294" t="s">
        <v>1287</v>
      </c>
      <c r="K126" s="335"/>
    </row>
    <row r="127" spans="2:11" ht="15" customHeight="1">
      <c r="B127" s="333"/>
      <c r="C127" s="294" t="s">
        <v>1248</v>
      </c>
      <c r="D127" s="294"/>
      <c r="E127" s="294"/>
      <c r="F127" s="313" t="s">
        <v>1243</v>
      </c>
      <c r="G127" s="294"/>
      <c r="H127" s="294" t="s">
        <v>1249</v>
      </c>
      <c r="I127" s="294" t="s">
        <v>1239</v>
      </c>
      <c r="J127" s="294">
        <v>15</v>
      </c>
      <c r="K127" s="335"/>
    </row>
    <row r="128" spans="2:11" ht="15" customHeight="1">
      <c r="B128" s="333"/>
      <c r="C128" s="315" t="s">
        <v>1250</v>
      </c>
      <c r="D128" s="315"/>
      <c r="E128" s="315"/>
      <c r="F128" s="316" t="s">
        <v>1243</v>
      </c>
      <c r="G128" s="315"/>
      <c r="H128" s="315" t="s">
        <v>1251</v>
      </c>
      <c r="I128" s="315" t="s">
        <v>1239</v>
      </c>
      <c r="J128" s="315">
        <v>15</v>
      </c>
      <c r="K128" s="335"/>
    </row>
    <row r="129" spans="2:11" ht="15" customHeight="1">
      <c r="B129" s="333"/>
      <c r="C129" s="315" t="s">
        <v>1252</v>
      </c>
      <c r="D129" s="315"/>
      <c r="E129" s="315"/>
      <c r="F129" s="316" t="s">
        <v>1243</v>
      </c>
      <c r="G129" s="315"/>
      <c r="H129" s="315" t="s">
        <v>1253</v>
      </c>
      <c r="I129" s="315" t="s">
        <v>1239</v>
      </c>
      <c r="J129" s="315">
        <v>20</v>
      </c>
      <c r="K129" s="335"/>
    </row>
    <row r="130" spans="2:11" ht="15" customHeight="1">
      <c r="B130" s="333"/>
      <c r="C130" s="315" t="s">
        <v>1254</v>
      </c>
      <c r="D130" s="315"/>
      <c r="E130" s="315"/>
      <c r="F130" s="316" t="s">
        <v>1243</v>
      </c>
      <c r="G130" s="315"/>
      <c r="H130" s="315" t="s">
        <v>1255</v>
      </c>
      <c r="I130" s="315" t="s">
        <v>1239</v>
      </c>
      <c r="J130" s="315">
        <v>20</v>
      </c>
      <c r="K130" s="335"/>
    </row>
    <row r="131" spans="2:11" ht="15" customHeight="1">
      <c r="B131" s="333"/>
      <c r="C131" s="294" t="s">
        <v>1242</v>
      </c>
      <c r="D131" s="294"/>
      <c r="E131" s="294"/>
      <c r="F131" s="313" t="s">
        <v>1243</v>
      </c>
      <c r="G131" s="294"/>
      <c r="H131" s="294" t="s">
        <v>1276</v>
      </c>
      <c r="I131" s="294" t="s">
        <v>1239</v>
      </c>
      <c r="J131" s="294">
        <v>50</v>
      </c>
      <c r="K131" s="335"/>
    </row>
    <row r="132" spans="2:11" ht="15" customHeight="1">
      <c r="B132" s="333"/>
      <c r="C132" s="294" t="s">
        <v>1256</v>
      </c>
      <c r="D132" s="294"/>
      <c r="E132" s="294"/>
      <c r="F132" s="313" t="s">
        <v>1243</v>
      </c>
      <c r="G132" s="294"/>
      <c r="H132" s="294" t="s">
        <v>1276</v>
      </c>
      <c r="I132" s="294" t="s">
        <v>1239</v>
      </c>
      <c r="J132" s="294">
        <v>50</v>
      </c>
      <c r="K132" s="335"/>
    </row>
    <row r="133" spans="2:11" ht="15" customHeight="1">
      <c r="B133" s="333"/>
      <c r="C133" s="294" t="s">
        <v>1262</v>
      </c>
      <c r="D133" s="294"/>
      <c r="E133" s="294"/>
      <c r="F133" s="313" t="s">
        <v>1243</v>
      </c>
      <c r="G133" s="294"/>
      <c r="H133" s="294" t="s">
        <v>1276</v>
      </c>
      <c r="I133" s="294" t="s">
        <v>1239</v>
      </c>
      <c r="J133" s="294">
        <v>50</v>
      </c>
      <c r="K133" s="335"/>
    </row>
    <row r="134" spans="2:11" ht="15" customHeight="1">
      <c r="B134" s="333"/>
      <c r="C134" s="294" t="s">
        <v>1264</v>
      </c>
      <c r="D134" s="294"/>
      <c r="E134" s="294"/>
      <c r="F134" s="313" t="s">
        <v>1243</v>
      </c>
      <c r="G134" s="294"/>
      <c r="H134" s="294" t="s">
        <v>1276</v>
      </c>
      <c r="I134" s="294" t="s">
        <v>1239</v>
      </c>
      <c r="J134" s="294">
        <v>50</v>
      </c>
      <c r="K134" s="335"/>
    </row>
    <row r="135" spans="2:11" ht="15" customHeight="1">
      <c r="B135" s="333"/>
      <c r="C135" s="294" t="s">
        <v>126</v>
      </c>
      <c r="D135" s="294"/>
      <c r="E135" s="294"/>
      <c r="F135" s="313" t="s">
        <v>1243</v>
      </c>
      <c r="G135" s="294"/>
      <c r="H135" s="294" t="s">
        <v>1289</v>
      </c>
      <c r="I135" s="294" t="s">
        <v>1239</v>
      </c>
      <c r="J135" s="294">
        <v>255</v>
      </c>
      <c r="K135" s="335"/>
    </row>
    <row r="136" spans="2:11" ht="15" customHeight="1">
      <c r="B136" s="333"/>
      <c r="C136" s="294" t="s">
        <v>1266</v>
      </c>
      <c r="D136" s="294"/>
      <c r="E136" s="294"/>
      <c r="F136" s="313" t="s">
        <v>1237</v>
      </c>
      <c r="G136" s="294"/>
      <c r="H136" s="294" t="s">
        <v>1290</v>
      </c>
      <c r="I136" s="294" t="s">
        <v>1268</v>
      </c>
      <c r="J136" s="294"/>
      <c r="K136" s="335"/>
    </row>
    <row r="137" spans="2:11" ht="15" customHeight="1">
      <c r="B137" s="333"/>
      <c r="C137" s="294" t="s">
        <v>1269</v>
      </c>
      <c r="D137" s="294"/>
      <c r="E137" s="294"/>
      <c r="F137" s="313" t="s">
        <v>1237</v>
      </c>
      <c r="G137" s="294"/>
      <c r="H137" s="294" t="s">
        <v>1291</v>
      </c>
      <c r="I137" s="294" t="s">
        <v>1271</v>
      </c>
      <c r="J137" s="294"/>
      <c r="K137" s="335"/>
    </row>
    <row r="138" spans="2:11" ht="15" customHeight="1">
      <c r="B138" s="333"/>
      <c r="C138" s="294" t="s">
        <v>1272</v>
      </c>
      <c r="D138" s="294"/>
      <c r="E138" s="294"/>
      <c r="F138" s="313" t="s">
        <v>1237</v>
      </c>
      <c r="G138" s="294"/>
      <c r="H138" s="294" t="s">
        <v>1272</v>
      </c>
      <c r="I138" s="294" t="s">
        <v>1271</v>
      </c>
      <c r="J138" s="294"/>
      <c r="K138" s="335"/>
    </row>
    <row r="139" spans="2:11" ht="15" customHeight="1">
      <c r="B139" s="333"/>
      <c r="C139" s="294" t="s">
        <v>40</v>
      </c>
      <c r="D139" s="294"/>
      <c r="E139" s="294"/>
      <c r="F139" s="313" t="s">
        <v>1237</v>
      </c>
      <c r="G139" s="294"/>
      <c r="H139" s="294" t="s">
        <v>1292</v>
      </c>
      <c r="I139" s="294" t="s">
        <v>1271</v>
      </c>
      <c r="J139" s="294"/>
      <c r="K139" s="335"/>
    </row>
    <row r="140" spans="2:11" ht="15" customHeight="1">
      <c r="B140" s="333"/>
      <c r="C140" s="294" t="s">
        <v>1293</v>
      </c>
      <c r="D140" s="294"/>
      <c r="E140" s="294"/>
      <c r="F140" s="313" t="s">
        <v>1237</v>
      </c>
      <c r="G140" s="294"/>
      <c r="H140" s="294" t="s">
        <v>1294</v>
      </c>
      <c r="I140" s="294" t="s">
        <v>1271</v>
      </c>
      <c r="J140" s="294"/>
      <c r="K140" s="335"/>
    </row>
    <row r="141" spans="2:11" ht="15" customHeight="1">
      <c r="B141" s="336"/>
      <c r="C141" s="337"/>
      <c r="D141" s="337"/>
      <c r="E141" s="337"/>
      <c r="F141" s="337"/>
      <c r="G141" s="337"/>
      <c r="H141" s="337"/>
      <c r="I141" s="337"/>
      <c r="J141" s="337"/>
      <c r="K141" s="338"/>
    </row>
    <row r="142" spans="2:11" ht="18.75" customHeight="1">
      <c r="B142" s="290"/>
      <c r="C142" s="290"/>
      <c r="D142" s="290"/>
      <c r="E142" s="290"/>
      <c r="F142" s="325"/>
      <c r="G142" s="290"/>
      <c r="H142" s="290"/>
      <c r="I142" s="290"/>
      <c r="J142" s="290"/>
      <c r="K142" s="290"/>
    </row>
    <row r="143" spans="2:11" ht="18.75" customHeight="1">
      <c r="B143" s="300"/>
      <c r="C143" s="300"/>
      <c r="D143" s="300"/>
      <c r="E143" s="300"/>
      <c r="F143" s="300"/>
      <c r="G143" s="300"/>
      <c r="H143" s="300"/>
      <c r="I143" s="300"/>
      <c r="J143" s="300"/>
      <c r="K143" s="300"/>
    </row>
    <row r="144" spans="2:11" ht="7.5" customHeight="1">
      <c r="B144" s="301"/>
      <c r="C144" s="302"/>
      <c r="D144" s="302"/>
      <c r="E144" s="302"/>
      <c r="F144" s="302"/>
      <c r="G144" s="302"/>
      <c r="H144" s="302"/>
      <c r="I144" s="302"/>
      <c r="J144" s="302"/>
      <c r="K144" s="303"/>
    </row>
    <row r="145" spans="2:11" ht="45" customHeight="1">
      <c r="B145" s="304"/>
      <c r="C145" s="409" t="s">
        <v>1295</v>
      </c>
      <c r="D145" s="409"/>
      <c r="E145" s="409"/>
      <c r="F145" s="409"/>
      <c r="G145" s="409"/>
      <c r="H145" s="409"/>
      <c r="I145" s="409"/>
      <c r="J145" s="409"/>
      <c r="K145" s="305"/>
    </row>
    <row r="146" spans="2:11" ht="17.25" customHeight="1">
      <c r="B146" s="304"/>
      <c r="C146" s="306" t="s">
        <v>1231</v>
      </c>
      <c r="D146" s="306"/>
      <c r="E146" s="306"/>
      <c r="F146" s="306" t="s">
        <v>1232</v>
      </c>
      <c r="G146" s="307"/>
      <c r="H146" s="306" t="s">
        <v>121</v>
      </c>
      <c r="I146" s="306" t="s">
        <v>59</v>
      </c>
      <c r="J146" s="306" t="s">
        <v>1233</v>
      </c>
      <c r="K146" s="305"/>
    </row>
    <row r="147" spans="2:11" ht="17.25" customHeight="1">
      <c r="B147" s="304"/>
      <c r="C147" s="308" t="s">
        <v>1234</v>
      </c>
      <c r="D147" s="308"/>
      <c r="E147" s="308"/>
      <c r="F147" s="309" t="s">
        <v>1235</v>
      </c>
      <c r="G147" s="310"/>
      <c r="H147" s="308"/>
      <c r="I147" s="308"/>
      <c r="J147" s="308" t="s">
        <v>1236</v>
      </c>
      <c r="K147" s="305"/>
    </row>
    <row r="148" spans="2:11" ht="5.25" customHeight="1">
      <c r="B148" s="314"/>
      <c r="C148" s="311"/>
      <c r="D148" s="311"/>
      <c r="E148" s="311"/>
      <c r="F148" s="311"/>
      <c r="G148" s="312"/>
      <c r="H148" s="311"/>
      <c r="I148" s="311"/>
      <c r="J148" s="311"/>
      <c r="K148" s="335"/>
    </row>
    <row r="149" spans="2:11" ht="15" customHeight="1">
      <c r="B149" s="314"/>
      <c r="C149" s="339" t="s">
        <v>1240</v>
      </c>
      <c r="D149" s="294"/>
      <c r="E149" s="294"/>
      <c r="F149" s="340" t="s">
        <v>1237</v>
      </c>
      <c r="G149" s="294"/>
      <c r="H149" s="339" t="s">
        <v>1276</v>
      </c>
      <c r="I149" s="339" t="s">
        <v>1239</v>
      </c>
      <c r="J149" s="339">
        <v>120</v>
      </c>
      <c r="K149" s="335"/>
    </row>
    <row r="150" spans="2:11" ht="15" customHeight="1">
      <c r="B150" s="314"/>
      <c r="C150" s="339" t="s">
        <v>1285</v>
      </c>
      <c r="D150" s="294"/>
      <c r="E150" s="294"/>
      <c r="F150" s="340" t="s">
        <v>1237</v>
      </c>
      <c r="G150" s="294"/>
      <c r="H150" s="339" t="s">
        <v>1296</v>
      </c>
      <c r="I150" s="339" t="s">
        <v>1239</v>
      </c>
      <c r="J150" s="339" t="s">
        <v>1287</v>
      </c>
      <c r="K150" s="335"/>
    </row>
    <row r="151" spans="2:11" ht="15" customHeight="1">
      <c r="B151" s="314"/>
      <c r="C151" s="339" t="s">
        <v>1186</v>
      </c>
      <c r="D151" s="294"/>
      <c r="E151" s="294"/>
      <c r="F151" s="340" t="s">
        <v>1237</v>
      </c>
      <c r="G151" s="294"/>
      <c r="H151" s="339" t="s">
        <v>1297</v>
      </c>
      <c r="I151" s="339" t="s">
        <v>1239</v>
      </c>
      <c r="J151" s="339" t="s">
        <v>1287</v>
      </c>
      <c r="K151" s="335"/>
    </row>
    <row r="152" spans="2:11" ht="15" customHeight="1">
      <c r="B152" s="314"/>
      <c r="C152" s="339" t="s">
        <v>1242</v>
      </c>
      <c r="D152" s="294"/>
      <c r="E152" s="294"/>
      <c r="F152" s="340" t="s">
        <v>1243</v>
      </c>
      <c r="G152" s="294"/>
      <c r="H152" s="339" t="s">
        <v>1276</v>
      </c>
      <c r="I152" s="339" t="s">
        <v>1239</v>
      </c>
      <c r="J152" s="339">
        <v>50</v>
      </c>
      <c r="K152" s="335"/>
    </row>
    <row r="153" spans="2:11" ht="15" customHeight="1">
      <c r="B153" s="314"/>
      <c r="C153" s="339" t="s">
        <v>1245</v>
      </c>
      <c r="D153" s="294"/>
      <c r="E153" s="294"/>
      <c r="F153" s="340" t="s">
        <v>1237</v>
      </c>
      <c r="G153" s="294"/>
      <c r="H153" s="339" t="s">
        <v>1276</v>
      </c>
      <c r="I153" s="339" t="s">
        <v>1247</v>
      </c>
      <c r="J153" s="339"/>
      <c r="K153" s="335"/>
    </row>
    <row r="154" spans="2:11" ht="15" customHeight="1">
      <c r="B154" s="314"/>
      <c r="C154" s="339" t="s">
        <v>1256</v>
      </c>
      <c r="D154" s="294"/>
      <c r="E154" s="294"/>
      <c r="F154" s="340" t="s">
        <v>1243</v>
      </c>
      <c r="G154" s="294"/>
      <c r="H154" s="339" t="s">
        <v>1276</v>
      </c>
      <c r="I154" s="339" t="s">
        <v>1239</v>
      </c>
      <c r="J154" s="339">
        <v>50</v>
      </c>
      <c r="K154" s="335"/>
    </row>
    <row r="155" spans="2:11" ht="15" customHeight="1">
      <c r="B155" s="314"/>
      <c r="C155" s="339" t="s">
        <v>1264</v>
      </c>
      <c r="D155" s="294"/>
      <c r="E155" s="294"/>
      <c r="F155" s="340" t="s">
        <v>1243</v>
      </c>
      <c r="G155" s="294"/>
      <c r="H155" s="339" t="s">
        <v>1276</v>
      </c>
      <c r="I155" s="339" t="s">
        <v>1239</v>
      </c>
      <c r="J155" s="339">
        <v>50</v>
      </c>
      <c r="K155" s="335"/>
    </row>
    <row r="156" spans="2:11" ht="15" customHeight="1">
      <c r="B156" s="314"/>
      <c r="C156" s="339" t="s">
        <v>1262</v>
      </c>
      <c r="D156" s="294"/>
      <c r="E156" s="294"/>
      <c r="F156" s="340" t="s">
        <v>1243</v>
      </c>
      <c r="G156" s="294"/>
      <c r="H156" s="339" t="s">
        <v>1276</v>
      </c>
      <c r="I156" s="339" t="s">
        <v>1239</v>
      </c>
      <c r="J156" s="339">
        <v>50</v>
      </c>
      <c r="K156" s="335"/>
    </row>
    <row r="157" spans="2:11" ht="15" customHeight="1">
      <c r="B157" s="314"/>
      <c r="C157" s="339" t="s">
        <v>103</v>
      </c>
      <c r="D157" s="294"/>
      <c r="E157" s="294"/>
      <c r="F157" s="340" t="s">
        <v>1237</v>
      </c>
      <c r="G157" s="294"/>
      <c r="H157" s="339" t="s">
        <v>1298</v>
      </c>
      <c r="I157" s="339" t="s">
        <v>1239</v>
      </c>
      <c r="J157" s="339" t="s">
        <v>1299</v>
      </c>
      <c r="K157" s="335"/>
    </row>
    <row r="158" spans="2:11" ht="15" customHeight="1">
      <c r="B158" s="314"/>
      <c r="C158" s="339" t="s">
        <v>1300</v>
      </c>
      <c r="D158" s="294"/>
      <c r="E158" s="294"/>
      <c r="F158" s="340" t="s">
        <v>1237</v>
      </c>
      <c r="G158" s="294"/>
      <c r="H158" s="339" t="s">
        <v>1301</v>
      </c>
      <c r="I158" s="339" t="s">
        <v>1271</v>
      </c>
      <c r="J158" s="339"/>
      <c r="K158" s="335"/>
    </row>
    <row r="159" spans="2:11" ht="15" customHeight="1">
      <c r="B159" s="341"/>
      <c r="C159" s="323"/>
      <c r="D159" s="323"/>
      <c r="E159" s="323"/>
      <c r="F159" s="323"/>
      <c r="G159" s="323"/>
      <c r="H159" s="323"/>
      <c r="I159" s="323"/>
      <c r="J159" s="323"/>
      <c r="K159" s="342"/>
    </row>
    <row r="160" spans="2:11" ht="18.75" customHeight="1">
      <c r="B160" s="290"/>
      <c r="C160" s="294"/>
      <c r="D160" s="294"/>
      <c r="E160" s="294"/>
      <c r="F160" s="313"/>
      <c r="G160" s="294"/>
      <c r="H160" s="294"/>
      <c r="I160" s="294"/>
      <c r="J160" s="294"/>
      <c r="K160" s="290"/>
    </row>
    <row r="161" spans="2:11" ht="18.75" customHeight="1">
      <c r="B161" s="300"/>
      <c r="C161" s="300"/>
      <c r="D161" s="300"/>
      <c r="E161" s="300"/>
      <c r="F161" s="300"/>
      <c r="G161" s="300"/>
      <c r="H161" s="300"/>
      <c r="I161" s="300"/>
      <c r="J161" s="300"/>
      <c r="K161" s="300"/>
    </row>
    <row r="162" spans="2:11" ht="7.5" customHeight="1">
      <c r="B162" s="282"/>
      <c r="C162" s="283"/>
      <c r="D162" s="283"/>
      <c r="E162" s="283"/>
      <c r="F162" s="283"/>
      <c r="G162" s="283"/>
      <c r="H162" s="283"/>
      <c r="I162" s="283"/>
      <c r="J162" s="283"/>
      <c r="K162" s="284"/>
    </row>
    <row r="163" spans="2:11" ht="45" customHeight="1">
      <c r="B163" s="285"/>
      <c r="C163" s="408" t="s">
        <v>1302</v>
      </c>
      <c r="D163" s="408"/>
      <c r="E163" s="408"/>
      <c r="F163" s="408"/>
      <c r="G163" s="408"/>
      <c r="H163" s="408"/>
      <c r="I163" s="408"/>
      <c r="J163" s="408"/>
      <c r="K163" s="286"/>
    </row>
    <row r="164" spans="2:11" ht="17.25" customHeight="1">
      <c r="B164" s="285"/>
      <c r="C164" s="306" t="s">
        <v>1231</v>
      </c>
      <c r="D164" s="306"/>
      <c r="E164" s="306"/>
      <c r="F164" s="306" t="s">
        <v>1232</v>
      </c>
      <c r="G164" s="343"/>
      <c r="H164" s="344" t="s">
        <v>121</v>
      </c>
      <c r="I164" s="344" t="s">
        <v>59</v>
      </c>
      <c r="J164" s="306" t="s">
        <v>1233</v>
      </c>
      <c r="K164" s="286"/>
    </row>
    <row r="165" spans="2:11" ht="17.25" customHeight="1">
      <c r="B165" s="287"/>
      <c r="C165" s="308" t="s">
        <v>1234</v>
      </c>
      <c r="D165" s="308"/>
      <c r="E165" s="308"/>
      <c r="F165" s="309" t="s">
        <v>1235</v>
      </c>
      <c r="G165" s="345"/>
      <c r="H165" s="346"/>
      <c r="I165" s="346"/>
      <c r="J165" s="308" t="s">
        <v>1236</v>
      </c>
      <c r="K165" s="288"/>
    </row>
    <row r="166" spans="2:11" ht="5.25" customHeight="1">
      <c r="B166" s="314"/>
      <c r="C166" s="311"/>
      <c r="D166" s="311"/>
      <c r="E166" s="311"/>
      <c r="F166" s="311"/>
      <c r="G166" s="312"/>
      <c r="H166" s="311"/>
      <c r="I166" s="311"/>
      <c r="J166" s="311"/>
      <c r="K166" s="335"/>
    </row>
    <row r="167" spans="2:11" ht="15" customHeight="1">
      <c r="B167" s="314"/>
      <c r="C167" s="294" t="s">
        <v>1240</v>
      </c>
      <c r="D167" s="294"/>
      <c r="E167" s="294"/>
      <c r="F167" s="313" t="s">
        <v>1237</v>
      </c>
      <c r="G167" s="294"/>
      <c r="H167" s="294" t="s">
        <v>1276</v>
      </c>
      <c r="I167" s="294" t="s">
        <v>1239</v>
      </c>
      <c r="J167" s="294">
        <v>120</v>
      </c>
      <c r="K167" s="335"/>
    </row>
    <row r="168" spans="2:11" ht="15" customHeight="1">
      <c r="B168" s="314"/>
      <c r="C168" s="294" t="s">
        <v>1285</v>
      </c>
      <c r="D168" s="294"/>
      <c r="E168" s="294"/>
      <c r="F168" s="313" t="s">
        <v>1237</v>
      </c>
      <c r="G168" s="294"/>
      <c r="H168" s="294" t="s">
        <v>1286</v>
      </c>
      <c r="I168" s="294" t="s">
        <v>1239</v>
      </c>
      <c r="J168" s="294" t="s">
        <v>1287</v>
      </c>
      <c r="K168" s="335"/>
    </row>
    <row r="169" spans="2:11" ht="15" customHeight="1">
      <c r="B169" s="314"/>
      <c r="C169" s="294" t="s">
        <v>1186</v>
      </c>
      <c r="D169" s="294"/>
      <c r="E169" s="294"/>
      <c r="F169" s="313" t="s">
        <v>1237</v>
      </c>
      <c r="G169" s="294"/>
      <c r="H169" s="294" t="s">
        <v>1303</v>
      </c>
      <c r="I169" s="294" t="s">
        <v>1239</v>
      </c>
      <c r="J169" s="294" t="s">
        <v>1287</v>
      </c>
      <c r="K169" s="335"/>
    </row>
    <row r="170" spans="2:11" ht="15" customHeight="1">
      <c r="B170" s="314"/>
      <c r="C170" s="294" t="s">
        <v>1242</v>
      </c>
      <c r="D170" s="294"/>
      <c r="E170" s="294"/>
      <c r="F170" s="313" t="s">
        <v>1243</v>
      </c>
      <c r="G170" s="294"/>
      <c r="H170" s="294" t="s">
        <v>1303</v>
      </c>
      <c r="I170" s="294" t="s">
        <v>1239</v>
      </c>
      <c r="J170" s="294">
        <v>50</v>
      </c>
      <c r="K170" s="335"/>
    </row>
    <row r="171" spans="2:11" ht="15" customHeight="1">
      <c r="B171" s="314"/>
      <c r="C171" s="294" t="s">
        <v>1245</v>
      </c>
      <c r="D171" s="294"/>
      <c r="E171" s="294"/>
      <c r="F171" s="313" t="s">
        <v>1237</v>
      </c>
      <c r="G171" s="294"/>
      <c r="H171" s="294" t="s">
        <v>1303</v>
      </c>
      <c r="I171" s="294" t="s">
        <v>1247</v>
      </c>
      <c r="J171" s="294"/>
      <c r="K171" s="335"/>
    </row>
    <row r="172" spans="2:11" ht="15" customHeight="1">
      <c r="B172" s="314"/>
      <c r="C172" s="294" t="s">
        <v>1256</v>
      </c>
      <c r="D172" s="294"/>
      <c r="E172" s="294"/>
      <c r="F172" s="313" t="s">
        <v>1243</v>
      </c>
      <c r="G172" s="294"/>
      <c r="H172" s="294" t="s">
        <v>1303</v>
      </c>
      <c r="I172" s="294" t="s">
        <v>1239</v>
      </c>
      <c r="J172" s="294">
        <v>50</v>
      </c>
      <c r="K172" s="335"/>
    </row>
    <row r="173" spans="2:11" ht="15" customHeight="1">
      <c r="B173" s="314"/>
      <c r="C173" s="294" t="s">
        <v>1264</v>
      </c>
      <c r="D173" s="294"/>
      <c r="E173" s="294"/>
      <c r="F173" s="313" t="s">
        <v>1243</v>
      </c>
      <c r="G173" s="294"/>
      <c r="H173" s="294" t="s">
        <v>1303</v>
      </c>
      <c r="I173" s="294" t="s">
        <v>1239</v>
      </c>
      <c r="J173" s="294">
        <v>50</v>
      </c>
      <c r="K173" s="335"/>
    </row>
    <row r="174" spans="2:11" ht="15" customHeight="1">
      <c r="B174" s="314"/>
      <c r="C174" s="294" t="s">
        <v>1262</v>
      </c>
      <c r="D174" s="294"/>
      <c r="E174" s="294"/>
      <c r="F174" s="313" t="s">
        <v>1243</v>
      </c>
      <c r="G174" s="294"/>
      <c r="H174" s="294" t="s">
        <v>1303</v>
      </c>
      <c r="I174" s="294" t="s">
        <v>1239</v>
      </c>
      <c r="J174" s="294">
        <v>50</v>
      </c>
      <c r="K174" s="335"/>
    </row>
    <row r="175" spans="2:11" ht="15" customHeight="1">
      <c r="B175" s="314"/>
      <c r="C175" s="294" t="s">
        <v>120</v>
      </c>
      <c r="D175" s="294"/>
      <c r="E175" s="294"/>
      <c r="F175" s="313" t="s">
        <v>1237</v>
      </c>
      <c r="G175" s="294"/>
      <c r="H175" s="294" t="s">
        <v>1304</v>
      </c>
      <c r="I175" s="294" t="s">
        <v>1305</v>
      </c>
      <c r="J175" s="294"/>
      <c r="K175" s="335"/>
    </row>
    <row r="176" spans="2:11" ht="15" customHeight="1">
      <c r="B176" s="314"/>
      <c r="C176" s="294" t="s">
        <v>59</v>
      </c>
      <c r="D176" s="294"/>
      <c r="E176" s="294"/>
      <c r="F176" s="313" t="s">
        <v>1237</v>
      </c>
      <c r="G176" s="294"/>
      <c r="H176" s="294" t="s">
        <v>1306</v>
      </c>
      <c r="I176" s="294" t="s">
        <v>1307</v>
      </c>
      <c r="J176" s="294">
        <v>1</v>
      </c>
      <c r="K176" s="335"/>
    </row>
    <row r="177" spans="2:11" ht="15" customHeight="1">
      <c r="B177" s="314"/>
      <c r="C177" s="294" t="s">
        <v>55</v>
      </c>
      <c r="D177" s="294"/>
      <c r="E177" s="294"/>
      <c r="F177" s="313" t="s">
        <v>1237</v>
      </c>
      <c r="G177" s="294"/>
      <c r="H177" s="294" t="s">
        <v>1308</v>
      </c>
      <c r="I177" s="294" t="s">
        <v>1239</v>
      </c>
      <c r="J177" s="294">
        <v>20</v>
      </c>
      <c r="K177" s="335"/>
    </row>
    <row r="178" spans="2:11" ht="15" customHeight="1">
      <c r="B178" s="314"/>
      <c r="C178" s="294" t="s">
        <v>121</v>
      </c>
      <c r="D178" s="294"/>
      <c r="E178" s="294"/>
      <c r="F178" s="313" t="s">
        <v>1237</v>
      </c>
      <c r="G178" s="294"/>
      <c r="H178" s="294" t="s">
        <v>1309</v>
      </c>
      <c r="I178" s="294" t="s">
        <v>1239</v>
      </c>
      <c r="J178" s="294">
        <v>255</v>
      </c>
      <c r="K178" s="335"/>
    </row>
    <row r="179" spans="2:11" ht="15" customHeight="1">
      <c r="B179" s="314"/>
      <c r="C179" s="294" t="s">
        <v>122</v>
      </c>
      <c r="D179" s="294"/>
      <c r="E179" s="294"/>
      <c r="F179" s="313" t="s">
        <v>1237</v>
      </c>
      <c r="G179" s="294"/>
      <c r="H179" s="294" t="s">
        <v>1202</v>
      </c>
      <c r="I179" s="294" t="s">
        <v>1239</v>
      </c>
      <c r="J179" s="294">
        <v>10</v>
      </c>
      <c r="K179" s="335"/>
    </row>
    <row r="180" spans="2:11" ht="15" customHeight="1">
      <c r="B180" s="314"/>
      <c r="C180" s="294" t="s">
        <v>123</v>
      </c>
      <c r="D180" s="294"/>
      <c r="E180" s="294"/>
      <c r="F180" s="313" t="s">
        <v>1237</v>
      </c>
      <c r="G180" s="294"/>
      <c r="H180" s="294" t="s">
        <v>1310</v>
      </c>
      <c r="I180" s="294" t="s">
        <v>1271</v>
      </c>
      <c r="J180" s="294"/>
      <c r="K180" s="335"/>
    </row>
    <row r="181" spans="2:11" ht="15" customHeight="1">
      <c r="B181" s="314"/>
      <c r="C181" s="294" t="s">
        <v>1311</v>
      </c>
      <c r="D181" s="294"/>
      <c r="E181" s="294"/>
      <c r="F181" s="313" t="s">
        <v>1237</v>
      </c>
      <c r="G181" s="294"/>
      <c r="H181" s="294" t="s">
        <v>1312</v>
      </c>
      <c r="I181" s="294" t="s">
        <v>1271</v>
      </c>
      <c r="J181" s="294"/>
      <c r="K181" s="335"/>
    </row>
    <row r="182" spans="2:11" ht="15" customHeight="1">
      <c r="B182" s="314"/>
      <c r="C182" s="294" t="s">
        <v>1300</v>
      </c>
      <c r="D182" s="294"/>
      <c r="E182" s="294"/>
      <c r="F182" s="313" t="s">
        <v>1237</v>
      </c>
      <c r="G182" s="294"/>
      <c r="H182" s="294" t="s">
        <v>1313</v>
      </c>
      <c r="I182" s="294" t="s">
        <v>1271</v>
      </c>
      <c r="J182" s="294"/>
      <c r="K182" s="335"/>
    </row>
    <row r="183" spans="2:11" ht="15" customHeight="1">
      <c r="B183" s="314"/>
      <c r="C183" s="294" t="s">
        <v>125</v>
      </c>
      <c r="D183" s="294"/>
      <c r="E183" s="294"/>
      <c r="F183" s="313" t="s">
        <v>1243</v>
      </c>
      <c r="G183" s="294"/>
      <c r="H183" s="294" t="s">
        <v>1314</v>
      </c>
      <c r="I183" s="294" t="s">
        <v>1239</v>
      </c>
      <c r="J183" s="294">
        <v>50</v>
      </c>
      <c r="K183" s="335"/>
    </row>
    <row r="184" spans="2:11" ht="15" customHeight="1">
      <c r="B184" s="314"/>
      <c r="C184" s="294" t="s">
        <v>1315</v>
      </c>
      <c r="D184" s="294"/>
      <c r="E184" s="294"/>
      <c r="F184" s="313" t="s">
        <v>1243</v>
      </c>
      <c r="G184" s="294"/>
      <c r="H184" s="294" t="s">
        <v>1316</v>
      </c>
      <c r="I184" s="294" t="s">
        <v>1317</v>
      </c>
      <c r="J184" s="294"/>
      <c r="K184" s="335"/>
    </row>
    <row r="185" spans="2:11" ht="15" customHeight="1">
      <c r="B185" s="314"/>
      <c r="C185" s="294" t="s">
        <v>1318</v>
      </c>
      <c r="D185" s="294"/>
      <c r="E185" s="294"/>
      <c r="F185" s="313" t="s">
        <v>1243</v>
      </c>
      <c r="G185" s="294"/>
      <c r="H185" s="294" t="s">
        <v>1319</v>
      </c>
      <c r="I185" s="294" t="s">
        <v>1317</v>
      </c>
      <c r="J185" s="294"/>
      <c r="K185" s="335"/>
    </row>
    <row r="186" spans="2:11" ht="15" customHeight="1">
      <c r="B186" s="314"/>
      <c r="C186" s="294" t="s">
        <v>1320</v>
      </c>
      <c r="D186" s="294"/>
      <c r="E186" s="294"/>
      <c r="F186" s="313" t="s">
        <v>1243</v>
      </c>
      <c r="G186" s="294"/>
      <c r="H186" s="294" t="s">
        <v>1321</v>
      </c>
      <c r="I186" s="294" t="s">
        <v>1317</v>
      </c>
      <c r="J186" s="294"/>
      <c r="K186" s="335"/>
    </row>
    <row r="187" spans="2:11" ht="15" customHeight="1">
      <c r="B187" s="314"/>
      <c r="C187" s="347" t="s">
        <v>1322</v>
      </c>
      <c r="D187" s="294"/>
      <c r="E187" s="294"/>
      <c r="F187" s="313" t="s">
        <v>1243</v>
      </c>
      <c r="G187" s="294"/>
      <c r="H187" s="294" t="s">
        <v>1323</v>
      </c>
      <c r="I187" s="294" t="s">
        <v>1324</v>
      </c>
      <c r="J187" s="348" t="s">
        <v>1325</v>
      </c>
      <c r="K187" s="335"/>
    </row>
    <row r="188" spans="2:11" ht="15" customHeight="1">
      <c r="B188" s="314"/>
      <c r="C188" s="299" t="s">
        <v>44</v>
      </c>
      <c r="D188" s="294"/>
      <c r="E188" s="294"/>
      <c r="F188" s="313" t="s">
        <v>1237</v>
      </c>
      <c r="G188" s="294"/>
      <c r="H188" s="290" t="s">
        <v>1326</v>
      </c>
      <c r="I188" s="294" t="s">
        <v>1327</v>
      </c>
      <c r="J188" s="294"/>
      <c r="K188" s="335"/>
    </row>
    <row r="189" spans="2:11" ht="15" customHeight="1">
      <c r="B189" s="314"/>
      <c r="C189" s="299" t="s">
        <v>1328</v>
      </c>
      <c r="D189" s="294"/>
      <c r="E189" s="294"/>
      <c r="F189" s="313" t="s">
        <v>1237</v>
      </c>
      <c r="G189" s="294"/>
      <c r="H189" s="294" t="s">
        <v>1329</v>
      </c>
      <c r="I189" s="294" t="s">
        <v>1271</v>
      </c>
      <c r="J189" s="294"/>
      <c r="K189" s="335"/>
    </row>
    <row r="190" spans="2:11" ht="15" customHeight="1">
      <c r="B190" s="314"/>
      <c r="C190" s="299" t="s">
        <v>1330</v>
      </c>
      <c r="D190" s="294"/>
      <c r="E190" s="294"/>
      <c r="F190" s="313" t="s">
        <v>1237</v>
      </c>
      <c r="G190" s="294"/>
      <c r="H190" s="294" t="s">
        <v>1331</v>
      </c>
      <c r="I190" s="294" t="s">
        <v>1271</v>
      </c>
      <c r="J190" s="294"/>
      <c r="K190" s="335"/>
    </row>
    <row r="191" spans="2:11" ht="15" customHeight="1">
      <c r="B191" s="314"/>
      <c r="C191" s="299" t="s">
        <v>1332</v>
      </c>
      <c r="D191" s="294"/>
      <c r="E191" s="294"/>
      <c r="F191" s="313" t="s">
        <v>1243</v>
      </c>
      <c r="G191" s="294"/>
      <c r="H191" s="294" t="s">
        <v>1333</v>
      </c>
      <c r="I191" s="294" t="s">
        <v>1271</v>
      </c>
      <c r="J191" s="294"/>
      <c r="K191" s="335"/>
    </row>
    <row r="192" spans="2:11" ht="15" customHeight="1">
      <c r="B192" s="341"/>
      <c r="C192" s="349"/>
      <c r="D192" s="323"/>
      <c r="E192" s="323"/>
      <c r="F192" s="323"/>
      <c r="G192" s="323"/>
      <c r="H192" s="323"/>
      <c r="I192" s="323"/>
      <c r="J192" s="323"/>
      <c r="K192" s="342"/>
    </row>
    <row r="193" spans="2:11" ht="18.75" customHeight="1">
      <c r="B193" s="290"/>
      <c r="C193" s="294"/>
      <c r="D193" s="294"/>
      <c r="E193" s="294"/>
      <c r="F193" s="313"/>
      <c r="G193" s="294"/>
      <c r="H193" s="294"/>
      <c r="I193" s="294"/>
      <c r="J193" s="294"/>
      <c r="K193" s="290"/>
    </row>
    <row r="194" spans="2:11" ht="18.75" customHeight="1">
      <c r="B194" s="290"/>
      <c r="C194" s="294"/>
      <c r="D194" s="294"/>
      <c r="E194" s="294"/>
      <c r="F194" s="313"/>
      <c r="G194" s="294"/>
      <c r="H194" s="294"/>
      <c r="I194" s="294"/>
      <c r="J194" s="294"/>
      <c r="K194" s="290"/>
    </row>
    <row r="195" spans="2:11" ht="18.75" customHeight="1">
      <c r="B195" s="300"/>
      <c r="C195" s="300"/>
      <c r="D195" s="300"/>
      <c r="E195" s="300"/>
      <c r="F195" s="300"/>
      <c r="G195" s="300"/>
      <c r="H195" s="300"/>
      <c r="I195" s="300"/>
      <c r="J195" s="300"/>
      <c r="K195" s="300"/>
    </row>
    <row r="196" spans="2:11" ht="13.5">
      <c r="B196" s="282"/>
      <c r="C196" s="283"/>
      <c r="D196" s="283"/>
      <c r="E196" s="283"/>
      <c r="F196" s="283"/>
      <c r="G196" s="283"/>
      <c r="H196" s="283"/>
      <c r="I196" s="283"/>
      <c r="J196" s="283"/>
      <c r="K196" s="284"/>
    </row>
    <row r="197" spans="2:11" ht="21">
      <c r="B197" s="285"/>
      <c r="C197" s="408" t="s">
        <v>1334</v>
      </c>
      <c r="D197" s="408"/>
      <c r="E197" s="408"/>
      <c r="F197" s="408"/>
      <c r="G197" s="408"/>
      <c r="H197" s="408"/>
      <c r="I197" s="408"/>
      <c r="J197" s="408"/>
      <c r="K197" s="286"/>
    </row>
    <row r="198" spans="2:11" ht="25.5" customHeight="1">
      <c r="B198" s="285"/>
      <c r="C198" s="350" t="s">
        <v>1335</v>
      </c>
      <c r="D198" s="350"/>
      <c r="E198" s="350"/>
      <c r="F198" s="350" t="s">
        <v>1336</v>
      </c>
      <c r="G198" s="351"/>
      <c r="H198" s="407" t="s">
        <v>1337</v>
      </c>
      <c r="I198" s="407"/>
      <c r="J198" s="407"/>
      <c r="K198" s="286"/>
    </row>
    <row r="199" spans="2:11" ht="5.25" customHeight="1">
      <c r="B199" s="314"/>
      <c r="C199" s="311"/>
      <c r="D199" s="311"/>
      <c r="E199" s="311"/>
      <c r="F199" s="311"/>
      <c r="G199" s="294"/>
      <c r="H199" s="311"/>
      <c r="I199" s="311"/>
      <c r="J199" s="311"/>
      <c r="K199" s="335"/>
    </row>
    <row r="200" spans="2:11" ht="15" customHeight="1">
      <c r="B200" s="314"/>
      <c r="C200" s="294" t="s">
        <v>1327</v>
      </c>
      <c r="D200" s="294"/>
      <c r="E200" s="294"/>
      <c r="F200" s="313" t="s">
        <v>45</v>
      </c>
      <c r="G200" s="294"/>
      <c r="H200" s="405" t="s">
        <v>1338</v>
      </c>
      <c r="I200" s="405"/>
      <c r="J200" s="405"/>
      <c r="K200" s="335"/>
    </row>
    <row r="201" spans="2:11" ht="15" customHeight="1">
      <c r="B201" s="314"/>
      <c r="C201" s="320"/>
      <c r="D201" s="294"/>
      <c r="E201" s="294"/>
      <c r="F201" s="313" t="s">
        <v>46</v>
      </c>
      <c r="G201" s="294"/>
      <c r="H201" s="405" t="s">
        <v>1339</v>
      </c>
      <c r="I201" s="405"/>
      <c r="J201" s="405"/>
      <c r="K201" s="335"/>
    </row>
    <row r="202" spans="2:11" ht="15" customHeight="1">
      <c r="B202" s="314"/>
      <c r="C202" s="320"/>
      <c r="D202" s="294"/>
      <c r="E202" s="294"/>
      <c r="F202" s="313" t="s">
        <v>49</v>
      </c>
      <c r="G202" s="294"/>
      <c r="H202" s="405" t="s">
        <v>1340</v>
      </c>
      <c r="I202" s="405"/>
      <c r="J202" s="405"/>
      <c r="K202" s="335"/>
    </row>
    <row r="203" spans="2:11" ht="15" customHeight="1">
      <c r="B203" s="314"/>
      <c r="C203" s="294"/>
      <c r="D203" s="294"/>
      <c r="E203" s="294"/>
      <c r="F203" s="313" t="s">
        <v>47</v>
      </c>
      <c r="G203" s="294"/>
      <c r="H203" s="405" t="s">
        <v>1341</v>
      </c>
      <c r="I203" s="405"/>
      <c r="J203" s="405"/>
      <c r="K203" s="335"/>
    </row>
    <row r="204" spans="2:11" ht="15" customHeight="1">
      <c r="B204" s="314"/>
      <c r="C204" s="294"/>
      <c r="D204" s="294"/>
      <c r="E204" s="294"/>
      <c r="F204" s="313" t="s">
        <v>48</v>
      </c>
      <c r="G204" s="294"/>
      <c r="H204" s="405" t="s">
        <v>1342</v>
      </c>
      <c r="I204" s="405"/>
      <c r="J204" s="405"/>
      <c r="K204" s="335"/>
    </row>
    <row r="205" spans="2:11" ht="15" customHeight="1">
      <c r="B205" s="314"/>
      <c r="C205" s="294"/>
      <c r="D205" s="294"/>
      <c r="E205" s="294"/>
      <c r="F205" s="313"/>
      <c r="G205" s="294"/>
      <c r="H205" s="294"/>
      <c r="I205" s="294"/>
      <c r="J205" s="294"/>
      <c r="K205" s="335"/>
    </row>
    <row r="206" spans="2:11" ht="15" customHeight="1">
      <c r="B206" s="314"/>
      <c r="C206" s="294" t="s">
        <v>1283</v>
      </c>
      <c r="D206" s="294"/>
      <c r="E206" s="294"/>
      <c r="F206" s="313" t="s">
        <v>81</v>
      </c>
      <c r="G206" s="294"/>
      <c r="H206" s="405" t="s">
        <v>1343</v>
      </c>
      <c r="I206" s="405"/>
      <c r="J206" s="405"/>
      <c r="K206" s="335"/>
    </row>
    <row r="207" spans="2:11" ht="15" customHeight="1">
      <c r="B207" s="314"/>
      <c r="C207" s="320"/>
      <c r="D207" s="294"/>
      <c r="E207" s="294"/>
      <c r="F207" s="313" t="s">
        <v>1181</v>
      </c>
      <c r="G207" s="294"/>
      <c r="H207" s="405" t="s">
        <v>1182</v>
      </c>
      <c r="I207" s="405"/>
      <c r="J207" s="405"/>
      <c r="K207" s="335"/>
    </row>
    <row r="208" spans="2:11" ht="15" customHeight="1">
      <c r="B208" s="314"/>
      <c r="C208" s="294"/>
      <c r="D208" s="294"/>
      <c r="E208" s="294"/>
      <c r="F208" s="313" t="s">
        <v>1179</v>
      </c>
      <c r="G208" s="294"/>
      <c r="H208" s="405" t="s">
        <v>1344</v>
      </c>
      <c r="I208" s="405"/>
      <c r="J208" s="405"/>
      <c r="K208" s="335"/>
    </row>
    <row r="209" spans="2:11" ht="15" customHeight="1">
      <c r="B209" s="352"/>
      <c r="C209" s="320"/>
      <c r="D209" s="320"/>
      <c r="E209" s="320"/>
      <c r="F209" s="313" t="s">
        <v>1132</v>
      </c>
      <c r="G209" s="299"/>
      <c r="H209" s="406" t="s">
        <v>1183</v>
      </c>
      <c r="I209" s="406"/>
      <c r="J209" s="406"/>
      <c r="K209" s="353"/>
    </row>
    <row r="210" spans="2:11" ht="15" customHeight="1">
      <c r="B210" s="352"/>
      <c r="C210" s="320"/>
      <c r="D210" s="320"/>
      <c r="E210" s="320"/>
      <c r="F210" s="313" t="s">
        <v>1184</v>
      </c>
      <c r="G210" s="299"/>
      <c r="H210" s="406" t="s">
        <v>1345</v>
      </c>
      <c r="I210" s="406"/>
      <c r="J210" s="406"/>
      <c r="K210" s="353"/>
    </row>
    <row r="211" spans="2:11" ht="15" customHeight="1">
      <c r="B211" s="352"/>
      <c r="C211" s="320"/>
      <c r="D211" s="320"/>
      <c r="E211" s="320"/>
      <c r="F211" s="354"/>
      <c r="G211" s="299"/>
      <c r="H211" s="355"/>
      <c r="I211" s="355"/>
      <c r="J211" s="355"/>
      <c r="K211" s="353"/>
    </row>
    <row r="212" spans="2:11" ht="15" customHeight="1">
      <c r="B212" s="352"/>
      <c r="C212" s="294" t="s">
        <v>1307</v>
      </c>
      <c r="D212" s="320"/>
      <c r="E212" s="320"/>
      <c r="F212" s="313">
        <v>1</v>
      </c>
      <c r="G212" s="299"/>
      <c r="H212" s="406" t="s">
        <v>1346</v>
      </c>
      <c r="I212" s="406"/>
      <c r="J212" s="406"/>
      <c r="K212" s="353"/>
    </row>
    <row r="213" spans="2:11" ht="15" customHeight="1">
      <c r="B213" s="352"/>
      <c r="C213" s="320"/>
      <c r="D213" s="320"/>
      <c r="E213" s="320"/>
      <c r="F213" s="313">
        <v>2</v>
      </c>
      <c r="G213" s="299"/>
      <c r="H213" s="406" t="s">
        <v>1347</v>
      </c>
      <c r="I213" s="406"/>
      <c r="J213" s="406"/>
      <c r="K213" s="353"/>
    </row>
    <row r="214" spans="2:11" ht="15" customHeight="1">
      <c r="B214" s="352"/>
      <c r="C214" s="320"/>
      <c r="D214" s="320"/>
      <c r="E214" s="320"/>
      <c r="F214" s="313">
        <v>3</v>
      </c>
      <c r="G214" s="299"/>
      <c r="H214" s="406" t="s">
        <v>1348</v>
      </c>
      <c r="I214" s="406"/>
      <c r="J214" s="406"/>
      <c r="K214" s="353"/>
    </row>
    <row r="215" spans="2:11" ht="15" customHeight="1">
      <c r="B215" s="352"/>
      <c r="C215" s="320"/>
      <c r="D215" s="320"/>
      <c r="E215" s="320"/>
      <c r="F215" s="313">
        <v>4</v>
      </c>
      <c r="G215" s="299"/>
      <c r="H215" s="406" t="s">
        <v>1349</v>
      </c>
      <c r="I215" s="406"/>
      <c r="J215" s="406"/>
      <c r="K215" s="353"/>
    </row>
    <row r="216" spans="2:11" ht="12.75" customHeight="1">
      <c r="B216" s="356"/>
      <c r="C216" s="357"/>
      <c r="D216" s="357"/>
      <c r="E216" s="357"/>
      <c r="F216" s="357"/>
      <c r="G216" s="357"/>
      <c r="H216" s="357"/>
      <c r="I216" s="357"/>
      <c r="J216" s="357"/>
      <c r="K216" s="358"/>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Tomanová Vlasta</dc:creator>
  <cp:keywords/>
  <dc:description/>
  <cp:lastModifiedBy>Tomanová Vlasta</cp:lastModifiedBy>
  <dcterms:created xsi:type="dcterms:W3CDTF">2017-03-17T08:14:23Z</dcterms:created>
  <dcterms:modified xsi:type="dcterms:W3CDTF">2017-03-17T08:14:31Z</dcterms:modified>
  <cp:category/>
  <cp:version/>
  <cp:contentType/>
  <cp:contentStatus/>
</cp:coreProperties>
</file>