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00 - VRN" sheetId="2" r:id="rId2"/>
    <sheet name="10 - Zateplení objektu" sheetId="3" r:id="rId3"/>
    <sheet name="20 - Balkony" sheetId="4" r:id="rId4"/>
    <sheet name="30 - Střecha" sheetId="5" r:id="rId5"/>
    <sheet name="40 - Výměna oken a vstupn..." sheetId="6" r:id="rId6"/>
    <sheet name="50 - 1PP" sheetId="7" r:id="rId7"/>
    <sheet name="60 - Hromosvod" sheetId="8" r:id="rId8"/>
  </sheets>
  <definedNames>
    <definedName name="_xlnm.Print_Area" localSheetId="0">'Rekapitulace stavby'!$D$4:$AO$36,'Rekapitulace stavby'!$C$42:$AQ$62</definedName>
    <definedName name="_xlnm.Print_Titles" localSheetId="0">'Rekapitulace stavby'!$52:$52</definedName>
    <definedName name="_xlnm._FilterDatabase" localSheetId="1" hidden="1">'00 - VRN'!$C$81:$L$88</definedName>
    <definedName name="_xlnm.Print_Area" localSheetId="1">'00 - VRN'!$C$4:$K$41,'00 - VRN'!$C$47:$K$63,'00 - VRN'!$C$69:$L$88</definedName>
    <definedName name="_xlnm.Print_Titles" localSheetId="1">'00 - VRN'!$81:$81</definedName>
    <definedName name="_xlnm._FilterDatabase" localSheetId="2" hidden="1">'10 - Zateplení objektu'!$C$93:$L$389</definedName>
    <definedName name="_xlnm.Print_Area" localSheetId="2">'10 - Zateplení objektu'!$C$4:$K$41,'10 - Zateplení objektu'!$C$47:$K$75,'10 - Zateplení objektu'!$C$81:$L$389</definedName>
    <definedName name="_xlnm.Print_Titles" localSheetId="2">'10 - Zateplení objektu'!$93:$93</definedName>
    <definedName name="_xlnm._FilterDatabase" localSheetId="3" hidden="1">'20 - Balkony'!$C$90:$L$145</definedName>
    <definedName name="_xlnm.Print_Area" localSheetId="3">'20 - Balkony'!$C$4:$K$41,'20 - Balkony'!$C$47:$K$72,'20 - Balkony'!$C$78:$L$145</definedName>
    <definedName name="_xlnm.Print_Titles" localSheetId="3">'20 - Balkony'!$90:$90</definedName>
    <definedName name="_xlnm._FilterDatabase" localSheetId="4" hidden="1">'30 - Střecha'!$C$91:$L$174</definedName>
    <definedName name="_xlnm.Print_Area" localSheetId="4">'30 - Střecha'!$C$4:$K$41,'30 - Střecha'!$C$47:$K$73,'30 - Střecha'!$C$79:$L$174</definedName>
    <definedName name="_xlnm.Print_Titles" localSheetId="4">'30 - Střecha'!$91:$91</definedName>
    <definedName name="_xlnm._FilterDatabase" localSheetId="5" hidden="1">'40 - Výměna oken a vstupn...'!$C$88:$L$195</definedName>
    <definedName name="_xlnm.Print_Area" localSheetId="5">'40 - Výměna oken a vstupn...'!$C$4:$K$41,'40 - Výměna oken a vstupn...'!$C$47:$K$70,'40 - Výměna oken a vstupn...'!$C$76:$L$195</definedName>
    <definedName name="_xlnm.Print_Titles" localSheetId="5">'40 - Výměna oken a vstupn...'!$88:$88</definedName>
    <definedName name="_xlnm._FilterDatabase" localSheetId="6" hidden="1">'50 - 1PP'!$C$89:$L$126</definedName>
    <definedName name="_xlnm.Print_Area" localSheetId="6">'50 - 1PP'!$C$4:$K$41,'50 - 1PP'!$C$47:$K$71,'50 - 1PP'!$C$77:$L$126</definedName>
    <definedName name="_xlnm.Print_Titles" localSheetId="6">'50 - 1PP'!$89:$89</definedName>
    <definedName name="_xlnm._FilterDatabase" localSheetId="7" hidden="1">'60 - Hromosvod'!$C$82:$L$102</definedName>
    <definedName name="_xlnm.Print_Area" localSheetId="7">'60 - Hromosvod'!$C$4:$K$41,'60 - Hromosvod'!$C$47:$K$64,'60 - Hromosvod'!$C$70:$L$102</definedName>
    <definedName name="_xlnm.Print_Titles" localSheetId="7">'60 - Hromosvod'!$82:$82</definedName>
  </definedNames>
  <calcPr/>
</workbook>
</file>

<file path=xl/calcChain.xml><?xml version="1.0" encoding="utf-8"?>
<calcChain xmlns="http://schemas.openxmlformats.org/spreadsheetml/2006/main">
  <c i="8" r="K39"/>
  <c r="K38"/>
  <c i="1" r="BA61"/>
  <c i="8" r="K37"/>
  <c i="1" r="AZ61"/>
  <c i="8" r="BI102"/>
  <c r="BH102"/>
  <c r="BG102"/>
  <c r="BF102"/>
  <c r="R102"/>
  <c r="Q102"/>
  <c r="X102"/>
  <c r="V102"/>
  <c r="T102"/>
  <c r="P102"/>
  <c r="BK102"/>
  <c r="K102"/>
  <c r="BE102"/>
  <c r="BI101"/>
  <c r="BH101"/>
  <c r="BG101"/>
  <c r="BF101"/>
  <c r="R101"/>
  <c r="Q101"/>
  <c r="X101"/>
  <c r="V101"/>
  <c r="T101"/>
  <c r="P101"/>
  <c r="BK101"/>
  <c r="K101"/>
  <c r="BE101"/>
  <c r="BI100"/>
  <c r="BH100"/>
  <c r="BG100"/>
  <c r="BF100"/>
  <c r="R100"/>
  <c r="Q100"/>
  <c r="X100"/>
  <c r="V100"/>
  <c r="T100"/>
  <c r="P100"/>
  <c r="BK100"/>
  <c r="K100"/>
  <c r="BE100"/>
  <c r="BI99"/>
  <c r="BH99"/>
  <c r="BG99"/>
  <c r="BF99"/>
  <c r="R99"/>
  <c r="Q99"/>
  <c r="X99"/>
  <c r="V99"/>
  <c r="T99"/>
  <c r="P99"/>
  <c r="BK99"/>
  <c r="K99"/>
  <c r="BE99"/>
  <c r="BI98"/>
  <c r="BH98"/>
  <c r="BG98"/>
  <c r="BF98"/>
  <c r="R98"/>
  <c r="Q98"/>
  <c r="X98"/>
  <c r="V98"/>
  <c r="T98"/>
  <c r="P98"/>
  <c r="BK98"/>
  <c r="K98"/>
  <c r="BE98"/>
  <c r="BI97"/>
  <c r="BH97"/>
  <c r="BG97"/>
  <c r="BF97"/>
  <c r="R97"/>
  <c r="Q97"/>
  <c r="X97"/>
  <c r="V97"/>
  <c r="T97"/>
  <c r="P97"/>
  <c r="BK97"/>
  <c r="K97"/>
  <c r="BE97"/>
  <c r="BI96"/>
  <c r="BH96"/>
  <c r="BG96"/>
  <c r="BF96"/>
  <c r="R96"/>
  <c r="Q96"/>
  <c r="X96"/>
  <c r="V96"/>
  <c r="T96"/>
  <c r="P96"/>
  <c r="BK96"/>
  <c r="K96"/>
  <c r="BE96"/>
  <c r="BI95"/>
  <c r="BH95"/>
  <c r="BG95"/>
  <c r="BF95"/>
  <c r="R95"/>
  <c r="Q95"/>
  <c r="X95"/>
  <c r="V95"/>
  <c r="T95"/>
  <c r="P95"/>
  <c r="BK95"/>
  <c r="K95"/>
  <c r="BE95"/>
  <c r="BI94"/>
  <c r="BH94"/>
  <c r="BG94"/>
  <c r="BF94"/>
  <c r="R94"/>
  <c r="Q94"/>
  <c r="X94"/>
  <c r="V94"/>
  <c r="T94"/>
  <c r="P94"/>
  <c r="BK94"/>
  <c r="K94"/>
  <c r="BE94"/>
  <c r="BI93"/>
  <c r="BH93"/>
  <c r="BG93"/>
  <c r="BF93"/>
  <c r="R93"/>
  <c r="Q93"/>
  <c r="X93"/>
  <c r="V93"/>
  <c r="T93"/>
  <c r="P93"/>
  <c r="BK93"/>
  <c r="K93"/>
  <c r="BE93"/>
  <c r="BI92"/>
  <c r="BH92"/>
  <c r="BG92"/>
  <c r="BF92"/>
  <c r="R92"/>
  <c r="Q92"/>
  <c r="X92"/>
  <c r="V92"/>
  <c r="T92"/>
  <c r="P92"/>
  <c r="BK92"/>
  <c r="K92"/>
  <c r="BE92"/>
  <c r="BI91"/>
  <c r="BH91"/>
  <c r="BG91"/>
  <c r="BF91"/>
  <c r="R91"/>
  <c r="Q91"/>
  <c r="X91"/>
  <c r="V91"/>
  <c r="T91"/>
  <c r="P91"/>
  <c r="BK91"/>
  <c r="K91"/>
  <c r="BE91"/>
  <c r="BI90"/>
  <c r="BH90"/>
  <c r="BG90"/>
  <c r="BF90"/>
  <c r="R90"/>
  <c r="Q90"/>
  <c r="X90"/>
  <c r="V90"/>
  <c r="T90"/>
  <c r="P90"/>
  <c r="BK90"/>
  <c r="K90"/>
  <c r="BE90"/>
  <c r="BI89"/>
  <c r="BH89"/>
  <c r="BG89"/>
  <c r="BF89"/>
  <c r="R89"/>
  <c r="Q89"/>
  <c r="X89"/>
  <c r="V89"/>
  <c r="T89"/>
  <c r="P89"/>
  <c r="BK89"/>
  <c r="K89"/>
  <c r="BE89"/>
  <c r="BI87"/>
  <c r="BH87"/>
  <c r="BG87"/>
  <c r="BF87"/>
  <c r="R87"/>
  <c r="Q87"/>
  <c r="X87"/>
  <c r="V87"/>
  <c r="T87"/>
  <c r="P87"/>
  <c r="BK87"/>
  <c r="K87"/>
  <c r="BE87"/>
  <c r="BI86"/>
  <c r="F39"/>
  <c i="1" r="BF61"/>
  <c i="8" r="BH86"/>
  <c r="F38"/>
  <c i="1" r="BE61"/>
  <c i="8" r="BG86"/>
  <c r="F37"/>
  <c i="1" r="BD61"/>
  <c i="8" r="BF86"/>
  <c r="K36"/>
  <c i="1" r="AY61"/>
  <c i="8" r="F36"/>
  <c i="1" r="BC61"/>
  <c i="8" r="R86"/>
  <c r="R85"/>
  <c r="R84"/>
  <c r="R83"/>
  <c r="J61"/>
  <c r="Q86"/>
  <c r="Q85"/>
  <c r="Q84"/>
  <c r="Q83"/>
  <c r="I61"/>
  <c r="X86"/>
  <c r="X85"/>
  <c r="X84"/>
  <c r="X83"/>
  <c r="V86"/>
  <c r="V85"/>
  <c r="V84"/>
  <c r="V83"/>
  <c r="T86"/>
  <c r="T85"/>
  <c r="T84"/>
  <c r="T83"/>
  <c i="1" r="AW61"/>
  <c i="8" r="P86"/>
  <c r="BK86"/>
  <c r="BK85"/>
  <c r="K85"/>
  <c r="BK84"/>
  <c r="K84"/>
  <c r="BK83"/>
  <c r="K83"/>
  <c r="K61"/>
  <c r="K32"/>
  <c i="1" r="AG61"/>
  <c i="8" r="K86"/>
  <c r="BE86"/>
  <c r="K35"/>
  <c i="1" r="AX61"/>
  <c i="8" r="F35"/>
  <c i="1" r="BB61"/>
  <c i="8" r="K63"/>
  <c r="J63"/>
  <c r="I63"/>
  <c r="K62"/>
  <c r="J62"/>
  <c r="I62"/>
  <c r="J80"/>
  <c r="J79"/>
  <c r="F79"/>
  <c r="F77"/>
  <c r="E75"/>
  <c r="K31"/>
  <c i="1" r="AT61"/>
  <c i="8" r="K30"/>
  <c i="1" r="AS61"/>
  <c i="8" r="J57"/>
  <c r="J56"/>
  <c r="F56"/>
  <c r="F54"/>
  <c r="E52"/>
  <c r="K41"/>
  <c r="J18"/>
  <c r="E18"/>
  <c r="F80"/>
  <c r="F57"/>
  <c r="J17"/>
  <c r="J12"/>
  <c r="J77"/>
  <c r="J54"/>
  <c r="E7"/>
  <c r="E73"/>
  <c r="E50"/>
  <c i="7" r="K39"/>
  <c r="K38"/>
  <c i="1" r="BA60"/>
  <c i="7" r="K37"/>
  <c i="1" r="AZ60"/>
  <c i="7" r="BI123"/>
  <c r="BH123"/>
  <c r="BG123"/>
  <c r="BF123"/>
  <c r="R123"/>
  <c r="Q123"/>
  <c r="X123"/>
  <c r="V123"/>
  <c r="T123"/>
  <c r="P123"/>
  <c r="BK123"/>
  <c r="K123"/>
  <c r="BE123"/>
  <c r="BI121"/>
  <c r="BH121"/>
  <c r="BG121"/>
  <c r="BF121"/>
  <c r="R121"/>
  <c r="R120"/>
  <c r="Q121"/>
  <c r="Q120"/>
  <c r="X121"/>
  <c r="X120"/>
  <c r="V121"/>
  <c r="V120"/>
  <c r="T121"/>
  <c r="T120"/>
  <c r="P121"/>
  <c r="BK121"/>
  <c r="BK120"/>
  <c r="K120"/>
  <c r="K121"/>
  <c r="BE121"/>
  <c r="K70"/>
  <c r="J70"/>
  <c r="I70"/>
  <c r="BI118"/>
  <c r="BH118"/>
  <c r="BG118"/>
  <c r="BF118"/>
  <c r="R118"/>
  <c r="R117"/>
  <c r="R116"/>
  <c r="Q118"/>
  <c r="Q117"/>
  <c r="Q116"/>
  <c r="X118"/>
  <c r="X117"/>
  <c r="X116"/>
  <c r="V118"/>
  <c r="V117"/>
  <c r="V116"/>
  <c r="T118"/>
  <c r="T117"/>
  <c r="T116"/>
  <c r="P118"/>
  <c r="BK118"/>
  <c r="BK117"/>
  <c r="K117"/>
  <c r="BK116"/>
  <c r="K116"/>
  <c r="K118"/>
  <c r="BE118"/>
  <c r="K69"/>
  <c r="J69"/>
  <c r="I69"/>
  <c r="K68"/>
  <c r="J68"/>
  <c r="I68"/>
  <c r="BI115"/>
  <c r="BH115"/>
  <c r="BG115"/>
  <c r="BF115"/>
  <c r="R115"/>
  <c r="R114"/>
  <c r="Q115"/>
  <c r="Q114"/>
  <c r="X115"/>
  <c r="X114"/>
  <c r="V115"/>
  <c r="V114"/>
  <c r="T115"/>
  <c r="T114"/>
  <c r="P115"/>
  <c r="BK115"/>
  <c r="BK114"/>
  <c r="K114"/>
  <c r="K115"/>
  <c r="BE115"/>
  <c r="K67"/>
  <c r="J67"/>
  <c r="I67"/>
  <c r="BI113"/>
  <c r="BH113"/>
  <c r="BG113"/>
  <c r="BF113"/>
  <c r="R113"/>
  <c r="Q113"/>
  <c r="X113"/>
  <c r="V113"/>
  <c r="T113"/>
  <c r="P113"/>
  <c r="BK113"/>
  <c r="K113"/>
  <c r="BE113"/>
  <c r="BI111"/>
  <c r="BH111"/>
  <c r="BG111"/>
  <c r="BF111"/>
  <c r="R111"/>
  <c r="Q111"/>
  <c r="X111"/>
  <c r="V111"/>
  <c r="T111"/>
  <c r="P111"/>
  <c r="BK111"/>
  <c r="K111"/>
  <c r="BE111"/>
  <c r="BI110"/>
  <c r="BH110"/>
  <c r="BG110"/>
  <c r="BF110"/>
  <c r="R110"/>
  <c r="Q110"/>
  <c r="X110"/>
  <c r="V110"/>
  <c r="T110"/>
  <c r="P110"/>
  <c r="BK110"/>
  <c r="K110"/>
  <c r="BE110"/>
  <c r="BI109"/>
  <c r="BH109"/>
  <c r="BG109"/>
  <c r="BF109"/>
  <c r="R109"/>
  <c r="R108"/>
  <c r="Q109"/>
  <c r="Q108"/>
  <c r="X109"/>
  <c r="X108"/>
  <c r="V109"/>
  <c r="V108"/>
  <c r="T109"/>
  <c r="T108"/>
  <c r="P109"/>
  <c r="BK109"/>
  <c r="BK108"/>
  <c r="K108"/>
  <c r="K109"/>
  <c r="BE109"/>
  <c r="K66"/>
  <c r="J66"/>
  <c r="I66"/>
  <c r="BI105"/>
  <c r="BH105"/>
  <c r="BG105"/>
  <c r="BF105"/>
  <c r="R105"/>
  <c r="Q105"/>
  <c r="X105"/>
  <c r="V105"/>
  <c r="T105"/>
  <c r="P105"/>
  <c r="BK105"/>
  <c r="K105"/>
  <c r="BE105"/>
  <c r="BI103"/>
  <c r="BH103"/>
  <c r="BG103"/>
  <c r="BF103"/>
  <c r="R103"/>
  <c r="Q103"/>
  <c r="X103"/>
  <c r="V103"/>
  <c r="T103"/>
  <c r="P103"/>
  <c r="BK103"/>
  <c r="K103"/>
  <c r="BE103"/>
  <c r="BI101"/>
  <c r="BH101"/>
  <c r="BG101"/>
  <c r="BF101"/>
  <c r="R101"/>
  <c r="R100"/>
  <c r="Q101"/>
  <c r="Q100"/>
  <c r="X101"/>
  <c r="X100"/>
  <c r="V101"/>
  <c r="V100"/>
  <c r="T101"/>
  <c r="T100"/>
  <c r="P101"/>
  <c r="BK101"/>
  <c r="BK100"/>
  <c r="K100"/>
  <c r="K101"/>
  <c r="BE101"/>
  <c r="K65"/>
  <c r="J65"/>
  <c r="I65"/>
  <c r="BI98"/>
  <c r="BH98"/>
  <c r="BG98"/>
  <c r="BF98"/>
  <c r="R98"/>
  <c r="Q98"/>
  <c r="X98"/>
  <c r="V98"/>
  <c r="T98"/>
  <c r="P98"/>
  <c r="BK98"/>
  <c r="K98"/>
  <c r="BE98"/>
  <c r="BI96"/>
  <c r="BH96"/>
  <c r="BG96"/>
  <c r="BF96"/>
  <c r="R96"/>
  <c r="R95"/>
  <c r="Q96"/>
  <c r="Q95"/>
  <c r="X96"/>
  <c r="X95"/>
  <c r="V96"/>
  <c r="V95"/>
  <c r="T96"/>
  <c r="T95"/>
  <c r="P96"/>
  <c r="BK96"/>
  <c r="BK95"/>
  <c r="K95"/>
  <c r="K96"/>
  <c r="BE96"/>
  <c r="K64"/>
  <c r="J64"/>
  <c r="I64"/>
  <c r="BI93"/>
  <c r="F39"/>
  <c i="1" r="BF60"/>
  <c i="7" r="BH93"/>
  <c r="F38"/>
  <c i="1" r="BE60"/>
  <c i="7" r="BG93"/>
  <c r="F37"/>
  <c i="1" r="BD60"/>
  <c i="7" r="BF93"/>
  <c r="K36"/>
  <c i="1" r="AY60"/>
  <c i="7" r="F36"/>
  <c i="1" r="BC60"/>
  <c i="7" r="R93"/>
  <c r="R92"/>
  <c r="R91"/>
  <c r="R90"/>
  <c r="J61"/>
  <c r="Q93"/>
  <c r="Q92"/>
  <c r="Q91"/>
  <c r="Q90"/>
  <c r="I61"/>
  <c r="X93"/>
  <c r="X92"/>
  <c r="X91"/>
  <c r="X90"/>
  <c r="V93"/>
  <c r="V92"/>
  <c r="V91"/>
  <c r="V90"/>
  <c r="T93"/>
  <c r="T92"/>
  <c r="T91"/>
  <c r="T90"/>
  <c i="1" r="AW60"/>
  <c i="7" r="P93"/>
  <c r="BK93"/>
  <c r="BK92"/>
  <c r="K92"/>
  <c r="BK91"/>
  <c r="K91"/>
  <c r="BK90"/>
  <c r="K90"/>
  <c r="K61"/>
  <c r="K32"/>
  <c i="1" r="AG60"/>
  <c i="7" r="K93"/>
  <c r="BE93"/>
  <c r="K35"/>
  <c i="1" r="AX60"/>
  <c i="7" r="F35"/>
  <c i="1" r="BB60"/>
  <c i="7" r="K63"/>
  <c r="J63"/>
  <c r="I63"/>
  <c r="K62"/>
  <c r="J62"/>
  <c r="I62"/>
  <c r="J87"/>
  <c r="J86"/>
  <c r="F86"/>
  <c r="F84"/>
  <c r="E82"/>
  <c r="K31"/>
  <c i="1" r="AT60"/>
  <c i="7" r="K30"/>
  <c i="1" r="AS60"/>
  <c i="7" r="J57"/>
  <c r="J56"/>
  <c r="F56"/>
  <c r="F54"/>
  <c r="E52"/>
  <c r="K41"/>
  <c r="J18"/>
  <c r="E18"/>
  <c r="F87"/>
  <c r="F57"/>
  <c r="J17"/>
  <c r="J12"/>
  <c r="J84"/>
  <c r="J54"/>
  <c r="E7"/>
  <c r="E80"/>
  <c r="E50"/>
  <c i="6" r="K39"/>
  <c r="K38"/>
  <c i="1" r="BA59"/>
  <c i="6" r="K37"/>
  <c i="1" r="AZ59"/>
  <c i="6" r="BI195"/>
  <c r="BH195"/>
  <c r="BG195"/>
  <c r="BF195"/>
  <c r="R195"/>
  <c r="Q195"/>
  <c r="X195"/>
  <c r="V195"/>
  <c r="T195"/>
  <c r="P195"/>
  <c r="BK195"/>
  <c r="K195"/>
  <c r="BE195"/>
  <c r="BI194"/>
  <c r="BH194"/>
  <c r="BG194"/>
  <c r="BF194"/>
  <c r="R194"/>
  <c r="Q194"/>
  <c r="X194"/>
  <c r="V194"/>
  <c r="T194"/>
  <c r="P194"/>
  <c r="BK194"/>
  <c r="K194"/>
  <c r="BE194"/>
  <c r="BI193"/>
  <c r="BH193"/>
  <c r="BG193"/>
  <c r="BF193"/>
  <c r="R193"/>
  <c r="Q193"/>
  <c r="X193"/>
  <c r="V193"/>
  <c r="T193"/>
  <c r="P193"/>
  <c r="BK193"/>
  <c r="K193"/>
  <c r="BE193"/>
  <c r="BI192"/>
  <c r="BH192"/>
  <c r="BG192"/>
  <c r="BF192"/>
  <c r="R192"/>
  <c r="R191"/>
  <c r="Q192"/>
  <c r="Q191"/>
  <c r="X192"/>
  <c r="X191"/>
  <c r="V192"/>
  <c r="V191"/>
  <c r="T192"/>
  <c r="T191"/>
  <c r="P192"/>
  <c r="BK192"/>
  <c r="BK191"/>
  <c r="K191"/>
  <c r="K192"/>
  <c r="BE192"/>
  <c r="K69"/>
  <c r="J69"/>
  <c r="I69"/>
  <c r="BI190"/>
  <c r="BH190"/>
  <c r="BG190"/>
  <c r="BF190"/>
  <c r="R190"/>
  <c r="Q190"/>
  <c r="X190"/>
  <c r="V190"/>
  <c r="T190"/>
  <c r="P190"/>
  <c r="BK190"/>
  <c r="K190"/>
  <c r="BE190"/>
  <c r="BI189"/>
  <c r="BH189"/>
  <c r="BG189"/>
  <c r="BF189"/>
  <c r="R189"/>
  <c r="Q189"/>
  <c r="X189"/>
  <c r="V189"/>
  <c r="T189"/>
  <c r="P189"/>
  <c r="BK189"/>
  <c r="K189"/>
  <c r="BE189"/>
  <c r="BI188"/>
  <c r="BH188"/>
  <c r="BG188"/>
  <c r="BF188"/>
  <c r="R188"/>
  <c r="Q188"/>
  <c r="X188"/>
  <c r="V188"/>
  <c r="T188"/>
  <c r="P188"/>
  <c r="BK188"/>
  <c r="K188"/>
  <c r="BE188"/>
  <c r="BI184"/>
  <c r="BH184"/>
  <c r="BG184"/>
  <c r="BF184"/>
  <c r="R184"/>
  <c r="Q184"/>
  <c r="X184"/>
  <c r="V184"/>
  <c r="T184"/>
  <c r="P184"/>
  <c r="BK184"/>
  <c r="K184"/>
  <c r="BE184"/>
  <c r="BI183"/>
  <c r="BH183"/>
  <c r="BG183"/>
  <c r="BF183"/>
  <c r="R183"/>
  <c r="Q183"/>
  <c r="X183"/>
  <c r="V183"/>
  <c r="T183"/>
  <c r="P183"/>
  <c r="BK183"/>
  <c r="K183"/>
  <c r="BE183"/>
  <c r="BI182"/>
  <c r="BH182"/>
  <c r="BG182"/>
  <c r="BF182"/>
  <c r="R182"/>
  <c r="Q182"/>
  <c r="X182"/>
  <c r="V182"/>
  <c r="T182"/>
  <c r="P182"/>
  <c r="BK182"/>
  <c r="K182"/>
  <c r="BE182"/>
  <c r="BI181"/>
  <c r="BH181"/>
  <c r="BG181"/>
  <c r="BF181"/>
  <c r="R181"/>
  <c r="Q181"/>
  <c r="X181"/>
  <c r="V181"/>
  <c r="T181"/>
  <c r="P181"/>
  <c r="BK181"/>
  <c r="K181"/>
  <c r="BE181"/>
  <c r="BI180"/>
  <c r="BH180"/>
  <c r="BG180"/>
  <c r="BF180"/>
  <c r="R180"/>
  <c r="Q180"/>
  <c r="X180"/>
  <c r="V180"/>
  <c r="T180"/>
  <c r="P180"/>
  <c r="BK180"/>
  <c r="K180"/>
  <c r="BE180"/>
  <c r="BI179"/>
  <c r="BH179"/>
  <c r="BG179"/>
  <c r="BF179"/>
  <c r="R179"/>
  <c r="Q179"/>
  <c r="X179"/>
  <c r="V179"/>
  <c r="T179"/>
  <c r="P179"/>
  <c r="BK179"/>
  <c r="K179"/>
  <c r="BE179"/>
  <c r="BI178"/>
  <c r="BH178"/>
  <c r="BG178"/>
  <c r="BF178"/>
  <c r="R178"/>
  <c r="Q178"/>
  <c r="X178"/>
  <c r="V178"/>
  <c r="T178"/>
  <c r="P178"/>
  <c r="BK178"/>
  <c r="K178"/>
  <c r="BE178"/>
  <c r="BI177"/>
  <c r="BH177"/>
  <c r="BG177"/>
  <c r="BF177"/>
  <c r="R177"/>
  <c r="Q177"/>
  <c r="X177"/>
  <c r="V177"/>
  <c r="T177"/>
  <c r="P177"/>
  <c r="BK177"/>
  <c r="K177"/>
  <c r="BE177"/>
  <c r="BI176"/>
  <c r="BH176"/>
  <c r="BG176"/>
  <c r="BF176"/>
  <c r="R176"/>
  <c r="Q176"/>
  <c r="X176"/>
  <c r="V176"/>
  <c r="T176"/>
  <c r="P176"/>
  <c r="BK176"/>
  <c r="K176"/>
  <c r="BE176"/>
  <c r="BI175"/>
  <c r="BH175"/>
  <c r="BG175"/>
  <c r="BF175"/>
  <c r="R175"/>
  <c r="Q175"/>
  <c r="X175"/>
  <c r="V175"/>
  <c r="T175"/>
  <c r="P175"/>
  <c r="BK175"/>
  <c r="K175"/>
  <c r="BE175"/>
  <c r="BI174"/>
  <c r="BH174"/>
  <c r="BG174"/>
  <c r="BF174"/>
  <c r="R174"/>
  <c r="Q174"/>
  <c r="X174"/>
  <c r="V174"/>
  <c r="T174"/>
  <c r="P174"/>
  <c r="BK174"/>
  <c r="K174"/>
  <c r="BE174"/>
  <c r="BI173"/>
  <c r="BH173"/>
  <c r="BG173"/>
  <c r="BF173"/>
  <c r="R173"/>
  <c r="Q173"/>
  <c r="X173"/>
  <c r="V173"/>
  <c r="T173"/>
  <c r="P173"/>
  <c r="BK173"/>
  <c r="K173"/>
  <c r="BE173"/>
  <c r="BI156"/>
  <c r="BH156"/>
  <c r="BG156"/>
  <c r="BF156"/>
  <c r="R156"/>
  <c r="R155"/>
  <c r="R154"/>
  <c r="Q156"/>
  <c r="Q155"/>
  <c r="Q154"/>
  <c r="X156"/>
  <c r="X155"/>
  <c r="X154"/>
  <c r="V156"/>
  <c r="V155"/>
  <c r="V154"/>
  <c r="T156"/>
  <c r="T155"/>
  <c r="T154"/>
  <c r="P156"/>
  <c r="BK156"/>
  <c r="BK155"/>
  <c r="K155"/>
  <c r="BK154"/>
  <c r="K154"/>
  <c r="K156"/>
  <c r="BE156"/>
  <c r="K68"/>
  <c r="J68"/>
  <c r="I68"/>
  <c r="K67"/>
  <c r="J67"/>
  <c r="I67"/>
  <c r="BI153"/>
  <c r="BH153"/>
  <c r="BG153"/>
  <c r="BF153"/>
  <c r="R153"/>
  <c r="Q153"/>
  <c r="X153"/>
  <c r="V153"/>
  <c r="T153"/>
  <c r="P153"/>
  <c r="BK153"/>
  <c r="K153"/>
  <c r="BE153"/>
  <c r="BI151"/>
  <c r="BH151"/>
  <c r="BG151"/>
  <c r="BF151"/>
  <c r="R151"/>
  <c r="Q151"/>
  <c r="X151"/>
  <c r="V151"/>
  <c r="T151"/>
  <c r="P151"/>
  <c r="BK151"/>
  <c r="K151"/>
  <c r="BE151"/>
  <c r="BI150"/>
  <c r="BH150"/>
  <c r="BG150"/>
  <c r="BF150"/>
  <c r="R150"/>
  <c r="Q150"/>
  <c r="X150"/>
  <c r="V150"/>
  <c r="T150"/>
  <c r="P150"/>
  <c r="BK150"/>
  <c r="K150"/>
  <c r="BE150"/>
  <c r="BI149"/>
  <c r="BH149"/>
  <c r="BG149"/>
  <c r="BF149"/>
  <c r="R149"/>
  <c r="R148"/>
  <c r="Q149"/>
  <c r="Q148"/>
  <c r="X149"/>
  <c r="X148"/>
  <c r="V149"/>
  <c r="V148"/>
  <c r="T149"/>
  <c r="T148"/>
  <c r="P149"/>
  <c r="BK149"/>
  <c r="BK148"/>
  <c r="K148"/>
  <c r="K149"/>
  <c r="BE149"/>
  <c r="K66"/>
  <c r="J66"/>
  <c r="I66"/>
  <c r="BI146"/>
  <c r="BH146"/>
  <c r="BG146"/>
  <c r="BF146"/>
  <c r="R146"/>
  <c r="Q146"/>
  <c r="X146"/>
  <c r="V146"/>
  <c r="T146"/>
  <c r="P146"/>
  <c r="BK146"/>
  <c r="K146"/>
  <c r="BE146"/>
  <c r="BI142"/>
  <c r="BH142"/>
  <c r="BG142"/>
  <c r="BF142"/>
  <c r="R142"/>
  <c r="Q142"/>
  <c r="X142"/>
  <c r="V142"/>
  <c r="T142"/>
  <c r="P142"/>
  <c r="BK142"/>
  <c r="K142"/>
  <c r="BE142"/>
  <c r="BI138"/>
  <c r="BH138"/>
  <c r="BG138"/>
  <c r="BF138"/>
  <c r="R138"/>
  <c r="Q138"/>
  <c r="X138"/>
  <c r="V138"/>
  <c r="T138"/>
  <c r="P138"/>
  <c r="BK138"/>
  <c r="K138"/>
  <c r="BE138"/>
  <c r="BI129"/>
  <c r="BH129"/>
  <c r="BG129"/>
  <c r="BF129"/>
  <c r="R129"/>
  <c r="Q129"/>
  <c r="X129"/>
  <c r="V129"/>
  <c r="T129"/>
  <c r="P129"/>
  <c r="BK129"/>
  <c r="K129"/>
  <c r="BE129"/>
  <c r="BI125"/>
  <c r="BH125"/>
  <c r="BG125"/>
  <c r="BF125"/>
  <c r="R125"/>
  <c r="Q125"/>
  <c r="X125"/>
  <c r="V125"/>
  <c r="T125"/>
  <c r="P125"/>
  <c r="BK125"/>
  <c r="K125"/>
  <c r="BE125"/>
  <c r="BI124"/>
  <c r="BH124"/>
  <c r="BG124"/>
  <c r="BF124"/>
  <c r="R124"/>
  <c r="Q124"/>
  <c r="X124"/>
  <c r="V124"/>
  <c r="T124"/>
  <c r="P124"/>
  <c r="BK124"/>
  <c r="K124"/>
  <c r="BE124"/>
  <c r="BI122"/>
  <c r="BH122"/>
  <c r="BG122"/>
  <c r="BF122"/>
  <c r="R122"/>
  <c r="R121"/>
  <c r="Q122"/>
  <c r="Q121"/>
  <c r="X122"/>
  <c r="X121"/>
  <c r="V122"/>
  <c r="V121"/>
  <c r="T122"/>
  <c r="T121"/>
  <c r="P122"/>
  <c r="BK122"/>
  <c r="BK121"/>
  <c r="K121"/>
  <c r="K122"/>
  <c r="BE122"/>
  <c r="K65"/>
  <c r="J65"/>
  <c r="I65"/>
  <c r="BI103"/>
  <c r="BH103"/>
  <c r="BG103"/>
  <c r="BF103"/>
  <c r="R103"/>
  <c r="Q103"/>
  <c r="X103"/>
  <c r="V103"/>
  <c r="T103"/>
  <c r="P103"/>
  <c r="BK103"/>
  <c r="K103"/>
  <c r="BE103"/>
  <c r="BI100"/>
  <c r="BH100"/>
  <c r="BG100"/>
  <c r="BF100"/>
  <c r="R100"/>
  <c r="Q100"/>
  <c r="X100"/>
  <c r="V100"/>
  <c r="T100"/>
  <c r="P100"/>
  <c r="BK100"/>
  <c r="K100"/>
  <c r="BE100"/>
  <c r="BI99"/>
  <c r="BH99"/>
  <c r="BG99"/>
  <c r="BF99"/>
  <c r="R99"/>
  <c r="R98"/>
  <c r="Q99"/>
  <c r="Q98"/>
  <c r="X99"/>
  <c r="X98"/>
  <c r="V99"/>
  <c r="V98"/>
  <c r="T99"/>
  <c r="T98"/>
  <c r="P99"/>
  <c r="BK99"/>
  <c r="BK98"/>
  <c r="K98"/>
  <c r="K99"/>
  <c r="BE99"/>
  <c r="K64"/>
  <c r="J64"/>
  <c r="I64"/>
  <c r="BI96"/>
  <c r="BH96"/>
  <c r="BG96"/>
  <c r="BF96"/>
  <c r="R96"/>
  <c r="Q96"/>
  <c r="X96"/>
  <c r="V96"/>
  <c r="T96"/>
  <c r="P96"/>
  <c r="BK96"/>
  <c r="K96"/>
  <c r="BE96"/>
  <c r="BI92"/>
  <c r="F39"/>
  <c i="1" r="BF59"/>
  <c i="6" r="BH92"/>
  <c r="F38"/>
  <c i="1" r="BE59"/>
  <c i="6" r="BG92"/>
  <c r="F37"/>
  <c i="1" r="BD59"/>
  <c i="6" r="BF92"/>
  <c r="K36"/>
  <c i="1" r="AY59"/>
  <c i="6" r="F36"/>
  <c i="1" r="BC59"/>
  <c i="6" r="R92"/>
  <c r="R91"/>
  <c r="R90"/>
  <c r="R89"/>
  <c r="J61"/>
  <c r="Q92"/>
  <c r="Q91"/>
  <c r="Q90"/>
  <c r="Q89"/>
  <c r="I61"/>
  <c r="X92"/>
  <c r="X91"/>
  <c r="X90"/>
  <c r="X89"/>
  <c r="V92"/>
  <c r="V91"/>
  <c r="V90"/>
  <c r="V89"/>
  <c r="T92"/>
  <c r="T91"/>
  <c r="T90"/>
  <c r="T89"/>
  <c i="1" r="AW59"/>
  <c i="6" r="P92"/>
  <c r="BK92"/>
  <c r="BK91"/>
  <c r="K91"/>
  <c r="BK90"/>
  <c r="K90"/>
  <c r="BK89"/>
  <c r="K89"/>
  <c r="K61"/>
  <c r="K32"/>
  <c i="1" r="AG59"/>
  <c i="6" r="K92"/>
  <c r="BE92"/>
  <c r="K35"/>
  <c i="1" r="AX59"/>
  <c i="6" r="F35"/>
  <c i="1" r="BB59"/>
  <c i="6" r="K63"/>
  <c r="J63"/>
  <c r="I63"/>
  <c r="K62"/>
  <c r="J62"/>
  <c r="I62"/>
  <c r="J86"/>
  <c r="J85"/>
  <c r="F85"/>
  <c r="F83"/>
  <c r="E81"/>
  <c r="K31"/>
  <c i="1" r="AT59"/>
  <c i="6" r="K30"/>
  <c i="1" r="AS59"/>
  <c i="6" r="J57"/>
  <c r="J56"/>
  <c r="F56"/>
  <c r="F54"/>
  <c r="E52"/>
  <c r="K41"/>
  <c r="J18"/>
  <c r="E18"/>
  <c r="F86"/>
  <c r="F57"/>
  <c r="J17"/>
  <c r="J12"/>
  <c r="J83"/>
  <c r="J54"/>
  <c r="E7"/>
  <c r="E79"/>
  <c r="E50"/>
  <c i="5" r="K39"/>
  <c r="K38"/>
  <c i="1" r="BA58"/>
  <c i="5" r="K37"/>
  <c i="1" r="AZ58"/>
  <c i="5" r="BI173"/>
  <c r="BH173"/>
  <c r="BG173"/>
  <c r="BF173"/>
  <c r="R173"/>
  <c r="R172"/>
  <c r="Q173"/>
  <c r="Q172"/>
  <c r="X173"/>
  <c r="X172"/>
  <c r="V173"/>
  <c r="V172"/>
  <c r="T173"/>
  <c r="T172"/>
  <c r="P173"/>
  <c r="BK173"/>
  <c r="BK172"/>
  <c r="K172"/>
  <c r="K173"/>
  <c r="BE173"/>
  <c r="K72"/>
  <c r="J72"/>
  <c r="I72"/>
  <c r="BI171"/>
  <c r="BH171"/>
  <c r="BG171"/>
  <c r="BF171"/>
  <c r="R171"/>
  <c r="Q171"/>
  <c r="X171"/>
  <c r="V171"/>
  <c r="T171"/>
  <c r="P171"/>
  <c r="BK171"/>
  <c r="K171"/>
  <c r="BE171"/>
  <c r="BI170"/>
  <c r="BH170"/>
  <c r="BG170"/>
  <c r="BF170"/>
  <c r="R170"/>
  <c r="Q170"/>
  <c r="X170"/>
  <c r="V170"/>
  <c r="T170"/>
  <c r="P170"/>
  <c r="BK170"/>
  <c r="K170"/>
  <c r="BE170"/>
  <c r="BI169"/>
  <c r="BH169"/>
  <c r="BG169"/>
  <c r="BF169"/>
  <c r="R169"/>
  <c r="Q169"/>
  <c r="X169"/>
  <c r="V169"/>
  <c r="T169"/>
  <c r="P169"/>
  <c r="BK169"/>
  <c r="K169"/>
  <c r="BE169"/>
  <c r="BI168"/>
  <c r="BH168"/>
  <c r="BG168"/>
  <c r="BF168"/>
  <c r="R168"/>
  <c r="Q168"/>
  <c r="X168"/>
  <c r="V168"/>
  <c r="T168"/>
  <c r="P168"/>
  <c r="BK168"/>
  <c r="K168"/>
  <c r="BE168"/>
  <c r="BI167"/>
  <c r="BH167"/>
  <c r="BG167"/>
  <c r="BF167"/>
  <c r="R167"/>
  <c r="Q167"/>
  <c r="X167"/>
  <c r="V167"/>
  <c r="T167"/>
  <c r="P167"/>
  <c r="BK167"/>
  <c r="K167"/>
  <c r="BE167"/>
  <c r="BI158"/>
  <c r="BH158"/>
  <c r="BG158"/>
  <c r="BF158"/>
  <c r="R158"/>
  <c r="Q158"/>
  <c r="X158"/>
  <c r="V158"/>
  <c r="T158"/>
  <c r="P158"/>
  <c r="BK158"/>
  <c r="K158"/>
  <c r="BE158"/>
  <c r="BI156"/>
  <c r="BH156"/>
  <c r="BG156"/>
  <c r="BF156"/>
  <c r="R156"/>
  <c r="Q156"/>
  <c r="X156"/>
  <c r="V156"/>
  <c r="T156"/>
  <c r="P156"/>
  <c r="BK156"/>
  <c r="K156"/>
  <c r="BE156"/>
  <c r="BI155"/>
  <c r="BH155"/>
  <c r="BG155"/>
  <c r="BF155"/>
  <c r="R155"/>
  <c r="R154"/>
  <c r="Q155"/>
  <c r="Q154"/>
  <c r="X155"/>
  <c r="X154"/>
  <c r="V155"/>
  <c r="V154"/>
  <c r="T155"/>
  <c r="T154"/>
  <c r="P155"/>
  <c r="BK155"/>
  <c r="BK154"/>
  <c r="K154"/>
  <c r="K155"/>
  <c r="BE155"/>
  <c r="K71"/>
  <c r="J71"/>
  <c r="I71"/>
  <c r="BI153"/>
  <c r="BH153"/>
  <c r="BG153"/>
  <c r="BF153"/>
  <c r="R153"/>
  <c r="Q153"/>
  <c r="X153"/>
  <c r="V153"/>
  <c r="T153"/>
  <c r="P153"/>
  <c r="BK153"/>
  <c r="K153"/>
  <c r="BE153"/>
  <c r="BI152"/>
  <c r="BH152"/>
  <c r="BG152"/>
  <c r="BF152"/>
  <c r="R152"/>
  <c r="Q152"/>
  <c r="X152"/>
  <c r="V152"/>
  <c r="T152"/>
  <c r="P152"/>
  <c r="BK152"/>
  <c r="K152"/>
  <c r="BE152"/>
  <c r="BI151"/>
  <c r="BH151"/>
  <c r="BG151"/>
  <c r="BF151"/>
  <c r="R151"/>
  <c r="Q151"/>
  <c r="X151"/>
  <c r="V151"/>
  <c r="T151"/>
  <c r="P151"/>
  <c r="BK151"/>
  <c r="K151"/>
  <c r="BE151"/>
  <c r="BI150"/>
  <c r="BH150"/>
  <c r="BG150"/>
  <c r="BF150"/>
  <c r="R150"/>
  <c r="Q150"/>
  <c r="X150"/>
  <c r="V150"/>
  <c r="T150"/>
  <c r="P150"/>
  <c r="BK150"/>
  <c r="K150"/>
  <c r="BE150"/>
  <c r="BI149"/>
  <c r="BH149"/>
  <c r="BG149"/>
  <c r="BF149"/>
  <c r="R149"/>
  <c r="Q149"/>
  <c r="X149"/>
  <c r="V149"/>
  <c r="T149"/>
  <c r="P149"/>
  <c r="BK149"/>
  <c r="K149"/>
  <c r="BE149"/>
  <c r="BI146"/>
  <c r="BH146"/>
  <c r="BG146"/>
  <c r="BF146"/>
  <c r="R146"/>
  <c r="R145"/>
  <c r="Q146"/>
  <c r="Q145"/>
  <c r="X146"/>
  <c r="X145"/>
  <c r="V146"/>
  <c r="V145"/>
  <c r="T146"/>
  <c r="T145"/>
  <c r="P146"/>
  <c r="BK146"/>
  <c r="BK145"/>
  <c r="K145"/>
  <c r="K146"/>
  <c r="BE146"/>
  <c r="K70"/>
  <c r="J70"/>
  <c r="I70"/>
  <c r="BI144"/>
  <c r="BH144"/>
  <c r="BG144"/>
  <c r="BF144"/>
  <c r="R144"/>
  <c r="Q144"/>
  <c r="X144"/>
  <c r="V144"/>
  <c r="T144"/>
  <c r="P144"/>
  <c r="BK144"/>
  <c r="K144"/>
  <c r="BE144"/>
  <c r="BI143"/>
  <c r="BH143"/>
  <c r="BG143"/>
  <c r="BF143"/>
  <c r="R143"/>
  <c r="Q143"/>
  <c r="X143"/>
  <c r="V143"/>
  <c r="T143"/>
  <c r="P143"/>
  <c r="BK143"/>
  <c r="K143"/>
  <c r="BE143"/>
  <c r="BI142"/>
  <c r="BH142"/>
  <c r="BG142"/>
  <c r="BF142"/>
  <c r="R142"/>
  <c r="Q142"/>
  <c r="X142"/>
  <c r="V142"/>
  <c r="T142"/>
  <c r="P142"/>
  <c r="BK142"/>
  <c r="K142"/>
  <c r="BE142"/>
  <c r="BI139"/>
  <c r="BH139"/>
  <c r="BG139"/>
  <c r="BF139"/>
  <c r="R139"/>
  <c r="Q139"/>
  <c r="X139"/>
  <c r="V139"/>
  <c r="T139"/>
  <c r="P139"/>
  <c r="BK139"/>
  <c r="K139"/>
  <c r="BE139"/>
  <c r="BI138"/>
  <c r="BH138"/>
  <c r="BG138"/>
  <c r="BF138"/>
  <c r="R138"/>
  <c r="Q138"/>
  <c r="X138"/>
  <c r="V138"/>
  <c r="T138"/>
  <c r="P138"/>
  <c r="BK138"/>
  <c r="K138"/>
  <c r="BE138"/>
  <c r="BI137"/>
  <c r="BH137"/>
  <c r="BG137"/>
  <c r="BF137"/>
  <c r="R137"/>
  <c r="Q137"/>
  <c r="X137"/>
  <c r="V137"/>
  <c r="T137"/>
  <c r="P137"/>
  <c r="BK137"/>
  <c r="K137"/>
  <c r="BE137"/>
  <c r="BI134"/>
  <c r="BH134"/>
  <c r="BG134"/>
  <c r="BF134"/>
  <c r="R134"/>
  <c r="Q134"/>
  <c r="X134"/>
  <c r="V134"/>
  <c r="T134"/>
  <c r="P134"/>
  <c r="BK134"/>
  <c r="K134"/>
  <c r="BE134"/>
  <c r="BI131"/>
  <c r="BH131"/>
  <c r="BG131"/>
  <c r="BF131"/>
  <c r="R131"/>
  <c r="Q131"/>
  <c r="X131"/>
  <c r="V131"/>
  <c r="T131"/>
  <c r="P131"/>
  <c r="BK131"/>
  <c r="K131"/>
  <c r="BE131"/>
  <c r="BI130"/>
  <c r="BH130"/>
  <c r="BG130"/>
  <c r="BF130"/>
  <c r="R130"/>
  <c r="Q130"/>
  <c r="X130"/>
  <c r="V130"/>
  <c r="T130"/>
  <c r="P130"/>
  <c r="BK130"/>
  <c r="K130"/>
  <c r="BE130"/>
  <c r="BI129"/>
  <c r="BH129"/>
  <c r="BG129"/>
  <c r="BF129"/>
  <c r="R129"/>
  <c r="R128"/>
  <c r="Q129"/>
  <c r="Q128"/>
  <c r="X129"/>
  <c r="X128"/>
  <c r="V129"/>
  <c r="V128"/>
  <c r="T129"/>
  <c r="T128"/>
  <c r="P129"/>
  <c r="BK129"/>
  <c r="BK128"/>
  <c r="K128"/>
  <c r="K129"/>
  <c r="BE129"/>
  <c r="K69"/>
  <c r="J69"/>
  <c r="I69"/>
  <c r="BI127"/>
  <c r="BH127"/>
  <c r="BG127"/>
  <c r="BF127"/>
  <c r="R127"/>
  <c r="Q127"/>
  <c r="X127"/>
  <c r="V127"/>
  <c r="T127"/>
  <c r="P127"/>
  <c r="BK127"/>
  <c r="K127"/>
  <c r="BE127"/>
  <c r="BI126"/>
  <c r="BH126"/>
  <c r="BG126"/>
  <c r="BF126"/>
  <c r="R126"/>
  <c r="R125"/>
  <c r="Q126"/>
  <c r="Q125"/>
  <c r="X126"/>
  <c r="X125"/>
  <c r="V126"/>
  <c r="V125"/>
  <c r="T126"/>
  <c r="T125"/>
  <c r="P126"/>
  <c r="BK126"/>
  <c r="BK125"/>
  <c r="K125"/>
  <c r="K126"/>
  <c r="BE126"/>
  <c r="K68"/>
  <c r="J68"/>
  <c r="I68"/>
  <c r="BI124"/>
  <c r="BH124"/>
  <c r="BG124"/>
  <c r="BF124"/>
  <c r="R124"/>
  <c r="Q124"/>
  <c r="X124"/>
  <c r="V124"/>
  <c r="T124"/>
  <c r="P124"/>
  <c r="BK124"/>
  <c r="K124"/>
  <c r="BE124"/>
  <c r="BI122"/>
  <c r="BH122"/>
  <c r="BG122"/>
  <c r="BF122"/>
  <c r="R122"/>
  <c r="Q122"/>
  <c r="X122"/>
  <c r="V122"/>
  <c r="T122"/>
  <c r="P122"/>
  <c r="BK122"/>
  <c r="K122"/>
  <c r="BE122"/>
  <c r="BI117"/>
  <c r="BH117"/>
  <c r="BG117"/>
  <c r="BF117"/>
  <c r="R117"/>
  <c r="Q117"/>
  <c r="X117"/>
  <c r="V117"/>
  <c r="T117"/>
  <c r="P117"/>
  <c r="BK117"/>
  <c r="K117"/>
  <c r="BE117"/>
  <c r="BI115"/>
  <c r="BH115"/>
  <c r="BG115"/>
  <c r="BF115"/>
  <c r="R115"/>
  <c r="R114"/>
  <c r="Q115"/>
  <c r="Q114"/>
  <c r="X115"/>
  <c r="X114"/>
  <c r="V115"/>
  <c r="V114"/>
  <c r="T115"/>
  <c r="T114"/>
  <c r="P115"/>
  <c r="BK115"/>
  <c r="BK114"/>
  <c r="K114"/>
  <c r="K115"/>
  <c r="BE115"/>
  <c r="K67"/>
  <c r="J67"/>
  <c r="I67"/>
  <c r="BI113"/>
  <c r="BH113"/>
  <c r="BG113"/>
  <c r="BF113"/>
  <c r="R113"/>
  <c r="Q113"/>
  <c r="X113"/>
  <c r="V113"/>
  <c r="T113"/>
  <c r="P113"/>
  <c r="BK113"/>
  <c r="K113"/>
  <c r="BE113"/>
  <c r="BI111"/>
  <c r="BH111"/>
  <c r="BG111"/>
  <c r="BF111"/>
  <c r="R111"/>
  <c r="Q111"/>
  <c r="X111"/>
  <c r="V111"/>
  <c r="T111"/>
  <c r="P111"/>
  <c r="BK111"/>
  <c r="K111"/>
  <c r="BE111"/>
  <c r="BI109"/>
  <c r="BH109"/>
  <c r="BG109"/>
  <c r="BF109"/>
  <c r="R109"/>
  <c r="Q109"/>
  <c r="X109"/>
  <c r="V109"/>
  <c r="T109"/>
  <c r="P109"/>
  <c r="BK109"/>
  <c r="K109"/>
  <c r="BE109"/>
  <c r="BI106"/>
  <c r="BH106"/>
  <c r="BG106"/>
  <c r="BF106"/>
  <c r="R106"/>
  <c r="Q106"/>
  <c r="X106"/>
  <c r="V106"/>
  <c r="T106"/>
  <c r="P106"/>
  <c r="BK106"/>
  <c r="K106"/>
  <c r="BE106"/>
  <c r="BI105"/>
  <c r="BH105"/>
  <c r="BG105"/>
  <c r="BF105"/>
  <c r="R105"/>
  <c r="R104"/>
  <c r="R103"/>
  <c r="Q105"/>
  <c r="Q104"/>
  <c r="Q103"/>
  <c r="X105"/>
  <c r="X104"/>
  <c r="X103"/>
  <c r="V105"/>
  <c r="V104"/>
  <c r="V103"/>
  <c r="T105"/>
  <c r="T104"/>
  <c r="T103"/>
  <c r="P105"/>
  <c r="BK105"/>
  <c r="BK104"/>
  <c r="K104"/>
  <c r="BK103"/>
  <c r="K103"/>
  <c r="K105"/>
  <c r="BE105"/>
  <c r="K66"/>
  <c r="J66"/>
  <c r="I66"/>
  <c r="K65"/>
  <c r="J65"/>
  <c r="I65"/>
  <c r="BI102"/>
  <c r="BH102"/>
  <c r="BG102"/>
  <c r="BF102"/>
  <c r="R102"/>
  <c r="Q102"/>
  <c r="X102"/>
  <c r="V102"/>
  <c r="T102"/>
  <c r="P102"/>
  <c r="BK102"/>
  <c r="K102"/>
  <c r="BE102"/>
  <c r="BI100"/>
  <c r="BH100"/>
  <c r="BG100"/>
  <c r="BF100"/>
  <c r="R100"/>
  <c r="Q100"/>
  <c r="X100"/>
  <c r="V100"/>
  <c r="T100"/>
  <c r="P100"/>
  <c r="BK100"/>
  <c r="K100"/>
  <c r="BE100"/>
  <c r="BI99"/>
  <c r="BH99"/>
  <c r="BG99"/>
  <c r="BF99"/>
  <c r="R99"/>
  <c r="Q99"/>
  <c r="X99"/>
  <c r="V99"/>
  <c r="T99"/>
  <c r="P99"/>
  <c r="BK99"/>
  <c r="K99"/>
  <c r="BE99"/>
  <c r="BI98"/>
  <c r="BH98"/>
  <c r="BG98"/>
  <c r="BF98"/>
  <c r="R98"/>
  <c r="R97"/>
  <c r="Q98"/>
  <c r="Q97"/>
  <c r="X98"/>
  <c r="X97"/>
  <c r="V98"/>
  <c r="V97"/>
  <c r="T98"/>
  <c r="T97"/>
  <c r="P98"/>
  <c r="BK98"/>
  <c r="BK97"/>
  <c r="K97"/>
  <c r="K98"/>
  <c r="BE98"/>
  <c r="K64"/>
  <c r="J64"/>
  <c r="I64"/>
  <c r="BI95"/>
  <c r="F39"/>
  <c i="1" r="BF58"/>
  <c i="5" r="BH95"/>
  <c r="F38"/>
  <c i="1" r="BE58"/>
  <c i="5" r="BG95"/>
  <c r="F37"/>
  <c i="1" r="BD58"/>
  <c i="5" r="BF95"/>
  <c r="K36"/>
  <c i="1" r="AY58"/>
  <c i="5" r="F36"/>
  <c i="1" r="BC58"/>
  <c i="5" r="R95"/>
  <c r="R94"/>
  <c r="R93"/>
  <c r="R92"/>
  <c r="J61"/>
  <c r="Q95"/>
  <c r="Q94"/>
  <c r="Q93"/>
  <c r="Q92"/>
  <c r="I61"/>
  <c r="X95"/>
  <c r="X94"/>
  <c r="X93"/>
  <c r="X92"/>
  <c r="V95"/>
  <c r="V94"/>
  <c r="V93"/>
  <c r="V92"/>
  <c r="T95"/>
  <c r="T94"/>
  <c r="T93"/>
  <c r="T92"/>
  <c i="1" r="AW58"/>
  <c i="5" r="P95"/>
  <c r="BK95"/>
  <c r="BK94"/>
  <c r="K94"/>
  <c r="BK93"/>
  <c r="K93"/>
  <c r="BK92"/>
  <c r="K92"/>
  <c r="K61"/>
  <c r="K32"/>
  <c i="1" r="AG58"/>
  <c i="5" r="K95"/>
  <c r="BE95"/>
  <c r="K35"/>
  <c i="1" r="AX58"/>
  <c i="5" r="F35"/>
  <c i="1" r="BB58"/>
  <c i="5" r="K63"/>
  <c r="J63"/>
  <c r="I63"/>
  <c r="K62"/>
  <c r="J62"/>
  <c r="I62"/>
  <c r="J89"/>
  <c r="J88"/>
  <c r="F88"/>
  <c r="F86"/>
  <c r="E84"/>
  <c r="K31"/>
  <c i="1" r="AT58"/>
  <c i="5" r="K30"/>
  <c i="1" r="AS58"/>
  <c i="5" r="J57"/>
  <c r="J56"/>
  <c r="F56"/>
  <c r="F54"/>
  <c r="E52"/>
  <c r="K41"/>
  <c r="J18"/>
  <c r="E18"/>
  <c r="F89"/>
  <c r="F57"/>
  <c r="J17"/>
  <c r="J12"/>
  <c r="J86"/>
  <c r="J54"/>
  <c r="E7"/>
  <c r="E82"/>
  <c r="E50"/>
  <c i="4" r="K39"/>
  <c r="K38"/>
  <c i="1" r="BA57"/>
  <c i="4" r="K37"/>
  <c i="1" r="AZ57"/>
  <c i="4" r="BI145"/>
  <c r="BH145"/>
  <c r="BG145"/>
  <c r="BF145"/>
  <c r="R145"/>
  <c r="Q145"/>
  <c r="X145"/>
  <c r="V145"/>
  <c r="T145"/>
  <c r="P145"/>
  <c r="BK145"/>
  <c r="K145"/>
  <c r="BE145"/>
  <c r="BI143"/>
  <c r="BH143"/>
  <c r="BG143"/>
  <c r="BF143"/>
  <c r="R143"/>
  <c r="Q143"/>
  <c r="X143"/>
  <c r="V143"/>
  <c r="T143"/>
  <c r="P143"/>
  <c r="BK143"/>
  <c r="K143"/>
  <c r="BE143"/>
  <c r="BI141"/>
  <c r="BH141"/>
  <c r="BG141"/>
  <c r="BF141"/>
  <c r="R141"/>
  <c r="Q141"/>
  <c r="X141"/>
  <c r="V141"/>
  <c r="T141"/>
  <c r="P141"/>
  <c r="BK141"/>
  <c r="K141"/>
  <c r="BE141"/>
  <c r="BI140"/>
  <c r="BH140"/>
  <c r="BG140"/>
  <c r="BF140"/>
  <c r="R140"/>
  <c r="Q140"/>
  <c r="X140"/>
  <c r="V140"/>
  <c r="T140"/>
  <c r="P140"/>
  <c r="BK140"/>
  <c r="K140"/>
  <c r="BE140"/>
  <c r="BI138"/>
  <c r="BH138"/>
  <c r="BG138"/>
  <c r="BF138"/>
  <c r="R138"/>
  <c r="Q138"/>
  <c r="X138"/>
  <c r="V138"/>
  <c r="T138"/>
  <c r="P138"/>
  <c r="BK138"/>
  <c r="K138"/>
  <c r="BE138"/>
  <c r="BI136"/>
  <c r="BH136"/>
  <c r="BG136"/>
  <c r="BF136"/>
  <c r="R136"/>
  <c r="Q136"/>
  <c r="X136"/>
  <c r="V136"/>
  <c r="T136"/>
  <c r="P136"/>
  <c r="BK136"/>
  <c r="K136"/>
  <c r="BE136"/>
  <c r="BI134"/>
  <c r="BH134"/>
  <c r="BG134"/>
  <c r="BF134"/>
  <c r="R134"/>
  <c r="Q134"/>
  <c r="X134"/>
  <c r="V134"/>
  <c r="T134"/>
  <c r="P134"/>
  <c r="BK134"/>
  <c r="K134"/>
  <c r="BE134"/>
  <c r="BI132"/>
  <c r="BH132"/>
  <c r="BG132"/>
  <c r="BF132"/>
  <c r="R132"/>
  <c r="R131"/>
  <c r="Q132"/>
  <c r="Q131"/>
  <c r="X132"/>
  <c r="X131"/>
  <c r="V132"/>
  <c r="V131"/>
  <c r="T132"/>
  <c r="T131"/>
  <c r="P132"/>
  <c r="BK132"/>
  <c r="BK131"/>
  <c r="K131"/>
  <c r="K132"/>
  <c r="BE132"/>
  <c r="K71"/>
  <c r="J71"/>
  <c r="I71"/>
  <c r="BI130"/>
  <c r="BH130"/>
  <c r="BG130"/>
  <c r="BF130"/>
  <c r="R130"/>
  <c r="Q130"/>
  <c r="X130"/>
  <c r="V130"/>
  <c r="T130"/>
  <c r="P130"/>
  <c r="BK130"/>
  <c r="K130"/>
  <c r="BE130"/>
  <c r="BI129"/>
  <c r="BH129"/>
  <c r="BG129"/>
  <c r="BF129"/>
  <c r="R129"/>
  <c r="Q129"/>
  <c r="X129"/>
  <c r="V129"/>
  <c r="T129"/>
  <c r="P129"/>
  <c r="BK129"/>
  <c r="K129"/>
  <c r="BE129"/>
  <c r="BI127"/>
  <c r="BH127"/>
  <c r="BG127"/>
  <c r="BF127"/>
  <c r="R127"/>
  <c r="R126"/>
  <c r="Q127"/>
  <c r="Q126"/>
  <c r="X127"/>
  <c r="X126"/>
  <c r="V127"/>
  <c r="V126"/>
  <c r="T127"/>
  <c r="T126"/>
  <c r="P127"/>
  <c r="BK127"/>
  <c r="BK126"/>
  <c r="K126"/>
  <c r="K127"/>
  <c r="BE127"/>
  <c r="K70"/>
  <c r="J70"/>
  <c r="I70"/>
  <c r="BI124"/>
  <c r="BH124"/>
  <c r="BG124"/>
  <c r="BF124"/>
  <c r="R124"/>
  <c r="R123"/>
  <c r="Q124"/>
  <c r="Q123"/>
  <c r="X124"/>
  <c r="X123"/>
  <c r="V124"/>
  <c r="V123"/>
  <c r="T124"/>
  <c r="T123"/>
  <c r="P124"/>
  <c r="BK124"/>
  <c r="BK123"/>
  <c r="K123"/>
  <c r="K124"/>
  <c r="BE124"/>
  <c r="K69"/>
  <c r="J69"/>
  <c r="I69"/>
  <c r="BI122"/>
  <c r="BH122"/>
  <c r="BG122"/>
  <c r="BF122"/>
  <c r="R122"/>
  <c r="Q122"/>
  <c r="X122"/>
  <c r="V122"/>
  <c r="T122"/>
  <c r="P122"/>
  <c r="BK122"/>
  <c r="K122"/>
  <c r="BE122"/>
  <c r="BI120"/>
  <c r="BH120"/>
  <c r="BG120"/>
  <c r="BF120"/>
  <c r="R120"/>
  <c r="Q120"/>
  <c r="X120"/>
  <c r="V120"/>
  <c r="T120"/>
  <c r="P120"/>
  <c r="BK120"/>
  <c r="K120"/>
  <c r="BE120"/>
  <c r="BI118"/>
  <c r="BH118"/>
  <c r="BG118"/>
  <c r="BF118"/>
  <c r="R118"/>
  <c r="Q118"/>
  <c r="X118"/>
  <c r="V118"/>
  <c r="T118"/>
  <c r="P118"/>
  <c r="BK118"/>
  <c r="K118"/>
  <c r="BE118"/>
  <c r="BI116"/>
  <c r="BH116"/>
  <c r="BG116"/>
  <c r="BF116"/>
  <c r="R116"/>
  <c r="Q116"/>
  <c r="X116"/>
  <c r="V116"/>
  <c r="T116"/>
  <c r="P116"/>
  <c r="BK116"/>
  <c r="K116"/>
  <c r="BE116"/>
  <c r="BI114"/>
  <c r="BH114"/>
  <c r="BG114"/>
  <c r="BF114"/>
  <c r="R114"/>
  <c r="R113"/>
  <c r="Q114"/>
  <c r="Q113"/>
  <c r="X114"/>
  <c r="X113"/>
  <c r="V114"/>
  <c r="V113"/>
  <c r="T114"/>
  <c r="T113"/>
  <c r="P114"/>
  <c r="BK114"/>
  <c r="BK113"/>
  <c r="K113"/>
  <c r="K114"/>
  <c r="BE114"/>
  <c r="K68"/>
  <c r="J68"/>
  <c r="I68"/>
  <c r="BI112"/>
  <c r="BH112"/>
  <c r="BG112"/>
  <c r="BF112"/>
  <c r="R112"/>
  <c r="Q112"/>
  <c r="X112"/>
  <c r="V112"/>
  <c r="T112"/>
  <c r="P112"/>
  <c r="BK112"/>
  <c r="K112"/>
  <c r="BE112"/>
  <c r="BI110"/>
  <c r="BH110"/>
  <c r="BG110"/>
  <c r="BF110"/>
  <c r="R110"/>
  <c r="Q110"/>
  <c r="X110"/>
  <c r="V110"/>
  <c r="T110"/>
  <c r="P110"/>
  <c r="BK110"/>
  <c r="K110"/>
  <c r="BE110"/>
  <c r="BI108"/>
  <c r="BH108"/>
  <c r="BG108"/>
  <c r="BF108"/>
  <c r="R108"/>
  <c r="Q108"/>
  <c r="X108"/>
  <c r="V108"/>
  <c r="T108"/>
  <c r="P108"/>
  <c r="BK108"/>
  <c r="K108"/>
  <c r="BE108"/>
  <c r="BI106"/>
  <c r="BH106"/>
  <c r="BG106"/>
  <c r="BF106"/>
  <c r="R106"/>
  <c r="R105"/>
  <c r="R104"/>
  <c r="Q106"/>
  <c r="Q105"/>
  <c r="Q104"/>
  <c r="X106"/>
  <c r="X105"/>
  <c r="X104"/>
  <c r="V106"/>
  <c r="V105"/>
  <c r="V104"/>
  <c r="T106"/>
  <c r="T105"/>
  <c r="T104"/>
  <c r="P106"/>
  <c r="BK106"/>
  <c r="BK105"/>
  <c r="K105"/>
  <c r="BK104"/>
  <c r="K104"/>
  <c r="K106"/>
  <c r="BE106"/>
  <c r="K67"/>
  <c r="J67"/>
  <c r="I67"/>
  <c r="K66"/>
  <c r="J66"/>
  <c r="I66"/>
  <c r="BI103"/>
  <c r="BH103"/>
  <c r="BG103"/>
  <c r="BF103"/>
  <c r="R103"/>
  <c r="R102"/>
  <c r="Q103"/>
  <c r="Q102"/>
  <c r="X103"/>
  <c r="X102"/>
  <c r="V103"/>
  <c r="V102"/>
  <c r="T103"/>
  <c r="T102"/>
  <c r="P103"/>
  <c r="BK103"/>
  <c r="BK102"/>
  <c r="K102"/>
  <c r="K103"/>
  <c r="BE103"/>
  <c r="K65"/>
  <c r="J65"/>
  <c r="I65"/>
  <c r="BI101"/>
  <c r="BH101"/>
  <c r="BG101"/>
  <c r="BF101"/>
  <c r="R101"/>
  <c r="Q101"/>
  <c r="X101"/>
  <c r="V101"/>
  <c r="T101"/>
  <c r="P101"/>
  <c r="BK101"/>
  <c r="K101"/>
  <c r="BE101"/>
  <c r="BI100"/>
  <c r="BH100"/>
  <c r="BG100"/>
  <c r="BF100"/>
  <c r="R100"/>
  <c r="R99"/>
  <c r="Q100"/>
  <c r="Q99"/>
  <c r="X100"/>
  <c r="X99"/>
  <c r="V100"/>
  <c r="V99"/>
  <c r="T100"/>
  <c r="T99"/>
  <c r="P100"/>
  <c r="BK100"/>
  <c r="BK99"/>
  <c r="K99"/>
  <c r="K100"/>
  <c r="BE100"/>
  <c r="K64"/>
  <c r="J64"/>
  <c r="I64"/>
  <c r="BI97"/>
  <c r="BH97"/>
  <c r="BG97"/>
  <c r="BF97"/>
  <c r="R97"/>
  <c r="Q97"/>
  <c r="X97"/>
  <c r="V97"/>
  <c r="T97"/>
  <c r="P97"/>
  <c r="BK97"/>
  <c r="K97"/>
  <c r="BE97"/>
  <c r="BI95"/>
  <c r="BH95"/>
  <c r="BG95"/>
  <c r="BF95"/>
  <c r="R95"/>
  <c r="Q95"/>
  <c r="X95"/>
  <c r="V95"/>
  <c r="T95"/>
  <c r="P95"/>
  <c r="BK95"/>
  <c r="K95"/>
  <c r="BE95"/>
  <c r="BI94"/>
  <c r="F39"/>
  <c i="1" r="BF57"/>
  <c i="4" r="BH94"/>
  <c r="F38"/>
  <c i="1" r="BE57"/>
  <c i="4" r="BG94"/>
  <c r="F37"/>
  <c i="1" r="BD57"/>
  <c i="4" r="BF94"/>
  <c r="K36"/>
  <c i="1" r="AY57"/>
  <c i="4" r="F36"/>
  <c i="1" r="BC57"/>
  <c i="4" r="R94"/>
  <c r="R93"/>
  <c r="R92"/>
  <c r="R91"/>
  <c r="J61"/>
  <c r="Q94"/>
  <c r="Q93"/>
  <c r="Q92"/>
  <c r="Q91"/>
  <c r="I61"/>
  <c r="X94"/>
  <c r="X93"/>
  <c r="X92"/>
  <c r="X91"/>
  <c r="V94"/>
  <c r="V93"/>
  <c r="V92"/>
  <c r="V91"/>
  <c r="T94"/>
  <c r="T93"/>
  <c r="T92"/>
  <c r="T91"/>
  <c i="1" r="AW57"/>
  <c i="4" r="P94"/>
  <c r="BK94"/>
  <c r="BK93"/>
  <c r="K93"/>
  <c r="BK92"/>
  <c r="K92"/>
  <c r="BK91"/>
  <c r="K91"/>
  <c r="K61"/>
  <c r="K32"/>
  <c i="1" r="AG57"/>
  <c i="4" r="K94"/>
  <c r="BE94"/>
  <c r="K35"/>
  <c i="1" r="AX57"/>
  <c i="4" r="F35"/>
  <c i="1" r="BB57"/>
  <c i="4" r="K63"/>
  <c r="J63"/>
  <c r="I63"/>
  <c r="K62"/>
  <c r="J62"/>
  <c r="I62"/>
  <c r="J88"/>
  <c r="J87"/>
  <c r="F87"/>
  <c r="F85"/>
  <c r="E83"/>
  <c r="K31"/>
  <c i="1" r="AT57"/>
  <c i="4" r="K30"/>
  <c i="1" r="AS57"/>
  <c i="4" r="J57"/>
  <c r="J56"/>
  <c r="F56"/>
  <c r="F54"/>
  <c r="E52"/>
  <c r="K41"/>
  <c r="J18"/>
  <c r="E18"/>
  <c r="F88"/>
  <c r="F57"/>
  <c r="J17"/>
  <c r="J12"/>
  <c r="J85"/>
  <c r="J54"/>
  <c r="E7"/>
  <c r="E81"/>
  <c r="E50"/>
  <c i="3" r="K39"/>
  <c r="K38"/>
  <c i="1" r="BA56"/>
  <c i="3" r="K37"/>
  <c i="1" r="AZ56"/>
  <c i="3" r="BI387"/>
  <c r="BH387"/>
  <c r="BG387"/>
  <c r="BF387"/>
  <c r="R387"/>
  <c r="R386"/>
  <c r="Q387"/>
  <c r="Q386"/>
  <c r="X387"/>
  <c r="X386"/>
  <c r="V387"/>
  <c r="V386"/>
  <c r="T387"/>
  <c r="T386"/>
  <c r="P387"/>
  <c r="BK387"/>
  <c r="BK386"/>
  <c r="K386"/>
  <c r="K387"/>
  <c r="BE387"/>
  <c r="K74"/>
  <c r="J74"/>
  <c r="I74"/>
  <c r="BI385"/>
  <c r="BH385"/>
  <c r="BG385"/>
  <c r="BF385"/>
  <c r="R385"/>
  <c r="Q385"/>
  <c r="X385"/>
  <c r="V385"/>
  <c r="T385"/>
  <c r="P385"/>
  <c r="BK385"/>
  <c r="K385"/>
  <c r="BE385"/>
  <c r="BI384"/>
  <c r="BH384"/>
  <c r="BG384"/>
  <c r="BF384"/>
  <c r="R384"/>
  <c r="Q384"/>
  <c r="X384"/>
  <c r="V384"/>
  <c r="T384"/>
  <c r="P384"/>
  <c r="BK384"/>
  <c r="K384"/>
  <c r="BE384"/>
  <c r="BI383"/>
  <c r="BH383"/>
  <c r="BG383"/>
  <c r="BF383"/>
  <c r="R383"/>
  <c r="Q383"/>
  <c r="X383"/>
  <c r="V383"/>
  <c r="T383"/>
  <c r="P383"/>
  <c r="BK383"/>
  <c r="K383"/>
  <c r="BE383"/>
  <c r="BI382"/>
  <c r="BH382"/>
  <c r="BG382"/>
  <c r="BF382"/>
  <c r="R382"/>
  <c r="Q382"/>
  <c r="X382"/>
  <c r="V382"/>
  <c r="T382"/>
  <c r="P382"/>
  <c r="BK382"/>
  <c r="K382"/>
  <c r="BE382"/>
  <c r="BI381"/>
  <c r="BH381"/>
  <c r="BG381"/>
  <c r="BF381"/>
  <c r="R381"/>
  <c r="Q381"/>
  <c r="X381"/>
  <c r="V381"/>
  <c r="T381"/>
  <c r="P381"/>
  <c r="BK381"/>
  <c r="K381"/>
  <c r="BE381"/>
  <c r="BI379"/>
  <c r="BH379"/>
  <c r="BG379"/>
  <c r="BF379"/>
  <c r="R379"/>
  <c r="Q379"/>
  <c r="X379"/>
  <c r="V379"/>
  <c r="T379"/>
  <c r="P379"/>
  <c r="BK379"/>
  <c r="K379"/>
  <c r="BE379"/>
  <c r="BI377"/>
  <c r="BH377"/>
  <c r="BG377"/>
  <c r="BF377"/>
  <c r="R377"/>
  <c r="Q377"/>
  <c r="X377"/>
  <c r="V377"/>
  <c r="T377"/>
  <c r="P377"/>
  <c r="BK377"/>
  <c r="K377"/>
  <c r="BE377"/>
  <c r="BI373"/>
  <c r="BH373"/>
  <c r="BG373"/>
  <c r="BF373"/>
  <c r="R373"/>
  <c r="R372"/>
  <c r="Q373"/>
  <c r="Q372"/>
  <c r="X373"/>
  <c r="X372"/>
  <c r="V373"/>
  <c r="V372"/>
  <c r="T373"/>
  <c r="T372"/>
  <c r="P373"/>
  <c r="BK373"/>
  <c r="BK372"/>
  <c r="K372"/>
  <c r="K373"/>
  <c r="BE373"/>
  <c r="K73"/>
  <c r="J73"/>
  <c r="I73"/>
  <c r="BI371"/>
  <c r="BH371"/>
  <c r="BG371"/>
  <c r="BF371"/>
  <c r="R371"/>
  <c r="Q371"/>
  <c r="X371"/>
  <c r="V371"/>
  <c r="T371"/>
  <c r="P371"/>
  <c r="BK371"/>
  <c r="K371"/>
  <c r="BE371"/>
  <c r="BI369"/>
  <c r="BH369"/>
  <c r="BG369"/>
  <c r="BF369"/>
  <c r="R369"/>
  <c r="Q369"/>
  <c r="X369"/>
  <c r="V369"/>
  <c r="T369"/>
  <c r="P369"/>
  <c r="BK369"/>
  <c r="K369"/>
  <c r="BE369"/>
  <c r="BI367"/>
  <c r="BH367"/>
  <c r="BG367"/>
  <c r="BF367"/>
  <c r="R367"/>
  <c r="R366"/>
  <c r="Q367"/>
  <c r="Q366"/>
  <c r="X367"/>
  <c r="X366"/>
  <c r="V367"/>
  <c r="V366"/>
  <c r="T367"/>
  <c r="T366"/>
  <c r="P367"/>
  <c r="BK367"/>
  <c r="BK366"/>
  <c r="K366"/>
  <c r="K367"/>
  <c r="BE367"/>
  <c r="K72"/>
  <c r="J72"/>
  <c r="I72"/>
  <c r="BI365"/>
  <c r="BH365"/>
  <c r="BG365"/>
  <c r="BF365"/>
  <c r="R365"/>
  <c r="Q365"/>
  <c r="X365"/>
  <c r="V365"/>
  <c r="T365"/>
  <c r="P365"/>
  <c r="BK365"/>
  <c r="K365"/>
  <c r="BE365"/>
  <c r="BI363"/>
  <c r="BH363"/>
  <c r="BG363"/>
  <c r="BF363"/>
  <c r="R363"/>
  <c r="Q363"/>
  <c r="X363"/>
  <c r="V363"/>
  <c r="T363"/>
  <c r="P363"/>
  <c r="BK363"/>
  <c r="K363"/>
  <c r="BE363"/>
  <c r="BI361"/>
  <c r="BH361"/>
  <c r="BG361"/>
  <c r="BF361"/>
  <c r="R361"/>
  <c r="Q361"/>
  <c r="X361"/>
  <c r="V361"/>
  <c r="T361"/>
  <c r="P361"/>
  <c r="BK361"/>
  <c r="K361"/>
  <c r="BE361"/>
  <c r="BI359"/>
  <c r="BH359"/>
  <c r="BG359"/>
  <c r="BF359"/>
  <c r="R359"/>
  <c r="R358"/>
  <c r="R357"/>
  <c r="Q359"/>
  <c r="Q358"/>
  <c r="Q357"/>
  <c r="X359"/>
  <c r="X358"/>
  <c r="X357"/>
  <c r="V359"/>
  <c r="V358"/>
  <c r="V357"/>
  <c r="T359"/>
  <c r="T358"/>
  <c r="T357"/>
  <c r="P359"/>
  <c r="BK359"/>
  <c r="BK358"/>
  <c r="K358"/>
  <c r="BK357"/>
  <c r="K357"/>
  <c r="K359"/>
  <c r="BE359"/>
  <c r="K71"/>
  <c r="J71"/>
  <c r="I71"/>
  <c r="K70"/>
  <c r="J70"/>
  <c r="I70"/>
  <c r="BI356"/>
  <c r="BH356"/>
  <c r="BG356"/>
  <c r="BF356"/>
  <c r="R356"/>
  <c r="R355"/>
  <c r="Q356"/>
  <c r="Q355"/>
  <c r="X356"/>
  <c r="X355"/>
  <c r="V356"/>
  <c r="V355"/>
  <c r="T356"/>
  <c r="T355"/>
  <c r="P356"/>
  <c r="BK356"/>
  <c r="BK355"/>
  <c r="K355"/>
  <c r="K356"/>
  <c r="BE356"/>
  <c r="K69"/>
  <c r="J69"/>
  <c r="I69"/>
  <c r="BI354"/>
  <c r="BH354"/>
  <c r="BG354"/>
  <c r="BF354"/>
  <c r="R354"/>
  <c r="Q354"/>
  <c r="X354"/>
  <c r="V354"/>
  <c r="T354"/>
  <c r="P354"/>
  <c r="BK354"/>
  <c r="K354"/>
  <c r="BE354"/>
  <c r="BI353"/>
  <c r="BH353"/>
  <c r="BG353"/>
  <c r="BF353"/>
  <c r="R353"/>
  <c r="Q353"/>
  <c r="X353"/>
  <c r="V353"/>
  <c r="T353"/>
  <c r="P353"/>
  <c r="BK353"/>
  <c r="K353"/>
  <c r="BE353"/>
  <c r="BI351"/>
  <c r="BH351"/>
  <c r="BG351"/>
  <c r="BF351"/>
  <c r="R351"/>
  <c r="Q351"/>
  <c r="X351"/>
  <c r="V351"/>
  <c r="T351"/>
  <c r="P351"/>
  <c r="BK351"/>
  <c r="K351"/>
  <c r="BE351"/>
  <c r="BI350"/>
  <c r="BH350"/>
  <c r="BG350"/>
  <c r="BF350"/>
  <c r="R350"/>
  <c r="Q350"/>
  <c r="X350"/>
  <c r="V350"/>
  <c r="T350"/>
  <c r="P350"/>
  <c r="BK350"/>
  <c r="K350"/>
  <c r="BE350"/>
  <c r="BI349"/>
  <c r="BH349"/>
  <c r="BG349"/>
  <c r="BF349"/>
  <c r="R349"/>
  <c r="R348"/>
  <c r="Q349"/>
  <c r="Q348"/>
  <c r="X349"/>
  <c r="X348"/>
  <c r="V349"/>
  <c r="V348"/>
  <c r="T349"/>
  <c r="T348"/>
  <c r="P349"/>
  <c r="BK349"/>
  <c r="BK348"/>
  <c r="K348"/>
  <c r="K349"/>
  <c r="BE349"/>
  <c r="K68"/>
  <c r="J68"/>
  <c r="I68"/>
  <c r="BI346"/>
  <c r="BH346"/>
  <c r="BG346"/>
  <c r="BF346"/>
  <c r="R346"/>
  <c r="Q346"/>
  <c r="X346"/>
  <c r="V346"/>
  <c r="T346"/>
  <c r="P346"/>
  <c r="BK346"/>
  <c r="K346"/>
  <c r="BE346"/>
  <c r="BI344"/>
  <c r="BH344"/>
  <c r="BG344"/>
  <c r="BF344"/>
  <c r="R344"/>
  <c r="Q344"/>
  <c r="X344"/>
  <c r="V344"/>
  <c r="T344"/>
  <c r="P344"/>
  <c r="BK344"/>
  <c r="K344"/>
  <c r="BE344"/>
  <c r="BI322"/>
  <c r="BH322"/>
  <c r="BG322"/>
  <c r="BF322"/>
  <c r="R322"/>
  <c r="Q322"/>
  <c r="X322"/>
  <c r="V322"/>
  <c r="T322"/>
  <c r="P322"/>
  <c r="BK322"/>
  <c r="K322"/>
  <c r="BE322"/>
  <c r="BI320"/>
  <c r="BH320"/>
  <c r="BG320"/>
  <c r="BF320"/>
  <c r="R320"/>
  <c r="Q320"/>
  <c r="X320"/>
  <c r="V320"/>
  <c r="T320"/>
  <c r="P320"/>
  <c r="BK320"/>
  <c r="K320"/>
  <c r="BE320"/>
  <c r="BI319"/>
  <c r="BH319"/>
  <c r="BG319"/>
  <c r="BF319"/>
  <c r="R319"/>
  <c r="Q319"/>
  <c r="X319"/>
  <c r="V319"/>
  <c r="T319"/>
  <c r="P319"/>
  <c r="BK319"/>
  <c r="K319"/>
  <c r="BE319"/>
  <c r="BI317"/>
  <c r="BH317"/>
  <c r="BG317"/>
  <c r="BF317"/>
  <c r="R317"/>
  <c r="Q317"/>
  <c r="X317"/>
  <c r="V317"/>
  <c r="T317"/>
  <c r="P317"/>
  <c r="BK317"/>
  <c r="K317"/>
  <c r="BE317"/>
  <c r="BI316"/>
  <c r="BH316"/>
  <c r="BG316"/>
  <c r="BF316"/>
  <c r="R316"/>
  <c r="Q316"/>
  <c r="X316"/>
  <c r="V316"/>
  <c r="T316"/>
  <c r="P316"/>
  <c r="BK316"/>
  <c r="K316"/>
  <c r="BE316"/>
  <c r="BI315"/>
  <c r="BH315"/>
  <c r="BG315"/>
  <c r="BF315"/>
  <c r="R315"/>
  <c r="Q315"/>
  <c r="X315"/>
  <c r="V315"/>
  <c r="T315"/>
  <c r="P315"/>
  <c r="BK315"/>
  <c r="K315"/>
  <c r="BE315"/>
  <c r="BI313"/>
  <c r="BH313"/>
  <c r="BG313"/>
  <c r="BF313"/>
  <c r="R313"/>
  <c r="Q313"/>
  <c r="X313"/>
  <c r="V313"/>
  <c r="T313"/>
  <c r="P313"/>
  <c r="BK313"/>
  <c r="K313"/>
  <c r="BE313"/>
  <c r="BI312"/>
  <c r="BH312"/>
  <c r="BG312"/>
  <c r="BF312"/>
  <c r="R312"/>
  <c r="Q312"/>
  <c r="X312"/>
  <c r="V312"/>
  <c r="T312"/>
  <c r="P312"/>
  <c r="BK312"/>
  <c r="K312"/>
  <c r="BE312"/>
  <c r="BI311"/>
  <c r="BH311"/>
  <c r="BG311"/>
  <c r="BF311"/>
  <c r="R311"/>
  <c r="Q311"/>
  <c r="X311"/>
  <c r="V311"/>
  <c r="T311"/>
  <c r="P311"/>
  <c r="BK311"/>
  <c r="K311"/>
  <c r="BE311"/>
  <c r="BI309"/>
  <c r="BH309"/>
  <c r="BG309"/>
  <c r="BF309"/>
  <c r="R309"/>
  <c r="Q309"/>
  <c r="X309"/>
  <c r="V309"/>
  <c r="T309"/>
  <c r="P309"/>
  <c r="BK309"/>
  <c r="K309"/>
  <c r="BE309"/>
  <c r="BI303"/>
  <c r="BH303"/>
  <c r="BG303"/>
  <c r="BF303"/>
  <c r="R303"/>
  <c r="Q303"/>
  <c r="X303"/>
  <c r="V303"/>
  <c r="T303"/>
  <c r="P303"/>
  <c r="BK303"/>
  <c r="K303"/>
  <c r="BE303"/>
  <c r="BI301"/>
  <c r="BH301"/>
  <c r="BG301"/>
  <c r="BF301"/>
  <c r="R301"/>
  <c r="Q301"/>
  <c r="X301"/>
  <c r="V301"/>
  <c r="T301"/>
  <c r="P301"/>
  <c r="BK301"/>
  <c r="K301"/>
  <c r="BE301"/>
  <c r="BI300"/>
  <c r="BH300"/>
  <c r="BG300"/>
  <c r="BF300"/>
  <c r="R300"/>
  <c r="R299"/>
  <c r="Q300"/>
  <c r="Q299"/>
  <c r="X300"/>
  <c r="X299"/>
  <c r="V300"/>
  <c r="V299"/>
  <c r="T300"/>
  <c r="T299"/>
  <c r="P300"/>
  <c r="BK300"/>
  <c r="BK299"/>
  <c r="K299"/>
  <c r="K300"/>
  <c r="BE300"/>
  <c r="K67"/>
  <c r="J67"/>
  <c r="I67"/>
  <c r="BI297"/>
  <c r="BH297"/>
  <c r="BG297"/>
  <c r="BF297"/>
  <c r="R297"/>
  <c r="Q297"/>
  <c r="X297"/>
  <c r="V297"/>
  <c r="T297"/>
  <c r="P297"/>
  <c r="BK297"/>
  <c r="K297"/>
  <c r="BE297"/>
  <c r="BI279"/>
  <c r="BH279"/>
  <c r="BG279"/>
  <c r="BF279"/>
  <c r="R279"/>
  <c r="Q279"/>
  <c r="X279"/>
  <c r="V279"/>
  <c r="T279"/>
  <c r="P279"/>
  <c r="BK279"/>
  <c r="K279"/>
  <c r="BE279"/>
  <c r="BI277"/>
  <c r="BH277"/>
  <c r="BG277"/>
  <c r="BF277"/>
  <c r="R277"/>
  <c r="Q277"/>
  <c r="X277"/>
  <c r="V277"/>
  <c r="T277"/>
  <c r="P277"/>
  <c r="BK277"/>
  <c r="K277"/>
  <c r="BE277"/>
  <c r="BI265"/>
  <c r="BH265"/>
  <c r="BG265"/>
  <c r="BF265"/>
  <c r="R265"/>
  <c r="Q265"/>
  <c r="X265"/>
  <c r="V265"/>
  <c r="T265"/>
  <c r="P265"/>
  <c r="BK265"/>
  <c r="K265"/>
  <c r="BE265"/>
  <c r="BI241"/>
  <c r="BH241"/>
  <c r="BG241"/>
  <c r="BF241"/>
  <c r="R241"/>
  <c r="Q241"/>
  <c r="X241"/>
  <c r="V241"/>
  <c r="T241"/>
  <c r="P241"/>
  <c r="BK241"/>
  <c r="K241"/>
  <c r="BE241"/>
  <c r="BI240"/>
  <c r="BH240"/>
  <c r="BG240"/>
  <c r="BF240"/>
  <c r="R240"/>
  <c r="Q240"/>
  <c r="X240"/>
  <c r="V240"/>
  <c r="T240"/>
  <c r="P240"/>
  <c r="BK240"/>
  <c r="K240"/>
  <c r="BE240"/>
  <c r="BI237"/>
  <c r="BH237"/>
  <c r="BG237"/>
  <c r="BF237"/>
  <c r="R237"/>
  <c r="Q237"/>
  <c r="X237"/>
  <c r="V237"/>
  <c r="T237"/>
  <c r="P237"/>
  <c r="BK237"/>
  <c r="K237"/>
  <c r="BE237"/>
  <c r="BI217"/>
  <c r="BH217"/>
  <c r="BG217"/>
  <c r="BF217"/>
  <c r="R217"/>
  <c r="Q217"/>
  <c r="X217"/>
  <c r="V217"/>
  <c r="T217"/>
  <c r="P217"/>
  <c r="BK217"/>
  <c r="K217"/>
  <c r="BE217"/>
  <c r="BI198"/>
  <c r="BH198"/>
  <c r="BG198"/>
  <c r="BF198"/>
  <c r="R198"/>
  <c r="Q198"/>
  <c r="X198"/>
  <c r="V198"/>
  <c r="T198"/>
  <c r="P198"/>
  <c r="BK198"/>
  <c r="K198"/>
  <c r="BE198"/>
  <c r="BI196"/>
  <c r="BH196"/>
  <c r="BG196"/>
  <c r="BF196"/>
  <c r="R196"/>
  <c r="Q196"/>
  <c r="X196"/>
  <c r="V196"/>
  <c r="T196"/>
  <c r="P196"/>
  <c r="BK196"/>
  <c r="K196"/>
  <c r="BE196"/>
  <c r="BI194"/>
  <c r="BH194"/>
  <c r="BG194"/>
  <c r="BF194"/>
  <c r="R194"/>
  <c r="Q194"/>
  <c r="X194"/>
  <c r="V194"/>
  <c r="T194"/>
  <c r="P194"/>
  <c r="BK194"/>
  <c r="K194"/>
  <c r="BE194"/>
  <c r="BI192"/>
  <c r="BH192"/>
  <c r="BG192"/>
  <c r="BF192"/>
  <c r="R192"/>
  <c r="Q192"/>
  <c r="X192"/>
  <c r="V192"/>
  <c r="T192"/>
  <c r="P192"/>
  <c r="BK192"/>
  <c r="K192"/>
  <c r="BE192"/>
  <c r="BI189"/>
  <c r="BH189"/>
  <c r="BG189"/>
  <c r="BF189"/>
  <c r="R189"/>
  <c r="Q189"/>
  <c r="X189"/>
  <c r="V189"/>
  <c r="T189"/>
  <c r="P189"/>
  <c r="BK189"/>
  <c r="K189"/>
  <c r="BE189"/>
  <c r="BI171"/>
  <c r="BH171"/>
  <c r="BG171"/>
  <c r="BF171"/>
  <c r="R171"/>
  <c r="Q171"/>
  <c r="X171"/>
  <c r="V171"/>
  <c r="T171"/>
  <c r="P171"/>
  <c r="BK171"/>
  <c r="K171"/>
  <c r="BE171"/>
  <c r="BI148"/>
  <c r="BH148"/>
  <c r="BG148"/>
  <c r="BF148"/>
  <c r="R148"/>
  <c r="Q148"/>
  <c r="X148"/>
  <c r="V148"/>
  <c r="T148"/>
  <c r="P148"/>
  <c r="BK148"/>
  <c r="K148"/>
  <c r="BE148"/>
  <c r="BI146"/>
  <c r="BH146"/>
  <c r="BG146"/>
  <c r="BF146"/>
  <c r="R146"/>
  <c r="Q146"/>
  <c r="X146"/>
  <c r="V146"/>
  <c r="T146"/>
  <c r="P146"/>
  <c r="BK146"/>
  <c r="K146"/>
  <c r="BE146"/>
  <c r="BI123"/>
  <c r="BH123"/>
  <c r="BG123"/>
  <c r="BF123"/>
  <c r="R123"/>
  <c r="R122"/>
  <c r="Q123"/>
  <c r="Q122"/>
  <c r="X123"/>
  <c r="X122"/>
  <c r="V123"/>
  <c r="V122"/>
  <c r="T123"/>
  <c r="T122"/>
  <c r="P123"/>
  <c r="BK123"/>
  <c r="BK122"/>
  <c r="K122"/>
  <c r="K123"/>
  <c r="BE123"/>
  <c r="K66"/>
  <c r="J66"/>
  <c r="I66"/>
  <c r="BI120"/>
  <c r="BH120"/>
  <c r="BG120"/>
  <c r="BF120"/>
  <c r="R120"/>
  <c r="R119"/>
  <c r="Q120"/>
  <c r="Q119"/>
  <c r="X120"/>
  <c r="X119"/>
  <c r="V120"/>
  <c r="V119"/>
  <c r="T120"/>
  <c r="T119"/>
  <c r="P120"/>
  <c r="BK120"/>
  <c r="BK119"/>
  <c r="K119"/>
  <c r="K120"/>
  <c r="BE120"/>
  <c r="K65"/>
  <c r="J65"/>
  <c r="I65"/>
  <c r="BI117"/>
  <c r="BH117"/>
  <c r="BG117"/>
  <c r="BF117"/>
  <c r="R117"/>
  <c r="Q117"/>
  <c r="X117"/>
  <c r="V117"/>
  <c r="T117"/>
  <c r="P117"/>
  <c r="BK117"/>
  <c r="K117"/>
  <c r="BE117"/>
  <c r="BI115"/>
  <c r="BH115"/>
  <c r="BG115"/>
  <c r="BF115"/>
  <c r="R115"/>
  <c r="Q115"/>
  <c r="X115"/>
  <c r="V115"/>
  <c r="T115"/>
  <c r="P115"/>
  <c r="BK115"/>
  <c r="K115"/>
  <c r="BE115"/>
  <c r="BI113"/>
  <c r="BH113"/>
  <c r="BG113"/>
  <c r="BF113"/>
  <c r="R113"/>
  <c r="Q113"/>
  <c r="X113"/>
  <c r="V113"/>
  <c r="T113"/>
  <c r="P113"/>
  <c r="BK113"/>
  <c r="K113"/>
  <c r="BE113"/>
  <c r="BI111"/>
  <c r="BH111"/>
  <c r="BG111"/>
  <c r="BF111"/>
  <c r="R111"/>
  <c r="R110"/>
  <c r="Q111"/>
  <c r="Q110"/>
  <c r="X111"/>
  <c r="X110"/>
  <c r="V111"/>
  <c r="V110"/>
  <c r="T111"/>
  <c r="T110"/>
  <c r="P111"/>
  <c r="BK111"/>
  <c r="BK110"/>
  <c r="K110"/>
  <c r="K111"/>
  <c r="BE111"/>
  <c r="K64"/>
  <c r="J64"/>
  <c r="I64"/>
  <c r="BI106"/>
  <c r="BH106"/>
  <c r="BG106"/>
  <c r="BF106"/>
  <c r="R106"/>
  <c r="Q106"/>
  <c r="X106"/>
  <c r="V106"/>
  <c r="T106"/>
  <c r="P106"/>
  <c r="BK106"/>
  <c r="K106"/>
  <c r="BE106"/>
  <c r="BI104"/>
  <c r="BH104"/>
  <c r="BG104"/>
  <c r="BF104"/>
  <c r="R104"/>
  <c r="Q104"/>
  <c r="X104"/>
  <c r="V104"/>
  <c r="T104"/>
  <c r="P104"/>
  <c r="BK104"/>
  <c r="K104"/>
  <c r="BE104"/>
  <c r="BI103"/>
  <c r="BH103"/>
  <c r="BG103"/>
  <c r="BF103"/>
  <c r="R103"/>
  <c r="Q103"/>
  <c r="X103"/>
  <c r="V103"/>
  <c r="T103"/>
  <c r="P103"/>
  <c r="BK103"/>
  <c r="K103"/>
  <c r="BE103"/>
  <c r="BI100"/>
  <c r="BH100"/>
  <c r="BG100"/>
  <c r="BF100"/>
  <c r="R100"/>
  <c r="Q100"/>
  <c r="X100"/>
  <c r="V100"/>
  <c r="T100"/>
  <c r="P100"/>
  <c r="BK100"/>
  <c r="K100"/>
  <c r="BE100"/>
  <c r="BI99"/>
  <c r="BH99"/>
  <c r="BG99"/>
  <c r="BF99"/>
  <c r="R99"/>
  <c r="Q99"/>
  <c r="X99"/>
  <c r="V99"/>
  <c r="T99"/>
  <c r="P99"/>
  <c r="BK99"/>
  <c r="K99"/>
  <c r="BE99"/>
  <c r="BI97"/>
  <c r="F39"/>
  <c i="1" r="BF56"/>
  <c i="3" r="BH97"/>
  <c r="F38"/>
  <c i="1" r="BE56"/>
  <c i="3" r="BG97"/>
  <c r="F37"/>
  <c i="1" r="BD56"/>
  <c i="3" r="BF97"/>
  <c r="K36"/>
  <c i="1" r="AY56"/>
  <c i="3" r="F36"/>
  <c i="1" r="BC56"/>
  <c i="3" r="R97"/>
  <c r="R96"/>
  <c r="R95"/>
  <c r="R94"/>
  <c r="J61"/>
  <c r="Q97"/>
  <c r="Q96"/>
  <c r="Q95"/>
  <c r="Q94"/>
  <c r="I61"/>
  <c r="X97"/>
  <c r="X96"/>
  <c r="X95"/>
  <c r="X94"/>
  <c r="V97"/>
  <c r="V96"/>
  <c r="V95"/>
  <c r="V94"/>
  <c r="T97"/>
  <c r="T96"/>
  <c r="T95"/>
  <c r="T94"/>
  <c i="1" r="AW56"/>
  <c i="3" r="P97"/>
  <c r="BK97"/>
  <c r="BK96"/>
  <c r="K96"/>
  <c r="BK95"/>
  <c r="K95"/>
  <c r="BK94"/>
  <c r="K94"/>
  <c r="K61"/>
  <c r="K32"/>
  <c i="1" r="AG56"/>
  <c i="3" r="K97"/>
  <c r="BE97"/>
  <c r="K35"/>
  <c i="1" r="AX56"/>
  <c i="3" r="F35"/>
  <c i="1" r="BB56"/>
  <c i="3" r="K63"/>
  <c r="J63"/>
  <c r="I63"/>
  <c r="K62"/>
  <c r="J62"/>
  <c r="I62"/>
  <c r="J91"/>
  <c r="J90"/>
  <c r="F90"/>
  <c r="F88"/>
  <c r="E86"/>
  <c r="K31"/>
  <c i="1" r="AT56"/>
  <c i="3" r="K30"/>
  <c i="1" r="AS56"/>
  <c i="3" r="J57"/>
  <c r="J56"/>
  <c r="F56"/>
  <c r="F54"/>
  <c r="E52"/>
  <c r="K41"/>
  <c r="J18"/>
  <c r="E18"/>
  <c r="F91"/>
  <c r="F57"/>
  <c r="J17"/>
  <c r="J12"/>
  <c r="J88"/>
  <c r="J54"/>
  <c r="E7"/>
  <c r="E84"/>
  <c r="E50"/>
  <c i="2" r="K39"/>
  <c r="K38"/>
  <c i="1" r="BA55"/>
  <c i="2" r="K37"/>
  <c i="1" r="AZ55"/>
  <c i="2" r="BI88"/>
  <c r="BH88"/>
  <c r="BG88"/>
  <c r="BF88"/>
  <c r="R88"/>
  <c r="Q88"/>
  <c r="X88"/>
  <c r="V88"/>
  <c r="T88"/>
  <c r="P88"/>
  <c r="BK88"/>
  <c r="K88"/>
  <c r="BE88"/>
  <c r="BI87"/>
  <c r="BH87"/>
  <c r="BG87"/>
  <c r="BF87"/>
  <c r="R87"/>
  <c r="Q87"/>
  <c r="X87"/>
  <c r="V87"/>
  <c r="T87"/>
  <c r="P87"/>
  <c r="BK87"/>
  <c r="K87"/>
  <c r="BE87"/>
  <c r="BI86"/>
  <c r="BH86"/>
  <c r="BG86"/>
  <c r="BF86"/>
  <c r="R86"/>
  <c r="Q86"/>
  <c r="X86"/>
  <c r="V86"/>
  <c r="T86"/>
  <c r="P86"/>
  <c r="BK86"/>
  <c r="K86"/>
  <c r="BE86"/>
  <c r="BI85"/>
  <c r="BH85"/>
  <c r="BG85"/>
  <c r="BF85"/>
  <c r="R85"/>
  <c r="Q85"/>
  <c r="X85"/>
  <c r="V85"/>
  <c r="T85"/>
  <c r="P85"/>
  <c r="BK85"/>
  <c r="K85"/>
  <c r="BE85"/>
  <c r="BI84"/>
  <c r="F39"/>
  <c i="1" r="BF55"/>
  <c i="2" r="BH84"/>
  <c r="F38"/>
  <c i="1" r="BE55"/>
  <c i="2" r="BG84"/>
  <c r="F37"/>
  <c i="1" r="BD55"/>
  <c i="2" r="BF84"/>
  <c r="K36"/>
  <c i="1" r="AY55"/>
  <c i="2" r="F36"/>
  <c i="1" r="BC55"/>
  <c i="2" r="R84"/>
  <c r="R83"/>
  <c r="R82"/>
  <c r="J61"/>
  <c r="Q84"/>
  <c r="Q83"/>
  <c r="Q82"/>
  <c r="I61"/>
  <c r="X84"/>
  <c r="X83"/>
  <c r="X82"/>
  <c r="V84"/>
  <c r="V83"/>
  <c r="V82"/>
  <c r="T84"/>
  <c r="T83"/>
  <c r="T82"/>
  <c i="1" r="AW55"/>
  <c i="2" r="P84"/>
  <c r="BK84"/>
  <c r="BK83"/>
  <c r="K83"/>
  <c r="BK82"/>
  <c r="K82"/>
  <c r="K61"/>
  <c r="K32"/>
  <c i="1" r="AG55"/>
  <c i="2" r="K84"/>
  <c r="BE84"/>
  <c r="K35"/>
  <c i="1" r="AX55"/>
  <c i="2" r="F35"/>
  <c i="1" r="BB55"/>
  <c i="2" r="K62"/>
  <c r="J62"/>
  <c r="I62"/>
  <c r="J79"/>
  <c r="J78"/>
  <c r="F78"/>
  <c r="F76"/>
  <c r="E74"/>
  <c r="K31"/>
  <c i="1" r="AT55"/>
  <c i="2" r="K30"/>
  <c i="1" r="AS55"/>
  <c i="2" r="J57"/>
  <c r="J56"/>
  <c r="F56"/>
  <c r="F54"/>
  <c r="E52"/>
  <c r="K41"/>
  <c r="J18"/>
  <c r="E18"/>
  <c r="F79"/>
  <c r="F57"/>
  <c r="J17"/>
  <c r="J12"/>
  <c r="J76"/>
  <c r="J54"/>
  <c r="E7"/>
  <c r="E72"/>
  <c r="E50"/>
  <c i="1" r="BF54"/>
  <c r="W33"/>
  <c r="BE54"/>
  <c r="W32"/>
  <c r="BD54"/>
  <c r="W31"/>
  <c r="BC54"/>
  <c r="W30"/>
  <c r="BB54"/>
  <c r="W29"/>
  <c r="BA54"/>
  <c r="AZ54"/>
  <c r="AY54"/>
  <c r="AK30"/>
  <c r="AX54"/>
  <c r="AK29"/>
  <c r="AW54"/>
  <c r="AV54"/>
  <c r="AU54"/>
  <c r="AT54"/>
  <c r="AS54"/>
  <c r="AG54"/>
  <c r="AK26"/>
  <c r="AV61"/>
  <c r="AN61"/>
  <c r="AV60"/>
  <c r="AN60"/>
  <c r="AV59"/>
  <c r="AN59"/>
  <c r="AV58"/>
  <c r="AN58"/>
  <c r="AV57"/>
  <c r="AN57"/>
  <c r="AV56"/>
  <c r="AN56"/>
  <c r="AV55"/>
  <c r="AN55"/>
  <c r="AN54"/>
  <c r="L50"/>
  <c r="AM50"/>
  <c r="AM49"/>
  <c r="L49"/>
  <c r="AM47"/>
  <c r="L47"/>
  <c r="L45"/>
  <c r="L44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<sst xmlns="http://schemas.openxmlformats.org/spreadsheetml/2006/main">
  <si>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</si>
  <si>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</si>
  <si>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</si>
  <si>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</si>
  <si>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</si>
  <si>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True</t>
  </si>
  <si>
    <t>{7fb9af0b-a0d2-4eb9-b9fe-a07d36ee34dc}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</si>
  <si>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</si>
  <si>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</si>
  <si>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</si>
  <si>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</si>
  <si>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</si>
  <si>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</si>
  <si>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</si>
  <si>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</si>
  <si>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Y262</t>
  </si>
  <si>
    <t xml:space="preserve">Měnit lze pouze buňky se žlutým podbarvením!_x000d_
_x000d_
1) na prvním listu Rekapitulace stavby vyplňte v sestavě_x000d_
_x000d_
    a) Souhrnný list_x000d_
       - údaje o Zhotoviteli_x000d_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Zhotoviteli, pokud se liší od údajů o Zhotoviteli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</si>
  <si>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</si>
  <si>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Zateplení objektu ObÚ</t>
  </si>
  <si>
    <t>KSO:</t>
  </si>
  <si>
    <t>CC-CZ:</t>
  </si>
  <si>
    <t>Místo:</t>
  </si>
  <si>
    <t>Bukovany</t>
  </si>
  <si>
    <t>Datum:</t>
  </si>
  <si>
    <t>11. 11. 2018</t>
  </si>
  <si>
    <t>Zadavatel:</t>
  </si>
  <si>
    <t>IČ:</t>
  </si>
  <si>
    <t>Obec Bukovany</t>
  </si>
  <si>
    <t>DIČ:</t>
  </si>
  <si>
    <t>Uchazeč:</t>
  </si>
  <si>
    <t>Vyplň údaj</t>
  </si>
  <si>
    <t>Projektant:</t>
  </si>
  <si>
    <t>Projektstav - Majer Antonín</t>
  </si>
  <si>
    <t>Zpracovatel:</t>
  </si>
  <si>
    <t>Milan Hájek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</si>
  <si>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</si>
  <si>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</si>
  <si>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</si>
  <si>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</si>
  <si>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</si>
  <si>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</si>
  <si>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</si>
  <si>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</si>
  <si>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</si>
  <si>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</si>
  <si>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</si>
  <si>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</si>
  <si>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</si>
  <si>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</si>
  <si>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</si>
  <si>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</si>
  <si>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</si>
  <si>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</si>
  <si>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</si>
  <si>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</si>
  <si>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</si>
  <si>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Materiál [CZK]</t>
  </si>
  <si>
    <t>z toho Montáž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</si>
  <si>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</si>
  <si>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</si>
  <si>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</si>
  <si>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</si>
  <si>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</si>
  <si>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</si>
  <si>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</si>
  <si>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</si>
  <si>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</si>
  <si>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</si>
  <si>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</si>
  <si>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</si>
  <si>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</si>
  <si>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</si>
  <si>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</si>
  <si>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</si>
  <si>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</si>
  <si>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</si>
  <si>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</si>
  <si>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00</t>
  </si>
  <si>
    <t>VRN</t>
  </si>
  <si>
    <t>STA</t>
  </si>
  <si>
    <t>1</t>
  </si>
  <si>
    <t>{88db0225-ae89-4ef6-91b0-2c0f680703ac}</t>
  </si>
  <si>
    <t>2</t>
  </si>
  <si>
    <t>10</t>
  </si>
  <si>
    <t>Zateplení objektu</t>
  </si>
  <si>
    <t>{15d84561-8260-478f-b81a-5e491c56c78f}</t>
  </si>
  <si>
    <t>20</t>
  </si>
  <si>
    <t>Balkony</t>
  </si>
  <si>
    <t>{7027e5f3-06d6-479d-891f-539e4630fbb4}</t>
  </si>
  <si>
    <t>30</t>
  </si>
  <si>
    <t>Střecha</t>
  </si>
  <si>
    <t>{b5790f78-3d6c-4cc0-957e-f5a25964d381}</t>
  </si>
  <si>
    <t>40</t>
  </si>
  <si>
    <t>Výměna oken a vstupních dveří</t>
  </si>
  <si>
    <t>{86f7cdef-ced0-4b2d-8037-253081965fa5}</t>
  </si>
  <si>
    <t>50</t>
  </si>
  <si>
    <t>1PP</t>
  </si>
  <si>
    <t>{cdd4c41b-1e7b-499e-8ea1-8b3dfdbf0bb4}</t>
  </si>
  <si>
    <t>60</t>
  </si>
  <si>
    <t>Hromosvod</t>
  </si>
  <si>
    <t>{1312777c-c948-4a39-82f4-d3017590d9c1}</t>
  </si>
  <si>
    <t>KRYCÍ LIST SOUPISU PRACÍ</t>
  </si>
  <si>
    <t>Objekt:</t>
  </si>
  <si>
    <t>00 - VRN</t>
  </si>
  <si>
    <t>Materiál</t>
  </si>
  <si>
    <t>Montáž</t>
  </si>
  <si>
    <t>REKAPITULACE ČLENĚNÍ SOUPISU PRACÍ</t>
  </si>
  <si>
    <t>Kód dílu - Popis</t>
  </si>
  <si>
    <t>Materiál [CZK]</t>
  </si>
  <si>
    <t>Montáž [CZK]</t>
  </si>
  <si>
    <t>Cena celkem [CZK]</t>
  </si>
  <si>
    <t>Náklady ze soupisu prací</t>
  </si>
  <si>
    <t>-1</t>
  </si>
  <si>
    <t>VRN - Vedlejší rozpočtové náklady</t>
  </si>
  <si>
    <t>SOUPIS PRACÍ</t>
  </si>
  <si>
    <t>PČ</t>
  </si>
  <si>
    <t>MJ</t>
  </si>
  <si>
    <t>Množství</t>
  </si>
  <si>
    <t>J. materiál [CZK]</t>
  </si>
  <si>
    <t>J. montáž [CZK]</t>
  </si>
  <si>
    <t>Cenová soustava</t>
  </si>
  <si>
    <t>J.cena [CZK]</t>
  </si>
  <si>
    <t>Materiál celkem [CZK]</t>
  </si>
  <si>
    <t>Montáž celkem [CZK]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</si>
  <si>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</si>
  <si>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</si>
  <si>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</si>
  <si>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</si>
  <si>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</si>
  <si>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</si>
  <si>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</si>
  <si>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Vedlejší rozpočtové náklady</t>
  </si>
  <si>
    <t>5</t>
  </si>
  <si>
    <t>ROZPOCET</t>
  </si>
  <si>
    <t>K</t>
  </si>
  <si>
    <t>999-4</t>
  </si>
  <si>
    <t>Zařízení staveniště</t>
  </si>
  <si>
    <t>soubor</t>
  </si>
  <si>
    <t>4</t>
  </si>
  <si>
    <t>1589505364</t>
  </si>
  <si>
    <t>999-5</t>
  </si>
  <si>
    <t>zabezpečení staveniště</t>
  </si>
  <si>
    <t>1572592643</t>
  </si>
  <si>
    <t>3</t>
  </si>
  <si>
    <t>999-7</t>
  </si>
  <si>
    <t>Revize, protokoly o zkouškoách</t>
  </si>
  <si>
    <t>-1181682200</t>
  </si>
  <si>
    <t>IP 01</t>
  </si>
  <si>
    <t>Přechodné dopravní značení (max. částka)</t>
  </si>
  <si>
    <t>-1442576527</t>
  </si>
  <si>
    <t>IP 02</t>
  </si>
  <si>
    <t>Vytyčení stávajících inženýrských sítí (max. částka)</t>
  </si>
  <si>
    <t>-1763352173</t>
  </si>
  <si>
    <t>10 - Zateplení objektu</t>
  </si>
  <si>
    <t>HSV - Práce a dodávky HSV</t>
  </si>
  <si>
    <t xml:space="preserve">    1 - Zemní práce</t>
  </si>
  <si>
    <t xml:space="preserve">    2 - Zakládání</t>
  </si>
  <si>
    <t xml:space="preserve">    5 - Komunikace pozemní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</si>
  <si>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</si>
  <si>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</si>
  <si>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</si>
  <si>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</si>
  <si>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</si>
  <si>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</si>
  <si>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713 - Izolace tepelné</t>
  </si>
  <si>
    <t xml:space="preserve">    764 - Konstrukce klempířské</t>
  </si>
  <si>
    <t xml:space="preserve">    766 - Konstrukce truhlářské</t>
  </si>
  <si>
    <t>HSV</t>
  </si>
  <si>
    <t>Práce a dodávky HSV</t>
  </si>
  <si>
    <t>Zemní práce</t>
  </si>
  <si>
    <t>132201202</t>
  </si>
  <si>
    <t>Hloubení rýh š do 2000 mm v hornině tř. 3 objemu do 1000 m3</t>
  </si>
  <si>
    <t>m3</t>
  </si>
  <si>
    <t>CS ÚRS 2018 01</t>
  </si>
  <si>
    <t>-1141072361</t>
  </si>
  <si>
    <t>VV</t>
  </si>
  <si>
    <t>(15,73*2+15,78*2+1,5*4)*1,2*1,37</t>
  </si>
  <si>
    <t>161101101</t>
  </si>
  <si>
    <t>Svislé přemístění výkopku z horniny tř. 1 až 4 hl výkopu do 2,5 m</t>
  </si>
  <si>
    <t>873181017</t>
  </si>
  <si>
    <t>162701105</t>
  </si>
  <si>
    <t>Vodorovné přemístění do 10000 m výkopku/sypaniny z horniny tř. 1 až 4</t>
  </si>
  <si>
    <t>-96727161</t>
  </si>
  <si>
    <t>(15,73*2+15,78*2+1*4)*0,5*0,5</t>
  </si>
  <si>
    <t>(15,73*2+15,78*2+1*4)*1,37*0,14</t>
  </si>
  <si>
    <t>171201201</t>
  </si>
  <si>
    <t>Uložení sypaniny na skládky</t>
  </si>
  <si>
    <t>1397975528</t>
  </si>
  <si>
    <t>171201211</t>
  </si>
  <si>
    <t>Poplatek za uložení stavebního odpadu - zeminy a kameniva na skládce</t>
  </si>
  <si>
    <t>t</t>
  </si>
  <si>
    <t>695612201</t>
  </si>
  <si>
    <t>29,609*2 'Přepočtené koeficientem množství</t>
  </si>
  <si>
    <t>6</t>
  </si>
  <si>
    <t>174101101</t>
  </si>
  <si>
    <t>Zásyp jam, šachet rýh nebo kolem objektů sypaninou se zhutněním</t>
  </si>
  <si>
    <t>-1541765556</t>
  </si>
  <si>
    <t>-(15,73*2+15,78*2+1*4)*0,5*0,5</t>
  </si>
  <si>
    <t>-(15,73*2+15,78*2+1*4)*1,37*0,14</t>
  </si>
  <si>
    <t>Zakládání</t>
  </si>
  <si>
    <t>7</t>
  </si>
  <si>
    <t>211561111</t>
  </si>
  <si>
    <t>Výplň odvodňovacích žeber nebo trativodů kamenivem hrubým drceným frakce 4 až 16 mm</t>
  </si>
  <si>
    <t>1703312707</t>
  </si>
  <si>
    <t>8</t>
  </si>
  <si>
    <t>211971110</t>
  </si>
  <si>
    <t>Zřízení opláštění žeber nebo trativodů geotextilií v rýze nebo zářezu sklonu do 1:2</t>
  </si>
  <si>
    <t>m2</t>
  </si>
  <si>
    <t>-1188970100</t>
  </si>
  <si>
    <t>(15,73*2+15,78*2+1*4)*0,5*4</t>
  </si>
  <si>
    <t>9</t>
  </si>
  <si>
    <t>M</t>
  </si>
  <si>
    <t>69311172</t>
  </si>
  <si>
    <t>textilie ÚV stabilizace 300 g/m2 do š 8,8 m</t>
  </si>
  <si>
    <t>-70016241</t>
  </si>
  <si>
    <t>134,04*1,1 'Přepočtené koeficientem množství</t>
  </si>
  <si>
    <t>212755214</t>
  </si>
  <si>
    <t>Trativody z drenážních trubek plastových flexibilních D 100 mm bez lože</t>
  </si>
  <si>
    <t>m</t>
  </si>
  <si>
    <t>1783651370</t>
  </si>
  <si>
    <t>15,73*2+15,78*2+1*4</t>
  </si>
  <si>
    <t>Komunikace pozemní</t>
  </si>
  <si>
    <t>11</t>
  </si>
  <si>
    <t>564851111</t>
  </si>
  <si>
    <t>Podklad ze štěrkodrtě ŠD tl 150 mm</t>
  </si>
  <si>
    <t>-175848025</t>
  </si>
  <si>
    <t>67,02*0,68 "podklad pod žlabovku</t>
  </si>
  <si>
    <t>Úpravy povrchů, podlahy a osazování výplní</t>
  </si>
  <si>
    <t>12</t>
  </si>
  <si>
    <t>622211031</t>
  </si>
  <si>
    <t>Montáž kontaktního zateplení vnějších stěn z polystyrénových desek tl do 160 mm - skladba dle PD - A</t>
  </si>
  <si>
    <t>1993041045</t>
  </si>
  <si>
    <t>(15,73*2+15,78*2+1,2*2)*1 "XPS tl.140 mm nad úrovní terénu</t>
  </si>
  <si>
    <t>(5,75+3,58+5,8+1,2*2)*7,71 "severní pohled - EPS tl.140 mm</t>
  </si>
  <si>
    <t>(4,6+9,93)*9,29 "jižní pohled</t>
  </si>
  <si>
    <t>155,27 "východní pohled</t>
  </si>
  <si>
    <t>155,27+1,2*12,7*2 "západní pohled</t>
  </si>
  <si>
    <t>-(1,59+1,68)*2,64 "1a - odpočet otvorů 1NP</t>
  </si>
  <si>
    <t>-1,42*1,5*8 "6</t>
  </si>
  <si>
    <t>-1,12*1,5 "5</t>
  </si>
  <si>
    <t>-0,62*2,5-0,62*1,75 "4a</t>
  </si>
  <si>
    <t>-1,12*1,5*2 "7</t>
  </si>
  <si>
    <t>-0,52*0,9*4 "8</t>
  </si>
  <si>
    <t>-1,12*1,5*3 "5 - odpočet otvorů 2NP</t>
  </si>
  <si>
    <t>-3,27*2,64 "9a</t>
  </si>
  <si>
    <t>-1,4*1,5*8 "6</t>
  </si>
  <si>
    <t>-0,62*2,82*2 "4b</t>
  </si>
  <si>
    <t>-1,12*1,5 "5 - odpočet otvorů podkroví</t>
  </si>
  <si>
    <t>-18,7 "9b</t>
  </si>
  <si>
    <t>-1,42*1,5 "6</t>
  </si>
  <si>
    <t>-0,62*2,2*2 "4c</t>
  </si>
  <si>
    <t>-1,12*1,5 "7</t>
  </si>
  <si>
    <t>13</t>
  </si>
  <si>
    <t>28376424</t>
  </si>
  <si>
    <t>Zateplení kontaktním zateplovací systémem ETICS, XPS (tepel. vodivost max. 0,032 W/(mK)), tl.: 140 mm</t>
  </si>
  <si>
    <t>-945257611</t>
  </si>
  <si>
    <t>65,42*1,02 'Přepočtené koeficientem množství</t>
  </si>
  <si>
    <t>14</t>
  </si>
  <si>
    <t>28375951</t>
  </si>
  <si>
    <t>deska EPS 70 fasádní λ=0,039 tl 140mm</t>
  </si>
  <si>
    <t>-1655416393</t>
  </si>
  <si>
    <t>511,308*1,02 'Přepočtené koeficientem množství</t>
  </si>
  <si>
    <t>65</t>
  </si>
  <si>
    <t>622212011</t>
  </si>
  <si>
    <t xml:space="preserve">Zateplení kontaktním zateplovací systémem ETICS kvalitativní třídy A, (tepel. vodivost izolantu max. 0,025 W/(mK)  min. tl.: 50  mm - bude izolováno ostění tak, aby izolant zakrýval rám okna min. 40 mm (jinak je nutná konzultace svýrobcem oken)</t>
  </si>
  <si>
    <t>39625948</t>
  </si>
  <si>
    <t>(1,59+1,68)+2,64*2 "1a - otvory 1NP</t>
  </si>
  <si>
    <t>(1,42*2+1,5*2)*8 "6</t>
  </si>
  <si>
    <t>1,12*2+1,5*2 "5</t>
  </si>
  <si>
    <t>0,62*2+2,5*2+0,62*2+1,75*2 "4a</t>
  </si>
  <si>
    <t>(1,12*2+1,5*2)*2 "7</t>
  </si>
  <si>
    <t>(0,52*2+0,9*2)*4 "8</t>
  </si>
  <si>
    <t>(1,12*2+1,5*2)*3 "5 - otvory 2NP</t>
  </si>
  <si>
    <t>3,27+2,64*2 "9a</t>
  </si>
  <si>
    <t>(1,4*2+1,5*2)*8 "6</t>
  </si>
  <si>
    <t>(0,62*2+2,82*2)*2 "4b</t>
  </si>
  <si>
    <t>1,12*2+1,5*2 "5 - otvory podkroví</t>
  </si>
  <si>
    <t>4,25+6,3+4,1 "9b</t>
  </si>
  <si>
    <t>1,42*2+1,5*2 "6</t>
  </si>
  <si>
    <t>(0,62*2+2,2*2)*2 "4c</t>
  </si>
  <si>
    <t>1,12*2+1,5*2 "7</t>
  </si>
  <si>
    <t>66</t>
  </si>
  <si>
    <t>28375933</t>
  </si>
  <si>
    <t xml:space="preserve">Zateplení kontaktním zateplovací systémem ETICS kvalitativní třídy A, (tepel. vodivost izolantu max. 0,025 W/(mK)  min. tl.: 50  mm</t>
  </si>
  <si>
    <t>-1778250179</t>
  </si>
  <si>
    <t>242,73*0,2</t>
  </si>
  <si>
    <t>48,546*1,1 'Přepočtené koeficientem množství</t>
  </si>
  <si>
    <t>17</t>
  </si>
  <si>
    <t>622252001</t>
  </si>
  <si>
    <t>Montáž zakládacích soklových lišt kontaktního zateplení</t>
  </si>
  <si>
    <t>104289212</t>
  </si>
  <si>
    <t>15,73*2+15,78*2+1,2*2-3,27</t>
  </si>
  <si>
    <t>18</t>
  </si>
  <si>
    <t>59051651</t>
  </si>
  <si>
    <t>lišta soklová Al s okapničkou zakládací U 14cm 0,95/200cm</t>
  </si>
  <si>
    <t>-1846191561</t>
  </si>
  <si>
    <t>62,15*1,05 'Přepočtené koeficientem množství</t>
  </si>
  <si>
    <t>19</t>
  </si>
  <si>
    <t>622252002</t>
  </si>
  <si>
    <t>Montáž ostatních lišt kontaktního zateplení</t>
  </si>
  <si>
    <t>-73174532</t>
  </si>
  <si>
    <t>314,03+199,8</t>
  </si>
  <si>
    <t>59051476</t>
  </si>
  <si>
    <t>profil okenní začišťovací se sklovláknitou armovací tkaninou 9 mm/2,4 m</t>
  </si>
  <si>
    <t>1752987706</t>
  </si>
  <si>
    <t>(1,42+1,5*2)*8 "6</t>
  </si>
  <si>
    <t>1,12+1,5*2 "5</t>
  </si>
  <si>
    <t>0,62+2,5*2+0,62+1,75*2 "4a</t>
  </si>
  <si>
    <t>(1,12+1,5*2)*2 "7</t>
  </si>
  <si>
    <t>(0,52+0,9*2)*4 "8</t>
  </si>
  <si>
    <t>(1,12+1,5*2)*3 "5 - otvory 2NP</t>
  </si>
  <si>
    <t>(1,4+1,5*2)*8 "6</t>
  </si>
  <si>
    <t>(0,62+2,82*2)*2 "4b</t>
  </si>
  <si>
    <t>1,12+1,5*2 "5 - otvory podkroví</t>
  </si>
  <si>
    <t>1,42+1,5*2 "6</t>
  </si>
  <si>
    <t>(0,62+2,2*2)*2 "4c</t>
  </si>
  <si>
    <t>1,12+1,5*2 "7</t>
  </si>
  <si>
    <t>199,83*1,05 'Přepočtené koeficientem množství</t>
  </si>
  <si>
    <t>59051486</t>
  </si>
  <si>
    <t>lišta rohová PVC 10/15cm s tkaninou</t>
  </si>
  <si>
    <t>400790544</t>
  </si>
  <si>
    <t>13,53*2+9,9*2+8,8*2+11,4+8,3*2+7,6*2+3,27*2 "rohy budovy</t>
  </si>
  <si>
    <t>314,03*1,05 'Přepočtené koeficientem množství</t>
  </si>
  <si>
    <t>22</t>
  </si>
  <si>
    <t>622311121</t>
  </si>
  <si>
    <t>Vápenná omítka hladká jednovrstvá vnějších stěn nanášená ručně (ostění musí být kompletně celé nově nahozené, vyrovnané pro následnou montáž oken vč. pásek - překontrolovat jestli je tam dostatečná plocha okenních špalet)</t>
  </si>
  <si>
    <t>1081365567</t>
  </si>
  <si>
    <t>(15,73*2+15,78*2+1,2*2)*1,37 "XPS tl.140 mm pod úrovní terénu</t>
  </si>
  <si>
    <t>(15,73*2+15,78*2+1,2*2)*1 "kabřincový obklad</t>
  </si>
  <si>
    <t>23</t>
  </si>
  <si>
    <t>622325103</t>
  </si>
  <si>
    <t>Oprava vnější vápenocementové hladké omítky složitosti 1 stěn v rozsahu do 50%</t>
  </si>
  <si>
    <t>-1676389973</t>
  </si>
  <si>
    <t>24</t>
  </si>
  <si>
    <t>622531021</t>
  </si>
  <si>
    <t>Tenkovrstvá silikonová zrnitá omítka tl. 2,0 mm včetně penetrace vnějších stěn - viz PD - A2) odstín světle hnědá, písková (přesný odstín dle výrobce)</t>
  </si>
  <si>
    <t>2085026750</t>
  </si>
  <si>
    <t>(5,75+3,58+5,8+1,2*2)*7,71 "severní pohled - A2, A3</t>
  </si>
  <si>
    <t>209,822*0,14 "ostění</t>
  </si>
  <si>
    <t>-117,55 "odpočet A2</t>
  </si>
  <si>
    <t>67</t>
  </si>
  <si>
    <t>622531021-A3</t>
  </si>
  <si>
    <t xml:space="preserve">Tenkovrstvá silikonová zrnitá omítka tl. 2,0 mm včetně penetrace vnějších stěn - viz PD -  A3) odstín tmavě hnědá fládrování,(přesný odstín dle výrobce)</t>
  </si>
  <si>
    <t>1550063286</t>
  </si>
  <si>
    <t>5,25+3,1*2+14,44+22,1 "plocha</t>
  </si>
  <si>
    <t>6,26*1,21</t>
  </si>
  <si>
    <t>2,75*4,6</t>
  </si>
  <si>
    <t>1,67*9,65</t>
  </si>
  <si>
    <t>1,15*(6,4+5,76)</t>
  </si>
  <si>
    <t>6,85*3,3</t>
  </si>
  <si>
    <t>(13,4+13,68*0,2+8,54+10,55)*0,14 "ostění</t>
  </si>
  <si>
    <t>-1,12-1,5 "odpočet</t>
  </si>
  <si>
    <t>-0,52*0,9*4</t>
  </si>
  <si>
    <t>-1,42*1,5</t>
  </si>
  <si>
    <t>-1,12*1,5</t>
  </si>
  <si>
    <t>25</t>
  </si>
  <si>
    <t>622531031</t>
  </si>
  <si>
    <t xml:space="preserve">Tenkovrstvá silikonová zrnitá omítka tl. 3,0 mm včetně penetrace vnějších stěn - viz PD - A1) odstín šedá špachtlování s přebroušením, (přesný odstín dle výrobce) </t>
  </si>
  <si>
    <t>1089889099</t>
  </si>
  <si>
    <t>(15,73*2+15,78*2+1,2*2)*1 "Sokl - A1</t>
  </si>
  <si>
    <t>26</t>
  </si>
  <si>
    <t>629991011</t>
  </si>
  <si>
    <t>Zakrytí výplní otvorů a svislých ploch fólií přilepenou lepící páskou</t>
  </si>
  <si>
    <t>-269082362</t>
  </si>
  <si>
    <t>(1,59+1,68)*2,64 "1a - odpočet otvorů 1NP</t>
  </si>
  <si>
    <t>1,42*1,5*8 "6</t>
  </si>
  <si>
    <t>1,12*1,5 "5</t>
  </si>
  <si>
    <t>0,62*2,5-0,62*1,75 "4a</t>
  </si>
  <si>
    <t>1,12*1,5*2 "7</t>
  </si>
  <si>
    <t>0,52*0,9*4 "8</t>
  </si>
  <si>
    <t>1,12*1,5*3 "5 - odpočet otvorů 2NP</t>
  </si>
  <si>
    <t>3,27*2,64 "9a</t>
  </si>
  <si>
    <t>1,4*1,5*8 "6</t>
  </si>
  <si>
    <t>0,62*2,82*2 "4b</t>
  </si>
  <si>
    <t>1,12*1,5 "5 - odpočet otvorů podkroví</t>
  </si>
  <si>
    <t>18,7 "9b</t>
  </si>
  <si>
    <t>1,42*1,5 "6</t>
  </si>
  <si>
    <t>0,62*2,2*2 "4c</t>
  </si>
  <si>
    <t>1,12*1,5 "7</t>
  </si>
  <si>
    <t>27</t>
  </si>
  <si>
    <t>629995101</t>
  </si>
  <si>
    <t>Očištění vnějších ploch tlakovou vodou</t>
  </si>
  <si>
    <t>374592083</t>
  </si>
  <si>
    <t>666,353 "celá plocha fasády</t>
  </si>
  <si>
    <t>Ostatní konstrukce a práce, bourání</t>
  </si>
  <si>
    <t>28</t>
  </si>
  <si>
    <t>935112211</t>
  </si>
  <si>
    <t>Osazení příkopového žlabu do betonu tl 100 mm z betonových tvárnic š 800 mm</t>
  </si>
  <si>
    <t>-187714050</t>
  </si>
  <si>
    <t>29</t>
  </si>
  <si>
    <t>59227029</t>
  </si>
  <si>
    <t>žlabovka betonová příkopová 500x680x60mm</t>
  </si>
  <si>
    <t>-1744836864</t>
  </si>
  <si>
    <t>67*1,02 'Přepočtené koeficientem množství</t>
  </si>
  <si>
    <t>941211112</t>
  </si>
  <si>
    <t>Montáž lešení řadového rámového lehkého zatížení do 200 kg/m2 š do 0,9 m v do 25 m</t>
  </si>
  <si>
    <t>-1956954869</t>
  </si>
  <si>
    <t>167 "pohled východní</t>
  </si>
  <si>
    <t>167 "pohled západní</t>
  </si>
  <si>
    <t>139+8,2*1*2 "pohled severní</t>
  </si>
  <si>
    <t>56+83+8,8*1*2 "pohled jižní</t>
  </si>
  <si>
    <t>-(15,73*2+15,78*2+1*4)*1,2 "odpočet pracovní plochy</t>
  </si>
  <si>
    <t>31</t>
  </si>
  <si>
    <t>941211211</t>
  </si>
  <si>
    <t>Příplatek k lešení řadovému rámovému lehkému š 0,9 m v do 25 m za první a ZKD den použití</t>
  </si>
  <si>
    <t>687421251</t>
  </si>
  <si>
    <t>565,576*60 'Přepočtené koeficientem množství</t>
  </si>
  <si>
    <t>32</t>
  </si>
  <si>
    <t>941211812</t>
  </si>
  <si>
    <t>Demontáž lešení řadového rámového lehkého zatížení do 200 kg/m2 š do 0,9 m v do 25 m</t>
  </si>
  <si>
    <t>-1379394480</t>
  </si>
  <si>
    <t>33</t>
  </si>
  <si>
    <t>944511111</t>
  </si>
  <si>
    <t>Montáž ochranné sítě z textilie z umělých vláken</t>
  </si>
  <si>
    <t>79592237</t>
  </si>
  <si>
    <t>34</t>
  </si>
  <si>
    <t>944511211</t>
  </si>
  <si>
    <t>Příplatek k ochranné síti za první a ZKD den použití</t>
  </si>
  <si>
    <t>-1321186028</t>
  </si>
  <si>
    <t>35</t>
  </si>
  <si>
    <t>944511811</t>
  </si>
  <si>
    <t>Demontáž ochranné sítě z textilie z umělých vláken</t>
  </si>
  <si>
    <t>2013719324</t>
  </si>
  <si>
    <t>36</t>
  </si>
  <si>
    <t>944711112</t>
  </si>
  <si>
    <t>Montáž záchytné stříšky š do 2 m</t>
  </si>
  <si>
    <t>1270966378</t>
  </si>
  <si>
    <t>37</t>
  </si>
  <si>
    <t>944711212</t>
  </si>
  <si>
    <t>Příplatek k záchytné stříšce š do 2 m za první a ZKD den použití</t>
  </si>
  <si>
    <t>-1229316457</t>
  </si>
  <si>
    <t>5*60 'Přepočtené koeficientem množství</t>
  </si>
  <si>
    <t>38</t>
  </si>
  <si>
    <t>944711812</t>
  </si>
  <si>
    <t>Demontáž záchytné stříšky š do 2 m</t>
  </si>
  <si>
    <t>-1438711524</t>
  </si>
  <si>
    <t>39</t>
  </si>
  <si>
    <t>965042241</t>
  </si>
  <si>
    <t>Bourání podkladů pod dlažby nebo mazanin betonových nebo z litého asfaltu tl přes 100 mm pl pře 4 m2</t>
  </si>
  <si>
    <t>-446448490</t>
  </si>
  <si>
    <t>67,02*1*0,2 "stávajíví okapový chodník</t>
  </si>
  <si>
    <t>978015361</t>
  </si>
  <si>
    <t>Otlučení (osekání) vnější vápenné nebo vápenocementové omítky stupně členitosti 1 a 2 rozsahu do 50%</t>
  </si>
  <si>
    <t>-1172937649</t>
  </si>
  <si>
    <t>41</t>
  </si>
  <si>
    <t>978015391</t>
  </si>
  <si>
    <t>Otlučení (osekání) vnější vápenné nebo vápenocementové omítky stupně členitosti 1 a 2 do 100%</t>
  </si>
  <si>
    <t>1439184097</t>
  </si>
  <si>
    <t>42</t>
  </si>
  <si>
    <t>978059641</t>
  </si>
  <si>
    <t>Odsekání a odebrání obkladů stěn z vnějších obkládaček plochy přes 1 m2</t>
  </si>
  <si>
    <t>-1225896732</t>
  </si>
  <si>
    <t>997</t>
  </si>
  <si>
    <t>Přesun sutě</t>
  </si>
  <si>
    <t>43</t>
  </si>
  <si>
    <t>997013113</t>
  </si>
  <si>
    <t>Vnitrostaveništní doprava suti a vybouraných hmot pro budovy v do 12 m s použitím mechanizace</t>
  </si>
  <si>
    <t>-1875011359</t>
  </si>
  <si>
    <t>44</t>
  </si>
  <si>
    <t>997013501</t>
  </si>
  <si>
    <t>Odvoz suti a vybouraných hmot na skládku nebo meziskládku do 1 km se složením</t>
  </si>
  <si>
    <t>1064736220</t>
  </si>
  <si>
    <t>45</t>
  </si>
  <si>
    <t>997013509</t>
  </si>
  <si>
    <t>Příplatek k odvozu suti a vybouraných hmot na skládku ZKD 1 km přes 1 km</t>
  </si>
  <si>
    <t>-377380477</t>
  </si>
  <si>
    <t>57,628*19 'Přepočtené koeficientem množství</t>
  </si>
  <si>
    <t>46</t>
  </si>
  <si>
    <t>997013801</t>
  </si>
  <si>
    <t>Poplatek za uložení na skládce (skládkovné) stavebního odpadu betonového kód odpadu 170 101</t>
  </si>
  <si>
    <t>-1201802419</t>
  </si>
  <si>
    <t>47</t>
  </si>
  <si>
    <t>997013831</t>
  </si>
  <si>
    <t>Poplatek za uložení na skládce (skládkovné) stavebního odpadu směsného kód odpadu 170 904</t>
  </si>
  <si>
    <t>1981470812</t>
  </si>
  <si>
    <t>998</t>
  </si>
  <si>
    <t>Přesun hmot</t>
  </si>
  <si>
    <t>48</t>
  </si>
  <si>
    <t>998011002</t>
  </si>
  <si>
    <t>Přesun hmot pro budovy zděné v do 12 m</t>
  </si>
  <si>
    <t>1959807748</t>
  </si>
  <si>
    <t>PSV</t>
  </si>
  <si>
    <t>Práce a dodávky PSV</t>
  </si>
  <si>
    <t>711</t>
  </si>
  <si>
    <t>Izolace proti vodě, vlhkosti a plynům</t>
  </si>
  <si>
    <t>49</t>
  </si>
  <si>
    <t>711113125-1</t>
  </si>
  <si>
    <t>Izolační systém - penetrace, adhezní můstek se stěrkou, těsnící tmel, dvouvrstvá živičná izolační vrstva - H5 (nástřik, adhezní můstek se stěrkou, těsnící tmel, dvouvrstvá izolační vrstva)</t>
  </si>
  <si>
    <t>16</t>
  </si>
  <si>
    <t>1078852349</t>
  </si>
  <si>
    <t>(15,73*2+15,78*2+1,2*2)*1,37 "provedení dle PD - H5</t>
  </si>
  <si>
    <t>711113125-2</t>
  </si>
  <si>
    <t>těsnící klín</t>
  </si>
  <si>
    <t>-571238335</t>
  </si>
  <si>
    <t>(15,73*2+15,78*2+1,2*2) "provedení dle PD - H5</t>
  </si>
  <si>
    <t>51</t>
  </si>
  <si>
    <t>711113125-3</t>
  </si>
  <si>
    <t>Folie trojvrstvá ochranná do svorek - H5</t>
  </si>
  <si>
    <t>561066717</t>
  </si>
  <si>
    <t>52</t>
  </si>
  <si>
    <t>998711202</t>
  </si>
  <si>
    <t>Přesun hmot procentní pro izolace proti vodě, vlhkosti a plynům v objektech v do 12 m</t>
  </si>
  <si>
    <t>%</t>
  </si>
  <si>
    <t>1082703931</t>
  </si>
  <si>
    <t>713</t>
  </si>
  <si>
    <t>Izolace tepelné</t>
  </si>
  <si>
    <t>53</t>
  </si>
  <si>
    <t>713131141</t>
  </si>
  <si>
    <t>Montáž izolace tepelné stěn a základů lepením celoplošně rohoží, pásů, dílců, desek</t>
  </si>
  <si>
    <t>-1399656839</t>
  </si>
  <si>
    <t>54</t>
  </si>
  <si>
    <t>-176905226</t>
  </si>
  <si>
    <t>89,625*1,02 'Přepočtené koeficientem množství</t>
  </si>
  <si>
    <t>55</t>
  </si>
  <si>
    <t>998713201</t>
  </si>
  <si>
    <t>Přesun hmot procentní pro izolace tepelné v objektech v do 6 m</t>
  </si>
  <si>
    <t>-680778097</t>
  </si>
  <si>
    <t>764</t>
  </si>
  <si>
    <t>Konstrukce klempířské</t>
  </si>
  <si>
    <t>56</t>
  </si>
  <si>
    <t>764002851</t>
  </si>
  <si>
    <t>Demontáž oplechování parapetů do suti</t>
  </si>
  <si>
    <t>924627600</t>
  </si>
  <si>
    <t>1,12+1,42*2+0,62*2+1,42*2+0,52*4+1,12*2+1,42*4 "1NP</t>
  </si>
  <si>
    <t>1,12+1,42*2+0,62*2+1,42*2+0,52*4+1,12*2+1,42*4 "2NP</t>
  </si>
  <si>
    <t>1,12+1,42+0,62*2+0,52*4+1,12 "podkroví</t>
  </si>
  <si>
    <t>57</t>
  </si>
  <si>
    <t>764004801</t>
  </si>
  <si>
    <t>Demontáž podokapního žlabu do suti</t>
  </si>
  <si>
    <t>-392154611</t>
  </si>
  <si>
    <t>16,9*2</t>
  </si>
  <si>
    <t>58</t>
  </si>
  <si>
    <t>764004861</t>
  </si>
  <si>
    <t>Demontáž svodu do suti</t>
  </si>
  <si>
    <t>-1762838091</t>
  </si>
  <si>
    <t>8,4*2+9,3*2</t>
  </si>
  <si>
    <t>59</t>
  </si>
  <si>
    <t>764246404</t>
  </si>
  <si>
    <t xml:space="preserve">Oplechování parapetů rovných mechanicky kotvené z TiZn předzvětralého plechu rš 330 mm z  matného čistého zinku (se stupněm čistoty více jak 99% podle DIN EN 1179, dále se k tomu legují nepatrné, množstevně přesně definované podíly mědi a titanu</t>
  </si>
  <si>
    <t>-752423550</t>
  </si>
  <si>
    <t>764541405</t>
  </si>
  <si>
    <t xml:space="preserve">Žlab podokapní půlkruhový z TiZn předzvětralého plechu rš 330 mm z  matného čistého zinku (se stupněm čistoty více jak 99% podle DIN EN 1179, dále se k tomu legují nepatrné, množstevně přesně definované podíly mědi a titanu)_x000d_
</t>
  </si>
  <si>
    <t>-547986192</t>
  </si>
  <si>
    <t>61</t>
  </si>
  <si>
    <t>764541446</t>
  </si>
  <si>
    <t xml:space="preserve">Kotlík oválný (trychtýřový) pro podokapní žlaby z TiZn předzvětralého plechu 330/100 mm z  matného čistého zinku (se stupněm čistoty více jak 99% podle DIN EN 1179, dále se k tomu legují nepatrné, množstevně přesně definované podíly mědi a titan</t>
  </si>
  <si>
    <t>kus</t>
  </si>
  <si>
    <t>-1462573385</t>
  </si>
  <si>
    <t>62</t>
  </si>
  <si>
    <t>764548423</t>
  </si>
  <si>
    <t xml:space="preserve">Svody kruhové včetně objímek, kolen, odskoků z TiZn předzvětralého plechu průměru 100 mm z  matného čistého zinku (se stupněm čistoty více jak 99% podle DIN EN 1179, dále se k tomu legují nepatrné, množstevně přesně definované podíly mědi a tita</t>
  </si>
  <si>
    <t>-1684650661</t>
  </si>
  <si>
    <t>63</t>
  </si>
  <si>
    <t>998764202</t>
  </si>
  <si>
    <t>Přesun hmot procentní pro konstrukce klempířské v objektech v do 12 m</t>
  </si>
  <si>
    <t>-1040309646</t>
  </si>
  <si>
    <t>766</t>
  </si>
  <si>
    <t>Konstrukce truhlářské</t>
  </si>
  <si>
    <t>64</t>
  </si>
  <si>
    <t>766411821</t>
  </si>
  <si>
    <t>Demontáž truhlářského obložení stěn z palubek</t>
  </si>
  <si>
    <t>1242735276</t>
  </si>
  <si>
    <t>(15,73*2+15,78*2-3,27-1,42*2-1,12-1,42*5-1,12*2-0,52*4)*1,5*2</t>
  </si>
  <si>
    <t>(15,78*2-3,27-1,42-1,12*2+0,52*4)*1,5</t>
  </si>
  <si>
    <t>20 - Balkony</t>
  </si>
  <si>
    <t xml:space="preserve">    767 - Konstrukce zámečnické</t>
  </si>
  <si>
    <t xml:space="preserve">    771 - Podlahy z dlaždic</t>
  </si>
  <si>
    <t>621142001</t>
  </si>
  <si>
    <t>Potažení vnějších podhledů sklovláknitým pletivem vtlačeným do tenkovrstvé hmoty - H4</t>
  </si>
  <si>
    <t>185280752</t>
  </si>
  <si>
    <t>621531021</t>
  </si>
  <si>
    <t>Tenkovrstvá silikonová zrnitá omítka tl. 2,0 mm včetně penetrace vnějších podhledů - H4 - A2) odstín světle hnědá, písková (přesný odstín dle výrobce)</t>
  </si>
  <si>
    <t>-884764614</t>
  </si>
  <si>
    <t>3,27*1,34*2 "H4</t>
  </si>
  <si>
    <t>632450134</t>
  </si>
  <si>
    <t>Vyrovnávací cementový potěr tl do 50 mm ze suchých směsí provedený v ploše - H4</t>
  </si>
  <si>
    <t>-1251379588</t>
  </si>
  <si>
    <t>8,764 "H4 - spádová vrstva</t>
  </si>
  <si>
    <t>985311212</t>
  </si>
  <si>
    <t>Reprofilace líce kleneb a podhledů cementovými sanačními maltami tl 20 mm</t>
  </si>
  <si>
    <t>-2019204518</t>
  </si>
  <si>
    <t>985311312</t>
  </si>
  <si>
    <t>Reprofilace rubu kleneb a podlah cementovými sanačními maltami tl 20 mm</t>
  </si>
  <si>
    <t>766032399</t>
  </si>
  <si>
    <t>-1192279164</t>
  </si>
  <si>
    <t>711113115-1</t>
  </si>
  <si>
    <t>Izolace proti zemní vlhkosti na vodorovné ploše za studena těsnicí hmotou - H4</t>
  </si>
  <si>
    <t>-646942236</t>
  </si>
  <si>
    <t>8,764 "H4</t>
  </si>
  <si>
    <t>711-1</t>
  </si>
  <si>
    <t>Hydroizolační bandáž</t>
  </si>
  <si>
    <t>-1084106036</t>
  </si>
  <si>
    <t>(1,34*2+3,27)*2</t>
  </si>
  <si>
    <t xml:space="preserve">Izolace proti zemní vlhkosti na svislé ploše za studena těsnicí hmotou - H4 </t>
  </si>
  <si>
    <t>-552694265</t>
  </si>
  <si>
    <t>(1,34*2+3,27)*2*0,1</t>
  </si>
  <si>
    <t>-662354065</t>
  </si>
  <si>
    <t>713111127</t>
  </si>
  <si>
    <t>Montáž izolace tepelné spodem stropů lepením celoplošně rohoží, pásů, dílců, desek</t>
  </si>
  <si>
    <t>-1129460493</t>
  </si>
  <si>
    <t>28376526</t>
  </si>
  <si>
    <t>deska izolační PIR 1250 x 625 x 60mm</t>
  </si>
  <si>
    <t>999757619</t>
  </si>
  <si>
    <t>8,764*1,02 'Přepočtené koeficientem množství</t>
  </si>
  <si>
    <t>713141131</t>
  </si>
  <si>
    <t>Montáž izolace tepelné střech plochých lepené za studena 1 vrstva rohoží, pásů, dílců, desek</t>
  </si>
  <si>
    <t>-1318047687</t>
  </si>
  <si>
    <t>1879518226</t>
  </si>
  <si>
    <t>998713202</t>
  </si>
  <si>
    <t>Přesun hmot procentní pro izolace tepelné v objektech v do 12 m</t>
  </si>
  <si>
    <t>-1245944014</t>
  </si>
  <si>
    <t>766311811</t>
  </si>
  <si>
    <t>Demontáž dřevěného zábradlí</t>
  </si>
  <si>
    <t>1041294916</t>
  </si>
  <si>
    <t>3,27*2</t>
  </si>
  <si>
    <t>767</t>
  </si>
  <si>
    <t>Konstrukce zámečnické</t>
  </si>
  <si>
    <t>767161111</t>
  </si>
  <si>
    <t>Montáž zábradlí rovného z trubek do zdi hmotnosti do 20 kg</t>
  </si>
  <si>
    <t>-1310832283</t>
  </si>
  <si>
    <t>553-1</t>
  </si>
  <si>
    <t>Dodávka zábradlí oc.zinkovaného</t>
  </si>
  <si>
    <t>1052442194</t>
  </si>
  <si>
    <t>998767202</t>
  </si>
  <si>
    <t>Přesun hmot procentní pro zámečnické konstrukce v objektech v do 12 m</t>
  </si>
  <si>
    <t>-1100139916</t>
  </si>
  <si>
    <t>771</t>
  </si>
  <si>
    <t>Podlahy z dlaždic</t>
  </si>
  <si>
    <t>771474113</t>
  </si>
  <si>
    <t>Montáž soklíků z dlaždic keramických rovných flexibilní lepidlo v do 120 mm</t>
  </si>
  <si>
    <t>-2133836453</t>
  </si>
  <si>
    <t>59761416</t>
  </si>
  <si>
    <t xml:space="preserve">sokl -  dlaždice keramické slinuté neglazované mrazuvzdorné  300 x 80mm</t>
  </si>
  <si>
    <t>505516241</t>
  </si>
  <si>
    <t>40*1,1 'Přepočtené koeficientem množství</t>
  </si>
  <si>
    <t>771574116</t>
  </si>
  <si>
    <t>Montáž podlah keramických režných hladkých lepených flexibilním lepidlem do 25 ks/m2</t>
  </si>
  <si>
    <t>1470597099</t>
  </si>
  <si>
    <t>1,34*3,27*2 "H4</t>
  </si>
  <si>
    <t>59761406</t>
  </si>
  <si>
    <t>dlaždice keramické slinuté neglazované mrazuvzdorné přes 19 do 25 ks/m2</t>
  </si>
  <si>
    <t>-244736119</t>
  </si>
  <si>
    <t>8,764*1,1 'Přepočtené koeficientem množství</t>
  </si>
  <si>
    <t>771591115</t>
  </si>
  <si>
    <t>Podlahy spárování silikonem</t>
  </si>
  <si>
    <t>213015768</t>
  </si>
  <si>
    <t>771591175</t>
  </si>
  <si>
    <t>Montáž profilu ukončujícího pro balkony a terasy</t>
  </si>
  <si>
    <t>77412544</t>
  </si>
  <si>
    <t>59054343</t>
  </si>
  <si>
    <t>profil ukončovací s okapničkou uzavřená hrana s drenáží barevný lak Al, v. 10 mm, dl. 2,5 m</t>
  </si>
  <si>
    <t>175418512</t>
  </si>
  <si>
    <t>6,54*1,1 'Přepočtené koeficientem množství</t>
  </si>
  <si>
    <t>998771202</t>
  </si>
  <si>
    <t>Přesun hmot procentní pro podlahy z dlaždic v objektech v do 12 m</t>
  </si>
  <si>
    <t>-704776934</t>
  </si>
  <si>
    <t>30 - Střecha</t>
  </si>
  <si>
    <t xml:space="preserve">    712 - Povlakové krytiny</t>
  </si>
  <si>
    <t xml:space="preserve">    721 - Zdravotechnika - vnitřní kanalizace</t>
  </si>
  <si>
    <t xml:space="preserve">    762 - Konstrukce tesařské</t>
  </si>
  <si>
    <t xml:space="preserve">    783 - Dokončovací práce - nátěry</t>
  </si>
  <si>
    <t>612311141</t>
  </si>
  <si>
    <t>Vápenná omítka štuková dvouvrstvá vnitřních stěn nanášená ručně</t>
  </si>
  <si>
    <t>1660941588</t>
  </si>
  <si>
    <t>17,1*2 "vnitřní štíty v podkroví</t>
  </si>
  <si>
    <t>-1625871169</t>
  </si>
  <si>
    <t>-1968339844</t>
  </si>
  <si>
    <t>-1404648600</t>
  </si>
  <si>
    <t>13,786*19 'Přepočtené koeficientem množství</t>
  </si>
  <si>
    <t>-282757372</t>
  </si>
  <si>
    <t>712</t>
  </si>
  <si>
    <t>Povlakové krytiny</t>
  </si>
  <si>
    <t>712400831</t>
  </si>
  <si>
    <t>Odstranění povlakové krytiny střech do 30° jednovrstvé</t>
  </si>
  <si>
    <t>272982660</t>
  </si>
  <si>
    <t>712431111</t>
  </si>
  <si>
    <t>Provedení povlakové krytiny střech do 30° podkladní vrstvy pásy na sucho samolepící</t>
  </si>
  <si>
    <t>54250124</t>
  </si>
  <si>
    <t>328,773</t>
  </si>
  <si>
    <t>258,714</t>
  </si>
  <si>
    <t>62866281-1</t>
  </si>
  <si>
    <t>pás asfaltový modifikovaný za studena samolepící tl. 1,8 mm na bednění - H1 - 1,8 mm</t>
  </si>
  <si>
    <t>-1231517277</t>
  </si>
  <si>
    <t>328,773*1,15 'Přepočtené koeficientem množství</t>
  </si>
  <si>
    <t>62866281-2</t>
  </si>
  <si>
    <t>pás asfaltový modifikovaný za studena samolepící tl. 2,2 mm na bednění - H1 - 2,2 mm</t>
  </si>
  <si>
    <t>-1636987295</t>
  </si>
  <si>
    <t>258,714*1,15 'Přepočtené koeficientem množství</t>
  </si>
  <si>
    <t>998712202</t>
  </si>
  <si>
    <t>Přesun hmot procentní pro krytiny povlakové v objektech v do 12 m</t>
  </si>
  <si>
    <t>1519527001</t>
  </si>
  <si>
    <t>713110811</t>
  </si>
  <si>
    <t>Odstranění tepelné izolace stropů volně kladené z vláknitých materiálů tl do 100 mm</t>
  </si>
  <si>
    <t>1468348892</t>
  </si>
  <si>
    <t>713151131-1</t>
  </si>
  <si>
    <t>Montáž izolace tepelné střech šikmých kladené volně nad krokve rohoží, pásů, desek sklonu do 30° vč.kotvení - H4</t>
  </si>
  <si>
    <t>-309106812</t>
  </si>
  <si>
    <t>5,58*4,6</t>
  </si>
  <si>
    <t>6,84*9,93</t>
  </si>
  <si>
    <t>10,67*(5,8+5,75)</t>
  </si>
  <si>
    <t>11,7*3,58</t>
  </si>
  <si>
    <t>28376475-1</t>
  </si>
  <si>
    <t>panel střešní PIR 160 mm 0,22 W/mK - H4</t>
  </si>
  <si>
    <t>-2053820639</t>
  </si>
  <si>
    <t>258,714*1,02 'Přepočtené koeficientem množství</t>
  </si>
  <si>
    <t>-541359967</t>
  </si>
  <si>
    <t>721</t>
  </si>
  <si>
    <t>Zdravotechnika - vnitřní kanalizace</t>
  </si>
  <si>
    <t>721273153</t>
  </si>
  <si>
    <t>Hlavice ventilační polypropylen PP DN 110</t>
  </si>
  <si>
    <t>694332615</t>
  </si>
  <si>
    <t>998721202</t>
  </si>
  <si>
    <t>Přesun hmot procentní pro vnitřní kanalizace v objektech v do 12 m</t>
  </si>
  <si>
    <t>699489797</t>
  </si>
  <si>
    <t>762</t>
  </si>
  <si>
    <t>Konstrukce tesařské</t>
  </si>
  <si>
    <t>762-1</t>
  </si>
  <si>
    <t>Demontáž přesahu krovu</t>
  </si>
  <si>
    <t>-1577507554</t>
  </si>
  <si>
    <t>762-2</t>
  </si>
  <si>
    <t>Montáž nového přesahu krovu vč.řeziva - viz PD</t>
  </si>
  <si>
    <t>888760613</t>
  </si>
  <si>
    <t>762341210</t>
  </si>
  <si>
    <t>Montáž bednění střech rovných a šikmých sklonu do 60° z hrubých prken na sraz</t>
  </si>
  <si>
    <t>-1113712011</t>
  </si>
  <si>
    <t>60511045</t>
  </si>
  <si>
    <t>řezivo jehličnaté boční omítané dl 3,5 m tl. do 100 mm, šířka do 200 mm jakost I.</t>
  </si>
  <si>
    <t>1900294929</t>
  </si>
  <si>
    <t>587,487*0,025</t>
  </si>
  <si>
    <t>14,687*1,1 'Přepočtené koeficientem množství</t>
  </si>
  <si>
    <t>762341811</t>
  </si>
  <si>
    <t>Demontáž bednění střech z prken</t>
  </si>
  <si>
    <t>-1501617691</t>
  </si>
  <si>
    <t>762342441</t>
  </si>
  <si>
    <t>Montáž lišt trojúhelníkových nebo kontralatí na střechách sklonu do 60°</t>
  </si>
  <si>
    <t>-1404868873</t>
  </si>
  <si>
    <t>60514114</t>
  </si>
  <si>
    <t>řezivo jehličnaté latě střešní impregnované dl 4 m</t>
  </si>
  <si>
    <t>781251155</t>
  </si>
  <si>
    <t>410*0,04*0,06</t>
  </si>
  <si>
    <t>0,984*1,1 'Přepočtené koeficientem množství</t>
  </si>
  <si>
    <t>762395000</t>
  </si>
  <si>
    <t>Spojovací prostředky pro montáž krovu, bednění, laťování, světlíky, klíny</t>
  </si>
  <si>
    <t>1056304523</t>
  </si>
  <si>
    <t>762811811</t>
  </si>
  <si>
    <t>Demontáž záklopů stropů z hrubých prken tl do 32 mm</t>
  </si>
  <si>
    <t>2072263854</t>
  </si>
  <si>
    <t>998762202</t>
  </si>
  <si>
    <t>Přesun hmot procentní pro kce tesařské v objektech v do 12 m</t>
  </si>
  <si>
    <t>-1661164066</t>
  </si>
  <si>
    <t>764001841</t>
  </si>
  <si>
    <t>Demontáž krytiny ze šablon do suti</t>
  </si>
  <si>
    <t>-681615013</t>
  </si>
  <si>
    <t>(16,9*9,92+4,3*1,175)/Cos (30)</t>
  </si>
  <si>
    <t>(16,9*6,1-5,8*1,2)/Cos (42)</t>
  </si>
  <si>
    <t>764002821</t>
  </si>
  <si>
    <t>Demontáž střešního výlezu do suti</t>
  </si>
  <si>
    <t>1623608938</t>
  </si>
  <si>
    <t>764042418</t>
  </si>
  <si>
    <t>Strukturovaná oddělovací vrstva s integrovanou pojistnou hydroizolací rš přes 1000 mm</t>
  </si>
  <si>
    <t>-1566480891</t>
  </si>
  <si>
    <t>764141401</t>
  </si>
  <si>
    <t>Krytina střechy rovné drážkováním ze svitků z TiZn předzvětralého plechu rš 500 mm sklonu do 30°</t>
  </si>
  <si>
    <t>-1942674833</t>
  </si>
  <si>
    <t>764345402</t>
  </si>
  <si>
    <t>Lemování trub, konzol, držáků z TiZn předzvětralého plechu D do 100 mm</t>
  </si>
  <si>
    <t>-1844434025</t>
  </si>
  <si>
    <t>1599473551</t>
  </si>
  <si>
    <t>766421213</t>
  </si>
  <si>
    <t>Montáž obložení podhledů jednoduchých palubkami z měkkého dřeva š do 100 mm</t>
  </si>
  <si>
    <t>664900489</t>
  </si>
  <si>
    <t>61191156</t>
  </si>
  <si>
    <t>palubky obkladové SM 12,5x96mm A/B</t>
  </si>
  <si>
    <t>1407560182</t>
  </si>
  <si>
    <t>71,356*1,1 'Přepočtené koeficientem množství</t>
  </si>
  <si>
    <t>766421821</t>
  </si>
  <si>
    <t>Demontáž truhlářského obložení podhledů z palubek</t>
  </si>
  <si>
    <t>874172549</t>
  </si>
  <si>
    <t>(3,58+0,4*0,2)*(1,1+0,2)</t>
  </si>
  <si>
    <t>(5,8+5,75)*(1,1+0,2)</t>
  </si>
  <si>
    <t>(4,6+9,93+0,6)*(1,1+0,2)</t>
  </si>
  <si>
    <t>11,7*0,6</t>
  </si>
  <si>
    <t>5,6*1,8</t>
  </si>
  <si>
    <t>6,84*0,6</t>
  </si>
  <si>
    <t>6,5*1,2</t>
  </si>
  <si>
    <t>4,85*0,6</t>
  </si>
  <si>
    <t>766671002</t>
  </si>
  <si>
    <t>Montáž střešního okna do krytiny ploché 66 x 118 cm</t>
  </si>
  <si>
    <t>-566289908</t>
  </si>
  <si>
    <t>61140607</t>
  </si>
  <si>
    <t>výlez střešní pro sklon střechy 15-85 stupňů 660x1180mm vč.lemování</t>
  </si>
  <si>
    <t>-1310548884</t>
  </si>
  <si>
    <t>766671004</t>
  </si>
  <si>
    <t>Montáž střešního okna do krytiny ploché 78 x 118 cm</t>
  </si>
  <si>
    <t>603391467</t>
  </si>
  <si>
    <t>61124303</t>
  </si>
  <si>
    <t>okno střešní 78 x 118 cm vč.lemování</t>
  </si>
  <si>
    <t>803258111</t>
  </si>
  <si>
    <t>998766202</t>
  </si>
  <si>
    <t>Přesun hmot procentní pro konstrukce truhlářské v objektech v do 12 m</t>
  </si>
  <si>
    <t>-2092373815</t>
  </si>
  <si>
    <t>783</t>
  </si>
  <si>
    <t>Dokončovací práce - nátěry</t>
  </si>
  <si>
    <t>783128101</t>
  </si>
  <si>
    <t>Lazurovací jednonásobný akrylátový nátěr truhlářských konstrukcí</t>
  </si>
  <si>
    <t>-1841307298</t>
  </si>
  <si>
    <t>71,356*3</t>
  </si>
  <si>
    <t>40 - Výměna oken a vstupních dveří</t>
  </si>
  <si>
    <t xml:space="preserve">    3 - Svislé a kompletní konstrukce</t>
  </si>
  <si>
    <t>Svislé a kompletní konstrukce</t>
  </si>
  <si>
    <t>310278842</t>
  </si>
  <si>
    <t>Zazdívka otvorů pl do 1 m2 ve zdivu nadzákladovém z nepálených tvárnic tl do 300 mm</t>
  </si>
  <si>
    <t>1679958875</t>
  </si>
  <si>
    <t>2,64*0,3*0,15*2*2 "1a, 1b</t>
  </si>
  <si>
    <t>2,64*0,3*0,15*2 "9a</t>
  </si>
  <si>
    <t>4,25*0,3*0,15+6,3*0,3*0,15 "9b</t>
  </si>
  <si>
    <t>342291121</t>
  </si>
  <si>
    <t>Ukotvení zdí k cihelným konstrukcím plochými kotvami</t>
  </si>
  <si>
    <t>-1823881727</t>
  </si>
  <si>
    <t>2,64*2*3+4,25+6,3</t>
  </si>
  <si>
    <t>612325302</t>
  </si>
  <si>
    <t>Vápenocementová štuková omítka ostění nebo nadpraží</t>
  </si>
  <si>
    <t>-1965091397</t>
  </si>
  <si>
    <t>613311131</t>
  </si>
  <si>
    <t>Potažení vnitřních pilířů nebo sloupů vápenným štukem tloušťky do 3 mm</t>
  </si>
  <si>
    <t>-1475147005</t>
  </si>
  <si>
    <t>2,64*(0,15*2+0,3)*2*3</t>
  </si>
  <si>
    <t>(4,25+6,3)*(0,15*2+0,3)</t>
  </si>
  <si>
    <t>2010600116</t>
  </si>
  <si>
    <t>949101111</t>
  </si>
  <si>
    <t>Lešení pomocné pro objekty pozemních staveb s lešeňovou podlahou v do 1,9 m zatížení do 150 kg/m2</t>
  </si>
  <si>
    <t>1608344892</t>
  </si>
  <si>
    <t>(43,06+3,27*3)*1,5</t>
  </si>
  <si>
    <t>952901111</t>
  </si>
  <si>
    <t>Vyčištění budov bytové a občanské výstavby při výšce podlaží do 4 m</t>
  </si>
  <si>
    <t>228468149</t>
  </si>
  <si>
    <t>968082015</t>
  </si>
  <si>
    <t>Vybourání plastových rámů oken včetně křídel plochy do 1 m2</t>
  </si>
  <si>
    <t>1143201479</t>
  </si>
  <si>
    <t>0,52*0,9*4 "8 - otvory 1NP</t>
  </si>
  <si>
    <t>0,52*0,9*4 "8 - otvory 2NP</t>
  </si>
  <si>
    <t>0,52*0,9*4 "8 - otvory 3NP</t>
  </si>
  <si>
    <t>968082016</t>
  </si>
  <si>
    <t>Vybourání plastových rámů oken včetně křídel plochy přes 1 do 2 m2</t>
  </si>
  <si>
    <t>249901054</t>
  </si>
  <si>
    <t>1,12*1,5 "5 - otvory 1NP</t>
  </si>
  <si>
    <t>1,12*1,5*3 "5 - otvory 2NP</t>
  </si>
  <si>
    <t>1,12*1,5 "5 - otvory podkroví</t>
  </si>
  <si>
    <t>968082017</t>
  </si>
  <si>
    <t>Vybourání plastových rámů oken včetně křídel plochy přes 2 do 4 m2</t>
  </si>
  <si>
    <t>-1569496346</t>
  </si>
  <si>
    <t>1,42*1,5*8 "6 - otvory 1NP</t>
  </si>
  <si>
    <t xml:space="preserve">1,4*1,5*8 "6  - otvory 2NP</t>
  </si>
  <si>
    <t>1,42*1,5 "6 - otvory podkroví</t>
  </si>
  <si>
    <t>968082018</t>
  </si>
  <si>
    <t>Vybourání plastových rámů oken včetně křídel plochy přes 4 m2</t>
  </si>
  <si>
    <t>-2075666754</t>
  </si>
  <si>
    <t>(1,59+1,68)*2,64 "1a - otvory 1NP</t>
  </si>
  <si>
    <t>3,27*2,64 "9a - otvory 2NP</t>
  </si>
  <si>
    <t>18,7 "9b - otvory 3NP</t>
  </si>
  <si>
    <t>978013191</t>
  </si>
  <si>
    <t>Otlučení (osekání) vnitřní vápenné nebo vápenocementové omítky stěn v rozsahu do 100 %</t>
  </si>
  <si>
    <t>-11319418</t>
  </si>
  <si>
    <t>199,83*0,3</t>
  </si>
  <si>
    <t>-1812202620</t>
  </si>
  <si>
    <t>220653225</t>
  </si>
  <si>
    <t>-897622812</t>
  </si>
  <si>
    <t>8,046*19 'Přepočtené koeficientem množství</t>
  </si>
  <si>
    <t>997013813</t>
  </si>
  <si>
    <t>Poplatek za uložení na skládce (skládkovné) stavebního odpadu z plastických hmot kód odpadu 170 203</t>
  </si>
  <si>
    <t>-39071206</t>
  </si>
  <si>
    <t>766622132</t>
  </si>
  <si>
    <t xml:space="preserve">Montáž plastových oken plochy přes 1 m2 otevíravých výšky do 2,5 m s rámem do zdiva </t>
  </si>
  <si>
    <t>-33027257</t>
  </si>
  <si>
    <t xml:space="preserve">1,42*1,5*8 "6  - otvory 1NP</t>
  </si>
  <si>
    <t>766629413</t>
  </si>
  <si>
    <t>Příplatek k montáži oken rovné ostění fólie připojovací spára do 35 mm - viz PD (připojovací spára dle ČSN)</t>
  </si>
  <si>
    <t>929552608</t>
  </si>
  <si>
    <t>611-4a</t>
  </si>
  <si>
    <t>Okno plastové izol.trojsklo 620x2490 - 4a - Uw=0,95 W/(m2K) (vnější povrch antracit - vyšší kvalita barev a stálost proti UV záření (ČSN 746077); ostění bude před montáží rovné, nově omítnuté, dodávka vč. izolačních podkl.profilů)</t>
  </si>
  <si>
    <t>-550453500</t>
  </si>
  <si>
    <t>611-4a1</t>
  </si>
  <si>
    <t>Okno plastové izol.trojsklo 620x1750 - 4a - Uw=0,95 W/(m2K) (vnější povrch antracit - vyšší kvalita barev a stálost proti UV záření (ČSN 746077); ostění bude před montáží rovné, nově omítnuté, dodávka vč. izolačních podkl.profilů)</t>
  </si>
  <si>
    <t>-1819609850</t>
  </si>
  <si>
    <t>611-4b</t>
  </si>
  <si>
    <t>Okno plastové izol.trojsklo 620x2820 - 4b - Uw=0,95 W/(m2K) (vnější povrch antracit - vyšší kvalita barev a stálost proti UV záření (ČSN 746077); ostění bude před montáží rovné, nově omítnuté, dodávka vč. izolačních podkl.profilů)</t>
  </si>
  <si>
    <t>717518227</t>
  </si>
  <si>
    <t>611-4c</t>
  </si>
  <si>
    <t>Okno plastové izol.trojsklo 620x2120-2560 - 4c - Uw=0,95 W/(m2K) (vnější povrch antracit - vyšší kvalita barev a stálost proti UV záření (ČSN 746077); ostění bude před montáží rovné, nově omítnuté, dodávka vč. izolačních podkl.profilů)</t>
  </si>
  <si>
    <t>57385841</t>
  </si>
  <si>
    <t>611-5</t>
  </si>
  <si>
    <t>Okno plastové izol.trojsklo 1120x1500 - 5 - Uw=0,95 W/(m2K) (vnější povrch antracit - vyšší kvalita barev a stálost proti UV záření (ČSN 746077); ostění bude před montáží rovné, nově omítnuté, dodávka vč. izolačních podkl.profilů)</t>
  </si>
  <si>
    <t>838406743</t>
  </si>
  <si>
    <t>611-6</t>
  </si>
  <si>
    <t>Okno plastové izol.trojsklo 1420x1500 - 6 - Uw=0,95 W/(m2K) (vnější povrch antracit - vyšší kvalita barev a stálost proti UV záření (ČSN 746077); ostění bude před montáží rovné, nově omítnuté, dodávka vč. izolačních podkl.profilů)</t>
  </si>
  <si>
    <t>838985448</t>
  </si>
  <si>
    <t>611-7</t>
  </si>
  <si>
    <t>Okno plastové izol.trojsklo 1120x1500 - 7 - Uw=0,95 W/(m2K) (vnější povrch antracit - vyšší kvalita barev a stálost proti UV záření (ČSN 746077); ostění bude před montáží rovné, nově omítnuté, dodávka vč. izolačních podkl.profilů)</t>
  </si>
  <si>
    <t>-307542806</t>
  </si>
  <si>
    <t>611-8</t>
  </si>
  <si>
    <t>Okno plastové izol.trojsklo 520x900 - 8 - Uw=0,95 W/(m2K) (vnější povrch antracit - vyšší kvalita barev a stálost proti UV záření (ČSN 746077); ostění bude před montáží rovné, nově omítnuté, dodávka vč. izolačních podkl.profilů)</t>
  </si>
  <si>
    <t>1845504798</t>
  </si>
  <si>
    <t>611-9a</t>
  </si>
  <si>
    <t>Balkonové dveře Al s přerušeným tep.mostem izol.trojsklo 990+1290+990x2640 - 9a - Uw=0,95 W/(m2K)</t>
  </si>
  <si>
    <t>1436136200</t>
  </si>
  <si>
    <t>611-9b</t>
  </si>
  <si>
    <t>Balkonové dveře Al s přerušeným tep.mostem izol.trojsklo 990x4250+1290x2640+990x6300 - 9b - Uw=0,95 W/(m2K)</t>
  </si>
  <si>
    <t>123540058</t>
  </si>
  <si>
    <t>766692911</t>
  </si>
  <si>
    <t>Výměna parapetních desek dřevěných, laminovaných šířky do 30 cm délky do 1,0 m</t>
  </si>
  <si>
    <t>886337349</t>
  </si>
  <si>
    <t>60794102</t>
  </si>
  <si>
    <t>deska parapetní vnitřní 0,26 x 1 m</t>
  </si>
  <si>
    <t>1304233221</t>
  </si>
  <si>
    <t>60794121</t>
  </si>
  <si>
    <t>koncovka PVC k parapetním deskám 600 mm</t>
  </si>
  <si>
    <t>-971242018</t>
  </si>
  <si>
    <t>441897714</t>
  </si>
  <si>
    <t>767640114</t>
  </si>
  <si>
    <t>Montáž dveří ocelových vchodových jednokřídlových s pevným bočním dílem a nadsvětlíkem</t>
  </si>
  <si>
    <t>-270818232</t>
  </si>
  <si>
    <t>611-1a</t>
  </si>
  <si>
    <t>Vstupní dveře Al 1590+1680x2140+500 - 1a - Ud = 1,1 W/m².K; vnitřní povrch antracit, vnější barva: antracit (ČSN 746077); 3D panty (seřízení podle tří os); přerušení tep. mostu; vyšší kvalita barev a stálost barev proti ÚV; zesílená-přidaná výztuha</t>
  </si>
  <si>
    <t>-2062224421</t>
  </si>
  <si>
    <t>611-1b</t>
  </si>
  <si>
    <t>Vstupní dveře Al 1590+1680x2140+500 - 1b - Ud = 1,1 W/m².K; vnitřní povrch antracit, vnější barva: antracit (ČSN 746077); 3D panty (seřízení podle tří os); přerušení tep. mostu; vyšší kvalita barev a stálost barev proti ÚV; zesílená-přidaná výztuha</t>
  </si>
  <si>
    <t>-71299362</t>
  </si>
  <si>
    <t>998767201</t>
  </si>
  <si>
    <t>Přesun hmot procentní pro zámečnické konstrukce v objektech v do 6 m</t>
  </si>
  <si>
    <t>441213318</t>
  </si>
  <si>
    <t>50 - 1PP</t>
  </si>
  <si>
    <t xml:space="preserve">    784 - Dokončovací práce - malby a tapety</t>
  </si>
  <si>
    <t>319202114</t>
  </si>
  <si>
    <t>Dodatečná izolace zdiva tl do 600 mm - tlaková injektáž</t>
  </si>
  <si>
    <t>2073207957</t>
  </si>
  <si>
    <t>(8,45*2+8,1*2)</t>
  </si>
  <si>
    <t>964930650</t>
  </si>
  <si>
    <t>(8,45*2+8,1*2+4,6*2+2*2+1,5*2+2,41*2+1,25*2+0,41*4+0,3*4)*2,12 "vnitřní dispozice</t>
  </si>
  <si>
    <t>612821012-1</t>
  </si>
  <si>
    <t>Omítka kapilárně aktivní (pemza, pórovitost do 50%) 15-40 mm, adhezní můstek, zpevnění podkladu - viz PD - H5</t>
  </si>
  <si>
    <t>-888785557</t>
  </si>
  <si>
    <t>70,172 "stěny</t>
  </si>
  <si>
    <t>-1791246585</t>
  </si>
  <si>
    <t>8,45*8,1</t>
  </si>
  <si>
    <t>962031132</t>
  </si>
  <si>
    <t>Bourání příček z cihel pálených na MVC tl do 100 mm</t>
  </si>
  <si>
    <t>1270787347</t>
  </si>
  <si>
    <t>(8,45*2+8,1*2)*2,12 "odsekání přizdívky</t>
  </si>
  <si>
    <t>-1928996577</t>
  </si>
  <si>
    <t>70,172 "odstranění podkladní omítky vč.vyškrabání spár</t>
  </si>
  <si>
    <t>(8,45*2+8,1*2+4,6*2+2*2+1,5*2+2,41*2+1,25*2+0,41*4+0,3*4)*2,12</t>
  </si>
  <si>
    <t>997013211</t>
  </si>
  <si>
    <t>Vnitrostaveništní doprava suti a vybouraných hmot pro budovy v do 6 m ručně</t>
  </si>
  <si>
    <t>1911573164</t>
  </si>
  <si>
    <t>-439000501</t>
  </si>
  <si>
    <t>-1520126578</t>
  </si>
  <si>
    <t>18,556*19 'Přepočtené koeficientem množství</t>
  </si>
  <si>
    <t>997013803</t>
  </si>
  <si>
    <t>Poplatek za uložení na skládce (skládkovné) stavebního odpadu cihelného kód odpadu 170 102</t>
  </si>
  <si>
    <t>1925429603</t>
  </si>
  <si>
    <t>998018001</t>
  </si>
  <si>
    <t>Přesun hmot ruční pro budovy v do 6 m</t>
  </si>
  <si>
    <t>-428430753</t>
  </si>
  <si>
    <t>711131821</t>
  </si>
  <si>
    <t>Odstranění izolace proti zemní vlhkosti svislé</t>
  </si>
  <si>
    <t>-572875595</t>
  </si>
  <si>
    <t>70,172 "odstranění hydroizolace</t>
  </si>
  <si>
    <t>784</t>
  </si>
  <si>
    <t>Dokončovací práce - malby a tapety</t>
  </si>
  <si>
    <t>784121001</t>
  </si>
  <si>
    <t>Oškrabání malby v mísnostech výšky do 3,80 m</t>
  </si>
  <si>
    <t>199809751</t>
  </si>
  <si>
    <t>8,45*8,1 "strop</t>
  </si>
  <si>
    <t>784321031-1</t>
  </si>
  <si>
    <t>Nátěr vysoce propustný - H5</t>
  </si>
  <si>
    <t>112421420</t>
  </si>
  <si>
    <t>70,172 "stěny obvodové</t>
  </si>
  <si>
    <t>60 - Hromosvod</t>
  </si>
  <si>
    <t xml:space="preserve">    741 - Elektroinstalace - silnoproud</t>
  </si>
  <si>
    <t>741</t>
  </si>
  <si>
    <t>Elektroinstalace - silnoproud</t>
  </si>
  <si>
    <t>741410003</t>
  </si>
  <si>
    <t>Montáž vodič uzemňovací drát nebo lano D do 10 mm na povrchu</t>
  </si>
  <si>
    <t>-617192019</t>
  </si>
  <si>
    <t>35441077</t>
  </si>
  <si>
    <t>drát D 8mm AlMgSi</t>
  </si>
  <si>
    <t>kg</t>
  </si>
  <si>
    <t>-626970675</t>
  </si>
  <si>
    <t>90*0,4</t>
  </si>
  <si>
    <t>35441415</t>
  </si>
  <si>
    <t>podpěra vedení FeZn do zdiva 150 mm</t>
  </si>
  <si>
    <t>660345820</t>
  </si>
  <si>
    <t>35441415-1</t>
  </si>
  <si>
    <t>podpěra vedení FeZn na svod</t>
  </si>
  <si>
    <t>1737902379</t>
  </si>
  <si>
    <t>35441560</t>
  </si>
  <si>
    <t>podpěra vedení FeZn na plechové střechy 110 mm</t>
  </si>
  <si>
    <t>1739196501</t>
  </si>
  <si>
    <t>35441860</t>
  </si>
  <si>
    <t>svorka FeZn k jímací tyči - 4 šrouby</t>
  </si>
  <si>
    <t>833999087</t>
  </si>
  <si>
    <t>35441865</t>
  </si>
  <si>
    <t>svorka FeZn k zemnící tyči - D 28 mm</t>
  </si>
  <si>
    <t>-2046011427</t>
  </si>
  <si>
    <t>35431160</t>
  </si>
  <si>
    <t>svorka univerzální 669101 pro lano 4-16mm2</t>
  </si>
  <si>
    <t>1845260862</t>
  </si>
  <si>
    <t>35441885</t>
  </si>
  <si>
    <t>svorka spojovací pro lano D 8-10 mm</t>
  </si>
  <si>
    <t>1290365361</t>
  </si>
  <si>
    <t>35441905</t>
  </si>
  <si>
    <t>svorka připojovací k připojení okapových žlabů</t>
  </si>
  <si>
    <t>-2065751313</t>
  </si>
  <si>
    <t>741421821</t>
  </si>
  <si>
    <t>Demontáž drátu nebo lana svodového vedení D do 8 mm rovná střecha</t>
  </si>
  <si>
    <t>-1672517308</t>
  </si>
  <si>
    <t>741421811</t>
  </si>
  <si>
    <t>Demontáž drátu nebo lana svodového vedení D do 8 mm kolmý svod</t>
  </si>
  <si>
    <t>-669459987</t>
  </si>
  <si>
    <t>741440031</t>
  </si>
  <si>
    <t>Montáž tyč zemnicí délky do 2 m</t>
  </si>
  <si>
    <t>-1544731315</t>
  </si>
  <si>
    <t>35442090</t>
  </si>
  <si>
    <t>tyč zemnící 2 m FeZn</t>
  </si>
  <si>
    <t>162666763</t>
  </si>
  <si>
    <t>35441831</t>
  </si>
  <si>
    <t>úhelník ochranný na ochranu svodu - 2000 mm, FeZn</t>
  </si>
  <si>
    <t>286471114</t>
  </si>
  <si>
    <t>741-1</t>
  </si>
  <si>
    <t>Revize hromosvodu</t>
  </si>
  <si>
    <t>1947118237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</si>
</sst>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0">
    <font>
      <sz val="8"/>
      <name val="Arial CE"/>
      <family val="2"/>
    </font>
    <font>
      <sz val="8"/>
      <color rgb="FF969696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10"/>
      <color rgb="FF003366"/>
      <name val="Arial CE"/>
    </font>
    <font>
      <sz val="8"/>
      <color rgb="FF50505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8"/>
      <name val="Arial CE"/>
    </font>
    <font>
      <sz val="12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2"/>
      <color rgb="FF800000"/>
      <name val="Arial CE"/>
    </font>
    <font>
      <sz val="8"/>
      <color rgb="FF960000"/>
      <name val="Arial CE"/>
    </font>
    <font>
      <sz val="7"/>
      <color rgb="FF969696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29" fillId="0" borderId="0" applyNumberFormat="0" applyFill="0" applyBorder="0" applyAlignment="0" applyProtection="0"/>
  </cellStyleXfs>
  <cellXfs count="252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6" fillId="0" borderId="0" xfId="0" applyFont="1" applyAlignment="1"/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0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2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0" fillId="2" borderId="0" xfId="0" applyFont="1" applyFill="1" applyAlignment="1" applyProtection="1">
      <alignment horizontal="left" vertical="center"/>
      <protection locked="0"/>
    </xf>
    <xf numFmtId="49" fontId="0" fillId="2" borderId="0" xfId="0" applyNumberFormat="1" applyFont="1" applyFill="1" applyAlignment="1" applyProtection="1">
      <alignment horizontal="left" vertical="center"/>
      <protection locked="0"/>
    </xf>
    <xf numFmtId="49" fontId="0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4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right" vertical="center"/>
    </xf>
    <xf numFmtId="4" fontId="13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3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3" fillId="3" borderId="7" xfId="0" applyFont="1" applyFill="1" applyBorder="1" applyAlignment="1" applyProtection="1">
      <alignment horizontal="center" vertical="center"/>
    </xf>
    <xf numFmtId="0" fontId="3" fillId="3" borderId="7" xfId="0" applyFont="1" applyFill="1" applyBorder="1" applyAlignment="1" applyProtection="1">
      <alignment horizontal="left" vertical="center"/>
    </xf>
    <xf numFmtId="4" fontId="3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left" vertical="center" wrapText="1"/>
    </xf>
    <xf numFmtId="0" fontId="2" fillId="0" borderId="3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0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vertical="center" wrapText="1"/>
    </xf>
    <xf numFmtId="0" fontId="16" fillId="0" borderId="11" xfId="0" applyFont="1" applyBorder="1" applyAlignment="1">
      <alignment horizontal="center" vertical="center"/>
    </xf>
    <xf numFmtId="0" fontId="16" fillId="0" borderId="12" xfId="0" applyFont="1" applyBorder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" fillId="0" borderId="14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7" fillId="4" borderId="6" xfId="0" applyFont="1" applyFill="1" applyBorder="1" applyAlignment="1" applyProtection="1">
      <alignment horizontal="center" vertical="center"/>
    </xf>
    <xf numFmtId="0" fontId="17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7" fillId="4" borderId="7" xfId="0" applyFont="1" applyFill="1" applyBorder="1" applyAlignment="1" applyProtection="1">
      <alignment horizontal="center" vertical="center"/>
    </xf>
    <xf numFmtId="0" fontId="17" fillId="4" borderId="7" xfId="0" applyFont="1" applyFill="1" applyBorder="1" applyAlignment="1" applyProtection="1">
      <alignment horizontal="right" vertical="center"/>
    </xf>
    <xf numFmtId="0" fontId="17" fillId="4" borderId="8" xfId="0" applyFont="1" applyFill="1" applyBorder="1" applyAlignment="1" applyProtection="1">
      <alignment horizontal="left" vertical="center"/>
    </xf>
    <xf numFmtId="0" fontId="17" fillId="4" borderId="0" xfId="0" applyFont="1" applyFill="1" applyAlignment="1" applyProtection="1">
      <alignment horizontal="center" vertical="center"/>
    </xf>
    <xf numFmtId="0" fontId="18" fillId="0" borderId="16" xfId="0" applyFont="1" applyBorder="1" applyAlignment="1" applyProtection="1">
      <alignment horizontal="center" vertical="center" wrapText="1"/>
    </xf>
    <xf numFmtId="0" fontId="18" fillId="0" borderId="17" xfId="0" applyFont="1" applyBorder="1" applyAlignment="1" applyProtection="1">
      <alignment horizontal="center" vertical="center" wrapText="1"/>
    </xf>
    <xf numFmtId="0" fontId="18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3" fillId="0" borderId="3" xfId="0" applyFont="1" applyBorder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19" fillId="0" borderId="0" xfId="0" applyFont="1" applyAlignment="1" applyProtection="1">
      <alignment vertical="center"/>
    </xf>
    <xf numFmtId="4" fontId="19" fillId="0" borderId="0" xfId="0" applyNumberFormat="1" applyFont="1" applyAlignment="1" applyProtection="1">
      <alignment horizontal="right" vertical="center"/>
    </xf>
    <xf numFmtId="4" fontId="1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3" fillId="0" borderId="3" xfId="0" applyFont="1" applyBorder="1" applyAlignment="1">
      <alignment vertical="center"/>
    </xf>
    <xf numFmtId="4" fontId="12" fillId="0" borderId="14" xfId="0" applyNumberFormat="1" applyFont="1" applyBorder="1" applyAlignment="1" applyProtection="1">
      <alignment horizontal="right" vertical="center"/>
    </xf>
    <xf numFmtId="4" fontId="12" fillId="0" borderId="0" xfId="0" applyNumberFormat="1" applyFont="1" applyBorder="1" applyAlignment="1" applyProtection="1">
      <alignment horizontal="right" vertical="center"/>
    </xf>
    <xf numFmtId="4" fontId="16" fillId="0" borderId="0" xfId="0" applyNumberFormat="1" applyFont="1" applyBorder="1" applyAlignment="1" applyProtection="1">
      <alignment vertical="center"/>
    </xf>
    <xf numFmtId="166" fontId="16" fillId="0" borderId="0" xfId="0" applyNumberFormat="1" applyFont="1" applyBorder="1" applyAlignment="1" applyProtection="1">
      <alignment vertical="center"/>
    </xf>
    <xf numFmtId="4" fontId="16" fillId="0" borderId="15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21" fillId="0" borderId="0" xfId="1" applyFont="1" applyAlignment="1">
      <alignment horizontal="center" vertical="center"/>
    </xf>
    <xf numFmtId="0" fontId="4" fillId="0" borderId="3" xfId="0" applyFont="1" applyBorder="1" applyAlignment="1" applyProtection="1">
      <alignment vertical="center"/>
    </xf>
    <xf numFmtId="0" fontId="22" fillId="0" borderId="0" xfId="0" applyFont="1" applyAlignment="1" applyProtection="1">
      <alignment vertical="center"/>
    </xf>
    <xf numFmtId="0" fontId="22" fillId="0" borderId="0" xfId="0" applyFont="1" applyAlignment="1" applyProtection="1">
      <alignment horizontal="left" vertical="center" wrapText="1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4" fillId="0" borderId="14" xfId="0" applyNumberFormat="1" applyFont="1" applyBorder="1" applyAlignment="1" applyProtection="1">
      <alignment vertical="center"/>
    </xf>
    <xf numFmtId="4" fontId="24" fillId="0" borderId="0" xfId="0" applyNumberFormat="1" applyFont="1" applyBorder="1" applyAlignment="1" applyProtection="1">
      <alignment vertical="center"/>
    </xf>
    <xf numFmtId="166" fontId="24" fillId="0" borderId="0" xfId="0" applyNumberFormat="1" applyFont="1" applyBorder="1" applyAlignment="1" applyProtection="1">
      <alignment vertical="center"/>
    </xf>
    <xf numFmtId="4" fontId="24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4" fontId="24" fillId="0" borderId="19" xfId="0" applyNumberFormat="1" applyFont="1" applyBorder="1" applyAlignment="1" applyProtection="1">
      <alignment vertical="center"/>
    </xf>
    <xf numFmtId="4" fontId="24" fillId="0" borderId="20" xfId="0" applyNumberFormat="1" applyFont="1" applyBorder="1" applyAlignment="1" applyProtection="1">
      <alignment vertical="center"/>
    </xf>
    <xf numFmtId="166" fontId="24" fillId="0" borderId="20" xfId="0" applyNumberFormat="1" applyFont="1" applyBorder="1" applyAlignment="1" applyProtection="1">
      <alignment vertical="center"/>
    </xf>
    <xf numFmtId="4" fontId="24" fillId="0" borderId="21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/>
      <protection locked="0"/>
    </xf>
    <xf numFmtId="0" fontId="0" fillId="0" borderId="0" xfId="0" applyFont="1" applyAlignment="1" applyProtection="1">
      <alignment horizontal="left" vertical="center"/>
      <protection locked="0"/>
    </xf>
    <xf numFmtId="165" fontId="0" fillId="0" borderId="0" xfId="0" applyNumberFormat="1" applyFont="1" applyAlignment="1" applyProtection="1">
      <alignment horizontal="left" vertical="center"/>
      <protection locked="0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12" xfId="0" applyFont="1" applyBorder="1" applyAlignment="1" applyProtection="1">
      <alignment vertical="center"/>
      <protection locked="0"/>
    </xf>
    <xf numFmtId="4" fontId="1" fillId="0" borderId="0" xfId="0" applyNumberFormat="1" applyFont="1" applyAlignment="1">
      <alignment vertical="center"/>
    </xf>
    <xf numFmtId="0" fontId="14" fillId="0" borderId="0" xfId="0" applyFont="1" applyAlignment="1">
      <alignment horizontal="left" vertical="center"/>
    </xf>
    <xf numFmtId="4" fontId="19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3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3" fillId="4" borderId="7" xfId="0" applyFont="1" applyFill="1" applyBorder="1" applyAlignment="1">
      <alignment horizontal="right" vertical="center"/>
    </xf>
    <xf numFmtId="0" fontId="3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3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horizontal="left" vertical="center" wrapText="1"/>
      <protection locked="0"/>
    </xf>
    <xf numFmtId="0" fontId="17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7" fillId="4" borderId="0" xfId="0" applyFont="1" applyFill="1" applyAlignment="1" applyProtection="1">
      <alignment horizontal="right" vertical="center"/>
      <protection locked="0"/>
    </xf>
    <xf numFmtId="0" fontId="17" fillId="4" borderId="0" xfId="0" applyFont="1" applyFill="1" applyAlignment="1" applyProtection="1">
      <alignment horizontal="right" vertical="center"/>
    </xf>
    <xf numFmtId="0" fontId="25" fillId="0" borderId="0" xfId="0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  <protection locked="0"/>
    </xf>
    <xf numFmtId="0" fontId="5" fillId="0" borderId="3" xfId="0" applyFont="1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5" fillId="0" borderId="20" xfId="0" applyFont="1" applyBorder="1" applyAlignment="1" applyProtection="1">
      <alignment horizontal="left" vertical="center"/>
    </xf>
    <xf numFmtId="0" fontId="5" fillId="0" borderId="20" xfId="0" applyFont="1" applyBorder="1" applyAlignment="1" applyProtection="1">
      <alignment vertical="center"/>
    </xf>
    <xf numFmtId="4" fontId="5" fillId="0" borderId="20" xfId="0" applyNumberFormat="1" applyFont="1" applyBorder="1" applyAlignment="1" applyProtection="1">
      <alignment vertical="center"/>
      <protection locked="0"/>
    </xf>
    <xf numFmtId="4" fontId="5" fillId="0" borderId="20" xfId="0" applyNumberFormat="1" applyFont="1" applyBorder="1" applyAlignment="1" applyProtection="1">
      <alignment vertical="center"/>
    </xf>
    <xf numFmtId="0" fontId="5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horizontal="center" vertical="center" wrapText="1"/>
    </xf>
    <xf numFmtId="0" fontId="17" fillId="4" borderId="16" xfId="0" applyFont="1" applyFill="1" applyBorder="1" applyAlignment="1" applyProtection="1">
      <alignment horizontal="center" vertical="center" wrapText="1"/>
    </xf>
    <xf numFmtId="0" fontId="17" fillId="4" borderId="17" xfId="0" applyFont="1" applyFill="1" applyBorder="1" applyAlignment="1" applyProtection="1">
      <alignment horizontal="center" vertical="center" wrapText="1"/>
    </xf>
    <xf numFmtId="0" fontId="17" fillId="4" borderId="17" xfId="0" applyFont="1" applyFill="1" applyBorder="1" applyAlignment="1" applyProtection="1">
      <alignment horizontal="center" vertical="center" wrapText="1"/>
      <protection locked="0"/>
    </xf>
    <xf numFmtId="0" fontId="17" fillId="4" borderId="18" xfId="0" applyFont="1" applyFill="1" applyBorder="1" applyAlignment="1" applyProtection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4" fontId="19" fillId="0" borderId="0" xfId="0" applyNumberFormat="1" applyFont="1" applyAlignment="1" applyProtection="1"/>
    <xf numFmtId="4" fontId="26" fillId="0" borderId="12" xfId="0" applyNumberFormat="1" applyFont="1" applyBorder="1" applyAlignment="1" applyProtection="1"/>
    <xf numFmtId="166" fontId="26" fillId="0" borderId="12" xfId="0" applyNumberFormat="1" applyFont="1" applyBorder="1" applyAlignment="1" applyProtection="1"/>
    <xf numFmtId="166" fontId="26" fillId="0" borderId="13" xfId="0" applyNumberFormat="1" applyFont="1" applyBorder="1" applyAlignment="1" applyProtection="1"/>
    <xf numFmtId="4" fontId="15" fillId="0" borderId="0" xfId="0" applyNumberFormat="1" applyFont="1" applyAlignment="1">
      <alignment vertical="center"/>
    </xf>
    <xf numFmtId="0" fontId="6" fillId="0" borderId="3" xfId="0" applyFont="1" applyBorder="1" applyAlignment="1" applyProtection="1"/>
    <xf numFmtId="0" fontId="6" fillId="0" borderId="0" xfId="0" applyFont="1" applyAlignment="1" applyProtection="1"/>
    <xf numFmtId="0" fontId="6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6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6" fillId="0" borderId="3" xfId="0" applyFont="1" applyBorder="1" applyAlignment="1"/>
    <xf numFmtId="0" fontId="6" fillId="0" borderId="14" xfId="0" applyFont="1" applyBorder="1" applyAlignment="1" applyProtection="1"/>
    <xf numFmtId="0" fontId="6" fillId="0" borderId="0" xfId="0" applyFont="1" applyBorder="1" applyAlignment="1" applyProtection="1"/>
    <xf numFmtId="4" fontId="6" fillId="0" borderId="0" xfId="0" applyNumberFormat="1" applyFont="1" applyBorder="1" applyAlignment="1" applyProtection="1"/>
    <xf numFmtId="166" fontId="6" fillId="0" borderId="0" xfId="0" applyNumberFormat="1" applyFont="1" applyBorder="1" applyAlignment="1" applyProtection="1"/>
    <xf numFmtId="166" fontId="6" fillId="0" borderId="15" xfId="0" applyNumberFormat="1" applyFont="1" applyBorder="1" applyAlignment="1" applyProtection="1"/>
    <xf numFmtId="0" fontId="6" fillId="0" borderId="0" xfId="0" applyFont="1" applyAlignment="1">
      <alignment horizontal="left"/>
    </xf>
    <xf numFmtId="0" fontId="6" fillId="0" borderId="0" xfId="0" applyFont="1" applyAlignment="1">
      <alignment horizontal="center"/>
    </xf>
    <xf numFmtId="4" fontId="6" fillId="0" borderId="0" xfId="0" applyNumberFormat="1" applyFont="1" applyAlignment="1">
      <alignment vertical="center"/>
    </xf>
    <xf numFmtId="0" fontId="0" fillId="0" borderId="22" xfId="0" applyFont="1" applyBorder="1" applyAlignment="1" applyProtection="1">
      <alignment horizontal="center" vertical="center"/>
    </xf>
    <xf numFmtId="49" fontId="0" fillId="0" borderId="22" xfId="0" applyNumberFormat="1" applyFont="1" applyBorder="1" applyAlignment="1" applyProtection="1">
      <alignment horizontal="left" vertical="center" wrapText="1"/>
    </xf>
    <xf numFmtId="0" fontId="0" fillId="0" borderId="22" xfId="0" applyFont="1" applyBorder="1" applyAlignment="1" applyProtection="1">
      <alignment horizontal="left" vertical="center" wrapText="1"/>
    </xf>
    <xf numFmtId="0" fontId="0" fillId="0" borderId="22" xfId="0" applyFont="1" applyBorder="1" applyAlignment="1" applyProtection="1">
      <alignment horizontal="center" vertical="center" wrapText="1"/>
    </xf>
    <xf numFmtId="167" fontId="0" fillId="0" borderId="22" xfId="0" applyNumberFormat="1" applyFont="1" applyBorder="1" applyAlignment="1" applyProtection="1">
      <alignment vertical="center"/>
    </xf>
    <xf numFmtId="4" fontId="0" fillId="2" borderId="22" xfId="0" applyNumberFormat="1" applyFont="1" applyFill="1" applyBorder="1" applyAlignment="1" applyProtection="1">
      <alignment vertical="center"/>
      <protection locked="0"/>
    </xf>
    <xf numFmtId="4" fontId="0" fillId="0" borderId="22" xfId="0" applyNumberFormat="1" applyFont="1" applyBorder="1" applyAlignment="1" applyProtection="1">
      <alignment vertical="center"/>
    </xf>
    <xf numFmtId="0" fontId="1" fillId="2" borderId="14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5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1" fillId="2" borderId="19" xfId="0" applyFont="1" applyFill="1" applyBorder="1" applyAlignment="1" applyProtection="1">
      <alignment horizontal="left" vertical="center"/>
      <protection locked="0"/>
    </xf>
    <xf numFmtId="0" fontId="1" fillId="0" borderId="20" xfId="0" applyFont="1" applyBorder="1" applyAlignment="1" applyProtection="1">
      <alignment horizontal="center" vertical="center"/>
    </xf>
    <xf numFmtId="4" fontId="1" fillId="0" borderId="20" xfId="0" applyNumberFormat="1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166" fontId="1" fillId="0" borderId="20" xfId="0" applyNumberFormat="1" applyFont="1" applyBorder="1" applyAlignment="1" applyProtection="1">
      <alignment vertical="center"/>
    </xf>
    <xf numFmtId="166" fontId="1" fillId="0" borderId="21" xfId="0" applyNumberFormat="1" applyFont="1" applyBorder="1" applyAlignment="1" applyProtection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8" fillId="0" borderId="3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167" fontId="8" fillId="0" borderId="0" xfId="0" applyNumberFormat="1" applyFont="1" applyAlignment="1" applyProtection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3" xfId="0" applyFont="1" applyBorder="1" applyAlignment="1">
      <alignment vertical="center"/>
    </xf>
    <xf numFmtId="0" fontId="8" fillId="0" borderId="14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5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28" fillId="0" borderId="22" xfId="0" applyFont="1" applyBorder="1" applyAlignment="1" applyProtection="1">
      <alignment horizontal="center" vertical="center"/>
    </xf>
    <xf numFmtId="49" fontId="28" fillId="0" borderId="22" xfId="0" applyNumberFormat="1" applyFont="1" applyBorder="1" applyAlignment="1" applyProtection="1">
      <alignment horizontal="left" vertical="center" wrapText="1"/>
    </xf>
    <xf numFmtId="0" fontId="28" fillId="0" borderId="22" xfId="0" applyFont="1" applyBorder="1" applyAlignment="1" applyProtection="1">
      <alignment horizontal="left" vertical="center" wrapText="1"/>
    </xf>
    <xf numFmtId="0" fontId="28" fillId="0" borderId="22" xfId="0" applyFont="1" applyBorder="1" applyAlignment="1" applyProtection="1">
      <alignment horizontal="center" vertical="center" wrapText="1"/>
    </xf>
    <xf numFmtId="167" fontId="28" fillId="0" borderId="22" xfId="0" applyNumberFormat="1" applyFont="1" applyBorder="1" applyAlignment="1" applyProtection="1">
      <alignment vertical="center"/>
    </xf>
    <xf numFmtId="4" fontId="28" fillId="2" borderId="22" xfId="0" applyNumberFormat="1" applyFont="1" applyFill="1" applyBorder="1" applyAlignment="1" applyProtection="1">
      <alignment vertical="center"/>
      <protection locked="0"/>
    </xf>
    <xf numFmtId="0" fontId="28" fillId="0" borderId="22" xfId="0" applyFont="1" applyBorder="1" applyAlignment="1" applyProtection="1">
      <alignment vertical="center"/>
      <protection locked="0"/>
    </xf>
    <xf numFmtId="4" fontId="28" fillId="0" borderId="22" xfId="0" applyNumberFormat="1" applyFont="1" applyBorder="1" applyAlignment="1" applyProtection="1">
      <alignment vertical="center"/>
    </xf>
    <xf numFmtId="0" fontId="28" fillId="0" borderId="3" xfId="0" applyFont="1" applyBorder="1" applyAlignment="1">
      <alignment vertical="center"/>
    </xf>
    <xf numFmtId="0" fontId="28" fillId="2" borderId="14" xfId="0" applyFont="1" applyFill="1" applyBorder="1" applyAlignment="1" applyProtection="1">
      <alignment horizontal="left" vertical="center"/>
      <protection locked="0"/>
    </xf>
    <xf numFmtId="167" fontId="0" fillId="2" borderId="22" xfId="0" applyNumberFormat="1" applyFont="1" applyFill="1" applyBorder="1" applyAlignment="1" applyProtection="1">
      <alignment vertical="center"/>
      <protection locked="0"/>
    </xf>
    <xf numFmtId="0" fontId="8" fillId="0" borderId="19" xfId="0" applyFont="1" applyBorder="1" applyAlignment="1" applyProtection="1">
      <alignment vertical="center"/>
    </xf>
    <xf numFmtId="0" fontId="8" fillId="0" borderId="20" xfId="0" applyFont="1" applyBorder="1" applyAlignment="1" applyProtection="1">
      <alignment vertical="center"/>
    </xf>
    <xf numFmtId="0" fontId="8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styles" Target="styles.xml" /><Relationship Id="rId10" Type="http://schemas.openxmlformats.org/officeDocument/2006/relationships/theme" Target="theme/theme1.xml" /><Relationship Id="rId11" Type="http://schemas.openxmlformats.org/officeDocument/2006/relationships/calcChain" Target="calcChain.xml" /><Relationship Id="rId12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" customWidth="1"/>
    <col min="2" max="2" width="1.67" customWidth="1"/>
    <col min="3" max="3" width="4.17" customWidth="1"/>
    <col min="4" max="4" width="2.67" customWidth="1"/>
    <col min="5" max="5" width="2.67" customWidth="1"/>
    <col min="6" max="6" width="2.67" customWidth="1"/>
    <col min="7" max="7" width="2.67" customWidth="1"/>
    <col min="8" max="8" width="2.67" customWidth="1"/>
    <col min="9" max="9" width="2.67" customWidth="1"/>
    <col min="10" max="10" width="2.67" customWidth="1"/>
    <col min="11" max="11" width="2.67" customWidth="1"/>
    <col min="12" max="12" width="2.67" customWidth="1"/>
    <col min="13" max="13" width="2.67" customWidth="1"/>
    <col min="14" max="14" width="2.67" customWidth="1"/>
    <col min="15" max="15" width="2.67" customWidth="1"/>
    <col min="16" max="16" width="2.67" customWidth="1"/>
    <col min="17" max="17" width="2.67" customWidth="1"/>
    <col min="18" max="18" width="2.67" customWidth="1"/>
    <col min="19" max="19" width="2.67" customWidth="1"/>
    <col min="20" max="20" width="2.67" customWidth="1"/>
    <col min="21" max="21" width="2.67" customWidth="1"/>
    <col min="22" max="22" width="2.67" customWidth="1"/>
    <col min="23" max="23" width="2.67" customWidth="1"/>
    <col min="24" max="24" width="2.67" customWidth="1"/>
    <col min="25" max="25" width="2.67" customWidth="1"/>
    <col min="26" max="26" width="2.67" customWidth="1"/>
    <col min="27" max="27" width="2.67" customWidth="1"/>
    <col min="28" max="28" width="2.67" customWidth="1"/>
    <col min="29" max="29" width="2.67" customWidth="1"/>
    <col min="30" max="30" width="2.67" customWidth="1"/>
    <col min="31" max="31" width="2.67" customWidth="1"/>
    <col min="32" max="32" width="2.67" customWidth="1"/>
    <col min="33" max="33" width="2.67" customWidth="1"/>
    <col min="34" max="34" width="3.33" customWidth="1"/>
    <col min="35" max="35" width="31.67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5.67" hidden="1" customWidth="1"/>
    <col min="44" max="44" width="13.67" customWidth="1"/>
    <col min="45" max="45" width="25.83" hidden="1" customWidth="1"/>
    <col min="46" max="46" width="25.83" hidden="1" customWidth="1"/>
    <col min="47" max="47" width="25.83" hidden="1" customWidth="1"/>
    <col min="48" max="48" width="25.83" hidden="1" customWidth="1"/>
    <col min="49" max="49" width="25.83" hidden="1" customWidth="1"/>
    <col min="50" max="50" width="21.67" hidden="1" customWidth="1"/>
    <col min="51" max="51" width="21.67" hidden="1" customWidth="1"/>
    <col min="52" max="52" width="25" hidden="1" customWidth="1"/>
    <col min="53" max="53" width="25" hidden="1" customWidth="1"/>
    <col min="54" max="54" width="21.67" hidden="1" customWidth="1"/>
    <col min="55" max="55" width="19.17" hidden="1" customWidth="1"/>
    <col min="56" max="56" width="25" hidden="1" customWidth="1"/>
    <col min="57" max="57" width="21.67" hidden="1" customWidth="1"/>
    <col min="58" max="58" width="19.17" hidden="1" customWidth="1"/>
    <col min="59" max="59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  <col min="90" max="90" width="9.33" hidden="1"/>
    <col min="91" max="91" width="9.33" hidden="1"/>
  </cols>
  <sheetData>
    <row r="1">
      <c r="A1" s="12" t="s">
        <v>0</v>
      </c>
      <c r="AZ1" s="12" t="s">
        <v>1</v>
      </c>
      <c r="BA1" s="12" t="s">
        <v>2</v>
      </c>
      <c r="BB1" s="12" t="s">
        <v>3</v>
      </c>
      <c r="BT1" s="12" t="s">
        <v>4</v>
      </c>
      <c r="BU1" s="12" t="s">
        <v>5</v>
      </c>
      <c r="BV1" s="12" t="s">
        <v>6</v>
      </c>
    </row>
    <row r="2" ht="36.96" customHeight="1">
      <c r="AR2"/>
      <c r="BS2" s="13" t="s">
        <v>7</v>
      </c>
      <c r="BT2" s="13" t="s">
        <v>8</v>
      </c>
    </row>
    <row r="3" ht="6.96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7</v>
      </c>
      <c r="BT3" s="13" t="s">
        <v>9</v>
      </c>
    </row>
    <row r="4" ht="24.96" customHeight="1">
      <c r="B4" s="17"/>
      <c r="C4" s="18"/>
      <c r="D4" s="19" t="s">
        <v>10</v>
      </c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  <c r="AA4" s="18"/>
      <c r="AB4" s="18"/>
      <c r="AC4" s="18"/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6"/>
      <c r="AS4" s="20" t="s">
        <v>11</v>
      </c>
      <c r="BG4" s="21" t="s">
        <v>12</v>
      </c>
      <c r="BS4" s="13" t="s">
        <v>13</v>
      </c>
    </row>
    <row r="5" ht="12" customHeight="1">
      <c r="B5" s="17"/>
      <c r="C5" s="18"/>
      <c r="D5" s="22" t="s">
        <v>14</v>
      </c>
      <c r="E5" s="18"/>
      <c r="F5" s="18"/>
      <c r="G5" s="18"/>
      <c r="H5" s="18"/>
      <c r="I5" s="18"/>
      <c r="J5" s="18"/>
      <c r="K5" s="23" t="s">
        <v>15</v>
      </c>
      <c r="L5" s="18"/>
      <c r="M5" s="18"/>
      <c r="N5" s="18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  <c r="AA5" s="18"/>
      <c r="AB5" s="18"/>
      <c r="AC5" s="18"/>
      <c r="AD5" s="18"/>
      <c r="AE5" s="18"/>
      <c r="AF5" s="18"/>
      <c r="AG5" s="18"/>
      <c r="AH5" s="18"/>
      <c r="AI5" s="18"/>
      <c r="AJ5" s="18"/>
      <c r="AK5" s="18"/>
      <c r="AL5" s="18"/>
      <c r="AM5" s="18"/>
      <c r="AN5" s="18"/>
      <c r="AO5" s="18"/>
      <c r="AP5" s="18"/>
      <c r="AQ5" s="18"/>
      <c r="AR5" s="16"/>
      <c r="BG5" s="24" t="s">
        <v>16</v>
      </c>
      <c r="BS5" s="13" t="s">
        <v>7</v>
      </c>
    </row>
    <row r="6" ht="36.96" customHeight="1">
      <c r="B6" s="17"/>
      <c r="C6" s="18"/>
      <c r="D6" s="25" t="s">
        <v>17</v>
      </c>
      <c r="E6" s="18"/>
      <c r="F6" s="18"/>
      <c r="G6" s="18"/>
      <c r="H6" s="18"/>
      <c r="I6" s="18"/>
      <c r="J6" s="18"/>
      <c r="K6" s="26" t="s">
        <v>18</v>
      </c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  <c r="AA6" s="18"/>
      <c r="AB6" s="18"/>
      <c r="AC6" s="18"/>
      <c r="AD6" s="18"/>
      <c r="AE6" s="18"/>
      <c r="AF6" s="18"/>
      <c r="AG6" s="18"/>
      <c r="AH6" s="18"/>
      <c r="AI6" s="18"/>
      <c r="AJ6" s="18"/>
      <c r="AK6" s="18"/>
      <c r="AL6" s="18"/>
      <c r="AM6" s="18"/>
      <c r="AN6" s="18"/>
      <c r="AO6" s="18"/>
      <c r="AP6" s="18"/>
      <c r="AQ6" s="18"/>
      <c r="AR6" s="16"/>
      <c r="BG6" s="27"/>
      <c r="BS6" s="13" t="s">
        <v>7</v>
      </c>
    </row>
    <row r="7" ht="12" customHeight="1">
      <c r="B7" s="17"/>
      <c r="C7" s="18"/>
      <c r="D7" s="28" t="s">
        <v>19</v>
      </c>
      <c r="E7" s="18"/>
      <c r="F7" s="18"/>
      <c r="G7" s="18"/>
      <c r="H7" s="18"/>
      <c r="I7" s="18"/>
      <c r="J7" s="18"/>
      <c r="K7" s="23" t="s">
        <v>1</v>
      </c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/>
      <c r="AI7" s="18"/>
      <c r="AJ7" s="18"/>
      <c r="AK7" s="28" t="s">
        <v>20</v>
      </c>
      <c r="AL7" s="18"/>
      <c r="AM7" s="18"/>
      <c r="AN7" s="23" t="s">
        <v>1</v>
      </c>
      <c r="AO7" s="18"/>
      <c r="AP7" s="18"/>
      <c r="AQ7" s="18"/>
      <c r="AR7" s="16"/>
      <c r="BG7" s="27"/>
      <c r="BS7" s="13" t="s">
        <v>7</v>
      </c>
    </row>
    <row r="8" ht="12" customHeight="1">
      <c r="B8" s="17"/>
      <c r="C8" s="18"/>
      <c r="D8" s="28" t="s">
        <v>21</v>
      </c>
      <c r="E8" s="18"/>
      <c r="F8" s="18"/>
      <c r="G8" s="18"/>
      <c r="H8" s="18"/>
      <c r="I8" s="18"/>
      <c r="J8" s="18"/>
      <c r="K8" s="23" t="s">
        <v>22</v>
      </c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28" t="s">
        <v>23</v>
      </c>
      <c r="AL8" s="18"/>
      <c r="AM8" s="18"/>
      <c r="AN8" s="29" t="s">
        <v>24</v>
      </c>
      <c r="AO8" s="18"/>
      <c r="AP8" s="18"/>
      <c r="AQ8" s="18"/>
      <c r="AR8" s="16"/>
      <c r="BG8" s="27"/>
      <c r="BS8" s="13" t="s">
        <v>7</v>
      </c>
    </row>
    <row r="9" ht="14.4" customHeight="1">
      <c r="B9" s="17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8"/>
      <c r="AJ9" s="18"/>
      <c r="AK9" s="18"/>
      <c r="AL9" s="18"/>
      <c r="AM9" s="18"/>
      <c r="AN9" s="18"/>
      <c r="AO9" s="18"/>
      <c r="AP9" s="18"/>
      <c r="AQ9" s="18"/>
      <c r="AR9" s="16"/>
      <c r="BG9" s="27"/>
      <c r="BS9" s="13" t="s">
        <v>7</v>
      </c>
    </row>
    <row r="10" ht="12" customHeight="1">
      <c r="B10" s="17"/>
      <c r="C10" s="18"/>
      <c r="D10" s="28" t="s">
        <v>25</v>
      </c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/>
      <c r="AI10" s="18"/>
      <c r="AJ10" s="18"/>
      <c r="AK10" s="28" t="s">
        <v>26</v>
      </c>
      <c r="AL10" s="18"/>
      <c r="AM10" s="18"/>
      <c r="AN10" s="23" t="s">
        <v>1</v>
      </c>
      <c r="AO10" s="18"/>
      <c r="AP10" s="18"/>
      <c r="AQ10" s="18"/>
      <c r="AR10" s="16"/>
      <c r="BG10" s="27"/>
      <c r="BS10" s="13" t="s">
        <v>7</v>
      </c>
    </row>
    <row r="11" ht="18.48" customHeight="1">
      <c r="B11" s="17"/>
      <c r="C11" s="18"/>
      <c r="D11" s="18"/>
      <c r="E11" s="23" t="s">
        <v>27</v>
      </c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28" t="s">
        <v>28</v>
      </c>
      <c r="AL11" s="18"/>
      <c r="AM11" s="18"/>
      <c r="AN11" s="23" t="s">
        <v>1</v>
      </c>
      <c r="AO11" s="18"/>
      <c r="AP11" s="18"/>
      <c r="AQ11" s="18"/>
      <c r="AR11" s="16"/>
      <c r="BG11" s="27"/>
      <c r="BS11" s="13" t="s">
        <v>7</v>
      </c>
    </row>
    <row r="12" ht="6.96" customHeight="1">
      <c r="B12" s="17"/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  <c r="AA12" s="18"/>
      <c r="AB12" s="18"/>
      <c r="AC12" s="18"/>
      <c r="AD12" s="18"/>
      <c r="AE12" s="18"/>
      <c r="AF12" s="18"/>
      <c r="AG12" s="18"/>
      <c r="AH12" s="18"/>
      <c r="AI12" s="18"/>
      <c r="AJ12" s="18"/>
      <c r="AK12" s="18"/>
      <c r="AL12" s="18"/>
      <c r="AM12" s="18"/>
      <c r="AN12" s="18"/>
      <c r="AO12" s="18"/>
      <c r="AP12" s="18"/>
      <c r="AQ12" s="18"/>
      <c r="AR12" s="16"/>
      <c r="BG12" s="27"/>
      <c r="BS12" s="13" t="s">
        <v>7</v>
      </c>
    </row>
    <row r="13" ht="12" customHeight="1">
      <c r="B13" s="17"/>
      <c r="C13" s="18"/>
      <c r="D13" s="28" t="s">
        <v>29</v>
      </c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  <c r="AA13" s="18"/>
      <c r="AB13" s="18"/>
      <c r="AC13" s="18"/>
      <c r="AD13" s="18"/>
      <c r="AE13" s="18"/>
      <c r="AF13" s="18"/>
      <c r="AG13" s="18"/>
      <c r="AH13" s="18"/>
      <c r="AI13" s="18"/>
      <c r="AJ13" s="18"/>
      <c r="AK13" s="28" t="s">
        <v>26</v>
      </c>
      <c r="AL13" s="18"/>
      <c r="AM13" s="18"/>
      <c r="AN13" s="30" t="s">
        <v>30</v>
      </c>
      <c r="AO13" s="18"/>
      <c r="AP13" s="18"/>
      <c r="AQ13" s="18"/>
      <c r="AR13" s="16"/>
      <c r="BG13" s="27"/>
      <c r="BS13" s="13" t="s">
        <v>7</v>
      </c>
    </row>
    <row r="14">
      <c r="B14" s="17"/>
      <c r="C14" s="18"/>
      <c r="D14" s="18"/>
      <c r="E14" s="30" t="s">
        <v>30</v>
      </c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/>
      <c r="R14" s="3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  <c r="AF14" s="31"/>
      <c r="AG14" s="31"/>
      <c r="AH14" s="31"/>
      <c r="AI14" s="31"/>
      <c r="AJ14" s="31"/>
      <c r="AK14" s="28" t="s">
        <v>28</v>
      </c>
      <c r="AL14" s="18"/>
      <c r="AM14" s="18"/>
      <c r="AN14" s="30" t="s">
        <v>30</v>
      </c>
      <c r="AO14" s="18"/>
      <c r="AP14" s="18"/>
      <c r="AQ14" s="18"/>
      <c r="AR14" s="16"/>
      <c r="BG14" s="27"/>
      <c r="BS14" s="13" t="s">
        <v>7</v>
      </c>
    </row>
    <row r="15" ht="6.96" customHeight="1">
      <c r="B15" s="17"/>
      <c r="C15" s="18"/>
      <c r="D15" s="18"/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8"/>
      <c r="AI15" s="18"/>
      <c r="AJ15" s="18"/>
      <c r="AK15" s="18"/>
      <c r="AL15" s="18"/>
      <c r="AM15" s="18"/>
      <c r="AN15" s="18"/>
      <c r="AO15" s="18"/>
      <c r="AP15" s="18"/>
      <c r="AQ15" s="18"/>
      <c r="AR15" s="16"/>
      <c r="BG15" s="27"/>
      <c r="BS15" s="13" t="s">
        <v>4</v>
      </c>
    </row>
    <row r="16" ht="12" customHeight="1">
      <c r="B16" s="17"/>
      <c r="C16" s="18"/>
      <c r="D16" s="28" t="s">
        <v>31</v>
      </c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  <c r="AI16" s="18"/>
      <c r="AJ16" s="18"/>
      <c r="AK16" s="28" t="s">
        <v>26</v>
      </c>
      <c r="AL16" s="18"/>
      <c r="AM16" s="18"/>
      <c r="AN16" s="23" t="s">
        <v>1</v>
      </c>
      <c r="AO16" s="18"/>
      <c r="AP16" s="18"/>
      <c r="AQ16" s="18"/>
      <c r="AR16" s="16"/>
      <c r="BG16" s="27"/>
      <c r="BS16" s="13" t="s">
        <v>4</v>
      </c>
    </row>
    <row r="17" ht="18.48" customHeight="1">
      <c r="B17" s="17"/>
      <c r="C17" s="18"/>
      <c r="D17" s="18"/>
      <c r="E17" s="23" t="s">
        <v>32</v>
      </c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  <c r="AF17" s="18"/>
      <c r="AG17" s="18"/>
      <c r="AH17" s="18"/>
      <c r="AI17" s="18"/>
      <c r="AJ17" s="18"/>
      <c r="AK17" s="28" t="s">
        <v>28</v>
      </c>
      <c r="AL17" s="18"/>
      <c r="AM17" s="18"/>
      <c r="AN17" s="23" t="s">
        <v>1</v>
      </c>
      <c r="AO17" s="18"/>
      <c r="AP17" s="18"/>
      <c r="AQ17" s="18"/>
      <c r="AR17" s="16"/>
      <c r="BG17" s="27"/>
      <c r="BS17" s="13" t="s">
        <v>5</v>
      </c>
    </row>
    <row r="18" ht="6.96" customHeight="1">
      <c r="B18" s="17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18"/>
      <c r="AD18" s="18"/>
      <c r="AE18" s="18"/>
      <c r="AF18" s="18"/>
      <c r="AG18" s="18"/>
      <c r="AH18" s="18"/>
      <c r="AI18" s="18"/>
      <c r="AJ18" s="18"/>
      <c r="AK18" s="18"/>
      <c r="AL18" s="18"/>
      <c r="AM18" s="18"/>
      <c r="AN18" s="18"/>
      <c r="AO18" s="18"/>
      <c r="AP18" s="18"/>
      <c r="AQ18" s="18"/>
      <c r="AR18" s="16"/>
      <c r="BG18" s="27"/>
      <c r="BS18" s="13" t="s">
        <v>7</v>
      </c>
    </row>
    <row r="19" ht="12" customHeight="1">
      <c r="B19" s="17"/>
      <c r="C19" s="18"/>
      <c r="D19" s="28" t="s">
        <v>33</v>
      </c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28" t="s">
        <v>26</v>
      </c>
      <c r="AL19" s="18"/>
      <c r="AM19" s="18"/>
      <c r="AN19" s="23" t="s">
        <v>1</v>
      </c>
      <c r="AO19" s="18"/>
      <c r="AP19" s="18"/>
      <c r="AQ19" s="18"/>
      <c r="AR19" s="16"/>
      <c r="BG19" s="27"/>
      <c r="BS19" s="13" t="s">
        <v>7</v>
      </c>
    </row>
    <row r="20" ht="18.48" customHeight="1">
      <c r="B20" s="17"/>
      <c r="C20" s="18"/>
      <c r="D20" s="18"/>
      <c r="E20" s="23" t="s">
        <v>34</v>
      </c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  <c r="AF20" s="18"/>
      <c r="AG20" s="18"/>
      <c r="AH20" s="18"/>
      <c r="AI20" s="18"/>
      <c r="AJ20" s="18"/>
      <c r="AK20" s="28" t="s">
        <v>28</v>
      </c>
      <c r="AL20" s="18"/>
      <c r="AM20" s="18"/>
      <c r="AN20" s="23" t="s">
        <v>1</v>
      </c>
      <c r="AO20" s="18"/>
      <c r="AP20" s="18"/>
      <c r="AQ20" s="18"/>
      <c r="AR20" s="16"/>
      <c r="BG20" s="27"/>
      <c r="BS20" s="13" t="s">
        <v>5</v>
      </c>
    </row>
    <row r="21" ht="6.96" customHeight="1">
      <c r="B21" s="17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18"/>
      <c r="AF21" s="18"/>
      <c r="AG21" s="18"/>
      <c r="AH21" s="18"/>
      <c r="AI21" s="18"/>
      <c r="AJ21" s="18"/>
      <c r="AK21" s="18"/>
      <c r="AL21" s="18"/>
      <c r="AM21" s="18"/>
      <c r="AN21" s="18"/>
      <c r="AO21" s="18"/>
      <c r="AP21" s="18"/>
      <c r="AQ21" s="18"/>
      <c r="AR21" s="16"/>
      <c r="BG21" s="27"/>
    </row>
    <row r="22" ht="12" customHeight="1">
      <c r="B22" s="17"/>
      <c r="C22" s="18"/>
      <c r="D22" s="28" t="s">
        <v>35</v>
      </c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  <c r="AA22" s="18"/>
      <c r="AB22" s="18"/>
      <c r="AC22" s="18"/>
      <c r="AD22" s="18"/>
      <c r="AE22" s="18"/>
      <c r="AF22" s="18"/>
      <c r="AG22" s="18"/>
      <c r="AH22" s="18"/>
      <c r="AI22" s="18"/>
      <c r="AJ22" s="18"/>
      <c r="AK22" s="18"/>
      <c r="AL22" s="18"/>
      <c r="AM22" s="18"/>
      <c r="AN22" s="18"/>
      <c r="AO22" s="18"/>
      <c r="AP22" s="18"/>
      <c r="AQ22" s="18"/>
      <c r="AR22" s="16"/>
      <c r="BG22" s="27"/>
    </row>
    <row r="23" ht="16.5" customHeight="1">
      <c r="B23" s="17"/>
      <c r="C23" s="18"/>
      <c r="D23" s="18"/>
      <c r="E23" s="32" t="s">
        <v>1</v>
      </c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  <c r="AF23" s="32"/>
      <c r="AG23" s="32"/>
      <c r="AH23" s="32"/>
      <c r="AI23" s="32"/>
      <c r="AJ23" s="32"/>
      <c r="AK23" s="32"/>
      <c r="AL23" s="32"/>
      <c r="AM23" s="32"/>
      <c r="AN23" s="32"/>
      <c r="AO23" s="18"/>
      <c r="AP23" s="18"/>
      <c r="AQ23" s="18"/>
      <c r="AR23" s="16"/>
      <c r="BG23" s="27"/>
    </row>
    <row r="24" ht="6.96" customHeight="1">
      <c r="B24" s="17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18"/>
      <c r="AD24" s="18"/>
      <c r="AE24" s="18"/>
      <c r="AF24" s="18"/>
      <c r="AG24" s="18"/>
      <c r="AH24" s="18"/>
      <c r="AI24" s="18"/>
      <c r="AJ24" s="18"/>
      <c r="AK24" s="18"/>
      <c r="AL24" s="18"/>
      <c r="AM24" s="18"/>
      <c r="AN24" s="18"/>
      <c r="AO24" s="18"/>
      <c r="AP24" s="18"/>
      <c r="AQ24" s="18"/>
      <c r="AR24" s="16"/>
      <c r="BG24" s="27"/>
    </row>
    <row r="25" ht="6.96" customHeight="1">
      <c r="B25" s="17"/>
      <c r="C25" s="18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18"/>
      <c r="AQ25" s="18"/>
      <c r="AR25" s="16"/>
      <c r="BG25" s="27"/>
    </row>
    <row r="26" s="1" customFormat="1" ht="25.92" customHeight="1">
      <c r="B26" s="34"/>
      <c r="C26" s="35"/>
      <c r="D26" s="36" t="s">
        <v>36</v>
      </c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38">
        <f>ROUND(AG54,2)</f>
        <v>0</v>
      </c>
      <c r="AL26" s="37"/>
      <c r="AM26" s="37"/>
      <c r="AN26" s="37"/>
      <c r="AO26" s="37"/>
      <c r="AP26" s="35"/>
      <c r="AQ26" s="35"/>
      <c r="AR26" s="39"/>
      <c r="BG26" s="27"/>
    </row>
    <row r="27" s="1" customFormat="1" ht="6.96" customHeight="1">
      <c r="B27" s="34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5"/>
      <c r="AJ27" s="35"/>
      <c r="AK27" s="35"/>
      <c r="AL27" s="35"/>
      <c r="AM27" s="35"/>
      <c r="AN27" s="35"/>
      <c r="AO27" s="35"/>
      <c r="AP27" s="35"/>
      <c r="AQ27" s="35"/>
      <c r="AR27" s="39"/>
      <c r="BG27" s="27"/>
    </row>
    <row r="28" s="1" customFormat="1">
      <c r="B28" s="34"/>
      <c r="C28" s="35"/>
      <c r="D28" s="35"/>
      <c r="E28" s="35"/>
      <c r="F28" s="35"/>
      <c r="G28" s="35"/>
      <c r="H28" s="35"/>
      <c r="I28" s="35"/>
      <c r="J28" s="35"/>
      <c r="K28" s="35"/>
      <c r="L28" s="40" t="s">
        <v>37</v>
      </c>
      <c r="M28" s="40"/>
      <c r="N28" s="40"/>
      <c r="O28" s="40"/>
      <c r="P28" s="40"/>
      <c r="Q28" s="35"/>
      <c r="R28" s="35"/>
      <c r="S28" s="35"/>
      <c r="T28" s="35"/>
      <c r="U28" s="35"/>
      <c r="V28" s="35"/>
      <c r="W28" s="40" t="s">
        <v>38</v>
      </c>
      <c r="X28" s="40"/>
      <c r="Y28" s="40"/>
      <c r="Z28" s="40"/>
      <c r="AA28" s="40"/>
      <c r="AB28" s="40"/>
      <c r="AC28" s="40"/>
      <c r="AD28" s="40"/>
      <c r="AE28" s="40"/>
      <c r="AF28" s="35"/>
      <c r="AG28" s="35"/>
      <c r="AH28" s="35"/>
      <c r="AI28" s="35"/>
      <c r="AJ28" s="35"/>
      <c r="AK28" s="40" t="s">
        <v>39</v>
      </c>
      <c r="AL28" s="40"/>
      <c r="AM28" s="40"/>
      <c r="AN28" s="40"/>
      <c r="AO28" s="40"/>
      <c r="AP28" s="35"/>
      <c r="AQ28" s="35"/>
      <c r="AR28" s="39"/>
      <c r="BG28" s="27"/>
    </row>
    <row r="29" s="2" customFormat="1" ht="14.4" customHeight="1">
      <c r="B29" s="41"/>
      <c r="C29" s="42"/>
      <c r="D29" s="28" t="s">
        <v>40</v>
      </c>
      <c r="E29" s="42"/>
      <c r="F29" s="28" t="s">
        <v>41</v>
      </c>
      <c r="G29" s="42"/>
      <c r="H29" s="42"/>
      <c r="I29" s="42"/>
      <c r="J29" s="42"/>
      <c r="K29" s="42"/>
      <c r="L29" s="43">
        <v>0.20999999999999999</v>
      </c>
      <c r="M29" s="42"/>
      <c r="N29" s="42"/>
      <c r="O29" s="42"/>
      <c r="P29" s="42"/>
      <c r="Q29" s="42"/>
      <c r="R29" s="42"/>
      <c r="S29" s="42"/>
      <c r="T29" s="42"/>
      <c r="U29" s="42"/>
      <c r="V29" s="42"/>
      <c r="W29" s="44">
        <f>ROUND(BB54, 2)</f>
        <v>0</v>
      </c>
      <c r="X29" s="42"/>
      <c r="Y29" s="42"/>
      <c r="Z29" s="42"/>
      <c r="AA29" s="42"/>
      <c r="AB29" s="42"/>
      <c r="AC29" s="42"/>
      <c r="AD29" s="42"/>
      <c r="AE29" s="42"/>
      <c r="AF29" s="42"/>
      <c r="AG29" s="42"/>
      <c r="AH29" s="42"/>
      <c r="AI29" s="42"/>
      <c r="AJ29" s="42"/>
      <c r="AK29" s="44">
        <f>ROUND(AX54, 2)</f>
        <v>0</v>
      </c>
      <c r="AL29" s="42"/>
      <c r="AM29" s="42"/>
      <c r="AN29" s="42"/>
      <c r="AO29" s="42"/>
      <c r="AP29" s="42"/>
      <c r="AQ29" s="42"/>
      <c r="AR29" s="45"/>
      <c r="BG29" s="27"/>
    </row>
    <row r="30" s="2" customFormat="1" ht="14.4" customHeight="1">
      <c r="B30" s="41"/>
      <c r="C30" s="42"/>
      <c r="D30" s="42"/>
      <c r="E30" s="42"/>
      <c r="F30" s="28" t="s">
        <v>42</v>
      </c>
      <c r="G30" s="42"/>
      <c r="H30" s="42"/>
      <c r="I30" s="42"/>
      <c r="J30" s="42"/>
      <c r="K30" s="42"/>
      <c r="L30" s="43">
        <v>0.14999999999999999</v>
      </c>
      <c r="M30" s="42"/>
      <c r="N30" s="42"/>
      <c r="O30" s="42"/>
      <c r="P30" s="42"/>
      <c r="Q30" s="42"/>
      <c r="R30" s="42"/>
      <c r="S30" s="42"/>
      <c r="T30" s="42"/>
      <c r="U30" s="42"/>
      <c r="V30" s="42"/>
      <c r="W30" s="44">
        <f>ROUND(BC54, 2)</f>
        <v>0</v>
      </c>
      <c r="X30" s="42"/>
      <c r="Y30" s="42"/>
      <c r="Z30" s="42"/>
      <c r="AA30" s="42"/>
      <c r="AB30" s="42"/>
      <c r="AC30" s="42"/>
      <c r="AD30" s="42"/>
      <c r="AE30" s="42"/>
      <c r="AF30" s="42"/>
      <c r="AG30" s="42"/>
      <c r="AH30" s="42"/>
      <c r="AI30" s="42"/>
      <c r="AJ30" s="42"/>
      <c r="AK30" s="44">
        <f>ROUND(AY54, 2)</f>
        <v>0</v>
      </c>
      <c r="AL30" s="42"/>
      <c r="AM30" s="42"/>
      <c r="AN30" s="42"/>
      <c r="AO30" s="42"/>
      <c r="AP30" s="42"/>
      <c r="AQ30" s="42"/>
      <c r="AR30" s="45"/>
      <c r="BG30" s="27"/>
    </row>
    <row r="31" hidden="1" s="2" customFormat="1" ht="14.4" customHeight="1">
      <c r="B31" s="41"/>
      <c r="C31" s="42"/>
      <c r="D31" s="42"/>
      <c r="E31" s="42"/>
      <c r="F31" s="28" t="s">
        <v>43</v>
      </c>
      <c r="G31" s="42"/>
      <c r="H31" s="42"/>
      <c r="I31" s="42"/>
      <c r="J31" s="42"/>
      <c r="K31" s="42"/>
      <c r="L31" s="43">
        <v>0.20999999999999999</v>
      </c>
      <c r="M31" s="42"/>
      <c r="N31" s="42"/>
      <c r="O31" s="42"/>
      <c r="P31" s="42"/>
      <c r="Q31" s="42"/>
      <c r="R31" s="42"/>
      <c r="S31" s="42"/>
      <c r="T31" s="42"/>
      <c r="U31" s="42"/>
      <c r="V31" s="42"/>
      <c r="W31" s="44">
        <f>ROUND(BD54, 2)</f>
        <v>0</v>
      </c>
      <c r="X31" s="42"/>
      <c r="Y31" s="42"/>
      <c r="Z31" s="42"/>
      <c r="AA31" s="42"/>
      <c r="AB31" s="42"/>
      <c r="AC31" s="42"/>
      <c r="AD31" s="42"/>
      <c r="AE31" s="42"/>
      <c r="AF31" s="42"/>
      <c r="AG31" s="42"/>
      <c r="AH31" s="42"/>
      <c r="AI31" s="42"/>
      <c r="AJ31" s="42"/>
      <c r="AK31" s="44">
        <v>0</v>
      </c>
      <c r="AL31" s="42"/>
      <c r="AM31" s="42"/>
      <c r="AN31" s="42"/>
      <c r="AO31" s="42"/>
      <c r="AP31" s="42"/>
      <c r="AQ31" s="42"/>
      <c r="AR31" s="45"/>
      <c r="BG31" s="27"/>
    </row>
    <row r="32" hidden="1" s="2" customFormat="1" ht="14.4" customHeight="1">
      <c r="B32" s="41"/>
      <c r="C32" s="42"/>
      <c r="D32" s="42"/>
      <c r="E32" s="42"/>
      <c r="F32" s="28" t="s">
        <v>44</v>
      </c>
      <c r="G32" s="42"/>
      <c r="H32" s="42"/>
      <c r="I32" s="42"/>
      <c r="J32" s="42"/>
      <c r="K32" s="42"/>
      <c r="L32" s="43">
        <v>0.14999999999999999</v>
      </c>
      <c r="M32" s="42"/>
      <c r="N32" s="42"/>
      <c r="O32" s="42"/>
      <c r="P32" s="42"/>
      <c r="Q32" s="42"/>
      <c r="R32" s="42"/>
      <c r="S32" s="42"/>
      <c r="T32" s="42"/>
      <c r="U32" s="42"/>
      <c r="V32" s="42"/>
      <c r="W32" s="44">
        <f>ROUND(BE54, 2)</f>
        <v>0</v>
      </c>
      <c r="X32" s="42"/>
      <c r="Y32" s="42"/>
      <c r="Z32" s="42"/>
      <c r="AA32" s="42"/>
      <c r="AB32" s="42"/>
      <c r="AC32" s="42"/>
      <c r="AD32" s="42"/>
      <c r="AE32" s="42"/>
      <c r="AF32" s="42"/>
      <c r="AG32" s="42"/>
      <c r="AH32" s="42"/>
      <c r="AI32" s="42"/>
      <c r="AJ32" s="42"/>
      <c r="AK32" s="44">
        <v>0</v>
      </c>
      <c r="AL32" s="42"/>
      <c r="AM32" s="42"/>
      <c r="AN32" s="42"/>
      <c r="AO32" s="42"/>
      <c r="AP32" s="42"/>
      <c r="AQ32" s="42"/>
      <c r="AR32" s="45"/>
      <c r="BG32" s="27"/>
    </row>
    <row r="33" hidden="1" s="2" customFormat="1" ht="14.4" customHeight="1">
      <c r="B33" s="41"/>
      <c r="C33" s="42"/>
      <c r="D33" s="42"/>
      <c r="E33" s="42"/>
      <c r="F33" s="28" t="s">
        <v>45</v>
      </c>
      <c r="G33" s="42"/>
      <c r="H33" s="42"/>
      <c r="I33" s="42"/>
      <c r="J33" s="42"/>
      <c r="K33" s="42"/>
      <c r="L33" s="43">
        <v>0</v>
      </c>
      <c r="M33" s="42"/>
      <c r="N33" s="42"/>
      <c r="O33" s="42"/>
      <c r="P33" s="42"/>
      <c r="Q33" s="42"/>
      <c r="R33" s="42"/>
      <c r="S33" s="42"/>
      <c r="T33" s="42"/>
      <c r="U33" s="42"/>
      <c r="V33" s="42"/>
      <c r="W33" s="44">
        <f>ROUND(BF54, 2)</f>
        <v>0</v>
      </c>
      <c r="X33" s="42"/>
      <c r="Y33" s="42"/>
      <c r="Z33" s="42"/>
      <c r="AA33" s="42"/>
      <c r="AB33" s="42"/>
      <c r="AC33" s="42"/>
      <c r="AD33" s="42"/>
      <c r="AE33" s="42"/>
      <c r="AF33" s="42"/>
      <c r="AG33" s="42"/>
      <c r="AH33" s="42"/>
      <c r="AI33" s="42"/>
      <c r="AJ33" s="42"/>
      <c r="AK33" s="44">
        <v>0</v>
      </c>
      <c r="AL33" s="42"/>
      <c r="AM33" s="42"/>
      <c r="AN33" s="42"/>
      <c r="AO33" s="42"/>
      <c r="AP33" s="42"/>
      <c r="AQ33" s="42"/>
      <c r="AR33" s="45"/>
      <c r="BG33" s="27"/>
    </row>
    <row r="34" s="1" customFormat="1" ht="6.96" customHeight="1">
      <c r="B34" s="34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9"/>
      <c r="BG34" s="27"/>
    </row>
    <row r="35" s="1" customFormat="1" ht="25.92" customHeight="1">
      <c r="B35" s="34"/>
      <c r="C35" s="46"/>
      <c r="D35" s="47" t="s">
        <v>46</v>
      </c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9" t="s">
        <v>47</v>
      </c>
      <c r="U35" s="48"/>
      <c r="V35" s="48"/>
      <c r="W35" s="48"/>
      <c r="X35" s="50" t="s">
        <v>48</v>
      </c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51">
        <f>SUM(AK26:AK33)</f>
        <v>0</v>
      </c>
      <c r="AL35" s="48"/>
      <c r="AM35" s="48"/>
      <c r="AN35" s="48"/>
      <c r="AO35" s="52"/>
      <c r="AP35" s="46"/>
      <c r="AQ35" s="46"/>
      <c r="AR35" s="39"/>
    </row>
    <row r="36" s="1" customFormat="1" ht="6.96" customHeight="1">
      <c r="B36" s="34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9"/>
    </row>
    <row r="37" s="1" customFormat="1" ht="6.96" customHeight="1">
      <c r="B37" s="53"/>
      <c r="C37" s="54"/>
      <c r="D37" s="54"/>
      <c r="E37" s="54"/>
      <c r="F37" s="54"/>
      <c r="G37" s="54"/>
      <c r="H37" s="54"/>
      <c r="I37" s="54"/>
      <c r="J37" s="54"/>
      <c r="K37" s="54"/>
      <c r="L37" s="54"/>
      <c r="M37" s="54"/>
      <c r="N37" s="54"/>
      <c r="O37" s="54"/>
      <c r="P37" s="54"/>
      <c r="Q37" s="54"/>
      <c r="R37" s="54"/>
      <c r="S37" s="54"/>
      <c r="T37" s="54"/>
      <c r="U37" s="54"/>
      <c r="V37" s="54"/>
      <c r="W37" s="54"/>
      <c r="X37" s="54"/>
      <c r="Y37" s="54"/>
      <c r="Z37" s="54"/>
      <c r="AA37" s="54"/>
      <c r="AB37" s="54"/>
      <c r="AC37" s="54"/>
      <c r="AD37" s="54"/>
      <c r="AE37" s="54"/>
      <c r="AF37" s="54"/>
      <c r="AG37" s="54"/>
      <c r="AH37" s="54"/>
      <c r="AI37" s="54"/>
      <c r="AJ37" s="54"/>
      <c r="AK37" s="54"/>
      <c r="AL37" s="54"/>
      <c r="AM37" s="54"/>
      <c r="AN37" s="54"/>
      <c r="AO37" s="54"/>
      <c r="AP37" s="54"/>
      <c r="AQ37" s="54"/>
      <c r="AR37" s="39"/>
    </row>
    <row r="41" s="1" customFormat="1" ht="6.96" customHeight="1">
      <c r="B41" s="55"/>
      <c r="C41" s="56"/>
      <c r="D41" s="56"/>
      <c r="E41" s="56"/>
      <c r="F41" s="56"/>
      <c r="G41" s="56"/>
      <c r="H41" s="56"/>
      <c r="I41" s="56"/>
      <c r="J41" s="56"/>
      <c r="K41" s="56"/>
      <c r="L41" s="56"/>
      <c r="M41" s="56"/>
      <c r="N41" s="56"/>
      <c r="O41" s="56"/>
      <c r="P41" s="56"/>
      <c r="Q41" s="56"/>
      <c r="R41" s="56"/>
      <c r="S41" s="56"/>
      <c r="T41" s="56"/>
      <c r="U41" s="56"/>
      <c r="V41" s="56"/>
      <c r="W41" s="56"/>
      <c r="X41" s="56"/>
      <c r="Y41" s="56"/>
      <c r="Z41" s="56"/>
      <c r="AA41" s="56"/>
      <c r="AB41" s="56"/>
      <c r="AC41" s="56"/>
      <c r="AD41" s="56"/>
      <c r="AE41" s="56"/>
      <c r="AF41" s="56"/>
      <c r="AG41" s="56"/>
      <c r="AH41" s="56"/>
      <c r="AI41" s="56"/>
      <c r="AJ41" s="56"/>
      <c r="AK41" s="56"/>
      <c r="AL41" s="56"/>
      <c r="AM41" s="56"/>
      <c r="AN41" s="56"/>
      <c r="AO41" s="56"/>
      <c r="AP41" s="56"/>
      <c r="AQ41" s="56"/>
      <c r="AR41" s="39"/>
    </row>
    <row r="42" s="1" customFormat="1" ht="24.96" customHeight="1">
      <c r="B42" s="34"/>
      <c r="C42" s="19" t="s">
        <v>49</v>
      </c>
      <c r="D42" s="35"/>
      <c r="E42" s="35"/>
      <c r="F42" s="35"/>
      <c r="G42" s="35"/>
      <c r="H42" s="35"/>
      <c r="I42" s="35"/>
      <c r="J42" s="35"/>
      <c r="K42" s="35"/>
      <c r="L42" s="35"/>
      <c r="M42" s="35"/>
      <c r="N42" s="35"/>
      <c r="O42" s="35"/>
      <c r="P42" s="35"/>
      <c r="Q42" s="35"/>
      <c r="R42" s="35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  <c r="AF42" s="35"/>
      <c r="AG42" s="35"/>
      <c r="AH42" s="35"/>
      <c r="AI42" s="35"/>
      <c r="AJ42" s="35"/>
      <c r="AK42" s="35"/>
      <c r="AL42" s="35"/>
      <c r="AM42" s="35"/>
      <c r="AN42" s="35"/>
      <c r="AO42" s="35"/>
      <c r="AP42" s="35"/>
      <c r="AQ42" s="35"/>
      <c r="AR42" s="39"/>
    </row>
    <row r="43" s="1" customFormat="1" ht="6.96" customHeight="1">
      <c r="B43" s="34"/>
      <c r="C43" s="35"/>
      <c r="D43" s="35"/>
      <c r="E43" s="35"/>
      <c r="F43" s="35"/>
      <c r="G43" s="35"/>
      <c r="H43" s="35"/>
      <c r="I43" s="35"/>
      <c r="J43" s="35"/>
      <c r="K43" s="35"/>
      <c r="L43" s="35"/>
      <c r="M43" s="35"/>
      <c r="N43" s="35"/>
      <c r="O43" s="35"/>
      <c r="P43" s="35"/>
      <c r="Q43" s="35"/>
      <c r="R43" s="35"/>
      <c r="S43" s="35"/>
      <c r="T43" s="35"/>
      <c r="U43" s="35"/>
      <c r="V43" s="35"/>
      <c r="W43" s="35"/>
      <c r="X43" s="35"/>
      <c r="Y43" s="35"/>
      <c r="Z43" s="35"/>
      <c r="AA43" s="35"/>
      <c r="AB43" s="35"/>
      <c r="AC43" s="35"/>
      <c r="AD43" s="35"/>
      <c r="AE43" s="35"/>
      <c r="AF43" s="35"/>
      <c r="AG43" s="35"/>
      <c r="AH43" s="35"/>
      <c r="AI43" s="35"/>
      <c r="AJ43" s="35"/>
      <c r="AK43" s="35"/>
      <c r="AL43" s="35"/>
      <c r="AM43" s="35"/>
      <c r="AN43" s="35"/>
      <c r="AO43" s="35"/>
      <c r="AP43" s="35"/>
      <c r="AQ43" s="35"/>
      <c r="AR43" s="39"/>
    </row>
    <row r="44" s="1" customFormat="1" ht="12" customHeight="1">
      <c r="B44" s="34"/>
      <c r="C44" s="28" t="s">
        <v>14</v>
      </c>
      <c r="D44" s="35"/>
      <c r="E44" s="35"/>
      <c r="F44" s="35"/>
      <c r="G44" s="35"/>
      <c r="H44" s="35"/>
      <c r="I44" s="35"/>
      <c r="J44" s="35"/>
      <c r="K44" s="35"/>
      <c r="L44" s="35" t="str">
        <f>K5</f>
        <v>Y262</v>
      </c>
      <c r="M44" s="35"/>
      <c r="N44" s="35"/>
      <c r="O44" s="35"/>
      <c r="P44" s="35"/>
      <c r="Q44" s="35"/>
      <c r="R44" s="35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  <c r="AF44" s="35"/>
      <c r="AG44" s="35"/>
      <c r="AH44" s="35"/>
      <c r="AI44" s="35"/>
      <c r="AJ44" s="35"/>
      <c r="AK44" s="35"/>
      <c r="AL44" s="35"/>
      <c r="AM44" s="35"/>
      <c r="AN44" s="35"/>
      <c r="AO44" s="35"/>
      <c r="AP44" s="35"/>
      <c r="AQ44" s="35"/>
      <c r="AR44" s="39"/>
    </row>
    <row r="45" s="3" customFormat="1" ht="36.96" customHeight="1">
      <c r="B45" s="57"/>
      <c r="C45" s="58" t="s">
        <v>17</v>
      </c>
      <c r="D45" s="59"/>
      <c r="E45" s="59"/>
      <c r="F45" s="59"/>
      <c r="G45" s="59"/>
      <c r="H45" s="59"/>
      <c r="I45" s="59"/>
      <c r="J45" s="59"/>
      <c r="K45" s="59"/>
      <c r="L45" s="60" t="str">
        <f>K6</f>
        <v>Zateplení objektu ObÚ</v>
      </c>
      <c r="M45" s="59"/>
      <c r="N45" s="59"/>
      <c r="O45" s="59"/>
      <c r="P45" s="59"/>
      <c r="Q45" s="59"/>
      <c r="R45" s="59"/>
      <c r="S45" s="59"/>
      <c r="T45" s="59"/>
      <c r="U45" s="59"/>
      <c r="V45" s="59"/>
      <c r="W45" s="59"/>
      <c r="X45" s="59"/>
      <c r="Y45" s="59"/>
      <c r="Z45" s="59"/>
      <c r="AA45" s="59"/>
      <c r="AB45" s="59"/>
      <c r="AC45" s="59"/>
      <c r="AD45" s="59"/>
      <c r="AE45" s="59"/>
      <c r="AF45" s="59"/>
      <c r="AG45" s="59"/>
      <c r="AH45" s="59"/>
      <c r="AI45" s="59"/>
      <c r="AJ45" s="59"/>
      <c r="AK45" s="59"/>
      <c r="AL45" s="59"/>
      <c r="AM45" s="59"/>
      <c r="AN45" s="59"/>
      <c r="AO45" s="59"/>
      <c r="AP45" s="59"/>
      <c r="AQ45" s="59"/>
      <c r="AR45" s="61"/>
    </row>
    <row r="46" s="1" customFormat="1" ht="6.96" customHeight="1">
      <c r="B46" s="34"/>
      <c r="C46" s="35"/>
      <c r="D46" s="35"/>
      <c r="E46" s="35"/>
      <c r="F46" s="35"/>
      <c r="G46" s="35"/>
      <c r="H46" s="35"/>
      <c r="I46" s="35"/>
      <c r="J46" s="35"/>
      <c r="K46" s="35"/>
      <c r="L46" s="35"/>
      <c r="M46" s="35"/>
      <c r="N46" s="35"/>
      <c r="O46" s="35"/>
      <c r="P46" s="35"/>
      <c r="Q46" s="35"/>
      <c r="R46" s="35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  <c r="AF46" s="35"/>
      <c r="AG46" s="35"/>
      <c r="AH46" s="35"/>
      <c r="AI46" s="35"/>
      <c r="AJ46" s="35"/>
      <c r="AK46" s="35"/>
      <c r="AL46" s="35"/>
      <c r="AM46" s="35"/>
      <c r="AN46" s="35"/>
      <c r="AO46" s="35"/>
      <c r="AP46" s="35"/>
      <c r="AQ46" s="35"/>
      <c r="AR46" s="39"/>
    </row>
    <row r="47" s="1" customFormat="1" ht="12" customHeight="1">
      <c r="B47" s="34"/>
      <c r="C47" s="28" t="s">
        <v>21</v>
      </c>
      <c r="D47" s="35"/>
      <c r="E47" s="35"/>
      <c r="F47" s="35"/>
      <c r="G47" s="35"/>
      <c r="H47" s="35"/>
      <c r="I47" s="35"/>
      <c r="J47" s="35"/>
      <c r="K47" s="35"/>
      <c r="L47" s="62" t="str">
        <f>IF(K8="","",K8)</f>
        <v>Bukovany</v>
      </c>
      <c r="M47" s="35"/>
      <c r="N47" s="35"/>
      <c r="O47" s="35"/>
      <c r="P47" s="35"/>
      <c r="Q47" s="35"/>
      <c r="R47" s="35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  <c r="AF47" s="35"/>
      <c r="AG47" s="35"/>
      <c r="AH47" s="35"/>
      <c r="AI47" s="28" t="s">
        <v>23</v>
      </c>
      <c r="AJ47" s="35"/>
      <c r="AK47" s="35"/>
      <c r="AL47" s="35"/>
      <c r="AM47" s="63" t="str">
        <f>IF(AN8= "","",AN8)</f>
        <v>11. 11. 2018</v>
      </c>
      <c r="AN47" s="63"/>
      <c r="AO47" s="35"/>
      <c r="AP47" s="35"/>
      <c r="AQ47" s="35"/>
      <c r="AR47" s="39"/>
    </row>
    <row r="48" s="1" customFormat="1" ht="6.96" customHeight="1">
      <c r="B48" s="34"/>
      <c r="C48" s="35"/>
      <c r="D48" s="35"/>
      <c r="E48" s="35"/>
      <c r="F48" s="35"/>
      <c r="G48" s="35"/>
      <c r="H48" s="35"/>
      <c r="I48" s="35"/>
      <c r="J48" s="35"/>
      <c r="K48" s="35"/>
      <c r="L48" s="35"/>
      <c r="M48" s="35"/>
      <c r="N48" s="35"/>
      <c r="O48" s="35"/>
      <c r="P48" s="35"/>
      <c r="Q48" s="35"/>
      <c r="R48" s="35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  <c r="AF48" s="35"/>
      <c r="AG48" s="35"/>
      <c r="AH48" s="35"/>
      <c r="AI48" s="35"/>
      <c r="AJ48" s="35"/>
      <c r="AK48" s="35"/>
      <c r="AL48" s="35"/>
      <c r="AM48" s="35"/>
      <c r="AN48" s="35"/>
      <c r="AO48" s="35"/>
      <c r="AP48" s="35"/>
      <c r="AQ48" s="35"/>
      <c r="AR48" s="39"/>
    </row>
    <row r="49" s="1" customFormat="1" ht="13.65" customHeight="1">
      <c r="B49" s="34"/>
      <c r="C49" s="28" t="s">
        <v>25</v>
      </c>
      <c r="D49" s="35"/>
      <c r="E49" s="35"/>
      <c r="F49" s="35"/>
      <c r="G49" s="35"/>
      <c r="H49" s="35"/>
      <c r="I49" s="35"/>
      <c r="J49" s="35"/>
      <c r="K49" s="35"/>
      <c r="L49" s="35" t="str">
        <f>IF(E11= "","",E11)</f>
        <v>Obec Bukovany</v>
      </c>
      <c r="M49" s="35"/>
      <c r="N49" s="35"/>
      <c r="O49" s="35"/>
      <c r="P49" s="35"/>
      <c r="Q49" s="35"/>
      <c r="R49" s="35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  <c r="AF49" s="35"/>
      <c r="AG49" s="35"/>
      <c r="AH49" s="35"/>
      <c r="AI49" s="28" t="s">
        <v>31</v>
      </c>
      <c r="AJ49" s="35"/>
      <c r="AK49" s="35"/>
      <c r="AL49" s="35"/>
      <c r="AM49" s="64" t="str">
        <f>IF(E17="","",E17)</f>
        <v>Projektstav - Majer Antonín</v>
      </c>
      <c r="AN49" s="35"/>
      <c r="AO49" s="35"/>
      <c r="AP49" s="35"/>
      <c r="AQ49" s="35"/>
      <c r="AR49" s="39"/>
      <c r="AS49" s="65" t="s">
        <v>50</v>
      </c>
      <c r="AT49" s="66"/>
      <c r="AU49" s="67"/>
      <c r="AV49" s="67"/>
      <c r="AW49" s="67"/>
      <c r="AX49" s="67"/>
      <c r="AY49" s="67"/>
      <c r="AZ49" s="67"/>
      <c r="BA49" s="67"/>
      <c r="BB49" s="67"/>
      <c r="BC49" s="67"/>
      <c r="BD49" s="67"/>
      <c r="BE49" s="67"/>
      <c r="BF49" s="68"/>
    </row>
    <row r="50" s="1" customFormat="1" ht="13.65" customHeight="1">
      <c r="B50" s="34"/>
      <c r="C50" s="28" t="s">
        <v>29</v>
      </c>
      <c r="D50" s="35"/>
      <c r="E50" s="35"/>
      <c r="F50" s="35"/>
      <c r="G50" s="35"/>
      <c r="H50" s="35"/>
      <c r="I50" s="35"/>
      <c r="J50" s="35"/>
      <c r="K50" s="35"/>
      <c r="L50" s="35" t="str">
        <f>IF(E14= "Vyplň údaj","",E14)</f>
        <v/>
      </c>
      <c r="M50" s="35"/>
      <c r="N50" s="35"/>
      <c r="O50" s="35"/>
      <c r="P50" s="35"/>
      <c r="Q50" s="35"/>
      <c r="R50" s="35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  <c r="AF50" s="35"/>
      <c r="AG50" s="35"/>
      <c r="AH50" s="35"/>
      <c r="AI50" s="28" t="s">
        <v>33</v>
      </c>
      <c r="AJ50" s="35"/>
      <c r="AK50" s="35"/>
      <c r="AL50" s="35"/>
      <c r="AM50" s="64" t="str">
        <f>IF(E20="","",E20)</f>
        <v>Milan Hájek</v>
      </c>
      <c r="AN50" s="35"/>
      <c r="AO50" s="35"/>
      <c r="AP50" s="35"/>
      <c r="AQ50" s="35"/>
      <c r="AR50" s="39"/>
      <c r="AS50" s="69"/>
      <c r="AT50" s="70"/>
      <c r="AU50" s="71"/>
      <c r="AV50" s="71"/>
      <c r="AW50" s="71"/>
      <c r="AX50" s="71"/>
      <c r="AY50" s="71"/>
      <c r="AZ50" s="71"/>
      <c r="BA50" s="71"/>
      <c r="BB50" s="71"/>
      <c r="BC50" s="71"/>
      <c r="BD50" s="71"/>
      <c r="BE50" s="71"/>
      <c r="BF50" s="72"/>
    </row>
    <row r="51" s="1" customFormat="1" ht="10.8" customHeight="1">
      <c r="B51" s="34"/>
      <c r="C51" s="35"/>
      <c r="D51" s="35"/>
      <c r="E51" s="35"/>
      <c r="F51" s="35"/>
      <c r="G51" s="35"/>
      <c r="H51" s="35"/>
      <c r="I51" s="35"/>
      <c r="J51" s="35"/>
      <c r="K51" s="35"/>
      <c r="L51" s="35"/>
      <c r="M51" s="35"/>
      <c r="N51" s="35"/>
      <c r="O51" s="35"/>
      <c r="P51" s="35"/>
      <c r="Q51" s="35"/>
      <c r="R51" s="35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  <c r="AF51" s="35"/>
      <c r="AG51" s="35"/>
      <c r="AH51" s="35"/>
      <c r="AI51" s="35"/>
      <c r="AJ51" s="35"/>
      <c r="AK51" s="35"/>
      <c r="AL51" s="35"/>
      <c r="AM51" s="35"/>
      <c r="AN51" s="35"/>
      <c r="AO51" s="35"/>
      <c r="AP51" s="35"/>
      <c r="AQ51" s="35"/>
      <c r="AR51" s="39"/>
      <c r="AS51" s="73"/>
      <c r="AT51" s="74"/>
      <c r="AU51" s="75"/>
      <c r="AV51" s="75"/>
      <c r="AW51" s="75"/>
      <c r="AX51" s="75"/>
      <c r="AY51" s="75"/>
      <c r="AZ51" s="75"/>
      <c r="BA51" s="75"/>
      <c r="BB51" s="75"/>
      <c r="BC51" s="75"/>
      <c r="BD51" s="75"/>
      <c r="BE51" s="75"/>
      <c r="BF51" s="76"/>
    </row>
    <row r="52" s="1" customFormat="1" ht="29.28" customHeight="1">
      <c r="B52" s="34"/>
      <c r="C52" s="77" t="s">
        <v>51</v>
      </c>
      <c r="D52" s="78"/>
      <c r="E52" s="78"/>
      <c r="F52" s="78"/>
      <c r="G52" s="78"/>
      <c r="H52" s="79"/>
      <c r="I52" s="80" t="s">
        <v>52</v>
      </c>
      <c r="J52" s="78"/>
      <c r="K52" s="78"/>
      <c r="L52" s="78"/>
      <c r="M52" s="78"/>
      <c r="N52" s="78"/>
      <c r="O52" s="78"/>
      <c r="P52" s="78"/>
      <c r="Q52" s="78"/>
      <c r="R52" s="78"/>
      <c r="S52" s="78"/>
      <c r="T52" s="78"/>
      <c r="U52" s="78"/>
      <c r="V52" s="78"/>
      <c r="W52" s="78"/>
      <c r="X52" s="78"/>
      <c r="Y52" s="78"/>
      <c r="Z52" s="78"/>
      <c r="AA52" s="78"/>
      <c r="AB52" s="78"/>
      <c r="AC52" s="78"/>
      <c r="AD52" s="78"/>
      <c r="AE52" s="78"/>
      <c r="AF52" s="78"/>
      <c r="AG52" s="81" t="s">
        <v>53</v>
      </c>
      <c r="AH52" s="78"/>
      <c r="AI52" s="78"/>
      <c r="AJ52" s="78"/>
      <c r="AK52" s="78"/>
      <c r="AL52" s="78"/>
      <c r="AM52" s="78"/>
      <c r="AN52" s="80" t="s">
        <v>54</v>
      </c>
      <c r="AO52" s="78"/>
      <c r="AP52" s="82"/>
      <c r="AQ52" s="83" t="s">
        <v>55</v>
      </c>
      <c r="AR52" s="39"/>
      <c r="AS52" s="84" t="s">
        <v>56</v>
      </c>
      <c r="AT52" s="85" t="s">
        <v>57</v>
      </c>
      <c r="AU52" s="85" t="s">
        <v>58</v>
      </c>
      <c r="AV52" s="85" t="s">
        <v>59</v>
      </c>
      <c r="AW52" s="85" t="s">
        <v>60</v>
      </c>
      <c r="AX52" s="85" t="s">
        <v>61</v>
      </c>
      <c r="AY52" s="85" t="s">
        <v>62</v>
      </c>
      <c r="AZ52" s="85" t="s">
        <v>63</v>
      </c>
      <c r="BA52" s="85" t="s">
        <v>64</v>
      </c>
      <c r="BB52" s="85" t="s">
        <v>65</v>
      </c>
      <c r="BC52" s="85" t="s">
        <v>66</v>
      </c>
      <c r="BD52" s="85" t="s">
        <v>67</v>
      </c>
      <c r="BE52" s="85" t="s">
        <v>68</v>
      </c>
      <c r="BF52" s="86" t="s">
        <v>69</v>
      </c>
    </row>
    <row r="53" s="1" customFormat="1" ht="10.8" customHeight="1">
      <c r="B53" s="34"/>
      <c r="C53" s="35"/>
      <c r="D53" s="35"/>
      <c r="E53" s="35"/>
      <c r="F53" s="35"/>
      <c r="G53" s="35"/>
      <c r="H53" s="35"/>
      <c r="I53" s="35"/>
      <c r="J53" s="35"/>
      <c r="K53" s="35"/>
      <c r="L53" s="35"/>
      <c r="M53" s="35"/>
      <c r="N53" s="35"/>
      <c r="O53" s="35"/>
      <c r="P53" s="35"/>
      <c r="Q53" s="35"/>
      <c r="R53" s="35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  <c r="AF53" s="35"/>
      <c r="AG53" s="35"/>
      <c r="AH53" s="35"/>
      <c r="AI53" s="35"/>
      <c r="AJ53" s="35"/>
      <c r="AK53" s="35"/>
      <c r="AL53" s="35"/>
      <c r="AM53" s="35"/>
      <c r="AN53" s="35"/>
      <c r="AO53" s="35"/>
      <c r="AP53" s="35"/>
      <c r="AQ53" s="35"/>
      <c r="AR53" s="39"/>
      <c r="AS53" s="87"/>
      <c r="AT53" s="88"/>
      <c r="AU53" s="88"/>
      <c r="AV53" s="88"/>
      <c r="AW53" s="88"/>
      <c r="AX53" s="88"/>
      <c r="AY53" s="88"/>
      <c r="AZ53" s="88"/>
      <c r="BA53" s="88"/>
      <c r="BB53" s="88"/>
      <c r="BC53" s="88"/>
      <c r="BD53" s="88"/>
      <c r="BE53" s="88"/>
      <c r="BF53" s="89"/>
    </row>
    <row r="54" s="4" customFormat="1" ht="32.4" customHeight="1">
      <c r="B54" s="90"/>
      <c r="C54" s="91" t="s">
        <v>70</v>
      </c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3">
        <f>ROUND(SUM(AG55:AG61),2)</f>
        <v>0</v>
      </c>
      <c r="AH54" s="93"/>
      <c r="AI54" s="93"/>
      <c r="AJ54" s="93"/>
      <c r="AK54" s="93"/>
      <c r="AL54" s="93"/>
      <c r="AM54" s="93"/>
      <c r="AN54" s="94">
        <f>SUM(AG54,AV54)</f>
        <v>0</v>
      </c>
      <c r="AO54" s="94"/>
      <c r="AP54" s="94"/>
      <c r="AQ54" s="95" t="s">
        <v>1</v>
      </c>
      <c r="AR54" s="96"/>
      <c r="AS54" s="97">
        <f>ROUND(SUM(AS55:AS61),2)</f>
        <v>0</v>
      </c>
      <c r="AT54" s="98">
        <f>ROUND(SUM(AT55:AT61),2)</f>
        <v>0</v>
      </c>
      <c r="AU54" s="99">
        <f>ROUND(SUM(AU55:AU61),2)</f>
        <v>0</v>
      </c>
      <c r="AV54" s="99">
        <f>ROUND(SUM(AX54:AY54),2)</f>
        <v>0</v>
      </c>
      <c r="AW54" s="100">
        <f>ROUND(SUM(AW55:AW61),5)</f>
        <v>0</v>
      </c>
      <c r="AX54" s="99">
        <f>ROUND(BB54*L29,2)</f>
        <v>0</v>
      </c>
      <c r="AY54" s="99">
        <f>ROUND(BC54*L30,2)</f>
        <v>0</v>
      </c>
      <c r="AZ54" s="99">
        <f>ROUND(BD54*L29,2)</f>
        <v>0</v>
      </c>
      <c r="BA54" s="99">
        <f>ROUND(BE54*L30,2)</f>
        <v>0</v>
      </c>
      <c r="BB54" s="99">
        <f>ROUND(SUM(BB55:BB61),2)</f>
        <v>0</v>
      </c>
      <c r="BC54" s="99">
        <f>ROUND(SUM(BC55:BC61),2)</f>
        <v>0</v>
      </c>
      <c r="BD54" s="99">
        <f>ROUND(SUM(BD55:BD61),2)</f>
        <v>0</v>
      </c>
      <c r="BE54" s="99">
        <f>ROUND(SUM(BE55:BE61),2)</f>
        <v>0</v>
      </c>
      <c r="BF54" s="101">
        <f>ROUND(SUM(BF55:BF61),2)</f>
        <v>0</v>
      </c>
      <c r="BS54" s="102" t="s">
        <v>71</v>
      </c>
      <c r="BT54" s="102" t="s">
        <v>72</v>
      </c>
      <c r="BU54" s="103" t="s">
        <v>73</v>
      </c>
      <c r="BV54" s="102" t="s">
        <v>74</v>
      </c>
      <c r="BW54" s="102" t="s">
        <v>6</v>
      </c>
      <c r="BX54" s="102" t="s">
        <v>75</v>
      </c>
      <c r="CL54" s="102" t="s">
        <v>1</v>
      </c>
    </row>
    <row r="55" s="5" customFormat="1" ht="16.5" customHeight="1">
      <c r="A55" s="104" t="s">
        <v>76</v>
      </c>
      <c r="B55" s="105"/>
      <c r="C55" s="106"/>
      <c r="D55" s="107" t="s">
        <v>77</v>
      </c>
      <c r="E55" s="107"/>
      <c r="F55" s="107"/>
      <c r="G55" s="107"/>
      <c r="H55" s="107"/>
      <c r="I55" s="108"/>
      <c r="J55" s="107" t="s">
        <v>78</v>
      </c>
      <c r="K55" s="107"/>
      <c r="L55" s="107"/>
      <c r="M55" s="107"/>
      <c r="N55" s="107"/>
      <c r="O55" s="107"/>
      <c r="P55" s="107"/>
      <c r="Q55" s="107"/>
      <c r="R55" s="107"/>
      <c r="S55" s="107"/>
      <c r="T55" s="107"/>
      <c r="U55" s="107"/>
      <c r="V55" s="107"/>
      <c r="W55" s="107"/>
      <c r="X55" s="107"/>
      <c r="Y55" s="107"/>
      <c r="Z55" s="107"/>
      <c r="AA55" s="107"/>
      <c r="AB55" s="107"/>
      <c r="AC55" s="107"/>
      <c r="AD55" s="107"/>
      <c r="AE55" s="107"/>
      <c r="AF55" s="107"/>
      <c r="AG55" s="109">
        <f>'00 - VRN'!K32</f>
        <v>0</v>
      </c>
      <c r="AH55" s="108"/>
      <c r="AI55" s="108"/>
      <c r="AJ55" s="108"/>
      <c r="AK55" s="108"/>
      <c r="AL55" s="108"/>
      <c r="AM55" s="108"/>
      <c r="AN55" s="109">
        <f>SUM(AG55,AV55)</f>
        <v>0</v>
      </c>
      <c r="AO55" s="108"/>
      <c r="AP55" s="108"/>
      <c r="AQ55" s="110" t="s">
        <v>79</v>
      </c>
      <c r="AR55" s="111"/>
      <c r="AS55" s="112">
        <f>'00 - VRN'!K30</f>
        <v>0</v>
      </c>
      <c r="AT55" s="113">
        <f>'00 - VRN'!K31</f>
        <v>0</v>
      </c>
      <c r="AU55" s="113">
        <v>0</v>
      </c>
      <c r="AV55" s="113">
        <f>ROUND(SUM(AX55:AY55),2)</f>
        <v>0</v>
      </c>
      <c r="AW55" s="114">
        <f>'00 - VRN'!T82</f>
        <v>0</v>
      </c>
      <c r="AX55" s="113">
        <f>'00 - VRN'!K35</f>
        <v>0</v>
      </c>
      <c r="AY55" s="113">
        <f>'00 - VRN'!K36</f>
        <v>0</v>
      </c>
      <c r="AZ55" s="113">
        <f>'00 - VRN'!K37</f>
        <v>0</v>
      </c>
      <c r="BA55" s="113">
        <f>'00 - VRN'!K38</f>
        <v>0</v>
      </c>
      <c r="BB55" s="113">
        <f>'00 - VRN'!F35</f>
        <v>0</v>
      </c>
      <c r="BC55" s="113">
        <f>'00 - VRN'!F36</f>
        <v>0</v>
      </c>
      <c r="BD55" s="113">
        <f>'00 - VRN'!F37</f>
        <v>0</v>
      </c>
      <c r="BE55" s="113">
        <f>'00 - VRN'!F38</f>
        <v>0</v>
      </c>
      <c r="BF55" s="115">
        <f>'00 - VRN'!F39</f>
        <v>0</v>
      </c>
      <c r="BT55" s="116" t="s">
        <v>80</v>
      </c>
      <c r="BV55" s="116" t="s">
        <v>74</v>
      </c>
      <c r="BW55" s="116" t="s">
        <v>81</v>
      </c>
      <c r="BX55" s="116" t="s">
        <v>6</v>
      </c>
      <c r="CL55" s="116" t="s">
        <v>1</v>
      </c>
      <c r="CM55" s="116" t="s">
        <v>82</v>
      </c>
    </row>
    <row r="56" s="5" customFormat="1" ht="16.5" customHeight="1">
      <c r="A56" s="104" t="s">
        <v>76</v>
      </c>
      <c r="B56" s="105"/>
      <c r="C56" s="106"/>
      <c r="D56" s="107" t="s">
        <v>83</v>
      </c>
      <c r="E56" s="107"/>
      <c r="F56" s="107"/>
      <c r="G56" s="107"/>
      <c r="H56" s="107"/>
      <c r="I56" s="108"/>
      <c r="J56" s="107" t="s">
        <v>84</v>
      </c>
      <c r="K56" s="107"/>
      <c r="L56" s="107"/>
      <c r="M56" s="107"/>
      <c r="N56" s="107"/>
      <c r="O56" s="107"/>
      <c r="P56" s="107"/>
      <c r="Q56" s="107"/>
      <c r="R56" s="107"/>
      <c r="S56" s="107"/>
      <c r="T56" s="107"/>
      <c r="U56" s="107"/>
      <c r="V56" s="107"/>
      <c r="W56" s="107"/>
      <c r="X56" s="107"/>
      <c r="Y56" s="107"/>
      <c r="Z56" s="107"/>
      <c r="AA56" s="107"/>
      <c r="AB56" s="107"/>
      <c r="AC56" s="107"/>
      <c r="AD56" s="107"/>
      <c r="AE56" s="107"/>
      <c r="AF56" s="107"/>
      <c r="AG56" s="109">
        <f>'10 - Zateplení objektu'!K32</f>
        <v>0</v>
      </c>
      <c r="AH56" s="108"/>
      <c r="AI56" s="108"/>
      <c r="AJ56" s="108"/>
      <c r="AK56" s="108"/>
      <c r="AL56" s="108"/>
      <c r="AM56" s="108"/>
      <c r="AN56" s="109">
        <f>SUM(AG56,AV56)</f>
        <v>0</v>
      </c>
      <c r="AO56" s="108"/>
      <c r="AP56" s="108"/>
      <c r="AQ56" s="110" t="s">
        <v>79</v>
      </c>
      <c r="AR56" s="111"/>
      <c r="AS56" s="112">
        <f>'10 - Zateplení objektu'!K30</f>
        <v>0</v>
      </c>
      <c r="AT56" s="113">
        <f>'10 - Zateplení objektu'!K31</f>
        <v>0</v>
      </c>
      <c r="AU56" s="113">
        <v>0</v>
      </c>
      <c r="AV56" s="113">
        <f>ROUND(SUM(AX56:AY56),2)</f>
        <v>0</v>
      </c>
      <c r="AW56" s="114">
        <f>'10 - Zateplení objektu'!T94</f>
        <v>0</v>
      </c>
      <c r="AX56" s="113">
        <f>'10 - Zateplení objektu'!K35</f>
        <v>0</v>
      </c>
      <c r="AY56" s="113">
        <f>'10 - Zateplení objektu'!K36</f>
        <v>0</v>
      </c>
      <c r="AZ56" s="113">
        <f>'10 - Zateplení objektu'!K37</f>
        <v>0</v>
      </c>
      <c r="BA56" s="113">
        <f>'10 - Zateplení objektu'!K38</f>
        <v>0</v>
      </c>
      <c r="BB56" s="113">
        <f>'10 - Zateplení objektu'!F35</f>
        <v>0</v>
      </c>
      <c r="BC56" s="113">
        <f>'10 - Zateplení objektu'!F36</f>
        <v>0</v>
      </c>
      <c r="BD56" s="113">
        <f>'10 - Zateplení objektu'!F37</f>
        <v>0</v>
      </c>
      <c r="BE56" s="113">
        <f>'10 - Zateplení objektu'!F38</f>
        <v>0</v>
      </c>
      <c r="BF56" s="115">
        <f>'10 - Zateplení objektu'!F39</f>
        <v>0</v>
      </c>
      <c r="BT56" s="116" t="s">
        <v>80</v>
      </c>
      <c r="BV56" s="116" t="s">
        <v>74</v>
      </c>
      <c r="BW56" s="116" t="s">
        <v>85</v>
      </c>
      <c r="BX56" s="116" t="s">
        <v>6</v>
      </c>
      <c r="CL56" s="116" t="s">
        <v>1</v>
      </c>
      <c r="CM56" s="116" t="s">
        <v>82</v>
      </c>
    </row>
    <row r="57" s="5" customFormat="1" ht="16.5" customHeight="1">
      <c r="A57" s="104" t="s">
        <v>76</v>
      </c>
      <c r="B57" s="105"/>
      <c r="C57" s="106"/>
      <c r="D57" s="107" t="s">
        <v>86</v>
      </c>
      <c r="E57" s="107"/>
      <c r="F57" s="107"/>
      <c r="G57" s="107"/>
      <c r="H57" s="107"/>
      <c r="I57" s="108"/>
      <c r="J57" s="107" t="s">
        <v>87</v>
      </c>
      <c r="K57" s="107"/>
      <c r="L57" s="107"/>
      <c r="M57" s="107"/>
      <c r="N57" s="107"/>
      <c r="O57" s="107"/>
      <c r="P57" s="107"/>
      <c r="Q57" s="107"/>
      <c r="R57" s="107"/>
      <c r="S57" s="107"/>
      <c r="T57" s="107"/>
      <c r="U57" s="107"/>
      <c r="V57" s="107"/>
      <c r="W57" s="107"/>
      <c r="X57" s="107"/>
      <c r="Y57" s="107"/>
      <c r="Z57" s="107"/>
      <c r="AA57" s="107"/>
      <c r="AB57" s="107"/>
      <c r="AC57" s="107"/>
      <c r="AD57" s="107"/>
      <c r="AE57" s="107"/>
      <c r="AF57" s="107"/>
      <c r="AG57" s="109">
        <f>'20 - Balkony'!K32</f>
        <v>0</v>
      </c>
      <c r="AH57" s="108"/>
      <c r="AI57" s="108"/>
      <c r="AJ57" s="108"/>
      <c r="AK57" s="108"/>
      <c r="AL57" s="108"/>
      <c r="AM57" s="108"/>
      <c r="AN57" s="109">
        <f>SUM(AG57,AV57)</f>
        <v>0</v>
      </c>
      <c r="AO57" s="108"/>
      <c r="AP57" s="108"/>
      <c r="AQ57" s="110" t="s">
        <v>79</v>
      </c>
      <c r="AR57" s="111"/>
      <c r="AS57" s="112">
        <f>'20 - Balkony'!K30</f>
        <v>0</v>
      </c>
      <c r="AT57" s="113">
        <f>'20 - Balkony'!K31</f>
        <v>0</v>
      </c>
      <c r="AU57" s="113">
        <v>0</v>
      </c>
      <c r="AV57" s="113">
        <f>ROUND(SUM(AX57:AY57),2)</f>
        <v>0</v>
      </c>
      <c r="AW57" s="114">
        <f>'20 - Balkony'!T91</f>
        <v>0</v>
      </c>
      <c r="AX57" s="113">
        <f>'20 - Balkony'!K35</f>
        <v>0</v>
      </c>
      <c r="AY57" s="113">
        <f>'20 - Balkony'!K36</f>
        <v>0</v>
      </c>
      <c r="AZ57" s="113">
        <f>'20 - Balkony'!K37</f>
        <v>0</v>
      </c>
      <c r="BA57" s="113">
        <f>'20 - Balkony'!K38</f>
        <v>0</v>
      </c>
      <c r="BB57" s="113">
        <f>'20 - Balkony'!F35</f>
        <v>0</v>
      </c>
      <c r="BC57" s="113">
        <f>'20 - Balkony'!F36</f>
        <v>0</v>
      </c>
      <c r="BD57" s="113">
        <f>'20 - Balkony'!F37</f>
        <v>0</v>
      </c>
      <c r="BE57" s="113">
        <f>'20 - Balkony'!F38</f>
        <v>0</v>
      </c>
      <c r="BF57" s="115">
        <f>'20 - Balkony'!F39</f>
        <v>0</v>
      </c>
      <c r="BT57" s="116" t="s">
        <v>80</v>
      </c>
      <c r="BV57" s="116" t="s">
        <v>74</v>
      </c>
      <c r="BW57" s="116" t="s">
        <v>88</v>
      </c>
      <c r="BX57" s="116" t="s">
        <v>6</v>
      </c>
      <c r="CL57" s="116" t="s">
        <v>1</v>
      </c>
      <c r="CM57" s="116" t="s">
        <v>82</v>
      </c>
    </row>
    <row r="58" s="5" customFormat="1" ht="16.5" customHeight="1">
      <c r="A58" s="104" t="s">
        <v>76</v>
      </c>
      <c r="B58" s="105"/>
      <c r="C58" s="106"/>
      <c r="D58" s="107" t="s">
        <v>89</v>
      </c>
      <c r="E58" s="107"/>
      <c r="F58" s="107"/>
      <c r="G58" s="107"/>
      <c r="H58" s="107"/>
      <c r="I58" s="108"/>
      <c r="J58" s="107" t="s">
        <v>90</v>
      </c>
      <c r="K58" s="107"/>
      <c r="L58" s="107"/>
      <c r="M58" s="107"/>
      <c r="N58" s="107"/>
      <c r="O58" s="107"/>
      <c r="P58" s="107"/>
      <c r="Q58" s="107"/>
      <c r="R58" s="107"/>
      <c r="S58" s="107"/>
      <c r="T58" s="107"/>
      <c r="U58" s="107"/>
      <c r="V58" s="107"/>
      <c r="W58" s="107"/>
      <c r="X58" s="107"/>
      <c r="Y58" s="107"/>
      <c r="Z58" s="107"/>
      <c r="AA58" s="107"/>
      <c r="AB58" s="107"/>
      <c r="AC58" s="107"/>
      <c r="AD58" s="107"/>
      <c r="AE58" s="107"/>
      <c r="AF58" s="107"/>
      <c r="AG58" s="109">
        <f>'30 - Střecha'!K32</f>
        <v>0</v>
      </c>
      <c r="AH58" s="108"/>
      <c r="AI58" s="108"/>
      <c r="AJ58" s="108"/>
      <c r="AK58" s="108"/>
      <c r="AL58" s="108"/>
      <c r="AM58" s="108"/>
      <c r="AN58" s="109">
        <f>SUM(AG58,AV58)</f>
        <v>0</v>
      </c>
      <c r="AO58" s="108"/>
      <c r="AP58" s="108"/>
      <c r="AQ58" s="110" t="s">
        <v>79</v>
      </c>
      <c r="AR58" s="111"/>
      <c r="AS58" s="112">
        <f>'30 - Střecha'!K30</f>
        <v>0</v>
      </c>
      <c r="AT58" s="113">
        <f>'30 - Střecha'!K31</f>
        <v>0</v>
      </c>
      <c r="AU58" s="113">
        <v>0</v>
      </c>
      <c r="AV58" s="113">
        <f>ROUND(SUM(AX58:AY58),2)</f>
        <v>0</v>
      </c>
      <c r="AW58" s="114">
        <f>'30 - Střecha'!T92</f>
        <v>0</v>
      </c>
      <c r="AX58" s="113">
        <f>'30 - Střecha'!K35</f>
        <v>0</v>
      </c>
      <c r="AY58" s="113">
        <f>'30 - Střecha'!K36</f>
        <v>0</v>
      </c>
      <c r="AZ58" s="113">
        <f>'30 - Střecha'!K37</f>
        <v>0</v>
      </c>
      <c r="BA58" s="113">
        <f>'30 - Střecha'!K38</f>
        <v>0</v>
      </c>
      <c r="BB58" s="113">
        <f>'30 - Střecha'!F35</f>
        <v>0</v>
      </c>
      <c r="BC58" s="113">
        <f>'30 - Střecha'!F36</f>
        <v>0</v>
      </c>
      <c r="BD58" s="113">
        <f>'30 - Střecha'!F37</f>
        <v>0</v>
      </c>
      <c r="BE58" s="113">
        <f>'30 - Střecha'!F38</f>
        <v>0</v>
      </c>
      <c r="BF58" s="115">
        <f>'30 - Střecha'!F39</f>
        <v>0</v>
      </c>
      <c r="BT58" s="116" t="s">
        <v>80</v>
      </c>
      <c r="BV58" s="116" t="s">
        <v>74</v>
      </c>
      <c r="BW58" s="116" t="s">
        <v>91</v>
      </c>
      <c r="BX58" s="116" t="s">
        <v>6</v>
      </c>
      <c r="CL58" s="116" t="s">
        <v>1</v>
      </c>
      <c r="CM58" s="116" t="s">
        <v>82</v>
      </c>
    </row>
    <row r="59" s="5" customFormat="1" ht="16.5" customHeight="1">
      <c r="A59" s="104" t="s">
        <v>76</v>
      </c>
      <c r="B59" s="105"/>
      <c r="C59" s="106"/>
      <c r="D59" s="107" t="s">
        <v>92</v>
      </c>
      <c r="E59" s="107"/>
      <c r="F59" s="107"/>
      <c r="G59" s="107"/>
      <c r="H59" s="107"/>
      <c r="I59" s="108"/>
      <c r="J59" s="107" t="s">
        <v>93</v>
      </c>
      <c r="K59" s="107"/>
      <c r="L59" s="107"/>
      <c r="M59" s="107"/>
      <c r="N59" s="107"/>
      <c r="O59" s="107"/>
      <c r="P59" s="107"/>
      <c r="Q59" s="107"/>
      <c r="R59" s="107"/>
      <c r="S59" s="107"/>
      <c r="T59" s="107"/>
      <c r="U59" s="107"/>
      <c r="V59" s="107"/>
      <c r="W59" s="107"/>
      <c r="X59" s="107"/>
      <c r="Y59" s="107"/>
      <c r="Z59" s="107"/>
      <c r="AA59" s="107"/>
      <c r="AB59" s="107"/>
      <c r="AC59" s="107"/>
      <c r="AD59" s="107"/>
      <c r="AE59" s="107"/>
      <c r="AF59" s="107"/>
      <c r="AG59" s="109">
        <f>'40 - Výměna oken a vstupn...'!K32</f>
        <v>0</v>
      </c>
      <c r="AH59" s="108"/>
      <c r="AI59" s="108"/>
      <c r="AJ59" s="108"/>
      <c r="AK59" s="108"/>
      <c r="AL59" s="108"/>
      <c r="AM59" s="108"/>
      <c r="AN59" s="109">
        <f>SUM(AG59,AV59)</f>
        <v>0</v>
      </c>
      <c r="AO59" s="108"/>
      <c r="AP59" s="108"/>
      <c r="AQ59" s="110" t="s">
        <v>79</v>
      </c>
      <c r="AR59" s="111"/>
      <c r="AS59" s="112">
        <f>'40 - Výměna oken a vstupn...'!K30</f>
        <v>0</v>
      </c>
      <c r="AT59" s="113">
        <f>'40 - Výměna oken a vstupn...'!K31</f>
        <v>0</v>
      </c>
      <c r="AU59" s="113">
        <v>0</v>
      </c>
      <c r="AV59" s="113">
        <f>ROUND(SUM(AX59:AY59),2)</f>
        <v>0</v>
      </c>
      <c r="AW59" s="114">
        <f>'40 - Výměna oken a vstupn...'!T89</f>
        <v>0</v>
      </c>
      <c r="AX59" s="113">
        <f>'40 - Výměna oken a vstupn...'!K35</f>
        <v>0</v>
      </c>
      <c r="AY59" s="113">
        <f>'40 - Výměna oken a vstupn...'!K36</f>
        <v>0</v>
      </c>
      <c r="AZ59" s="113">
        <f>'40 - Výměna oken a vstupn...'!K37</f>
        <v>0</v>
      </c>
      <c r="BA59" s="113">
        <f>'40 - Výměna oken a vstupn...'!K38</f>
        <v>0</v>
      </c>
      <c r="BB59" s="113">
        <f>'40 - Výměna oken a vstupn...'!F35</f>
        <v>0</v>
      </c>
      <c r="BC59" s="113">
        <f>'40 - Výměna oken a vstupn...'!F36</f>
        <v>0</v>
      </c>
      <c r="BD59" s="113">
        <f>'40 - Výměna oken a vstupn...'!F37</f>
        <v>0</v>
      </c>
      <c r="BE59" s="113">
        <f>'40 - Výměna oken a vstupn...'!F38</f>
        <v>0</v>
      </c>
      <c r="BF59" s="115">
        <f>'40 - Výměna oken a vstupn...'!F39</f>
        <v>0</v>
      </c>
      <c r="BT59" s="116" t="s">
        <v>80</v>
      </c>
      <c r="BV59" s="116" t="s">
        <v>74</v>
      </c>
      <c r="BW59" s="116" t="s">
        <v>94</v>
      </c>
      <c r="BX59" s="116" t="s">
        <v>6</v>
      </c>
      <c r="CL59" s="116" t="s">
        <v>1</v>
      </c>
      <c r="CM59" s="116" t="s">
        <v>82</v>
      </c>
    </row>
    <row r="60" s="5" customFormat="1" ht="16.5" customHeight="1">
      <c r="A60" s="104" t="s">
        <v>76</v>
      </c>
      <c r="B60" s="105"/>
      <c r="C60" s="106"/>
      <c r="D60" s="107" t="s">
        <v>95</v>
      </c>
      <c r="E60" s="107"/>
      <c r="F60" s="107"/>
      <c r="G60" s="107"/>
      <c r="H60" s="107"/>
      <c r="I60" s="108"/>
      <c r="J60" s="107" t="s">
        <v>96</v>
      </c>
      <c r="K60" s="107"/>
      <c r="L60" s="107"/>
      <c r="M60" s="107"/>
      <c r="N60" s="107"/>
      <c r="O60" s="107"/>
      <c r="P60" s="107"/>
      <c r="Q60" s="107"/>
      <c r="R60" s="107"/>
      <c r="S60" s="107"/>
      <c r="T60" s="107"/>
      <c r="U60" s="107"/>
      <c r="V60" s="107"/>
      <c r="W60" s="107"/>
      <c r="X60" s="107"/>
      <c r="Y60" s="107"/>
      <c r="Z60" s="107"/>
      <c r="AA60" s="107"/>
      <c r="AB60" s="107"/>
      <c r="AC60" s="107"/>
      <c r="AD60" s="107"/>
      <c r="AE60" s="107"/>
      <c r="AF60" s="107"/>
      <c r="AG60" s="109">
        <f>'50 - 1PP'!K32</f>
        <v>0</v>
      </c>
      <c r="AH60" s="108"/>
      <c r="AI60" s="108"/>
      <c r="AJ60" s="108"/>
      <c r="AK60" s="108"/>
      <c r="AL60" s="108"/>
      <c r="AM60" s="108"/>
      <c r="AN60" s="109">
        <f>SUM(AG60,AV60)</f>
        <v>0</v>
      </c>
      <c r="AO60" s="108"/>
      <c r="AP60" s="108"/>
      <c r="AQ60" s="110" t="s">
        <v>79</v>
      </c>
      <c r="AR60" s="111"/>
      <c r="AS60" s="112">
        <f>'50 - 1PP'!K30</f>
        <v>0</v>
      </c>
      <c r="AT60" s="113">
        <f>'50 - 1PP'!K31</f>
        <v>0</v>
      </c>
      <c r="AU60" s="113">
        <v>0</v>
      </c>
      <c r="AV60" s="113">
        <f>ROUND(SUM(AX60:AY60),2)</f>
        <v>0</v>
      </c>
      <c r="AW60" s="114">
        <f>'50 - 1PP'!T90</f>
        <v>0</v>
      </c>
      <c r="AX60" s="113">
        <f>'50 - 1PP'!K35</f>
        <v>0</v>
      </c>
      <c r="AY60" s="113">
        <f>'50 - 1PP'!K36</f>
        <v>0</v>
      </c>
      <c r="AZ60" s="113">
        <f>'50 - 1PP'!K37</f>
        <v>0</v>
      </c>
      <c r="BA60" s="113">
        <f>'50 - 1PP'!K38</f>
        <v>0</v>
      </c>
      <c r="BB60" s="113">
        <f>'50 - 1PP'!F35</f>
        <v>0</v>
      </c>
      <c r="BC60" s="113">
        <f>'50 - 1PP'!F36</f>
        <v>0</v>
      </c>
      <c r="BD60" s="113">
        <f>'50 - 1PP'!F37</f>
        <v>0</v>
      </c>
      <c r="BE60" s="113">
        <f>'50 - 1PP'!F38</f>
        <v>0</v>
      </c>
      <c r="BF60" s="115">
        <f>'50 - 1PP'!F39</f>
        <v>0</v>
      </c>
      <c r="BT60" s="116" t="s">
        <v>80</v>
      </c>
      <c r="BV60" s="116" t="s">
        <v>74</v>
      </c>
      <c r="BW60" s="116" t="s">
        <v>97</v>
      </c>
      <c r="BX60" s="116" t="s">
        <v>6</v>
      </c>
      <c r="CL60" s="116" t="s">
        <v>1</v>
      </c>
      <c r="CM60" s="116" t="s">
        <v>82</v>
      </c>
    </row>
    <row r="61" s="5" customFormat="1" ht="16.5" customHeight="1">
      <c r="A61" s="104" t="s">
        <v>76</v>
      </c>
      <c r="B61" s="105"/>
      <c r="C61" s="106"/>
      <c r="D61" s="107" t="s">
        <v>98</v>
      </c>
      <c r="E61" s="107"/>
      <c r="F61" s="107"/>
      <c r="G61" s="107"/>
      <c r="H61" s="107"/>
      <c r="I61" s="108"/>
      <c r="J61" s="107" t="s">
        <v>99</v>
      </c>
      <c r="K61" s="107"/>
      <c r="L61" s="107"/>
      <c r="M61" s="107"/>
      <c r="N61" s="107"/>
      <c r="O61" s="107"/>
      <c r="P61" s="107"/>
      <c r="Q61" s="107"/>
      <c r="R61" s="107"/>
      <c r="S61" s="107"/>
      <c r="T61" s="107"/>
      <c r="U61" s="107"/>
      <c r="V61" s="107"/>
      <c r="W61" s="107"/>
      <c r="X61" s="107"/>
      <c r="Y61" s="107"/>
      <c r="Z61" s="107"/>
      <c r="AA61" s="107"/>
      <c r="AB61" s="107"/>
      <c r="AC61" s="107"/>
      <c r="AD61" s="107"/>
      <c r="AE61" s="107"/>
      <c r="AF61" s="107"/>
      <c r="AG61" s="109">
        <f>'60 - Hromosvod'!K32</f>
        <v>0</v>
      </c>
      <c r="AH61" s="108"/>
      <c r="AI61" s="108"/>
      <c r="AJ61" s="108"/>
      <c r="AK61" s="108"/>
      <c r="AL61" s="108"/>
      <c r="AM61" s="108"/>
      <c r="AN61" s="109">
        <f>SUM(AG61,AV61)</f>
        <v>0</v>
      </c>
      <c r="AO61" s="108"/>
      <c r="AP61" s="108"/>
      <c r="AQ61" s="110" t="s">
        <v>79</v>
      </c>
      <c r="AR61" s="111"/>
      <c r="AS61" s="117">
        <f>'60 - Hromosvod'!K30</f>
        <v>0</v>
      </c>
      <c r="AT61" s="118">
        <f>'60 - Hromosvod'!K31</f>
        <v>0</v>
      </c>
      <c r="AU61" s="118">
        <v>0</v>
      </c>
      <c r="AV61" s="118">
        <f>ROUND(SUM(AX61:AY61),2)</f>
        <v>0</v>
      </c>
      <c r="AW61" s="119">
        <f>'60 - Hromosvod'!T83</f>
        <v>0</v>
      </c>
      <c r="AX61" s="118">
        <f>'60 - Hromosvod'!K35</f>
        <v>0</v>
      </c>
      <c r="AY61" s="118">
        <f>'60 - Hromosvod'!K36</f>
        <v>0</v>
      </c>
      <c r="AZ61" s="118">
        <f>'60 - Hromosvod'!K37</f>
        <v>0</v>
      </c>
      <c r="BA61" s="118">
        <f>'60 - Hromosvod'!K38</f>
        <v>0</v>
      </c>
      <c r="BB61" s="118">
        <f>'60 - Hromosvod'!F35</f>
        <v>0</v>
      </c>
      <c r="BC61" s="118">
        <f>'60 - Hromosvod'!F36</f>
        <v>0</v>
      </c>
      <c r="BD61" s="118">
        <f>'60 - Hromosvod'!F37</f>
        <v>0</v>
      </c>
      <c r="BE61" s="118">
        <f>'60 - Hromosvod'!F38</f>
        <v>0</v>
      </c>
      <c r="BF61" s="120">
        <f>'60 - Hromosvod'!F39</f>
        <v>0</v>
      </c>
      <c r="BT61" s="116" t="s">
        <v>80</v>
      </c>
      <c r="BV61" s="116" t="s">
        <v>74</v>
      </c>
      <c r="BW61" s="116" t="s">
        <v>100</v>
      </c>
      <c r="BX61" s="116" t="s">
        <v>6</v>
      </c>
      <c r="CL61" s="116" t="s">
        <v>1</v>
      </c>
      <c r="CM61" s="116" t="s">
        <v>82</v>
      </c>
    </row>
    <row r="62" s="1" customFormat="1" ht="30" customHeight="1">
      <c r="B62" s="34"/>
      <c r="C62" s="35"/>
      <c r="D62" s="35"/>
      <c r="E62" s="35"/>
      <c r="F62" s="35"/>
      <c r="G62" s="35"/>
      <c r="H62" s="35"/>
      <c r="I62" s="35"/>
      <c r="J62" s="35"/>
      <c r="K62" s="35"/>
      <c r="L62" s="35"/>
      <c r="M62" s="35"/>
      <c r="N62" s="35"/>
      <c r="O62" s="35"/>
      <c r="P62" s="35"/>
      <c r="Q62" s="35"/>
      <c r="R62" s="35"/>
      <c r="S62" s="35"/>
      <c r="T62" s="35"/>
      <c r="U62" s="35"/>
      <c r="V62" s="35"/>
      <c r="W62" s="35"/>
      <c r="X62" s="35"/>
      <c r="Y62" s="35"/>
      <c r="Z62" s="35"/>
      <c r="AA62" s="35"/>
      <c r="AB62" s="35"/>
      <c r="AC62" s="35"/>
      <c r="AD62" s="35"/>
      <c r="AE62" s="35"/>
      <c r="AF62" s="35"/>
      <c r="AG62" s="35"/>
      <c r="AH62" s="35"/>
      <c r="AI62" s="35"/>
      <c r="AJ62" s="35"/>
      <c r="AK62" s="35"/>
      <c r="AL62" s="35"/>
      <c r="AM62" s="35"/>
      <c r="AN62" s="35"/>
      <c r="AO62" s="35"/>
      <c r="AP62" s="35"/>
      <c r="AQ62" s="35"/>
      <c r="AR62" s="39"/>
    </row>
    <row r="63" s="1" customFormat="1" ht="6.96" customHeight="1">
      <c r="B63" s="53"/>
      <c r="C63" s="54"/>
      <c r="D63" s="54"/>
      <c r="E63" s="54"/>
      <c r="F63" s="54"/>
      <c r="G63" s="54"/>
      <c r="H63" s="54"/>
      <c r="I63" s="54"/>
      <c r="J63" s="54"/>
      <c r="K63" s="54"/>
      <c r="L63" s="54"/>
      <c r="M63" s="54"/>
      <c r="N63" s="54"/>
      <c r="O63" s="54"/>
      <c r="P63" s="54"/>
      <c r="Q63" s="54"/>
      <c r="R63" s="54"/>
      <c r="S63" s="54"/>
      <c r="T63" s="54"/>
      <c r="U63" s="54"/>
      <c r="V63" s="54"/>
      <c r="W63" s="54"/>
      <c r="X63" s="54"/>
      <c r="Y63" s="54"/>
      <c r="Z63" s="54"/>
      <c r="AA63" s="54"/>
      <c r="AB63" s="54"/>
      <c r="AC63" s="54"/>
      <c r="AD63" s="54"/>
      <c r="AE63" s="54"/>
      <c r="AF63" s="54"/>
      <c r="AG63" s="54"/>
      <c r="AH63" s="54"/>
      <c r="AI63" s="54"/>
      <c r="AJ63" s="54"/>
      <c r="AK63" s="54"/>
      <c r="AL63" s="54"/>
      <c r="AM63" s="54"/>
      <c r="AN63" s="54"/>
      <c r="AO63" s="54"/>
      <c r="AP63" s="54"/>
      <c r="AQ63" s="54"/>
      <c r="AR63" s="39"/>
    </row>
  </sheetData>
  <sheetProtection sheet="1" formatColumns="0" formatRows="0" objects="1" scenarios="1" spinCount="100000" saltValue="rWLKrPQQ3akFOo/O+eJIQIsHn/jy6gIxJxOe+6ELXs5wgqbi/esS5BjpQuBsj1Q0MPJsvxwiFp/vROz/iJuFsw==" hashValue="OWf3PFODJyiBSbYzA0ki4s93uCSO8z2wbCKx/r6OPRa6LJ9xiVxEBpSIbqe0bf99s41CuWGkmb0x7g0Dd5V9sw==" algorithmName="SHA-512" password="CC35"/>
  <mergeCells count="66">
    <mergeCell ref="W31:AE31"/>
    <mergeCell ref="BG5:BG34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  <mergeCell ref="X35:AB35"/>
    <mergeCell ref="AK35:AO35"/>
    <mergeCell ref="AR2:BG2"/>
    <mergeCell ref="AS49:AT51"/>
    <mergeCell ref="AM50:AP50"/>
    <mergeCell ref="L45:AO45"/>
    <mergeCell ref="AM47:AN47"/>
    <mergeCell ref="AM49:AP49"/>
    <mergeCell ref="K5:AO5"/>
    <mergeCell ref="K6:AO6"/>
    <mergeCell ref="E14:AJ14"/>
    <mergeCell ref="E23:AN23"/>
    <mergeCell ref="L28:P28"/>
    <mergeCell ref="W28:AE28"/>
    <mergeCell ref="AK28:AO28"/>
    <mergeCell ref="L29:P29"/>
    <mergeCell ref="L30:P30"/>
    <mergeCell ref="L31:P31"/>
    <mergeCell ref="L32:P32"/>
    <mergeCell ref="L33:P33"/>
    <mergeCell ref="AN61:AP61"/>
    <mergeCell ref="AN58:AP58"/>
    <mergeCell ref="AN59:AP59"/>
    <mergeCell ref="AN60:AP60"/>
    <mergeCell ref="C52:G52"/>
    <mergeCell ref="I52:AF52"/>
    <mergeCell ref="D55:H55"/>
    <mergeCell ref="J55:AF55"/>
    <mergeCell ref="D56:H56"/>
    <mergeCell ref="J56:AF56"/>
    <mergeCell ref="D57:H57"/>
    <mergeCell ref="J57:AF57"/>
    <mergeCell ref="D58:H58"/>
    <mergeCell ref="J58:AF58"/>
    <mergeCell ref="D59:H59"/>
    <mergeCell ref="J59:AF59"/>
    <mergeCell ref="D60:H60"/>
    <mergeCell ref="J60:AF60"/>
    <mergeCell ref="D61:H61"/>
    <mergeCell ref="J61:AF61"/>
    <mergeCell ref="AN52:AP52"/>
    <mergeCell ref="AG52:AM52"/>
    <mergeCell ref="AN55:AP55"/>
    <mergeCell ref="AG55:AM55"/>
    <mergeCell ref="AN56:AP56"/>
    <mergeCell ref="AG56:AM56"/>
    <mergeCell ref="AN57:AP57"/>
    <mergeCell ref="AG57:AM57"/>
    <mergeCell ref="AG58:AM58"/>
    <mergeCell ref="AG59:AM59"/>
    <mergeCell ref="AG60:AM60"/>
    <mergeCell ref="AG61:AM61"/>
    <mergeCell ref="AG54:AM54"/>
    <mergeCell ref="AN54:AP54"/>
  </mergeCells>
  <hyperlinks>
    <hyperlink ref="A55" location="'00 - VRN'!C2" display="/"/>
    <hyperlink ref="A56" location="'10 - Zateplení objektu'!C2" display="/"/>
    <hyperlink ref="A57" location="'20 - Balkony'!C2" display="/"/>
    <hyperlink ref="A58" location="'30 - Střecha'!C2" display="/"/>
    <hyperlink ref="A59" location="'40 - Výměna oken a vstupn...'!C2" display="/"/>
    <hyperlink ref="A60" location="'50 - 1PP'!C2" display="/"/>
    <hyperlink ref="A61" location="'60 - Hromosvod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23.5" style="121" customWidth="1"/>
    <col min="10" max="10" width="23.5" style="121" customWidth="1"/>
    <col min="11" max="11" width="23.5" customWidth="1"/>
    <col min="12" max="12" width="15.5" customWidth="1"/>
    <col min="13" max="13" width="9.33" customWidth="1"/>
    <col min="14" max="14" width="10.83" hidden="1" customWidth="1"/>
    <col min="15" max="15" width="9.33" hidden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4.17" hidden="1" customWidth="1"/>
    <col min="22" max="22" width="14.17" hidden="1" customWidth="1"/>
    <col min="23" max="23" width="14.17" hidden="1" customWidth="1"/>
    <col min="24" max="24" width="14.17" hidden="1" customWidth="1"/>
    <col min="25" max="25" width="12.33" hidden="1" customWidth="1"/>
    <col min="26" max="26" width="16.33" customWidth="1"/>
    <col min="27" max="27" width="12.33" customWidth="1"/>
    <col min="28" max="28" width="15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M2"/>
      <c r="AT2" s="13" t="s">
        <v>81</v>
      </c>
    </row>
    <row r="3" ht="6.96" customHeight="1">
      <c r="B3" s="122"/>
      <c r="C3" s="123"/>
      <c r="D3" s="123"/>
      <c r="E3" s="123"/>
      <c r="F3" s="123"/>
      <c r="G3" s="123"/>
      <c r="H3" s="123"/>
      <c r="I3" s="124"/>
      <c r="J3" s="124"/>
      <c r="K3" s="123"/>
      <c r="L3" s="123"/>
      <c r="M3" s="16"/>
      <c r="AT3" s="13" t="s">
        <v>82</v>
      </c>
    </row>
    <row r="4" ht="24.96" customHeight="1">
      <c r="B4" s="16"/>
      <c r="D4" s="125" t="s">
        <v>101</v>
      </c>
      <c r="M4" s="16"/>
      <c r="N4" s="20" t="s">
        <v>11</v>
      </c>
      <c r="AT4" s="13" t="s">
        <v>4</v>
      </c>
    </row>
    <row r="5" ht="6.96" customHeight="1">
      <c r="B5" s="16"/>
      <c r="M5" s="16"/>
    </row>
    <row r="6" ht="12" customHeight="1">
      <c r="B6" s="16"/>
      <c r="D6" s="126" t="s">
        <v>17</v>
      </c>
      <c r="M6" s="16"/>
    </row>
    <row r="7" ht="16.5" customHeight="1">
      <c r="B7" s="16"/>
      <c r="E7" s="127" t="str">
        <f>'Rekapitulace stavby'!K6</f>
        <v>Zateplení objektu ObÚ</v>
      </c>
      <c r="F7" s="126"/>
      <c r="G7" s="126"/>
      <c r="H7" s="126"/>
      <c r="M7" s="16"/>
    </row>
    <row r="8" s="1" customFormat="1" ht="12" customHeight="1">
      <c r="B8" s="39"/>
      <c r="D8" s="126" t="s">
        <v>102</v>
      </c>
      <c r="I8" s="128"/>
      <c r="J8" s="128"/>
      <c r="M8" s="39"/>
    </row>
    <row r="9" s="1" customFormat="1" ht="36.96" customHeight="1">
      <c r="B9" s="39"/>
      <c r="E9" s="129" t="s">
        <v>103</v>
      </c>
      <c r="F9" s="1"/>
      <c r="G9" s="1"/>
      <c r="H9" s="1"/>
      <c r="I9" s="128"/>
      <c r="J9" s="128"/>
      <c r="M9" s="39"/>
    </row>
    <row r="10" s="1" customFormat="1">
      <c r="B10" s="39"/>
      <c r="I10" s="128"/>
      <c r="J10" s="128"/>
      <c r="M10" s="39"/>
    </row>
    <row r="11" s="1" customFormat="1" ht="12" customHeight="1">
      <c r="B11" s="39"/>
      <c r="D11" s="126" t="s">
        <v>19</v>
      </c>
      <c r="F11" s="13" t="s">
        <v>1</v>
      </c>
      <c r="I11" s="130" t="s">
        <v>20</v>
      </c>
      <c r="J11" s="131" t="s">
        <v>1</v>
      </c>
      <c r="M11" s="39"/>
    </row>
    <row r="12" s="1" customFormat="1" ht="12" customHeight="1">
      <c r="B12" s="39"/>
      <c r="D12" s="126" t="s">
        <v>21</v>
      </c>
      <c r="F12" s="13" t="s">
        <v>22</v>
      </c>
      <c r="I12" s="130" t="s">
        <v>23</v>
      </c>
      <c r="J12" s="132" t="str">
        <f>'Rekapitulace stavby'!AN8</f>
        <v>11. 11. 2018</v>
      </c>
      <c r="M12" s="39"/>
    </row>
    <row r="13" s="1" customFormat="1" ht="10.8" customHeight="1">
      <c r="B13" s="39"/>
      <c r="I13" s="128"/>
      <c r="J13" s="128"/>
      <c r="M13" s="39"/>
    </row>
    <row r="14" s="1" customFormat="1" ht="12" customHeight="1">
      <c r="B14" s="39"/>
      <c r="D14" s="126" t="s">
        <v>25</v>
      </c>
      <c r="I14" s="130" t="s">
        <v>26</v>
      </c>
      <c r="J14" s="131" t="s">
        <v>1</v>
      </c>
      <c r="M14" s="39"/>
    </row>
    <row r="15" s="1" customFormat="1" ht="18" customHeight="1">
      <c r="B15" s="39"/>
      <c r="E15" s="13" t="s">
        <v>27</v>
      </c>
      <c r="I15" s="130" t="s">
        <v>28</v>
      </c>
      <c r="J15" s="131" t="s">
        <v>1</v>
      </c>
      <c r="M15" s="39"/>
    </row>
    <row r="16" s="1" customFormat="1" ht="6.96" customHeight="1">
      <c r="B16" s="39"/>
      <c r="I16" s="128"/>
      <c r="J16" s="128"/>
      <c r="M16" s="39"/>
    </row>
    <row r="17" s="1" customFormat="1" ht="12" customHeight="1">
      <c r="B17" s="39"/>
      <c r="D17" s="126" t="s">
        <v>29</v>
      </c>
      <c r="I17" s="130" t="s">
        <v>26</v>
      </c>
      <c r="J17" s="29" t="str">
        <f>'Rekapitulace stavby'!AN13</f>
        <v>Vyplň údaj</v>
      </c>
      <c r="M17" s="39"/>
    </row>
    <row r="18" s="1" customFormat="1" ht="18" customHeight="1">
      <c r="B18" s="39"/>
      <c r="E18" s="29" t="str">
        <f>'Rekapitulace stavby'!E14</f>
        <v>Vyplň údaj</v>
      </c>
      <c r="F18" s="13"/>
      <c r="G18" s="13"/>
      <c r="H18" s="13"/>
      <c r="I18" s="130" t="s">
        <v>28</v>
      </c>
      <c r="J18" s="29" t="str">
        <f>'Rekapitulace stavby'!AN14</f>
        <v>Vyplň údaj</v>
      </c>
      <c r="M18" s="39"/>
    </row>
    <row r="19" s="1" customFormat="1" ht="6.96" customHeight="1">
      <c r="B19" s="39"/>
      <c r="I19" s="128"/>
      <c r="J19" s="128"/>
      <c r="M19" s="39"/>
    </row>
    <row r="20" s="1" customFormat="1" ht="12" customHeight="1">
      <c r="B20" s="39"/>
      <c r="D20" s="126" t="s">
        <v>31</v>
      </c>
      <c r="I20" s="130" t="s">
        <v>26</v>
      </c>
      <c r="J20" s="131" t="s">
        <v>1</v>
      </c>
      <c r="M20" s="39"/>
    </row>
    <row r="21" s="1" customFormat="1" ht="18" customHeight="1">
      <c r="B21" s="39"/>
      <c r="E21" s="13" t="s">
        <v>32</v>
      </c>
      <c r="I21" s="130" t="s">
        <v>28</v>
      </c>
      <c r="J21" s="131" t="s">
        <v>1</v>
      </c>
      <c r="M21" s="39"/>
    </row>
    <row r="22" s="1" customFormat="1" ht="6.96" customHeight="1">
      <c r="B22" s="39"/>
      <c r="I22" s="128"/>
      <c r="J22" s="128"/>
      <c r="M22" s="39"/>
    </row>
    <row r="23" s="1" customFormat="1" ht="12" customHeight="1">
      <c r="B23" s="39"/>
      <c r="D23" s="126" t="s">
        <v>33</v>
      </c>
      <c r="I23" s="130" t="s">
        <v>26</v>
      </c>
      <c r="J23" s="131" t="s">
        <v>1</v>
      </c>
      <c r="M23" s="39"/>
    </row>
    <row r="24" s="1" customFormat="1" ht="18" customHeight="1">
      <c r="B24" s="39"/>
      <c r="E24" s="13" t="s">
        <v>34</v>
      </c>
      <c r="I24" s="130" t="s">
        <v>28</v>
      </c>
      <c r="J24" s="131" t="s">
        <v>1</v>
      </c>
      <c r="M24" s="39"/>
    </row>
    <row r="25" s="1" customFormat="1" ht="6.96" customHeight="1">
      <c r="B25" s="39"/>
      <c r="I25" s="128"/>
      <c r="J25" s="128"/>
      <c r="M25" s="39"/>
    </row>
    <row r="26" s="1" customFormat="1" ht="12" customHeight="1">
      <c r="B26" s="39"/>
      <c r="D26" s="126" t="s">
        <v>35</v>
      </c>
      <c r="I26" s="128"/>
      <c r="J26" s="128"/>
      <c r="M26" s="39"/>
    </row>
    <row r="27" s="6" customFormat="1" ht="16.5" customHeight="1">
      <c r="B27" s="133"/>
      <c r="E27" s="134" t="s">
        <v>1</v>
      </c>
      <c r="F27" s="134"/>
      <c r="G27" s="134"/>
      <c r="H27" s="134"/>
      <c r="I27" s="135"/>
      <c r="J27" s="135"/>
      <c r="M27" s="133"/>
    </row>
    <row r="28" s="1" customFormat="1" ht="6.96" customHeight="1">
      <c r="B28" s="39"/>
      <c r="I28" s="128"/>
      <c r="J28" s="128"/>
      <c r="M28" s="39"/>
    </row>
    <row r="29" s="1" customFormat="1" ht="6.96" customHeight="1">
      <c r="B29" s="39"/>
      <c r="D29" s="67"/>
      <c r="E29" s="67"/>
      <c r="F29" s="67"/>
      <c r="G29" s="67"/>
      <c r="H29" s="67"/>
      <c r="I29" s="136"/>
      <c r="J29" s="136"/>
      <c r="K29" s="67"/>
      <c r="L29" s="67"/>
      <c r="M29" s="39"/>
    </row>
    <row r="30" s="1" customFormat="1">
      <c r="B30" s="39"/>
      <c r="E30" s="126" t="s">
        <v>104</v>
      </c>
      <c r="I30" s="128"/>
      <c r="J30" s="128"/>
      <c r="K30" s="137">
        <f>I61</f>
        <v>0</v>
      </c>
      <c r="M30" s="39"/>
    </row>
    <row r="31" s="1" customFormat="1">
      <c r="B31" s="39"/>
      <c r="E31" s="126" t="s">
        <v>105</v>
      </c>
      <c r="I31" s="128"/>
      <c r="J31" s="128"/>
      <c r="K31" s="137">
        <f>J61</f>
        <v>0</v>
      </c>
      <c r="M31" s="39"/>
    </row>
    <row r="32" s="1" customFormat="1" ht="25.44" customHeight="1">
      <c r="B32" s="39"/>
      <c r="D32" s="138" t="s">
        <v>36</v>
      </c>
      <c r="I32" s="128"/>
      <c r="J32" s="128"/>
      <c r="K32" s="139">
        <f>ROUND(K82, 2)</f>
        <v>0</v>
      </c>
      <c r="M32" s="39"/>
    </row>
    <row r="33" s="1" customFormat="1" ht="6.96" customHeight="1">
      <c r="B33" s="39"/>
      <c r="D33" s="67"/>
      <c r="E33" s="67"/>
      <c r="F33" s="67"/>
      <c r="G33" s="67"/>
      <c r="H33" s="67"/>
      <c r="I33" s="136"/>
      <c r="J33" s="136"/>
      <c r="K33" s="67"/>
      <c r="L33" s="67"/>
      <c r="M33" s="39"/>
    </row>
    <row r="34" s="1" customFormat="1" ht="14.4" customHeight="1">
      <c r="B34" s="39"/>
      <c r="F34" s="140" t="s">
        <v>38</v>
      </c>
      <c r="I34" s="141" t="s">
        <v>37</v>
      </c>
      <c r="J34" s="128"/>
      <c r="K34" s="140" t="s">
        <v>39</v>
      </c>
      <c r="M34" s="39"/>
    </row>
    <row r="35" s="1" customFormat="1" ht="14.4" customHeight="1">
      <c r="B35" s="39"/>
      <c r="D35" s="126" t="s">
        <v>40</v>
      </c>
      <c r="E35" s="126" t="s">
        <v>41</v>
      </c>
      <c r="F35" s="137">
        <f>ROUND((SUM(BE82:BE88)),  2)</f>
        <v>0</v>
      </c>
      <c r="I35" s="142">
        <v>0.20999999999999999</v>
      </c>
      <c r="J35" s="128"/>
      <c r="K35" s="137">
        <f>ROUND(((SUM(BE82:BE88))*I35),  2)</f>
        <v>0</v>
      </c>
      <c r="M35" s="39"/>
    </row>
    <row r="36" s="1" customFormat="1" ht="14.4" customHeight="1">
      <c r="B36" s="39"/>
      <c r="E36" s="126" t="s">
        <v>42</v>
      </c>
      <c r="F36" s="137">
        <f>ROUND((SUM(BF82:BF88)),  2)</f>
        <v>0</v>
      </c>
      <c r="I36" s="142">
        <v>0.14999999999999999</v>
      </c>
      <c r="J36" s="128"/>
      <c r="K36" s="137">
        <f>ROUND(((SUM(BF82:BF88))*I36),  2)</f>
        <v>0</v>
      </c>
      <c r="M36" s="39"/>
    </row>
    <row r="37" hidden="1" s="1" customFormat="1" ht="14.4" customHeight="1">
      <c r="B37" s="39"/>
      <c r="E37" s="126" t="s">
        <v>43</v>
      </c>
      <c r="F37" s="137">
        <f>ROUND((SUM(BG82:BG88)),  2)</f>
        <v>0</v>
      </c>
      <c r="I37" s="142">
        <v>0.20999999999999999</v>
      </c>
      <c r="J37" s="128"/>
      <c r="K37" s="137">
        <f>0</f>
        <v>0</v>
      </c>
      <c r="M37" s="39"/>
    </row>
    <row r="38" hidden="1" s="1" customFormat="1" ht="14.4" customHeight="1">
      <c r="B38" s="39"/>
      <c r="E38" s="126" t="s">
        <v>44</v>
      </c>
      <c r="F38" s="137">
        <f>ROUND((SUM(BH82:BH88)),  2)</f>
        <v>0</v>
      </c>
      <c r="I38" s="142">
        <v>0.14999999999999999</v>
      </c>
      <c r="J38" s="128"/>
      <c r="K38" s="137">
        <f>0</f>
        <v>0</v>
      </c>
      <c r="M38" s="39"/>
    </row>
    <row r="39" hidden="1" s="1" customFormat="1" ht="14.4" customHeight="1">
      <c r="B39" s="39"/>
      <c r="E39" s="126" t="s">
        <v>45</v>
      </c>
      <c r="F39" s="137">
        <f>ROUND((SUM(BI82:BI88)),  2)</f>
        <v>0</v>
      </c>
      <c r="I39" s="142">
        <v>0</v>
      </c>
      <c r="J39" s="128"/>
      <c r="K39" s="137">
        <f>0</f>
        <v>0</v>
      </c>
      <c r="M39" s="39"/>
    </row>
    <row r="40" s="1" customFormat="1" ht="6.96" customHeight="1">
      <c r="B40" s="39"/>
      <c r="I40" s="128"/>
      <c r="J40" s="128"/>
      <c r="M40" s="39"/>
    </row>
    <row r="41" s="1" customFormat="1" ht="25.44" customHeight="1">
      <c r="B41" s="39"/>
      <c r="C41" s="143"/>
      <c r="D41" s="144" t="s">
        <v>46</v>
      </c>
      <c r="E41" s="145"/>
      <c r="F41" s="145"/>
      <c r="G41" s="146" t="s">
        <v>47</v>
      </c>
      <c r="H41" s="147" t="s">
        <v>48</v>
      </c>
      <c r="I41" s="148"/>
      <c r="J41" s="148"/>
      <c r="K41" s="149">
        <f>SUM(K32:K39)</f>
        <v>0</v>
      </c>
      <c r="L41" s="150"/>
      <c r="M41" s="39"/>
    </row>
    <row r="42" s="1" customFormat="1" ht="14.4" customHeight="1">
      <c r="B42" s="151"/>
      <c r="C42" s="152"/>
      <c r="D42" s="152"/>
      <c r="E42" s="152"/>
      <c r="F42" s="152"/>
      <c r="G42" s="152"/>
      <c r="H42" s="152"/>
      <c r="I42" s="153"/>
      <c r="J42" s="153"/>
      <c r="K42" s="152"/>
      <c r="L42" s="152"/>
      <c r="M42" s="39"/>
    </row>
    <row r="46" s="1" customFormat="1" ht="6.96" customHeight="1">
      <c r="B46" s="154"/>
      <c r="C46" s="155"/>
      <c r="D46" s="155"/>
      <c r="E46" s="155"/>
      <c r="F46" s="155"/>
      <c r="G46" s="155"/>
      <c r="H46" s="155"/>
      <c r="I46" s="156"/>
      <c r="J46" s="156"/>
      <c r="K46" s="155"/>
      <c r="L46" s="155"/>
      <c r="M46" s="39"/>
    </row>
    <row r="47" s="1" customFormat="1" ht="24.96" customHeight="1">
      <c r="B47" s="34"/>
      <c r="C47" s="19" t="s">
        <v>106</v>
      </c>
      <c r="D47" s="35"/>
      <c r="E47" s="35"/>
      <c r="F47" s="35"/>
      <c r="G47" s="35"/>
      <c r="H47" s="35"/>
      <c r="I47" s="128"/>
      <c r="J47" s="128"/>
      <c r="K47" s="35"/>
      <c r="L47" s="35"/>
      <c r="M47" s="39"/>
    </row>
    <row r="48" s="1" customFormat="1" ht="6.96" customHeight="1">
      <c r="B48" s="34"/>
      <c r="C48" s="35"/>
      <c r="D48" s="35"/>
      <c r="E48" s="35"/>
      <c r="F48" s="35"/>
      <c r="G48" s="35"/>
      <c r="H48" s="35"/>
      <c r="I48" s="128"/>
      <c r="J48" s="128"/>
      <c r="K48" s="35"/>
      <c r="L48" s="35"/>
      <c r="M48" s="39"/>
    </row>
    <row r="49" s="1" customFormat="1" ht="12" customHeight="1">
      <c r="B49" s="34"/>
      <c r="C49" s="28" t="s">
        <v>17</v>
      </c>
      <c r="D49" s="35"/>
      <c r="E49" s="35"/>
      <c r="F49" s="35"/>
      <c r="G49" s="35"/>
      <c r="H49" s="35"/>
      <c r="I49" s="128"/>
      <c r="J49" s="128"/>
      <c r="K49" s="35"/>
      <c r="L49" s="35"/>
      <c r="M49" s="39"/>
    </row>
    <row r="50" s="1" customFormat="1" ht="16.5" customHeight="1">
      <c r="B50" s="34"/>
      <c r="C50" s="35"/>
      <c r="D50" s="35"/>
      <c r="E50" s="157" t="str">
        <f>E7</f>
        <v>Zateplení objektu ObÚ</v>
      </c>
      <c r="F50" s="28"/>
      <c r="G50" s="28"/>
      <c r="H50" s="28"/>
      <c r="I50" s="128"/>
      <c r="J50" s="128"/>
      <c r="K50" s="35"/>
      <c r="L50" s="35"/>
      <c r="M50" s="39"/>
    </row>
    <row r="51" s="1" customFormat="1" ht="12" customHeight="1">
      <c r="B51" s="34"/>
      <c r="C51" s="28" t="s">
        <v>102</v>
      </c>
      <c r="D51" s="35"/>
      <c r="E51" s="35"/>
      <c r="F51" s="35"/>
      <c r="G51" s="35"/>
      <c r="H51" s="35"/>
      <c r="I51" s="128"/>
      <c r="J51" s="128"/>
      <c r="K51" s="35"/>
      <c r="L51" s="35"/>
      <c r="M51" s="39"/>
    </row>
    <row r="52" s="1" customFormat="1" ht="16.5" customHeight="1">
      <c r="B52" s="34"/>
      <c r="C52" s="35"/>
      <c r="D52" s="35"/>
      <c r="E52" s="60" t="str">
        <f>E9</f>
        <v>00 - VRN</v>
      </c>
      <c r="F52" s="35"/>
      <c r="G52" s="35"/>
      <c r="H52" s="35"/>
      <c r="I52" s="128"/>
      <c r="J52" s="128"/>
      <c r="K52" s="35"/>
      <c r="L52" s="35"/>
      <c r="M52" s="39"/>
    </row>
    <row r="53" s="1" customFormat="1" ht="6.96" customHeight="1">
      <c r="B53" s="34"/>
      <c r="C53" s="35"/>
      <c r="D53" s="35"/>
      <c r="E53" s="35"/>
      <c r="F53" s="35"/>
      <c r="G53" s="35"/>
      <c r="H53" s="35"/>
      <c r="I53" s="128"/>
      <c r="J53" s="128"/>
      <c r="K53" s="35"/>
      <c r="L53" s="35"/>
      <c r="M53" s="39"/>
    </row>
    <row r="54" s="1" customFormat="1" ht="12" customHeight="1">
      <c r="B54" s="34"/>
      <c r="C54" s="28" t="s">
        <v>21</v>
      </c>
      <c r="D54" s="35"/>
      <c r="E54" s="35"/>
      <c r="F54" s="23" t="str">
        <f>F12</f>
        <v>Bukovany</v>
      </c>
      <c r="G54" s="35"/>
      <c r="H54" s="35"/>
      <c r="I54" s="130" t="s">
        <v>23</v>
      </c>
      <c r="J54" s="132" t="str">
        <f>IF(J12="","",J12)</f>
        <v>11. 11. 2018</v>
      </c>
      <c r="K54" s="35"/>
      <c r="L54" s="35"/>
      <c r="M54" s="39"/>
    </row>
    <row r="55" s="1" customFormat="1" ht="6.96" customHeight="1">
      <c r="B55" s="34"/>
      <c r="C55" s="35"/>
      <c r="D55" s="35"/>
      <c r="E55" s="35"/>
      <c r="F55" s="35"/>
      <c r="G55" s="35"/>
      <c r="H55" s="35"/>
      <c r="I55" s="128"/>
      <c r="J55" s="128"/>
      <c r="K55" s="35"/>
      <c r="L55" s="35"/>
      <c r="M55" s="39"/>
    </row>
    <row r="56" s="1" customFormat="1" ht="13.65" customHeight="1">
      <c r="B56" s="34"/>
      <c r="C56" s="28" t="s">
        <v>25</v>
      </c>
      <c r="D56" s="35"/>
      <c r="E56" s="35"/>
      <c r="F56" s="23" t="str">
        <f>E15</f>
        <v>Obec Bukovany</v>
      </c>
      <c r="G56" s="35"/>
      <c r="H56" s="35"/>
      <c r="I56" s="130" t="s">
        <v>31</v>
      </c>
      <c r="J56" s="158" t="str">
        <f>E21</f>
        <v>Projektstav - Majer Antonín</v>
      </c>
      <c r="K56" s="35"/>
      <c r="L56" s="35"/>
      <c r="M56" s="39"/>
    </row>
    <row r="57" s="1" customFormat="1" ht="13.65" customHeight="1">
      <c r="B57" s="34"/>
      <c r="C57" s="28" t="s">
        <v>29</v>
      </c>
      <c r="D57" s="35"/>
      <c r="E57" s="35"/>
      <c r="F57" s="23" t="str">
        <f>IF(E18="","",E18)</f>
        <v>Vyplň údaj</v>
      </c>
      <c r="G57" s="35"/>
      <c r="H57" s="35"/>
      <c r="I57" s="130" t="s">
        <v>33</v>
      </c>
      <c r="J57" s="158" t="str">
        <f>E24</f>
        <v>Milan Hájek</v>
      </c>
      <c r="K57" s="35"/>
      <c r="L57" s="35"/>
      <c r="M57" s="39"/>
    </row>
    <row r="58" s="1" customFormat="1" ht="10.32" customHeight="1">
      <c r="B58" s="34"/>
      <c r="C58" s="35"/>
      <c r="D58" s="35"/>
      <c r="E58" s="35"/>
      <c r="F58" s="35"/>
      <c r="G58" s="35"/>
      <c r="H58" s="35"/>
      <c r="I58" s="128"/>
      <c r="J58" s="128"/>
      <c r="K58" s="35"/>
      <c r="L58" s="35"/>
      <c r="M58" s="39"/>
    </row>
    <row r="59" s="1" customFormat="1" ht="29.28" customHeight="1">
      <c r="B59" s="34"/>
      <c r="C59" s="159" t="s">
        <v>107</v>
      </c>
      <c r="D59" s="160"/>
      <c r="E59" s="160"/>
      <c r="F59" s="160"/>
      <c r="G59" s="160"/>
      <c r="H59" s="160"/>
      <c r="I59" s="161" t="s">
        <v>108</v>
      </c>
      <c r="J59" s="161" t="s">
        <v>109</v>
      </c>
      <c r="K59" s="162" t="s">
        <v>110</v>
      </c>
      <c r="L59" s="160"/>
      <c r="M59" s="39"/>
    </row>
    <row r="60" s="1" customFormat="1" ht="10.32" customHeight="1">
      <c r="B60" s="34"/>
      <c r="C60" s="35"/>
      <c r="D60" s="35"/>
      <c r="E60" s="35"/>
      <c r="F60" s="35"/>
      <c r="G60" s="35"/>
      <c r="H60" s="35"/>
      <c r="I60" s="128"/>
      <c r="J60" s="128"/>
      <c r="K60" s="35"/>
      <c r="L60" s="35"/>
      <c r="M60" s="39"/>
    </row>
    <row r="61" s="1" customFormat="1" ht="22.8" customHeight="1">
      <c r="B61" s="34"/>
      <c r="C61" s="163" t="s">
        <v>111</v>
      </c>
      <c r="D61" s="35"/>
      <c r="E61" s="35"/>
      <c r="F61" s="35"/>
      <c r="G61" s="35"/>
      <c r="H61" s="35"/>
      <c r="I61" s="164">
        <f>Q82</f>
        <v>0</v>
      </c>
      <c r="J61" s="164">
        <f>R82</f>
        <v>0</v>
      </c>
      <c r="K61" s="94">
        <f>K82</f>
        <v>0</v>
      </c>
      <c r="L61" s="35"/>
      <c r="M61" s="39"/>
      <c r="AU61" s="13" t="s">
        <v>112</v>
      </c>
    </row>
    <row r="62" s="7" customFormat="1" ht="24.96" customHeight="1">
      <c r="B62" s="165"/>
      <c r="C62" s="166"/>
      <c r="D62" s="167" t="s">
        <v>113</v>
      </c>
      <c r="E62" s="168"/>
      <c r="F62" s="168"/>
      <c r="G62" s="168"/>
      <c r="H62" s="168"/>
      <c r="I62" s="169">
        <f>Q83</f>
        <v>0</v>
      </c>
      <c r="J62" s="169">
        <f>R83</f>
        <v>0</v>
      </c>
      <c r="K62" s="170">
        <f>K83</f>
        <v>0</v>
      </c>
      <c r="L62" s="166"/>
      <c r="M62" s="171"/>
    </row>
    <row r="63" s="1" customFormat="1" ht="21.84" customHeight="1">
      <c r="B63" s="34"/>
      <c r="C63" s="35"/>
      <c r="D63" s="35"/>
      <c r="E63" s="35"/>
      <c r="F63" s="35"/>
      <c r="G63" s="35"/>
      <c r="H63" s="35"/>
      <c r="I63" s="128"/>
      <c r="J63" s="128"/>
      <c r="K63" s="35"/>
      <c r="L63" s="35"/>
      <c r="M63" s="39"/>
    </row>
    <row r="64" s="1" customFormat="1" ht="6.96" customHeight="1">
      <c r="B64" s="53"/>
      <c r="C64" s="54"/>
      <c r="D64" s="54"/>
      <c r="E64" s="54"/>
      <c r="F64" s="54"/>
      <c r="G64" s="54"/>
      <c r="H64" s="54"/>
      <c r="I64" s="153"/>
      <c r="J64" s="153"/>
      <c r="K64" s="54"/>
      <c r="L64" s="54"/>
      <c r="M64" s="39"/>
    </row>
    <row r="68" s="1" customFormat="1" ht="6.96" customHeight="1">
      <c r="B68" s="55"/>
      <c r="C68" s="56"/>
      <c r="D68" s="56"/>
      <c r="E68" s="56"/>
      <c r="F68" s="56"/>
      <c r="G68" s="56"/>
      <c r="H68" s="56"/>
      <c r="I68" s="156"/>
      <c r="J68" s="156"/>
      <c r="K68" s="56"/>
      <c r="L68" s="56"/>
      <c r="M68" s="39"/>
    </row>
    <row r="69" s="1" customFormat="1" ht="24.96" customHeight="1">
      <c r="B69" s="34"/>
      <c r="C69" s="19" t="s">
        <v>114</v>
      </c>
      <c r="D69" s="35"/>
      <c r="E69" s="35"/>
      <c r="F69" s="35"/>
      <c r="G69" s="35"/>
      <c r="H69" s="35"/>
      <c r="I69" s="128"/>
      <c r="J69" s="128"/>
      <c r="K69" s="35"/>
      <c r="L69" s="35"/>
      <c r="M69" s="39"/>
    </row>
    <row r="70" s="1" customFormat="1" ht="6.96" customHeight="1">
      <c r="B70" s="34"/>
      <c r="C70" s="35"/>
      <c r="D70" s="35"/>
      <c r="E70" s="35"/>
      <c r="F70" s="35"/>
      <c r="G70" s="35"/>
      <c r="H70" s="35"/>
      <c r="I70" s="128"/>
      <c r="J70" s="128"/>
      <c r="K70" s="35"/>
      <c r="L70" s="35"/>
      <c r="M70" s="39"/>
    </row>
    <row r="71" s="1" customFormat="1" ht="12" customHeight="1">
      <c r="B71" s="34"/>
      <c r="C71" s="28" t="s">
        <v>17</v>
      </c>
      <c r="D71" s="35"/>
      <c r="E71" s="35"/>
      <c r="F71" s="35"/>
      <c r="G71" s="35"/>
      <c r="H71" s="35"/>
      <c r="I71" s="128"/>
      <c r="J71" s="128"/>
      <c r="K71" s="35"/>
      <c r="L71" s="35"/>
      <c r="M71" s="39"/>
    </row>
    <row r="72" s="1" customFormat="1" ht="16.5" customHeight="1">
      <c r="B72" s="34"/>
      <c r="C72" s="35"/>
      <c r="D72" s="35"/>
      <c r="E72" s="157" t="str">
        <f>E7</f>
        <v>Zateplení objektu ObÚ</v>
      </c>
      <c r="F72" s="28"/>
      <c r="G72" s="28"/>
      <c r="H72" s="28"/>
      <c r="I72" s="128"/>
      <c r="J72" s="128"/>
      <c r="K72" s="35"/>
      <c r="L72" s="35"/>
      <c r="M72" s="39"/>
    </row>
    <row r="73" s="1" customFormat="1" ht="12" customHeight="1">
      <c r="B73" s="34"/>
      <c r="C73" s="28" t="s">
        <v>102</v>
      </c>
      <c r="D73" s="35"/>
      <c r="E73" s="35"/>
      <c r="F73" s="35"/>
      <c r="G73" s="35"/>
      <c r="H73" s="35"/>
      <c r="I73" s="128"/>
      <c r="J73" s="128"/>
      <c r="K73" s="35"/>
      <c r="L73" s="35"/>
      <c r="M73" s="39"/>
    </row>
    <row r="74" s="1" customFormat="1" ht="16.5" customHeight="1">
      <c r="B74" s="34"/>
      <c r="C74" s="35"/>
      <c r="D74" s="35"/>
      <c r="E74" s="60" t="str">
        <f>E9</f>
        <v>00 - VRN</v>
      </c>
      <c r="F74" s="35"/>
      <c r="G74" s="35"/>
      <c r="H74" s="35"/>
      <c r="I74" s="128"/>
      <c r="J74" s="128"/>
      <c r="K74" s="35"/>
      <c r="L74" s="35"/>
      <c r="M74" s="39"/>
    </row>
    <row r="75" s="1" customFormat="1" ht="6.96" customHeight="1">
      <c r="B75" s="34"/>
      <c r="C75" s="35"/>
      <c r="D75" s="35"/>
      <c r="E75" s="35"/>
      <c r="F75" s="35"/>
      <c r="G75" s="35"/>
      <c r="H75" s="35"/>
      <c r="I75" s="128"/>
      <c r="J75" s="128"/>
      <c r="K75" s="35"/>
      <c r="L75" s="35"/>
      <c r="M75" s="39"/>
    </row>
    <row r="76" s="1" customFormat="1" ht="12" customHeight="1">
      <c r="B76" s="34"/>
      <c r="C76" s="28" t="s">
        <v>21</v>
      </c>
      <c r="D76" s="35"/>
      <c r="E76" s="35"/>
      <c r="F76" s="23" t="str">
        <f>F12</f>
        <v>Bukovany</v>
      </c>
      <c r="G76" s="35"/>
      <c r="H76" s="35"/>
      <c r="I76" s="130" t="s">
        <v>23</v>
      </c>
      <c r="J76" s="132" t="str">
        <f>IF(J12="","",J12)</f>
        <v>11. 11. 2018</v>
      </c>
      <c r="K76" s="35"/>
      <c r="L76" s="35"/>
      <c r="M76" s="39"/>
    </row>
    <row r="77" s="1" customFormat="1" ht="6.96" customHeight="1">
      <c r="B77" s="34"/>
      <c r="C77" s="35"/>
      <c r="D77" s="35"/>
      <c r="E77" s="35"/>
      <c r="F77" s="35"/>
      <c r="G77" s="35"/>
      <c r="H77" s="35"/>
      <c r="I77" s="128"/>
      <c r="J77" s="128"/>
      <c r="K77" s="35"/>
      <c r="L77" s="35"/>
      <c r="M77" s="39"/>
    </row>
    <row r="78" s="1" customFormat="1" ht="13.65" customHeight="1">
      <c r="B78" s="34"/>
      <c r="C78" s="28" t="s">
        <v>25</v>
      </c>
      <c r="D78" s="35"/>
      <c r="E78" s="35"/>
      <c r="F78" s="23" t="str">
        <f>E15</f>
        <v>Obec Bukovany</v>
      </c>
      <c r="G78" s="35"/>
      <c r="H78" s="35"/>
      <c r="I78" s="130" t="s">
        <v>31</v>
      </c>
      <c r="J78" s="158" t="str">
        <f>E21</f>
        <v>Projektstav - Majer Antonín</v>
      </c>
      <c r="K78" s="35"/>
      <c r="L78" s="35"/>
      <c r="M78" s="39"/>
    </row>
    <row r="79" s="1" customFormat="1" ht="13.65" customHeight="1">
      <c r="B79" s="34"/>
      <c r="C79" s="28" t="s">
        <v>29</v>
      </c>
      <c r="D79" s="35"/>
      <c r="E79" s="35"/>
      <c r="F79" s="23" t="str">
        <f>IF(E18="","",E18)</f>
        <v>Vyplň údaj</v>
      </c>
      <c r="G79" s="35"/>
      <c r="H79" s="35"/>
      <c r="I79" s="130" t="s">
        <v>33</v>
      </c>
      <c r="J79" s="158" t="str">
        <f>E24</f>
        <v>Milan Hájek</v>
      </c>
      <c r="K79" s="35"/>
      <c r="L79" s="35"/>
      <c r="M79" s="39"/>
    </row>
    <row r="80" s="1" customFormat="1" ht="10.32" customHeight="1">
      <c r="B80" s="34"/>
      <c r="C80" s="35"/>
      <c r="D80" s="35"/>
      <c r="E80" s="35"/>
      <c r="F80" s="35"/>
      <c r="G80" s="35"/>
      <c r="H80" s="35"/>
      <c r="I80" s="128"/>
      <c r="J80" s="128"/>
      <c r="K80" s="35"/>
      <c r="L80" s="35"/>
      <c r="M80" s="39"/>
    </row>
    <row r="81" s="8" customFormat="1" ht="29.28" customHeight="1">
      <c r="B81" s="172"/>
      <c r="C81" s="173" t="s">
        <v>115</v>
      </c>
      <c r="D81" s="174" t="s">
        <v>55</v>
      </c>
      <c r="E81" s="174" t="s">
        <v>51</v>
      </c>
      <c r="F81" s="174" t="s">
        <v>52</v>
      </c>
      <c r="G81" s="174" t="s">
        <v>116</v>
      </c>
      <c r="H81" s="174" t="s">
        <v>117</v>
      </c>
      <c r="I81" s="175" t="s">
        <v>118</v>
      </c>
      <c r="J81" s="175" t="s">
        <v>119</v>
      </c>
      <c r="K81" s="174" t="s">
        <v>110</v>
      </c>
      <c r="L81" s="176" t="s">
        <v>120</v>
      </c>
      <c r="M81" s="177"/>
      <c r="N81" s="84" t="s">
        <v>1</v>
      </c>
      <c r="O81" s="85" t="s">
        <v>40</v>
      </c>
      <c r="P81" s="85" t="s">
        <v>121</v>
      </c>
      <c r="Q81" s="85" t="s">
        <v>122</v>
      </c>
      <c r="R81" s="85" t="s">
        <v>123</v>
      </c>
      <c r="S81" s="85" t="s">
        <v>124</v>
      </c>
      <c r="T81" s="85" t="s">
        <v>125</v>
      </c>
      <c r="U81" s="85" t="s">
        <v>126</v>
      </c>
      <c r="V81" s="85" t="s">
        <v>127</v>
      </c>
      <c r="W81" s="85" t="s">
        <v>128</v>
      </c>
      <c r="X81" s="86" t="s">
        <v>129</v>
      </c>
    </row>
    <row r="82" s="1" customFormat="1" ht="22.8" customHeight="1">
      <c r="B82" s="34"/>
      <c r="C82" s="91" t="s">
        <v>130</v>
      </c>
      <c r="D82" s="35"/>
      <c r="E82" s="35"/>
      <c r="F82" s="35"/>
      <c r="G82" s="35"/>
      <c r="H82" s="35"/>
      <c r="I82" s="128"/>
      <c r="J82" s="128"/>
      <c r="K82" s="178">
        <f>BK82</f>
        <v>0</v>
      </c>
      <c r="L82" s="35"/>
      <c r="M82" s="39"/>
      <c r="N82" s="87"/>
      <c r="O82" s="88"/>
      <c r="P82" s="88"/>
      <c r="Q82" s="179">
        <f>Q83</f>
        <v>0</v>
      </c>
      <c r="R82" s="179">
        <f>R83</f>
        <v>0</v>
      </c>
      <c r="S82" s="88"/>
      <c r="T82" s="180">
        <f>T83</f>
        <v>0</v>
      </c>
      <c r="U82" s="88"/>
      <c r="V82" s="180">
        <f>V83</f>
        <v>0</v>
      </c>
      <c r="W82" s="88"/>
      <c r="X82" s="181">
        <f>X83</f>
        <v>0</v>
      </c>
      <c r="AT82" s="13" t="s">
        <v>71</v>
      </c>
      <c r="AU82" s="13" t="s">
        <v>112</v>
      </c>
      <c r="BK82" s="182">
        <f>BK83</f>
        <v>0</v>
      </c>
    </row>
    <row r="83" s="9" customFormat="1" ht="25.92" customHeight="1">
      <c r="B83" s="183"/>
      <c r="C83" s="184"/>
      <c r="D83" s="185" t="s">
        <v>71</v>
      </c>
      <c r="E83" s="186" t="s">
        <v>78</v>
      </c>
      <c r="F83" s="186" t="s">
        <v>131</v>
      </c>
      <c r="G83" s="184"/>
      <c r="H83" s="184"/>
      <c r="I83" s="187"/>
      <c r="J83" s="187"/>
      <c r="K83" s="188">
        <f>BK83</f>
        <v>0</v>
      </c>
      <c r="L83" s="184"/>
      <c r="M83" s="189"/>
      <c r="N83" s="190"/>
      <c r="O83" s="191"/>
      <c r="P83" s="191"/>
      <c r="Q83" s="192">
        <f>SUM(Q84:Q88)</f>
        <v>0</v>
      </c>
      <c r="R83" s="192">
        <f>SUM(R84:R88)</f>
        <v>0</v>
      </c>
      <c r="S83" s="191"/>
      <c r="T83" s="193">
        <f>SUM(T84:T88)</f>
        <v>0</v>
      </c>
      <c r="U83" s="191"/>
      <c r="V83" s="193">
        <f>SUM(V84:V88)</f>
        <v>0</v>
      </c>
      <c r="W83" s="191"/>
      <c r="X83" s="194">
        <f>SUM(X84:X88)</f>
        <v>0</v>
      </c>
      <c r="AR83" s="195" t="s">
        <v>132</v>
      </c>
      <c r="AT83" s="196" t="s">
        <v>71</v>
      </c>
      <c r="AU83" s="196" t="s">
        <v>72</v>
      </c>
      <c r="AY83" s="195" t="s">
        <v>133</v>
      </c>
      <c r="BK83" s="197">
        <f>SUM(BK84:BK88)</f>
        <v>0</v>
      </c>
    </row>
    <row r="84" s="1" customFormat="1" ht="16.5" customHeight="1">
      <c r="B84" s="34"/>
      <c r="C84" s="198" t="s">
        <v>80</v>
      </c>
      <c r="D84" s="198" t="s">
        <v>134</v>
      </c>
      <c r="E84" s="199" t="s">
        <v>135</v>
      </c>
      <c r="F84" s="200" t="s">
        <v>136</v>
      </c>
      <c r="G84" s="201" t="s">
        <v>137</v>
      </c>
      <c r="H84" s="202">
        <v>1</v>
      </c>
      <c r="I84" s="203"/>
      <c r="J84" s="203"/>
      <c r="K84" s="204">
        <f>ROUND(P84*H84,2)</f>
        <v>0</v>
      </c>
      <c r="L84" s="200" t="s">
        <v>1</v>
      </c>
      <c r="M84" s="39"/>
      <c r="N84" s="205" t="s">
        <v>1</v>
      </c>
      <c r="O84" s="206" t="s">
        <v>41</v>
      </c>
      <c r="P84" s="207">
        <f>I84+J84</f>
        <v>0</v>
      </c>
      <c r="Q84" s="207">
        <f>ROUND(I84*H84,2)</f>
        <v>0</v>
      </c>
      <c r="R84" s="207">
        <f>ROUND(J84*H84,2)</f>
        <v>0</v>
      </c>
      <c r="S84" s="75"/>
      <c r="T84" s="208">
        <f>S84*H84</f>
        <v>0</v>
      </c>
      <c r="U84" s="208">
        <v>0</v>
      </c>
      <c r="V84" s="208">
        <f>U84*H84</f>
        <v>0</v>
      </c>
      <c r="W84" s="208">
        <v>0</v>
      </c>
      <c r="X84" s="209">
        <f>W84*H84</f>
        <v>0</v>
      </c>
      <c r="AR84" s="13" t="s">
        <v>138</v>
      </c>
      <c r="AT84" s="13" t="s">
        <v>134</v>
      </c>
      <c r="AU84" s="13" t="s">
        <v>80</v>
      </c>
      <c r="AY84" s="13" t="s">
        <v>133</v>
      </c>
      <c r="BE84" s="210">
        <f>IF(O84="základní",K84,0)</f>
        <v>0</v>
      </c>
      <c r="BF84" s="210">
        <f>IF(O84="snížená",K84,0)</f>
        <v>0</v>
      </c>
      <c r="BG84" s="210">
        <f>IF(O84="zákl. přenesená",K84,0)</f>
        <v>0</v>
      </c>
      <c r="BH84" s="210">
        <f>IF(O84="sníž. přenesená",K84,0)</f>
        <v>0</v>
      </c>
      <c r="BI84" s="210">
        <f>IF(O84="nulová",K84,0)</f>
        <v>0</v>
      </c>
      <c r="BJ84" s="13" t="s">
        <v>80</v>
      </c>
      <c r="BK84" s="210">
        <f>ROUND(P84*H84,2)</f>
        <v>0</v>
      </c>
      <c r="BL84" s="13" t="s">
        <v>138</v>
      </c>
      <c r="BM84" s="13" t="s">
        <v>139</v>
      </c>
    </row>
    <row r="85" s="1" customFormat="1" ht="16.5" customHeight="1">
      <c r="B85" s="34"/>
      <c r="C85" s="198" t="s">
        <v>82</v>
      </c>
      <c r="D85" s="198" t="s">
        <v>134</v>
      </c>
      <c r="E85" s="199" t="s">
        <v>140</v>
      </c>
      <c r="F85" s="200" t="s">
        <v>141</v>
      </c>
      <c r="G85" s="201" t="s">
        <v>137</v>
      </c>
      <c r="H85" s="202">
        <v>1</v>
      </c>
      <c r="I85" s="203"/>
      <c r="J85" s="203"/>
      <c r="K85" s="204">
        <f>ROUND(P85*H85,2)</f>
        <v>0</v>
      </c>
      <c r="L85" s="200" t="s">
        <v>1</v>
      </c>
      <c r="M85" s="39"/>
      <c r="N85" s="205" t="s">
        <v>1</v>
      </c>
      <c r="O85" s="206" t="s">
        <v>41</v>
      </c>
      <c r="P85" s="207">
        <f>I85+J85</f>
        <v>0</v>
      </c>
      <c r="Q85" s="207">
        <f>ROUND(I85*H85,2)</f>
        <v>0</v>
      </c>
      <c r="R85" s="207">
        <f>ROUND(J85*H85,2)</f>
        <v>0</v>
      </c>
      <c r="S85" s="75"/>
      <c r="T85" s="208">
        <f>S85*H85</f>
        <v>0</v>
      </c>
      <c r="U85" s="208">
        <v>0</v>
      </c>
      <c r="V85" s="208">
        <f>U85*H85</f>
        <v>0</v>
      </c>
      <c r="W85" s="208">
        <v>0</v>
      </c>
      <c r="X85" s="209">
        <f>W85*H85</f>
        <v>0</v>
      </c>
      <c r="AR85" s="13" t="s">
        <v>138</v>
      </c>
      <c r="AT85" s="13" t="s">
        <v>134</v>
      </c>
      <c r="AU85" s="13" t="s">
        <v>80</v>
      </c>
      <c r="AY85" s="13" t="s">
        <v>133</v>
      </c>
      <c r="BE85" s="210">
        <f>IF(O85="základní",K85,0)</f>
        <v>0</v>
      </c>
      <c r="BF85" s="210">
        <f>IF(O85="snížená",K85,0)</f>
        <v>0</v>
      </c>
      <c r="BG85" s="210">
        <f>IF(O85="zákl. přenesená",K85,0)</f>
        <v>0</v>
      </c>
      <c r="BH85" s="210">
        <f>IF(O85="sníž. přenesená",K85,0)</f>
        <v>0</v>
      </c>
      <c r="BI85" s="210">
        <f>IF(O85="nulová",K85,0)</f>
        <v>0</v>
      </c>
      <c r="BJ85" s="13" t="s">
        <v>80</v>
      </c>
      <c r="BK85" s="210">
        <f>ROUND(P85*H85,2)</f>
        <v>0</v>
      </c>
      <c r="BL85" s="13" t="s">
        <v>138</v>
      </c>
      <c r="BM85" s="13" t="s">
        <v>142</v>
      </c>
    </row>
    <row r="86" s="1" customFormat="1" ht="16.5" customHeight="1">
      <c r="B86" s="34"/>
      <c r="C86" s="198" t="s">
        <v>143</v>
      </c>
      <c r="D86" s="198" t="s">
        <v>134</v>
      </c>
      <c r="E86" s="199" t="s">
        <v>144</v>
      </c>
      <c r="F86" s="200" t="s">
        <v>145</v>
      </c>
      <c r="G86" s="201" t="s">
        <v>137</v>
      </c>
      <c r="H86" s="202">
        <v>1</v>
      </c>
      <c r="I86" s="203"/>
      <c r="J86" s="203"/>
      <c r="K86" s="204">
        <f>ROUND(P86*H86,2)</f>
        <v>0</v>
      </c>
      <c r="L86" s="200" t="s">
        <v>1</v>
      </c>
      <c r="M86" s="39"/>
      <c r="N86" s="205" t="s">
        <v>1</v>
      </c>
      <c r="O86" s="206" t="s">
        <v>41</v>
      </c>
      <c r="P86" s="207">
        <f>I86+J86</f>
        <v>0</v>
      </c>
      <c r="Q86" s="207">
        <f>ROUND(I86*H86,2)</f>
        <v>0</v>
      </c>
      <c r="R86" s="207">
        <f>ROUND(J86*H86,2)</f>
        <v>0</v>
      </c>
      <c r="S86" s="75"/>
      <c r="T86" s="208">
        <f>S86*H86</f>
        <v>0</v>
      </c>
      <c r="U86" s="208">
        <v>0</v>
      </c>
      <c r="V86" s="208">
        <f>U86*H86</f>
        <v>0</v>
      </c>
      <c r="W86" s="208">
        <v>0</v>
      </c>
      <c r="X86" s="209">
        <f>W86*H86</f>
        <v>0</v>
      </c>
      <c r="AR86" s="13" t="s">
        <v>138</v>
      </c>
      <c r="AT86" s="13" t="s">
        <v>134</v>
      </c>
      <c r="AU86" s="13" t="s">
        <v>80</v>
      </c>
      <c r="AY86" s="13" t="s">
        <v>133</v>
      </c>
      <c r="BE86" s="210">
        <f>IF(O86="základní",K86,0)</f>
        <v>0</v>
      </c>
      <c r="BF86" s="210">
        <f>IF(O86="snížená",K86,0)</f>
        <v>0</v>
      </c>
      <c r="BG86" s="210">
        <f>IF(O86="zákl. přenesená",K86,0)</f>
        <v>0</v>
      </c>
      <c r="BH86" s="210">
        <f>IF(O86="sníž. přenesená",K86,0)</f>
        <v>0</v>
      </c>
      <c r="BI86" s="210">
        <f>IF(O86="nulová",K86,0)</f>
        <v>0</v>
      </c>
      <c r="BJ86" s="13" t="s">
        <v>80</v>
      </c>
      <c r="BK86" s="210">
        <f>ROUND(P86*H86,2)</f>
        <v>0</v>
      </c>
      <c r="BL86" s="13" t="s">
        <v>138</v>
      </c>
      <c r="BM86" s="13" t="s">
        <v>146</v>
      </c>
    </row>
    <row r="87" s="1" customFormat="1" ht="16.5" customHeight="1">
      <c r="B87" s="34"/>
      <c r="C87" s="198" t="s">
        <v>138</v>
      </c>
      <c r="D87" s="198" t="s">
        <v>134</v>
      </c>
      <c r="E87" s="199" t="s">
        <v>147</v>
      </c>
      <c r="F87" s="200" t="s">
        <v>148</v>
      </c>
      <c r="G87" s="201" t="s">
        <v>137</v>
      </c>
      <c r="H87" s="202">
        <v>1</v>
      </c>
      <c r="I87" s="203"/>
      <c r="J87" s="203"/>
      <c r="K87" s="204">
        <f>ROUND(P87*H87,2)</f>
        <v>0</v>
      </c>
      <c r="L87" s="200" t="s">
        <v>1</v>
      </c>
      <c r="M87" s="39"/>
      <c r="N87" s="205" t="s">
        <v>1</v>
      </c>
      <c r="O87" s="206" t="s">
        <v>41</v>
      </c>
      <c r="P87" s="207">
        <f>I87+J87</f>
        <v>0</v>
      </c>
      <c r="Q87" s="207">
        <f>ROUND(I87*H87,2)</f>
        <v>0</v>
      </c>
      <c r="R87" s="207">
        <f>ROUND(J87*H87,2)</f>
        <v>0</v>
      </c>
      <c r="S87" s="75"/>
      <c r="T87" s="208">
        <f>S87*H87</f>
        <v>0</v>
      </c>
      <c r="U87" s="208">
        <v>0</v>
      </c>
      <c r="V87" s="208">
        <f>U87*H87</f>
        <v>0</v>
      </c>
      <c r="W87" s="208">
        <v>0</v>
      </c>
      <c r="X87" s="209">
        <f>W87*H87</f>
        <v>0</v>
      </c>
      <c r="AR87" s="13" t="s">
        <v>138</v>
      </c>
      <c r="AT87" s="13" t="s">
        <v>134</v>
      </c>
      <c r="AU87" s="13" t="s">
        <v>80</v>
      </c>
      <c r="AY87" s="13" t="s">
        <v>133</v>
      </c>
      <c r="BE87" s="210">
        <f>IF(O87="základní",K87,0)</f>
        <v>0</v>
      </c>
      <c r="BF87" s="210">
        <f>IF(O87="snížená",K87,0)</f>
        <v>0</v>
      </c>
      <c r="BG87" s="210">
        <f>IF(O87="zákl. přenesená",K87,0)</f>
        <v>0</v>
      </c>
      <c r="BH87" s="210">
        <f>IF(O87="sníž. přenesená",K87,0)</f>
        <v>0</v>
      </c>
      <c r="BI87" s="210">
        <f>IF(O87="nulová",K87,0)</f>
        <v>0</v>
      </c>
      <c r="BJ87" s="13" t="s">
        <v>80</v>
      </c>
      <c r="BK87" s="210">
        <f>ROUND(P87*H87,2)</f>
        <v>0</v>
      </c>
      <c r="BL87" s="13" t="s">
        <v>138</v>
      </c>
      <c r="BM87" s="13" t="s">
        <v>149</v>
      </c>
    </row>
    <row r="88" s="1" customFormat="1" ht="16.5" customHeight="1">
      <c r="B88" s="34"/>
      <c r="C88" s="198" t="s">
        <v>132</v>
      </c>
      <c r="D88" s="198" t="s">
        <v>134</v>
      </c>
      <c r="E88" s="199" t="s">
        <v>150</v>
      </c>
      <c r="F88" s="200" t="s">
        <v>151</v>
      </c>
      <c r="G88" s="201" t="s">
        <v>137</v>
      </c>
      <c r="H88" s="202">
        <v>1</v>
      </c>
      <c r="I88" s="203"/>
      <c r="J88" s="203"/>
      <c r="K88" s="204">
        <f>ROUND(P88*H88,2)</f>
        <v>0</v>
      </c>
      <c r="L88" s="200" t="s">
        <v>1</v>
      </c>
      <c r="M88" s="39"/>
      <c r="N88" s="211" t="s">
        <v>1</v>
      </c>
      <c r="O88" s="212" t="s">
        <v>41</v>
      </c>
      <c r="P88" s="213">
        <f>I88+J88</f>
        <v>0</v>
      </c>
      <c r="Q88" s="213">
        <f>ROUND(I88*H88,2)</f>
        <v>0</v>
      </c>
      <c r="R88" s="213">
        <f>ROUND(J88*H88,2)</f>
        <v>0</v>
      </c>
      <c r="S88" s="214"/>
      <c r="T88" s="215">
        <f>S88*H88</f>
        <v>0</v>
      </c>
      <c r="U88" s="215">
        <v>0</v>
      </c>
      <c r="V88" s="215">
        <f>U88*H88</f>
        <v>0</v>
      </c>
      <c r="W88" s="215">
        <v>0</v>
      </c>
      <c r="X88" s="216">
        <f>W88*H88</f>
        <v>0</v>
      </c>
      <c r="AR88" s="13" t="s">
        <v>138</v>
      </c>
      <c r="AT88" s="13" t="s">
        <v>134</v>
      </c>
      <c r="AU88" s="13" t="s">
        <v>80</v>
      </c>
      <c r="AY88" s="13" t="s">
        <v>133</v>
      </c>
      <c r="BE88" s="210">
        <f>IF(O88="základní",K88,0)</f>
        <v>0</v>
      </c>
      <c r="BF88" s="210">
        <f>IF(O88="snížená",K88,0)</f>
        <v>0</v>
      </c>
      <c r="BG88" s="210">
        <f>IF(O88="zákl. přenesená",K88,0)</f>
        <v>0</v>
      </c>
      <c r="BH88" s="210">
        <f>IF(O88="sníž. přenesená",K88,0)</f>
        <v>0</v>
      </c>
      <c r="BI88" s="210">
        <f>IF(O88="nulová",K88,0)</f>
        <v>0</v>
      </c>
      <c r="BJ88" s="13" t="s">
        <v>80</v>
      </c>
      <c r="BK88" s="210">
        <f>ROUND(P88*H88,2)</f>
        <v>0</v>
      </c>
      <c r="BL88" s="13" t="s">
        <v>138</v>
      </c>
      <c r="BM88" s="13" t="s">
        <v>152</v>
      </c>
    </row>
    <row r="89" s="1" customFormat="1" ht="6.96" customHeight="1">
      <c r="B89" s="53"/>
      <c r="C89" s="54"/>
      <c r="D89" s="54"/>
      <c r="E89" s="54"/>
      <c r="F89" s="54"/>
      <c r="G89" s="54"/>
      <c r="H89" s="54"/>
      <c r="I89" s="153"/>
      <c r="J89" s="153"/>
      <c r="K89" s="54"/>
      <c r="L89" s="54"/>
      <c r="M89" s="39"/>
    </row>
  </sheetData>
  <sheetProtection sheet="1" autoFilter="0" formatColumns="0" formatRows="0" objects="1" scenarios="1" spinCount="100000" saltValue="mYcxcAplR3f28TyjOgnG5g/tqYtS6ud5wc3+zFd62GX9vv+yztCqF2yHMiEd30k89MUbhQsuRs/ZGeoWfORGaA==" hashValue="nW79iOWeNQWy4U8VUpUh/3YJD/TneIgl7SRmMmxXjJq/QdKM1KhHeAUbRAdIFT/yx3PxcR1ZEz7KhzqZ08xICA==" algorithmName="SHA-512" password="CC35"/>
  <autoFilter ref="C81:L88"/>
  <mergeCells count="9">
    <mergeCell ref="E7:H7"/>
    <mergeCell ref="E9:H9"/>
    <mergeCell ref="E18:H18"/>
    <mergeCell ref="E27:H27"/>
    <mergeCell ref="E50:H50"/>
    <mergeCell ref="E52:H52"/>
    <mergeCell ref="E72:H72"/>
    <mergeCell ref="E74:H74"/>
    <mergeCell ref="M2:Z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23.5" style="121" customWidth="1"/>
    <col min="10" max="10" width="23.5" style="121" customWidth="1"/>
    <col min="11" max="11" width="23.5" customWidth="1"/>
    <col min="12" max="12" width="15.5" customWidth="1"/>
    <col min="13" max="13" width="9.33" customWidth="1"/>
    <col min="14" max="14" width="10.83" hidden="1" customWidth="1"/>
    <col min="15" max="15" width="9.33" hidden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4.17" hidden="1" customWidth="1"/>
    <col min="22" max="22" width="14.17" hidden="1" customWidth="1"/>
    <col min="23" max="23" width="14.17" hidden="1" customWidth="1"/>
    <col min="24" max="24" width="14.17" hidden="1" customWidth="1"/>
    <col min="25" max="25" width="12.33" hidden="1" customWidth="1"/>
    <col min="26" max="26" width="16.33" customWidth="1"/>
    <col min="27" max="27" width="12.33" customWidth="1"/>
    <col min="28" max="28" width="15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M2"/>
      <c r="AT2" s="13" t="s">
        <v>85</v>
      </c>
    </row>
    <row r="3" ht="6.96" customHeight="1">
      <c r="B3" s="122"/>
      <c r="C3" s="123"/>
      <c r="D3" s="123"/>
      <c r="E3" s="123"/>
      <c r="F3" s="123"/>
      <c r="G3" s="123"/>
      <c r="H3" s="123"/>
      <c r="I3" s="124"/>
      <c r="J3" s="124"/>
      <c r="K3" s="123"/>
      <c r="L3" s="123"/>
      <c r="M3" s="16"/>
      <c r="AT3" s="13" t="s">
        <v>82</v>
      </c>
    </row>
    <row r="4" ht="24.96" customHeight="1">
      <c r="B4" s="16"/>
      <c r="D4" s="125" t="s">
        <v>101</v>
      </c>
      <c r="M4" s="16"/>
      <c r="N4" s="20" t="s">
        <v>11</v>
      </c>
      <c r="AT4" s="13" t="s">
        <v>4</v>
      </c>
    </row>
    <row r="5" ht="6.96" customHeight="1">
      <c r="B5" s="16"/>
      <c r="M5" s="16"/>
    </row>
    <row r="6" ht="12" customHeight="1">
      <c r="B6" s="16"/>
      <c r="D6" s="126" t="s">
        <v>17</v>
      </c>
      <c r="M6" s="16"/>
    </row>
    <row r="7" ht="16.5" customHeight="1">
      <c r="B7" s="16"/>
      <c r="E7" s="127" t="str">
        <f>'Rekapitulace stavby'!K6</f>
        <v>Zateplení objektu ObÚ</v>
      </c>
      <c r="F7" s="126"/>
      <c r="G7" s="126"/>
      <c r="H7" s="126"/>
      <c r="M7" s="16"/>
    </row>
    <row r="8" s="1" customFormat="1" ht="12" customHeight="1">
      <c r="B8" s="39"/>
      <c r="D8" s="126" t="s">
        <v>102</v>
      </c>
      <c r="I8" s="128"/>
      <c r="J8" s="128"/>
      <c r="M8" s="39"/>
    </row>
    <row r="9" s="1" customFormat="1" ht="36.96" customHeight="1">
      <c r="B9" s="39"/>
      <c r="E9" s="129" t="s">
        <v>153</v>
      </c>
      <c r="F9" s="1"/>
      <c r="G9" s="1"/>
      <c r="H9" s="1"/>
      <c r="I9" s="128"/>
      <c r="J9" s="128"/>
      <c r="M9" s="39"/>
    </row>
    <row r="10" s="1" customFormat="1">
      <c r="B10" s="39"/>
      <c r="I10" s="128"/>
      <c r="J10" s="128"/>
      <c r="M10" s="39"/>
    </row>
    <row r="11" s="1" customFormat="1" ht="12" customHeight="1">
      <c r="B11" s="39"/>
      <c r="D11" s="126" t="s">
        <v>19</v>
      </c>
      <c r="F11" s="13" t="s">
        <v>1</v>
      </c>
      <c r="I11" s="130" t="s">
        <v>20</v>
      </c>
      <c r="J11" s="131" t="s">
        <v>1</v>
      </c>
      <c r="M11" s="39"/>
    </row>
    <row r="12" s="1" customFormat="1" ht="12" customHeight="1">
      <c r="B12" s="39"/>
      <c r="D12" s="126" t="s">
        <v>21</v>
      </c>
      <c r="F12" s="13" t="s">
        <v>22</v>
      </c>
      <c r="I12" s="130" t="s">
        <v>23</v>
      </c>
      <c r="J12" s="132" t="str">
        <f>'Rekapitulace stavby'!AN8</f>
        <v>11. 11. 2018</v>
      </c>
      <c r="M12" s="39"/>
    </row>
    <row r="13" s="1" customFormat="1" ht="10.8" customHeight="1">
      <c r="B13" s="39"/>
      <c r="I13" s="128"/>
      <c r="J13" s="128"/>
      <c r="M13" s="39"/>
    </row>
    <row r="14" s="1" customFormat="1" ht="12" customHeight="1">
      <c r="B14" s="39"/>
      <c r="D14" s="126" t="s">
        <v>25</v>
      </c>
      <c r="I14" s="130" t="s">
        <v>26</v>
      </c>
      <c r="J14" s="131" t="s">
        <v>1</v>
      </c>
      <c r="M14" s="39"/>
    </row>
    <row r="15" s="1" customFormat="1" ht="18" customHeight="1">
      <c r="B15" s="39"/>
      <c r="E15" s="13" t="s">
        <v>27</v>
      </c>
      <c r="I15" s="130" t="s">
        <v>28</v>
      </c>
      <c r="J15" s="131" t="s">
        <v>1</v>
      </c>
      <c r="M15" s="39"/>
    </row>
    <row r="16" s="1" customFormat="1" ht="6.96" customHeight="1">
      <c r="B16" s="39"/>
      <c r="I16" s="128"/>
      <c r="J16" s="128"/>
      <c r="M16" s="39"/>
    </row>
    <row r="17" s="1" customFormat="1" ht="12" customHeight="1">
      <c r="B17" s="39"/>
      <c r="D17" s="126" t="s">
        <v>29</v>
      </c>
      <c r="I17" s="130" t="s">
        <v>26</v>
      </c>
      <c r="J17" s="29" t="str">
        <f>'Rekapitulace stavby'!AN13</f>
        <v>Vyplň údaj</v>
      </c>
      <c r="M17" s="39"/>
    </row>
    <row r="18" s="1" customFormat="1" ht="18" customHeight="1">
      <c r="B18" s="39"/>
      <c r="E18" s="29" t="str">
        <f>'Rekapitulace stavby'!E14</f>
        <v>Vyplň údaj</v>
      </c>
      <c r="F18" s="13"/>
      <c r="G18" s="13"/>
      <c r="H18" s="13"/>
      <c r="I18" s="130" t="s">
        <v>28</v>
      </c>
      <c r="J18" s="29" t="str">
        <f>'Rekapitulace stavby'!AN14</f>
        <v>Vyplň údaj</v>
      </c>
      <c r="M18" s="39"/>
    </row>
    <row r="19" s="1" customFormat="1" ht="6.96" customHeight="1">
      <c r="B19" s="39"/>
      <c r="I19" s="128"/>
      <c r="J19" s="128"/>
      <c r="M19" s="39"/>
    </row>
    <row r="20" s="1" customFormat="1" ht="12" customHeight="1">
      <c r="B20" s="39"/>
      <c r="D20" s="126" t="s">
        <v>31</v>
      </c>
      <c r="I20" s="130" t="s">
        <v>26</v>
      </c>
      <c r="J20" s="131" t="s">
        <v>1</v>
      </c>
      <c r="M20" s="39"/>
    </row>
    <row r="21" s="1" customFormat="1" ht="18" customHeight="1">
      <c r="B21" s="39"/>
      <c r="E21" s="13" t="s">
        <v>32</v>
      </c>
      <c r="I21" s="130" t="s">
        <v>28</v>
      </c>
      <c r="J21" s="131" t="s">
        <v>1</v>
      </c>
      <c r="M21" s="39"/>
    </row>
    <row r="22" s="1" customFormat="1" ht="6.96" customHeight="1">
      <c r="B22" s="39"/>
      <c r="I22" s="128"/>
      <c r="J22" s="128"/>
      <c r="M22" s="39"/>
    </row>
    <row r="23" s="1" customFormat="1" ht="12" customHeight="1">
      <c r="B23" s="39"/>
      <c r="D23" s="126" t="s">
        <v>33</v>
      </c>
      <c r="I23" s="130" t="s">
        <v>26</v>
      </c>
      <c r="J23" s="131" t="s">
        <v>1</v>
      </c>
      <c r="M23" s="39"/>
    </row>
    <row r="24" s="1" customFormat="1" ht="18" customHeight="1">
      <c r="B24" s="39"/>
      <c r="E24" s="13" t="s">
        <v>34</v>
      </c>
      <c r="I24" s="130" t="s">
        <v>28</v>
      </c>
      <c r="J24" s="131" t="s">
        <v>1</v>
      </c>
      <c r="M24" s="39"/>
    </row>
    <row r="25" s="1" customFormat="1" ht="6.96" customHeight="1">
      <c r="B25" s="39"/>
      <c r="I25" s="128"/>
      <c r="J25" s="128"/>
      <c r="M25" s="39"/>
    </row>
    <row r="26" s="1" customFormat="1" ht="12" customHeight="1">
      <c r="B26" s="39"/>
      <c r="D26" s="126" t="s">
        <v>35</v>
      </c>
      <c r="I26" s="128"/>
      <c r="J26" s="128"/>
      <c r="M26" s="39"/>
    </row>
    <row r="27" s="6" customFormat="1" ht="16.5" customHeight="1">
      <c r="B27" s="133"/>
      <c r="E27" s="134" t="s">
        <v>1</v>
      </c>
      <c r="F27" s="134"/>
      <c r="G27" s="134"/>
      <c r="H27" s="134"/>
      <c r="I27" s="135"/>
      <c r="J27" s="135"/>
      <c r="M27" s="133"/>
    </row>
    <row r="28" s="1" customFormat="1" ht="6.96" customHeight="1">
      <c r="B28" s="39"/>
      <c r="I28" s="128"/>
      <c r="J28" s="128"/>
      <c r="M28" s="39"/>
    </row>
    <row r="29" s="1" customFormat="1" ht="6.96" customHeight="1">
      <c r="B29" s="39"/>
      <c r="D29" s="67"/>
      <c r="E29" s="67"/>
      <c r="F29" s="67"/>
      <c r="G29" s="67"/>
      <c r="H29" s="67"/>
      <c r="I29" s="136"/>
      <c r="J29" s="136"/>
      <c r="K29" s="67"/>
      <c r="L29" s="67"/>
      <c r="M29" s="39"/>
    </row>
    <row r="30" s="1" customFormat="1">
      <c r="B30" s="39"/>
      <c r="E30" s="126" t="s">
        <v>104</v>
      </c>
      <c r="I30" s="128"/>
      <c r="J30" s="128"/>
      <c r="K30" s="137">
        <f>I61</f>
        <v>0</v>
      </c>
      <c r="M30" s="39"/>
    </row>
    <row r="31" s="1" customFormat="1">
      <c r="B31" s="39"/>
      <c r="E31" s="126" t="s">
        <v>105</v>
      </c>
      <c r="I31" s="128"/>
      <c r="J31" s="128"/>
      <c r="K31" s="137">
        <f>J61</f>
        <v>0</v>
      </c>
      <c r="M31" s="39"/>
    </row>
    <row r="32" s="1" customFormat="1" ht="25.44" customHeight="1">
      <c r="B32" s="39"/>
      <c r="D32" s="138" t="s">
        <v>36</v>
      </c>
      <c r="I32" s="128"/>
      <c r="J32" s="128"/>
      <c r="K32" s="139">
        <f>ROUND(K94, 2)</f>
        <v>0</v>
      </c>
      <c r="M32" s="39"/>
    </row>
    <row r="33" s="1" customFormat="1" ht="6.96" customHeight="1">
      <c r="B33" s="39"/>
      <c r="D33" s="67"/>
      <c r="E33" s="67"/>
      <c r="F33" s="67"/>
      <c r="G33" s="67"/>
      <c r="H33" s="67"/>
      <c r="I33" s="136"/>
      <c r="J33" s="136"/>
      <c r="K33" s="67"/>
      <c r="L33" s="67"/>
      <c r="M33" s="39"/>
    </row>
    <row r="34" s="1" customFormat="1" ht="14.4" customHeight="1">
      <c r="B34" s="39"/>
      <c r="F34" s="140" t="s">
        <v>38</v>
      </c>
      <c r="I34" s="141" t="s">
        <v>37</v>
      </c>
      <c r="J34" s="128"/>
      <c r="K34" s="140" t="s">
        <v>39</v>
      </c>
      <c r="M34" s="39"/>
    </row>
    <row r="35" s="1" customFormat="1" ht="14.4" customHeight="1">
      <c r="B35" s="39"/>
      <c r="D35" s="126" t="s">
        <v>40</v>
      </c>
      <c r="E35" s="126" t="s">
        <v>41</v>
      </c>
      <c r="F35" s="137">
        <f>ROUND((SUM(BE94:BE389)),  2)</f>
        <v>0</v>
      </c>
      <c r="I35" s="142">
        <v>0.20999999999999999</v>
      </c>
      <c r="J35" s="128"/>
      <c r="K35" s="137">
        <f>ROUND(((SUM(BE94:BE389))*I35),  2)</f>
        <v>0</v>
      </c>
      <c r="M35" s="39"/>
    </row>
    <row r="36" s="1" customFormat="1" ht="14.4" customHeight="1">
      <c r="B36" s="39"/>
      <c r="E36" s="126" t="s">
        <v>42</v>
      </c>
      <c r="F36" s="137">
        <f>ROUND((SUM(BF94:BF389)),  2)</f>
        <v>0</v>
      </c>
      <c r="I36" s="142">
        <v>0.14999999999999999</v>
      </c>
      <c r="J36" s="128"/>
      <c r="K36" s="137">
        <f>ROUND(((SUM(BF94:BF389))*I36),  2)</f>
        <v>0</v>
      </c>
      <c r="M36" s="39"/>
    </row>
    <row r="37" hidden="1" s="1" customFormat="1" ht="14.4" customHeight="1">
      <c r="B37" s="39"/>
      <c r="E37" s="126" t="s">
        <v>43</v>
      </c>
      <c r="F37" s="137">
        <f>ROUND((SUM(BG94:BG389)),  2)</f>
        <v>0</v>
      </c>
      <c r="I37" s="142">
        <v>0.20999999999999999</v>
      </c>
      <c r="J37" s="128"/>
      <c r="K37" s="137">
        <f>0</f>
        <v>0</v>
      </c>
      <c r="M37" s="39"/>
    </row>
    <row r="38" hidden="1" s="1" customFormat="1" ht="14.4" customHeight="1">
      <c r="B38" s="39"/>
      <c r="E38" s="126" t="s">
        <v>44</v>
      </c>
      <c r="F38" s="137">
        <f>ROUND((SUM(BH94:BH389)),  2)</f>
        <v>0</v>
      </c>
      <c r="I38" s="142">
        <v>0.14999999999999999</v>
      </c>
      <c r="J38" s="128"/>
      <c r="K38" s="137">
        <f>0</f>
        <v>0</v>
      </c>
      <c r="M38" s="39"/>
    </row>
    <row r="39" hidden="1" s="1" customFormat="1" ht="14.4" customHeight="1">
      <c r="B39" s="39"/>
      <c r="E39" s="126" t="s">
        <v>45</v>
      </c>
      <c r="F39" s="137">
        <f>ROUND((SUM(BI94:BI389)),  2)</f>
        <v>0</v>
      </c>
      <c r="I39" s="142">
        <v>0</v>
      </c>
      <c r="J39" s="128"/>
      <c r="K39" s="137">
        <f>0</f>
        <v>0</v>
      </c>
      <c r="M39" s="39"/>
    </row>
    <row r="40" s="1" customFormat="1" ht="6.96" customHeight="1">
      <c r="B40" s="39"/>
      <c r="I40" s="128"/>
      <c r="J40" s="128"/>
      <c r="M40" s="39"/>
    </row>
    <row r="41" s="1" customFormat="1" ht="25.44" customHeight="1">
      <c r="B41" s="39"/>
      <c r="C41" s="143"/>
      <c r="D41" s="144" t="s">
        <v>46</v>
      </c>
      <c r="E41" s="145"/>
      <c r="F41" s="145"/>
      <c r="G41" s="146" t="s">
        <v>47</v>
      </c>
      <c r="H41" s="147" t="s">
        <v>48</v>
      </c>
      <c r="I41" s="148"/>
      <c r="J41" s="148"/>
      <c r="K41" s="149">
        <f>SUM(K32:K39)</f>
        <v>0</v>
      </c>
      <c r="L41" s="150"/>
      <c r="M41" s="39"/>
    </row>
    <row r="42" s="1" customFormat="1" ht="14.4" customHeight="1">
      <c r="B42" s="151"/>
      <c r="C42" s="152"/>
      <c r="D42" s="152"/>
      <c r="E42" s="152"/>
      <c r="F42" s="152"/>
      <c r="G42" s="152"/>
      <c r="H42" s="152"/>
      <c r="I42" s="153"/>
      <c r="J42" s="153"/>
      <c r="K42" s="152"/>
      <c r="L42" s="152"/>
      <c r="M42" s="39"/>
    </row>
    <row r="46" s="1" customFormat="1" ht="6.96" customHeight="1">
      <c r="B46" s="154"/>
      <c r="C46" s="155"/>
      <c r="D46" s="155"/>
      <c r="E46" s="155"/>
      <c r="F46" s="155"/>
      <c r="G46" s="155"/>
      <c r="H46" s="155"/>
      <c r="I46" s="156"/>
      <c r="J46" s="156"/>
      <c r="K46" s="155"/>
      <c r="L46" s="155"/>
      <c r="M46" s="39"/>
    </row>
    <row r="47" s="1" customFormat="1" ht="24.96" customHeight="1">
      <c r="B47" s="34"/>
      <c r="C47" s="19" t="s">
        <v>106</v>
      </c>
      <c r="D47" s="35"/>
      <c r="E47" s="35"/>
      <c r="F47" s="35"/>
      <c r="G47" s="35"/>
      <c r="H47" s="35"/>
      <c r="I47" s="128"/>
      <c r="J47" s="128"/>
      <c r="K47" s="35"/>
      <c r="L47" s="35"/>
      <c r="M47" s="39"/>
    </row>
    <row r="48" s="1" customFormat="1" ht="6.96" customHeight="1">
      <c r="B48" s="34"/>
      <c r="C48" s="35"/>
      <c r="D48" s="35"/>
      <c r="E48" s="35"/>
      <c r="F48" s="35"/>
      <c r="G48" s="35"/>
      <c r="H48" s="35"/>
      <c r="I48" s="128"/>
      <c r="J48" s="128"/>
      <c r="K48" s="35"/>
      <c r="L48" s="35"/>
      <c r="M48" s="39"/>
    </row>
    <row r="49" s="1" customFormat="1" ht="12" customHeight="1">
      <c r="B49" s="34"/>
      <c r="C49" s="28" t="s">
        <v>17</v>
      </c>
      <c r="D49" s="35"/>
      <c r="E49" s="35"/>
      <c r="F49" s="35"/>
      <c r="G49" s="35"/>
      <c r="H49" s="35"/>
      <c r="I49" s="128"/>
      <c r="J49" s="128"/>
      <c r="K49" s="35"/>
      <c r="L49" s="35"/>
      <c r="M49" s="39"/>
    </row>
    <row r="50" s="1" customFormat="1" ht="16.5" customHeight="1">
      <c r="B50" s="34"/>
      <c r="C50" s="35"/>
      <c r="D50" s="35"/>
      <c r="E50" s="157" t="str">
        <f>E7</f>
        <v>Zateplení objektu ObÚ</v>
      </c>
      <c r="F50" s="28"/>
      <c r="G50" s="28"/>
      <c r="H50" s="28"/>
      <c r="I50" s="128"/>
      <c r="J50" s="128"/>
      <c r="K50" s="35"/>
      <c r="L50" s="35"/>
      <c r="M50" s="39"/>
    </row>
    <row r="51" s="1" customFormat="1" ht="12" customHeight="1">
      <c r="B51" s="34"/>
      <c r="C51" s="28" t="s">
        <v>102</v>
      </c>
      <c r="D51" s="35"/>
      <c r="E51" s="35"/>
      <c r="F51" s="35"/>
      <c r="G51" s="35"/>
      <c r="H51" s="35"/>
      <c r="I51" s="128"/>
      <c r="J51" s="128"/>
      <c r="K51" s="35"/>
      <c r="L51" s="35"/>
      <c r="M51" s="39"/>
    </row>
    <row r="52" s="1" customFormat="1" ht="16.5" customHeight="1">
      <c r="B52" s="34"/>
      <c r="C52" s="35"/>
      <c r="D52" s="35"/>
      <c r="E52" s="60" t="str">
        <f>E9</f>
        <v>10 - Zateplení objektu</v>
      </c>
      <c r="F52" s="35"/>
      <c r="G52" s="35"/>
      <c r="H52" s="35"/>
      <c r="I52" s="128"/>
      <c r="J52" s="128"/>
      <c r="K52" s="35"/>
      <c r="L52" s="35"/>
      <c r="M52" s="39"/>
    </row>
    <row r="53" s="1" customFormat="1" ht="6.96" customHeight="1">
      <c r="B53" s="34"/>
      <c r="C53" s="35"/>
      <c r="D53" s="35"/>
      <c r="E53" s="35"/>
      <c r="F53" s="35"/>
      <c r="G53" s="35"/>
      <c r="H53" s="35"/>
      <c r="I53" s="128"/>
      <c r="J53" s="128"/>
      <c r="K53" s="35"/>
      <c r="L53" s="35"/>
      <c r="M53" s="39"/>
    </row>
    <row r="54" s="1" customFormat="1" ht="12" customHeight="1">
      <c r="B54" s="34"/>
      <c r="C54" s="28" t="s">
        <v>21</v>
      </c>
      <c r="D54" s="35"/>
      <c r="E54" s="35"/>
      <c r="F54" s="23" t="str">
        <f>F12</f>
        <v>Bukovany</v>
      </c>
      <c r="G54" s="35"/>
      <c r="H54" s="35"/>
      <c r="I54" s="130" t="s">
        <v>23</v>
      </c>
      <c r="J54" s="132" t="str">
        <f>IF(J12="","",J12)</f>
        <v>11. 11. 2018</v>
      </c>
      <c r="K54" s="35"/>
      <c r="L54" s="35"/>
      <c r="M54" s="39"/>
    </row>
    <row r="55" s="1" customFormat="1" ht="6.96" customHeight="1">
      <c r="B55" s="34"/>
      <c r="C55" s="35"/>
      <c r="D55" s="35"/>
      <c r="E55" s="35"/>
      <c r="F55" s="35"/>
      <c r="G55" s="35"/>
      <c r="H55" s="35"/>
      <c r="I55" s="128"/>
      <c r="J55" s="128"/>
      <c r="K55" s="35"/>
      <c r="L55" s="35"/>
      <c r="M55" s="39"/>
    </row>
    <row r="56" s="1" customFormat="1" ht="13.65" customHeight="1">
      <c r="B56" s="34"/>
      <c r="C56" s="28" t="s">
        <v>25</v>
      </c>
      <c r="D56" s="35"/>
      <c r="E56" s="35"/>
      <c r="F56" s="23" t="str">
        <f>E15</f>
        <v>Obec Bukovany</v>
      </c>
      <c r="G56" s="35"/>
      <c r="H56" s="35"/>
      <c r="I56" s="130" t="s">
        <v>31</v>
      </c>
      <c r="J56" s="158" t="str">
        <f>E21</f>
        <v>Projektstav - Majer Antonín</v>
      </c>
      <c r="K56" s="35"/>
      <c r="L56" s="35"/>
      <c r="M56" s="39"/>
    </row>
    <row r="57" s="1" customFormat="1" ht="13.65" customHeight="1">
      <c r="B57" s="34"/>
      <c r="C57" s="28" t="s">
        <v>29</v>
      </c>
      <c r="D57" s="35"/>
      <c r="E57" s="35"/>
      <c r="F57" s="23" t="str">
        <f>IF(E18="","",E18)</f>
        <v>Vyplň údaj</v>
      </c>
      <c r="G57" s="35"/>
      <c r="H57" s="35"/>
      <c r="I57" s="130" t="s">
        <v>33</v>
      </c>
      <c r="J57" s="158" t="str">
        <f>E24</f>
        <v>Milan Hájek</v>
      </c>
      <c r="K57" s="35"/>
      <c r="L57" s="35"/>
      <c r="M57" s="39"/>
    </row>
    <row r="58" s="1" customFormat="1" ht="10.32" customHeight="1">
      <c r="B58" s="34"/>
      <c r="C58" s="35"/>
      <c r="D58" s="35"/>
      <c r="E58" s="35"/>
      <c r="F58" s="35"/>
      <c r="G58" s="35"/>
      <c r="H58" s="35"/>
      <c r="I58" s="128"/>
      <c r="J58" s="128"/>
      <c r="K58" s="35"/>
      <c r="L58" s="35"/>
      <c r="M58" s="39"/>
    </row>
    <row r="59" s="1" customFormat="1" ht="29.28" customHeight="1">
      <c r="B59" s="34"/>
      <c r="C59" s="159" t="s">
        <v>107</v>
      </c>
      <c r="D59" s="160"/>
      <c r="E59" s="160"/>
      <c r="F59" s="160"/>
      <c r="G59" s="160"/>
      <c r="H59" s="160"/>
      <c r="I59" s="161" t="s">
        <v>108</v>
      </c>
      <c r="J59" s="161" t="s">
        <v>109</v>
      </c>
      <c r="K59" s="162" t="s">
        <v>110</v>
      </c>
      <c r="L59" s="160"/>
      <c r="M59" s="39"/>
    </row>
    <row r="60" s="1" customFormat="1" ht="10.32" customHeight="1">
      <c r="B60" s="34"/>
      <c r="C60" s="35"/>
      <c r="D60" s="35"/>
      <c r="E60" s="35"/>
      <c r="F60" s="35"/>
      <c r="G60" s="35"/>
      <c r="H60" s="35"/>
      <c r="I60" s="128"/>
      <c r="J60" s="128"/>
      <c r="K60" s="35"/>
      <c r="L60" s="35"/>
      <c r="M60" s="39"/>
    </row>
    <row r="61" s="1" customFormat="1" ht="22.8" customHeight="1">
      <c r="B61" s="34"/>
      <c r="C61" s="163" t="s">
        <v>111</v>
      </c>
      <c r="D61" s="35"/>
      <c r="E61" s="35"/>
      <c r="F61" s="35"/>
      <c r="G61" s="35"/>
      <c r="H61" s="35"/>
      <c r="I61" s="164">
        <f>Q94</f>
        <v>0</v>
      </c>
      <c r="J61" s="164">
        <f>R94</f>
        <v>0</v>
      </c>
      <c r="K61" s="94">
        <f>K94</f>
        <v>0</v>
      </c>
      <c r="L61" s="35"/>
      <c r="M61" s="39"/>
      <c r="AU61" s="13" t="s">
        <v>112</v>
      </c>
    </row>
    <row r="62" s="7" customFormat="1" ht="24.96" customHeight="1">
      <c r="B62" s="165"/>
      <c r="C62" s="166"/>
      <c r="D62" s="167" t="s">
        <v>154</v>
      </c>
      <c r="E62" s="168"/>
      <c r="F62" s="168"/>
      <c r="G62" s="168"/>
      <c r="H62" s="168"/>
      <c r="I62" s="169">
        <f>Q95</f>
        <v>0</v>
      </c>
      <c r="J62" s="169">
        <f>R95</f>
        <v>0</v>
      </c>
      <c r="K62" s="170">
        <f>K95</f>
        <v>0</v>
      </c>
      <c r="L62" s="166"/>
      <c r="M62" s="171"/>
    </row>
    <row r="63" s="10" customFormat="1" ht="19.92" customHeight="1">
      <c r="B63" s="217"/>
      <c r="C63" s="218"/>
      <c r="D63" s="219" t="s">
        <v>155</v>
      </c>
      <c r="E63" s="220"/>
      <c r="F63" s="220"/>
      <c r="G63" s="220"/>
      <c r="H63" s="220"/>
      <c r="I63" s="221">
        <f>Q96</f>
        <v>0</v>
      </c>
      <c r="J63" s="221">
        <f>R96</f>
        <v>0</v>
      </c>
      <c r="K63" s="222">
        <f>K96</f>
        <v>0</v>
      </c>
      <c r="L63" s="218"/>
      <c r="M63" s="223"/>
    </row>
    <row r="64" s="10" customFormat="1" ht="19.92" customHeight="1">
      <c r="B64" s="217"/>
      <c r="C64" s="218"/>
      <c r="D64" s="219" t="s">
        <v>156</v>
      </c>
      <c r="E64" s="220"/>
      <c r="F64" s="220"/>
      <c r="G64" s="220"/>
      <c r="H64" s="220"/>
      <c r="I64" s="221">
        <f>Q110</f>
        <v>0</v>
      </c>
      <c r="J64" s="221">
        <f>R110</f>
        <v>0</v>
      </c>
      <c r="K64" s="222">
        <f>K110</f>
        <v>0</v>
      </c>
      <c r="L64" s="218"/>
      <c r="M64" s="223"/>
    </row>
    <row r="65" s="10" customFormat="1" ht="19.92" customHeight="1">
      <c r="B65" s="217"/>
      <c r="C65" s="218"/>
      <c r="D65" s="219" t="s">
        <v>157</v>
      </c>
      <c r="E65" s="220"/>
      <c r="F65" s="220"/>
      <c r="G65" s="220"/>
      <c r="H65" s="220"/>
      <c r="I65" s="221">
        <f>Q119</f>
        <v>0</v>
      </c>
      <c r="J65" s="221">
        <f>R119</f>
        <v>0</v>
      </c>
      <c r="K65" s="222">
        <f>K119</f>
        <v>0</v>
      </c>
      <c r="L65" s="218"/>
      <c r="M65" s="223"/>
    </row>
    <row r="66" s="10" customFormat="1" ht="19.92" customHeight="1">
      <c r="B66" s="217"/>
      <c r="C66" s="218"/>
      <c r="D66" s="219" t="s">
        <v>158</v>
      </c>
      <c r="E66" s="220"/>
      <c r="F66" s="220"/>
      <c r="G66" s="220"/>
      <c r="H66" s="220"/>
      <c r="I66" s="221">
        <f>Q122</f>
        <v>0</v>
      </c>
      <c r="J66" s="221">
        <f>R122</f>
        <v>0</v>
      </c>
      <c r="K66" s="222">
        <f>K122</f>
        <v>0</v>
      </c>
      <c r="L66" s="218"/>
      <c r="M66" s="223"/>
    </row>
    <row r="67" s="10" customFormat="1" ht="19.92" customHeight="1">
      <c r="B67" s="217"/>
      <c r="C67" s="218"/>
      <c r="D67" s="219" t="s">
        <v>159</v>
      </c>
      <c r="E67" s="220"/>
      <c r="F67" s="220"/>
      <c r="G67" s="220"/>
      <c r="H67" s="220"/>
      <c r="I67" s="221">
        <f>Q299</f>
        <v>0</v>
      </c>
      <c r="J67" s="221">
        <f>R299</f>
        <v>0</v>
      </c>
      <c r="K67" s="222">
        <f>K299</f>
        <v>0</v>
      </c>
      <c r="L67" s="218"/>
      <c r="M67" s="223"/>
    </row>
    <row r="68" s="10" customFormat="1" ht="19.92" customHeight="1">
      <c r="B68" s="217"/>
      <c r="C68" s="218"/>
      <c r="D68" s="219" t="s">
        <v>160</v>
      </c>
      <c r="E68" s="220"/>
      <c r="F68" s="220"/>
      <c r="G68" s="220"/>
      <c r="H68" s="220"/>
      <c r="I68" s="221">
        <f>Q348</f>
        <v>0</v>
      </c>
      <c r="J68" s="221">
        <f>R348</f>
        <v>0</v>
      </c>
      <c r="K68" s="222">
        <f>K348</f>
        <v>0</v>
      </c>
      <c r="L68" s="218"/>
      <c r="M68" s="223"/>
    </row>
    <row r="69" s="10" customFormat="1" ht="19.92" customHeight="1">
      <c r="B69" s="217"/>
      <c r="C69" s="218"/>
      <c r="D69" s="219" t="s">
        <v>161</v>
      </c>
      <c r="E69" s="220"/>
      <c r="F69" s="220"/>
      <c r="G69" s="220"/>
      <c r="H69" s="220"/>
      <c r="I69" s="221">
        <f>Q355</f>
        <v>0</v>
      </c>
      <c r="J69" s="221">
        <f>R355</f>
        <v>0</v>
      </c>
      <c r="K69" s="222">
        <f>K355</f>
        <v>0</v>
      </c>
      <c r="L69" s="218"/>
      <c r="M69" s="223"/>
    </row>
    <row r="70" s="7" customFormat="1" ht="24.96" customHeight="1">
      <c r="B70" s="165"/>
      <c r="C70" s="166"/>
      <c r="D70" s="167" t="s">
        <v>162</v>
      </c>
      <c r="E70" s="168"/>
      <c r="F70" s="168"/>
      <c r="G70" s="168"/>
      <c r="H70" s="168"/>
      <c r="I70" s="169">
        <f>Q357</f>
        <v>0</v>
      </c>
      <c r="J70" s="169">
        <f>R357</f>
        <v>0</v>
      </c>
      <c r="K70" s="170">
        <f>K357</f>
        <v>0</v>
      </c>
      <c r="L70" s="166"/>
      <c r="M70" s="171"/>
    </row>
    <row r="71" s="10" customFormat="1" ht="19.92" customHeight="1">
      <c r="B71" s="217"/>
      <c r="C71" s="218"/>
      <c r="D71" s="219" t="s">
        <v>163</v>
      </c>
      <c r="E71" s="220"/>
      <c r="F71" s="220"/>
      <c r="G71" s="220"/>
      <c r="H71" s="220"/>
      <c r="I71" s="221">
        <f>Q358</f>
        <v>0</v>
      </c>
      <c r="J71" s="221">
        <f>R358</f>
        <v>0</v>
      </c>
      <c r="K71" s="222">
        <f>K358</f>
        <v>0</v>
      </c>
      <c r="L71" s="218"/>
      <c r="M71" s="223"/>
    </row>
    <row r="72" s="10" customFormat="1" ht="19.92" customHeight="1">
      <c r="B72" s="217"/>
      <c r="C72" s="218"/>
      <c r="D72" s="219" t="s">
        <v>164</v>
      </c>
      <c r="E72" s="220"/>
      <c r="F72" s="220"/>
      <c r="G72" s="220"/>
      <c r="H72" s="220"/>
      <c r="I72" s="221">
        <f>Q366</f>
        <v>0</v>
      </c>
      <c r="J72" s="221">
        <f>R366</f>
        <v>0</v>
      </c>
      <c r="K72" s="222">
        <f>K366</f>
        <v>0</v>
      </c>
      <c r="L72" s="218"/>
      <c r="M72" s="223"/>
    </row>
    <row r="73" s="10" customFormat="1" ht="19.92" customHeight="1">
      <c r="B73" s="217"/>
      <c r="C73" s="218"/>
      <c r="D73" s="219" t="s">
        <v>165</v>
      </c>
      <c r="E73" s="220"/>
      <c r="F73" s="220"/>
      <c r="G73" s="220"/>
      <c r="H73" s="220"/>
      <c r="I73" s="221">
        <f>Q372</f>
        <v>0</v>
      </c>
      <c r="J73" s="221">
        <f>R372</f>
        <v>0</v>
      </c>
      <c r="K73" s="222">
        <f>K372</f>
        <v>0</v>
      </c>
      <c r="L73" s="218"/>
      <c r="M73" s="223"/>
    </row>
    <row r="74" s="10" customFormat="1" ht="19.92" customHeight="1">
      <c r="B74" s="217"/>
      <c r="C74" s="218"/>
      <c r="D74" s="219" t="s">
        <v>166</v>
      </c>
      <c r="E74" s="220"/>
      <c r="F74" s="220"/>
      <c r="G74" s="220"/>
      <c r="H74" s="220"/>
      <c r="I74" s="221">
        <f>Q386</f>
        <v>0</v>
      </c>
      <c r="J74" s="221">
        <f>R386</f>
        <v>0</v>
      </c>
      <c r="K74" s="222">
        <f>K386</f>
        <v>0</v>
      </c>
      <c r="L74" s="218"/>
      <c r="M74" s="223"/>
    </row>
    <row r="75" s="1" customFormat="1" ht="21.84" customHeight="1">
      <c r="B75" s="34"/>
      <c r="C75" s="35"/>
      <c r="D75" s="35"/>
      <c r="E75" s="35"/>
      <c r="F75" s="35"/>
      <c r="G75" s="35"/>
      <c r="H75" s="35"/>
      <c r="I75" s="128"/>
      <c r="J75" s="128"/>
      <c r="K75" s="35"/>
      <c r="L75" s="35"/>
      <c r="M75" s="39"/>
    </row>
    <row r="76" s="1" customFormat="1" ht="6.96" customHeight="1">
      <c r="B76" s="53"/>
      <c r="C76" s="54"/>
      <c r="D76" s="54"/>
      <c r="E76" s="54"/>
      <c r="F76" s="54"/>
      <c r="G76" s="54"/>
      <c r="H76" s="54"/>
      <c r="I76" s="153"/>
      <c r="J76" s="153"/>
      <c r="K76" s="54"/>
      <c r="L76" s="54"/>
      <c r="M76" s="39"/>
    </row>
    <row r="80" s="1" customFormat="1" ht="6.96" customHeight="1">
      <c r="B80" s="55"/>
      <c r="C80" s="56"/>
      <c r="D80" s="56"/>
      <c r="E80" s="56"/>
      <c r="F80" s="56"/>
      <c r="G80" s="56"/>
      <c r="H80" s="56"/>
      <c r="I80" s="156"/>
      <c r="J80" s="156"/>
      <c r="K80" s="56"/>
      <c r="L80" s="56"/>
      <c r="M80" s="39"/>
    </row>
    <row r="81" s="1" customFormat="1" ht="24.96" customHeight="1">
      <c r="B81" s="34"/>
      <c r="C81" s="19" t="s">
        <v>114</v>
      </c>
      <c r="D81" s="35"/>
      <c r="E81" s="35"/>
      <c r="F81" s="35"/>
      <c r="G81" s="35"/>
      <c r="H81" s="35"/>
      <c r="I81" s="128"/>
      <c r="J81" s="128"/>
      <c r="K81" s="35"/>
      <c r="L81" s="35"/>
      <c r="M81" s="39"/>
    </row>
    <row r="82" s="1" customFormat="1" ht="6.96" customHeight="1">
      <c r="B82" s="34"/>
      <c r="C82" s="35"/>
      <c r="D82" s="35"/>
      <c r="E82" s="35"/>
      <c r="F82" s="35"/>
      <c r="G82" s="35"/>
      <c r="H82" s="35"/>
      <c r="I82" s="128"/>
      <c r="J82" s="128"/>
      <c r="K82" s="35"/>
      <c r="L82" s="35"/>
      <c r="M82" s="39"/>
    </row>
    <row r="83" s="1" customFormat="1" ht="12" customHeight="1">
      <c r="B83" s="34"/>
      <c r="C83" s="28" t="s">
        <v>17</v>
      </c>
      <c r="D83" s="35"/>
      <c r="E83" s="35"/>
      <c r="F83" s="35"/>
      <c r="G83" s="35"/>
      <c r="H83" s="35"/>
      <c r="I83" s="128"/>
      <c r="J83" s="128"/>
      <c r="K83" s="35"/>
      <c r="L83" s="35"/>
      <c r="M83" s="39"/>
    </row>
    <row r="84" s="1" customFormat="1" ht="16.5" customHeight="1">
      <c r="B84" s="34"/>
      <c r="C84" s="35"/>
      <c r="D84" s="35"/>
      <c r="E84" s="157" t="str">
        <f>E7</f>
        <v>Zateplení objektu ObÚ</v>
      </c>
      <c r="F84" s="28"/>
      <c r="G84" s="28"/>
      <c r="H84" s="28"/>
      <c r="I84" s="128"/>
      <c r="J84" s="128"/>
      <c r="K84" s="35"/>
      <c r="L84" s="35"/>
      <c r="M84" s="39"/>
    </row>
    <row r="85" s="1" customFormat="1" ht="12" customHeight="1">
      <c r="B85" s="34"/>
      <c r="C85" s="28" t="s">
        <v>102</v>
      </c>
      <c r="D85" s="35"/>
      <c r="E85" s="35"/>
      <c r="F85" s="35"/>
      <c r="G85" s="35"/>
      <c r="H85" s="35"/>
      <c r="I85" s="128"/>
      <c r="J85" s="128"/>
      <c r="K85" s="35"/>
      <c r="L85" s="35"/>
      <c r="M85" s="39"/>
    </row>
    <row r="86" s="1" customFormat="1" ht="16.5" customHeight="1">
      <c r="B86" s="34"/>
      <c r="C86" s="35"/>
      <c r="D86" s="35"/>
      <c r="E86" s="60" t="str">
        <f>E9</f>
        <v>10 - Zateplení objektu</v>
      </c>
      <c r="F86" s="35"/>
      <c r="G86" s="35"/>
      <c r="H86" s="35"/>
      <c r="I86" s="128"/>
      <c r="J86" s="128"/>
      <c r="K86" s="35"/>
      <c r="L86" s="35"/>
      <c r="M86" s="39"/>
    </row>
    <row r="87" s="1" customFormat="1" ht="6.96" customHeight="1">
      <c r="B87" s="34"/>
      <c r="C87" s="35"/>
      <c r="D87" s="35"/>
      <c r="E87" s="35"/>
      <c r="F87" s="35"/>
      <c r="G87" s="35"/>
      <c r="H87" s="35"/>
      <c r="I87" s="128"/>
      <c r="J87" s="128"/>
      <c r="K87" s="35"/>
      <c r="L87" s="35"/>
      <c r="M87" s="39"/>
    </row>
    <row r="88" s="1" customFormat="1" ht="12" customHeight="1">
      <c r="B88" s="34"/>
      <c r="C88" s="28" t="s">
        <v>21</v>
      </c>
      <c r="D88" s="35"/>
      <c r="E88" s="35"/>
      <c r="F88" s="23" t="str">
        <f>F12</f>
        <v>Bukovany</v>
      </c>
      <c r="G88" s="35"/>
      <c r="H88" s="35"/>
      <c r="I88" s="130" t="s">
        <v>23</v>
      </c>
      <c r="J88" s="132" t="str">
        <f>IF(J12="","",J12)</f>
        <v>11. 11. 2018</v>
      </c>
      <c r="K88" s="35"/>
      <c r="L88" s="35"/>
      <c r="M88" s="39"/>
    </row>
    <row r="89" s="1" customFormat="1" ht="6.96" customHeight="1">
      <c r="B89" s="34"/>
      <c r="C89" s="35"/>
      <c r="D89" s="35"/>
      <c r="E89" s="35"/>
      <c r="F89" s="35"/>
      <c r="G89" s="35"/>
      <c r="H89" s="35"/>
      <c r="I89" s="128"/>
      <c r="J89" s="128"/>
      <c r="K89" s="35"/>
      <c r="L89" s="35"/>
      <c r="M89" s="39"/>
    </row>
    <row r="90" s="1" customFormat="1" ht="13.65" customHeight="1">
      <c r="B90" s="34"/>
      <c r="C90" s="28" t="s">
        <v>25</v>
      </c>
      <c r="D90" s="35"/>
      <c r="E90" s="35"/>
      <c r="F90" s="23" t="str">
        <f>E15</f>
        <v>Obec Bukovany</v>
      </c>
      <c r="G90" s="35"/>
      <c r="H90" s="35"/>
      <c r="I90" s="130" t="s">
        <v>31</v>
      </c>
      <c r="J90" s="158" t="str">
        <f>E21</f>
        <v>Projektstav - Majer Antonín</v>
      </c>
      <c r="K90" s="35"/>
      <c r="L90" s="35"/>
      <c r="M90" s="39"/>
    </row>
    <row r="91" s="1" customFormat="1" ht="13.65" customHeight="1">
      <c r="B91" s="34"/>
      <c r="C91" s="28" t="s">
        <v>29</v>
      </c>
      <c r="D91" s="35"/>
      <c r="E91" s="35"/>
      <c r="F91" s="23" t="str">
        <f>IF(E18="","",E18)</f>
        <v>Vyplň údaj</v>
      </c>
      <c r="G91" s="35"/>
      <c r="H91" s="35"/>
      <c r="I91" s="130" t="s">
        <v>33</v>
      </c>
      <c r="J91" s="158" t="str">
        <f>E24</f>
        <v>Milan Hájek</v>
      </c>
      <c r="K91" s="35"/>
      <c r="L91" s="35"/>
      <c r="M91" s="39"/>
    </row>
    <row r="92" s="1" customFormat="1" ht="10.32" customHeight="1">
      <c r="B92" s="34"/>
      <c r="C92" s="35"/>
      <c r="D92" s="35"/>
      <c r="E92" s="35"/>
      <c r="F92" s="35"/>
      <c r="G92" s="35"/>
      <c r="H92" s="35"/>
      <c r="I92" s="128"/>
      <c r="J92" s="128"/>
      <c r="K92" s="35"/>
      <c r="L92" s="35"/>
      <c r="M92" s="39"/>
    </row>
    <row r="93" s="8" customFormat="1" ht="29.28" customHeight="1">
      <c r="B93" s="172"/>
      <c r="C93" s="173" t="s">
        <v>115</v>
      </c>
      <c r="D93" s="174" t="s">
        <v>55</v>
      </c>
      <c r="E93" s="174" t="s">
        <v>51</v>
      </c>
      <c r="F93" s="174" t="s">
        <v>52</v>
      </c>
      <c r="G93" s="174" t="s">
        <v>116</v>
      </c>
      <c r="H93" s="174" t="s">
        <v>117</v>
      </c>
      <c r="I93" s="175" t="s">
        <v>118</v>
      </c>
      <c r="J93" s="175" t="s">
        <v>119</v>
      </c>
      <c r="K93" s="174" t="s">
        <v>110</v>
      </c>
      <c r="L93" s="176" t="s">
        <v>120</v>
      </c>
      <c r="M93" s="177"/>
      <c r="N93" s="84" t="s">
        <v>1</v>
      </c>
      <c r="O93" s="85" t="s">
        <v>40</v>
      </c>
      <c r="P93" s="85" t="s">
        <v>121</v>
      </c>
      <c r="Q93" s="85" t="s">
        <v>122</v>
      </c>
      <c r="R93" s="85" t="s">
        <v>123</v>
      </c>
      <c r="S93" s="85" t="s">
        <v>124</v>
      </c>
      <c r="T93" s="85" t="s">
        <v>125</v>
      </c>
      <c r="U93" s="85" t="s">
        <v>126</v>
      </c>
      <c r="V93" s="85" t="s">
        <v>127</v>
      </c>
      <c r="W93" s="85" t="s">
        <v>128</v>
      </c>
      <c r="X93" s="86" t="s">
        <v>129</v>
      </c>
    </row>
    <row r="94" s="1" customFormat="1" ht="22.8" customHeight="1">
      <c r="B94" s="34"/>
      <c r="C94" s="91" t="s">
        <v>130</v>
      </c>
      <c r="D94" s="35"/>
      <c r="E94" s="35"/>
      <c r="F94" s="35"/>
      <c r="G94" s="35"/>
      <c r="H94" s="35"/>
      <c r="I94" s="128"/>
      <c r="J94" s="128"/>
      <c r="K94" s="178">
        <f>BK94</f>
        <v>0</v>
      </c>
      <c r="L94" s="35"/>
      <c r="M94" s="39"/>
      <c r="N94" s="87"/>
      <c r="O94" s="88"/>
      <c r="P94" s="88"/>
      <c r="Q94" s="179">
        <f>Q95+Q357</f>
        <v>0</v>
      </c>
      <c r="R94" s="179">
        <f>R95+R357</f>
        <v>0</v>
      </c>
      <c r="S94" s="88"/>
      <c r="T94" s="180">
        <f>T95+T357</f>
        <v>0</v>
      </c>
      <c r="U94" s="88"/>
      <c r="V94" s="180">
        <f>V95+V357</f>
        <v>44.620156069999993</v>
      </c>
      <c r="W94" s="88"/>
      <c r="X94" s="181">
        <f>X95+X357</f>
        <v>57.627714700000006</v>
      </c>
      <c r="AT94" s="13" t="s">
        <v>71</v>
      </c>
      <c r="AU94" s="13" t="s">
        <v>112</v>
      </c>
      <c r="BK94" s="182">
        <f>BK95+BK357</f>
        <v>0</v>
      </c>
    </row>
    <row r="95" s="9" customFormat="1" ht="25.92" customHeight="1">
      <c r="B95" s="183"/>
      <c r="C95" s="184"/>
      <c r="D95" s="185" t="s">
        <v>71</v>
      </c>
      <c r="E95" s="186" t="s">
        <v>167</v>
      </c>
      <c r="F95" s="186" t="s">
        <v>168</v>
      </c>
      <c r="G95" s="184"/>
      <c r="H95" s="184"/>
      <c r="I95" s="187"/>
      <c r="J95" s="187"/>
      <c r="K95" s="188">
        <f>BK95</f>
        <v>0</v>
      </c>
      <c r="L95" s="184"/>
      <c r="M95" s="189"/>
      <c r="N95" s="190"/>
      <c r="O95" s="191"/>
      <c r="P95" s="191"/>
      <c r="Q95" s="192">
        <f>Q96+Q110+Q119+Q122+Q299+Q348+Q355</f>
        <v>0</v>
      </c>
      <c r="R95" s="192">
        <f>R96+R110+R119+R122+R299+R348+R355</f>
        <v>0</v>
      </c>
      <c r="S95" s="191"/>
      <c r="T95" s="193">
        <f>T96+T110+T119+T122+T299+T348+T355</f>
        <v>0</v>
      </c>
      <c r="U95" s="191"/>
      <c r="V95" s="193">
        <f>V96+V110+V119+V122+V299+V348+V355</f>
        <v>42.461952069999995</v>
      </c>
      <c r="W95" s="191"/>
      <c r="X95" s="194">
        <f>X96+X110+X119+X122+X299+X348+X355</f>
        <v>55.426987000000004</v>
      </c>
      <c r="AR95" s="195" t="s">
        <v>80</v>
      </c>
      <c r="AT95" s="196" t="s">
        <v>71</v>
      </c>
      <c r="AU95" s="196" t="s">
        <v>72</v>
      </c>
      <c r="AY95" s="195" t="s">
        <v>133</v>
      </c>
      <c r="BK95" s="197">
        <f>BK96+BK110+BK119+BK122+BK299+BK348+BK355</f>
        <v>0</v>
      </c>
    </row>
    <row r="96" s="9" customFormat="1" ht="22.8" customHeight="1">
      <c r="B96" s="183"/>
      <c r="C96" s="184"/>
      <c r="D96" s="185" t="s">
        <v>71</v>
      </c>
      <c r="E96" s="224" t="s">
        <v>80</v>
      </c>
      <c r="F96" s="224" t="s">
        <v>169</v>
      </c>
      <c r="G96" s="184"/>
      <c r="H96" s="184"/>
      <c r="I96" s="187"/>
      <c r="J96" s="187"/>
      <c r="K96" s="225">
        <f>BK96</f>
        <v>0</v>
      </c>
      <c r="L96" s="184"/>
      <c r="M96" s="189"/>
      <c r="N96" s="190"/>
      <c r="O96" s="191"/>
      <c r="P96" s="191"/>
      <c r="Q96" s="192">
        <f>SUM(Q97:Q109)</f>
        <v>0</v>
      </c>
      <c r="R96" s="192">
        <f>SUM(R97:R109)</f>
        <v>0</v>
      </c>
      <c r="S96" s="191"/>
      <c r="T96" s="193">
        <f>SUM(T97:T109)</f>
        <v>0</v>
      </c>
      <c r="U96" s="191"/>
      <c r="V96" s="193">
        <f>SUM(V97:V109)</f>
        <v>0</v>
      </c>
      <c r="W96" s="191"/>
      <c r="X96" s="194">
        <f>SUM(X97:X109)</f>
        <v>0</v>
      </c>
      <c r="AR96" s="195" t="s">
        <v>80</v>
      </c>
      <c r="AT96" s="196" t="s">
        <v>71</v>
      </c>
      <c r="AU96" s="196" t="s">
        <v>80</v>
      </c>
      <c r="AY96" s="195" t="s">
        <v>133</v>
      </c>
      <c r="BK96" s="197">
        <f>SUM(BK97:BK109)</f>
        <v>0</v>
      </c>
    </row>
    <row r="97" s="1" customFormat="1" ht="16.5" customHeight="1">
      <c r="B97" s="34"/>
      <c r="C97" s="198" t="s">
        <v>80</v>
      </c>
      <c r="D97" s="198" t="s">
        <v>134</v>
      </c>
      <c r="E97" s="199" t="s">
        <v>170</v>
      </c>
      <c r="F97" s="200" t="s">
        <v>171</v>
      </c>
      <c r="G97" s="201" t="s">
        <v>172</v>
      </c>
      <c r="H97" s="202">
        <v>113.46899999999999</v>
      </c>
      <c r="I97" s="203"/>
      <c r="J97" s="203"/>
      <c r="K97" s="204">
        <f>ROUND(P97*H97,2)</f>
        <v>0</v>
      </c>
      <c r="L97" s="200" t="s">
        <v>173</v>
      </c>
      <c r="M97" s="39"/>
      <c r="N97" s="205" t="s">
        <v>1</v>
      </c>
      <c r="O97" s="206" t="s">
        <v>41</v>
      </c>
      <c r="P97" s="207">
        <f>I97+J97</f>
        <v>0</v>
      </c>
      <c r="Q97" s="207">
        <f>ROUND(I97*H97,2)</f>
        <v>0</v>
      </c>
      <c r="R97" s="207">
        <f>ROUND(J97*H97,2)</f>
        <v>0</v>
      </c>
      <c r="S97" s="75"/>
      <c r="T97" s="208">
        <f>S97*H97</f>
        <v>0</v>
      </c>
      <c r="U97" s="208">
        <v>0</v>
      </c>
      <c r="V97" s="208">
        <f>U97*H97</f>
        <v>0</v>
      </c>
      <c r="W97" s="208">
        <v>0</v>
      </c>
      <c r="X97" s="209">
        <f>W97*H97</f>
        <v>0</v>
      </c>
      <c r="AR97" s="13" t="s">
        <v>138</v>
      </c>
      <c r="AT97" s="13" t="s">
        <v>134</v>
      </c>
      <c r="AU97" s="13" t="s">
        <v>82</v>
      </c>
      <c r="AY97" s="13" t="s">
        <v>133</v>
      </c>
      <c r="BE97" s="210">
        <f>IF(O97="základní",K97,0)</f>
        <v>0</v>
      </c>
      <c r="BF97" s="210">
        <f>IF(O97="snížená",K97,0)</f>
        <v>0</v>
      </c>
      <c r="BG97" s="210">
        <f>IF(O97="zákl. přenesená",K97,0)</f>
        <v>0</v>
      </c>
      <c r="BH97" s="210">
        <f>IF(O97="sníž. přenesená",K97,0)</f>
        <v>0</v>
      </c>
      <c r="BI97" s="210">
        <f>IF(O97="nulová",K97,0)</f>
        <v>0</v>
      </c>
      <c r="BJ97" s="13" t="s">
        <v>80</v>
      </c>
      <c r="BK97" s="210">
        <f>ROUND(P97*H97,2)</f>
        <v>0</v>
      </c>
      <c r="BL97" s="13" t="s">
        <v>138</v>
      </c>
      <c r="BM97" s="13" t="s">
        <v>174</v>
      </c>
    </row>
    <row r="98" s="11" customFormat="1">
      <c r="B98" s="226"/>
      <c r="C98" s="227"/>
      <c r="D98" s="228" t="s">
        <v>175</v>
      </c>
      <c r="E98" s="229" t="s">
        <v>1</v>
      </c>
      <c r="F98" s="230" t="s">
        <v>176</v>
      </c>
      <c r="G98" s="227"/>
      <c r="H98" s="231">
        <v>113.46899999999999</v>
      </c>
      <c r="I98" s="232"/>
      <c r="J98" s="232"/>
      <c r="K98" s="227"/>
      <c r="L98" s="227"/>
      <c r="M98" s="233"/>
      <c r="N98" s="234"/>
      <c r="O98" s="235"/>
      <c r="P98" s="235"/>
      <c r="Q98" s="235"/>
      <c r="R98" s="235"/>
      <c r="S98" s="235"/>
      <c r="T98" s="235"/>
      <c r="U98" s="235"/>
      <c r="V98" s="235"/>
      <c r="W98" s="235"/>
      <c r="X98" s="236"/>
      <c r="AT98" s="237" t="s">
        <v>175</v>
      </c>
      <c r="AU98" s="237" t="s">
        <v>82</v>
      </c>
      <c r="AV98" s="11" t="s">
        <v>82</v>
      </c>
      <c r="AW98" s="11" t="s">
        <v>5</v>
      </c>
      <c r="AX98" s="11" t="s">
        <v>80</v>
      </c>
      <c r="AY98" s="237" t="s">
        <v>133</v>
      </c>
    </row>
    <row r="99" s="1" customFormat="1" ht="16.5" customHeight="1">
      <c r="B99" s="34"/>
      <c r="C99" s="198" t="s">
        <v>82</v>
      </c>
      <c r="D99" s="198" t="s">
        <v>134</v>
      </c>
      <c r="E99" s="199" t="s">
        <v>177</v>
      </c>
      <c r="F99" s="200" t="s">
        <v>178</v>
      </c>
      <c r="G99" s="201" t="s">
        <v>172</v>
      </c>
      <c r="H99" s="202">
        <v>113.46899999999999</v>
      </c>
      <c r="I99" s="203"/>
      <c r="J99" s="203"/>
      <c r="K99" s="204">
        <f>ROUND(P99*H99,2)</f>
        <v>0</v>
      </c>
      <c r="L99" s="200" t="s">
        <v>173</v>
      </c>
      <c r="M99" s="39"/>
      <c r="N99" s="205" t="s">
        <v>1</v>
      </c>
      <c r="O99" s="206" t="s">
        <v>41</v>
      </c>
      <c r="P99" s="207">
        <f>I99+J99</f>
        <v>0</v>
      </c>
      <c r="Q99" s="207">
        <f>ROUND(I99*H99,2)</f>
        <v>0</v>
      </c>
      <c r="R99" s="207">
        <f>ROUND(J99*H99,2)</f>
        <v>0</v>
      </c>
      <c r="S99" s="75"/>
      <c r="T99" s="208">
        <f>S99*H99</f>
        <v>0</v>
      </c>
      <c r="U99" s="208">
        <v>0</v>
      </c>
      <c r="V99" s="208">
        <f>U99*H99</f>
        <v>0</v>
      </c>
      <c r="W99" s="208">
        <v>0</v>
      </c>
      <c r="X99" s="209">
        <f>W99*H99</f>
        <v>0</v>
      </c>
      <c r="AR99" s="13" t="s">
        <v>138</v>
      </c>
      <c r="AT99" s="13" t="s">
        <v>134</v>
      </c>
      <c r="AU99" s="13" t="s">
        <v>82</v>
      </c>
      <c r="AY99" s="13" t="s">
        <v>133</v>
      </c>
      <c r="BE99" s="210">
        <f>IF(O99="základní",K99,0)</f>
        <v>0</v>
      </c>
      <c r="BF99" s="210">
        <f>IF(O99="snížená",K99,0)</f>
        <v>0</v>
      </c>
      <c r="BG99" s="210">
        <f>IF(O99="zákl. přenesená",K99,0)</f>
        <v>0</v>
      </c>
      <c r="BH99" s="210">
        <f>IF(O99="sníž. přenesená",K99,0)</f>
        <v>0</v>
      </c>
      <c r="BI99" s="210">
        <f>IF(O99="nulová",K99,0)</f>
        <v>0</v>
      </c>
      <c r="BJ99" s="13" t="s">
        <v>80</v>
      </c>
      <c r="BK99" s="210">
        <f>ROUND(P99*H99,2)</f>
        <v>0</v>
      </c>
      <c r="BL99" s="13" t="s">
        <v>138</v>
      </c>
      <c r="BM99" s="13" t="s">
        <v>179</v>
      </c>
    </row>
    <row r="100" s="1" customFormat="1" ht="16.5" customHeight="1">
      <c r="B100" s="34"/>
      <c r="C100" s="198" t="s">
        <v>143</v>
      </c>
      <c r="D100" s="198" t="s">
        <v>134</v>
      </c>
      <c r="E100" s="199" t="s">
        <v>180</v>
      </c>
      <c r="F100" s="200" t="s">
        <v>181</v>
      </c>
      <c r="G100" s="201" t="s">
        <v>172</v>
      </c>
      <c r="H100" s="202">
        <v>29.609000000000002</v>
      </c>
      <c r="I100" s="203"/>
      <c r="J100" s="203"/>
      <c r="K100" s="204">
        <f>ROUND(P100*H100,2)</f>
        <v>0</v>
      </c>
      <c r="L100" s="200" t="s">
        <v>173</v>
      </c>
      <c r="M100" s="39"/>
      <c r="N100" s="205" t="s">
        <v>1</v>
      </c>
      <c r="O100" s="206" t="s">
        <v>41</v>
      </c>
      <c r="P100" s="207">
        <f>I100+J100</f>
        <v>0</v>
      </c>
      <c r="Q100" s="207">
        <f>ROUND(I100*H100,2)</f>
        <v>0</v>
      </c>
      <c r="R100" s="207">
        <f>ROUND(J100*H100,2)</f>
        <v>0</v>
      </c>
      <c r="S100" s="75"/>
      <c r="T100" s="208">
        <f>S100*H100</f>
        <v>0</v>
      </c>
      <c r="U100" s="208">
        <v>0</v>
      </c>
      <c r="V100" s="208">
        <f>U100*H100</f>
        <v>0</v>
      </c>
      <c r="W100" s="208">
        <v>0</v>
      </c>
      <c r="X100" s="209">
        <f>W100*H100</f>
        <v>0</v>
      </c>
      <c r="AR100" s="13" t="s">
        <v>138</v>
      </c>
      <c r="AT100" s="13" t="s">
        <v>134</v>
      </c>
      <c r="AU100" s="13" t="s">
        <v>82</v>
      </c>
      <c r="AY100" s="13" t="s">
        <v>133</v>
      </c>
      <c r="BE100" s="210">
        <f>IF(O100="základní",K100,0)</f>
        <v>0</v>
      </c>
      <c r="BF100" s="210">
        <f>IF(O100="snížená",K100,0)</f>
        <v>0</v>
      </c>
      <c r="BG100" s="210">
        <f>IF(O100="zákl. přenesená",K100,0)</f>
        <v>0</v>
      </c>
      <c r="BH100" s="210">
        <f>IF(O100="sníž. přenesená",K100,0)</f>
        <v>0</v>
      </c>
      <c r="BI100" s="210">
        <f>IF(O100="nulová",K100,0)</f>
        <v>0</v>
      </c>
      <c r="BJ100" s="13" t="s">
        <v>80</v>
      </c>
      <c r="BK100" s="210">
        <f>ROUND(P100*H100,2)</f>
        <v>0</v>
      </c>
      <c r="BL100" s="13" t="s">
        <v>138</v>
      </c>
      <c r="BM100" s="13" t="s">
        <v>182</v>
      </c>
    </row>
    <row r="101" s="11" customFormat="1">
      <c r="B101" s="226"/>
      <c r="C101" s="227"/>
      <c r="D101" s="228" t="s">
        <v>175</v>
      </c>
      <c r="E101" s="229" t="s">
        <v>1</v>
      </c>
      <c r="F101" s="230" t="s">
        <v>183</v>
      </c>
      <c r="G101" s="227"/>
      <c r="H101" s="231">
        <v>16.754999999999999</v>
      </c>
      <c r="I101" s="232"/>
      <c r="J101" s="232"/>
      <c r="K101" s="227"/>
      <c r="L101" s="227"/>
      <c r="M101" s="233"/>
      <c r="N101" s="234"/>
      <c r="O101" s="235"/>
      <c r="P101" s="235"/>
      <c r="Q101" s="235"/>
      <c r="R101" s="235"/>
      <c r="S101" s="235"/>
      <c r="T101" s="235"/>
      <c r="U101" s="235"/>
      <c r="V101" s="235"/>
      <c r="W101" s="235"/>
      <c r="X101" s="236"/>
      <c r="AT101" s="237" t="s">
        <v>175</v>
      </c>
      <c r="AU101" s="237" t="s">
        <v>82</v>
      </c>
      <c r="AV101" s="11" t="s">
        <v>82</v>
      </c>
      <c r="AW101" s="11" t="s">
        <v>5</v>
      </c>
      <c r="AX101" s="11" t="s">
        <v>72</v>
      </c>
      <c r="AY101" s="237" t="s">
        <v>133</v>
      </c>
    </row>
    <row r="102" s="11" customFormat="1">
      <c r="B102" s="226"/>
      <c r="C102" s="227"/>
      <c r="D102" s="228" t="s">
        <v>175</v>
      </c>
      <c r="E102" s="229" t="s">
        <v>1</v>
      </c>
      <c r="F102" s="230" t="s">
        <v>184</v>
      </c>
      <c r="G102" s="227"/>
      <c r="H102" s="231">
        <v>12.853999999999999</v>
      </c>
      <c r="I102" s="232"/>
      <c r="J102" s="232"/>
      <c r="K102" s="227"/>
      <c r="L102" s="227"/>
      <c r="M102" s="233"/>
      <c r="N102" s="234"/>
      <c r="O102" s="235"/>
      <c r="P102" s="235"/>
      <c r="Q102" s="235"/>
      <c r="R102" s="235"/>
      <c r="S102" s="235"/>
      <c r="T102" s="235"/>
      <c r="U102" s="235"/>
      <c r="V102" s="235"/>
      <c r="W102" s="235"/>
      <c r="X102" s="236"/>
      <c r="AT102" s="237" t="s">
        <v>175</v>
      </c>
      <c r="AU102" s="237" t="s">
        <v>82</v>
      </c>
      <c r="AV102" s="11" t="s">
        <v>82</v>
      </c>
      <c r="AW102" s="11" t="s">
        <v>5</v>
      </c>
      <c r="AX102" s="11" t="s">
        <v>72</v>
      </c>
      <c r="AY102" s="237" t="s">
        <v>133</v>
      </c>
    </row>
    <row r="103" s="1" customFormat="1" ht="16.5" customHeight="1">
      <c r="B103" s="34"/>
      <c r="C103" s="198" t="s">
        <v>138</v>
      </c>
      <c r="D103" s="198" t="s">
        <v>134</v>
      </c>
      <c r="E103" s="199" t="s">
        <v>185</v>
      </c>
      <c r="F103" s="200" t="s">
        <v>186</v>
      </c>
      <c r="G103" s="201" t="s">
        <v>172</v>
      </c>
      <c r="H103" s="202">
        <v>29.609000000000002</v>
      </c>
      <c r="I103" s="203"/>
      <c r="J103" s="203"/>
      <c r="K103" s="204">
        <f>ROUND(P103*H103,2)</f>
        <v>0</v>
      </c>
      <c r="L103" s="200" t="s">
        <v>173</v>
      </c>
      <c r="M103" s="39"/>
      <c r="N103" s="205" t="s">
        <v>1</v>
      </c>
      <c r="O103" s="206" t="s">
        <v>41</v>
      </c>
      <c r="P103" s="207">
        <f>I103+J103</f>
        <v>0</v>
      </c>
      <c r="Q103" s="207">
        <f>ROUND(I103*H103,2)</f>
        <v>0</v>
      </c>
      <c r="R103" s="207">
        <f>ROUND(J103*H103,2)</f>
        <v>0</v>
      </c>
      <c r="S103" s="75"/>
      <c r="T103" s="208">
        <f>S103*H103</f>
        <v>0</v>
      </c>
      <c r="U103" s="208">
        <v>0</v>
      </c>
      <c r="V103" s="208">
        <f>U103*H103</f>
        <v>0</v>
      </c>
      <c r="W103" s="208">
        <v>0</v>
      </c>
      <c r="X103" s="209">
        <f>W103*H103</f>
        <v>0</v>
      </c>
      <c r="AR103" s="13" t="s">
        <v>138</v>
      </c>
      <c r="AT103" s="13" t="s">
        <v>134</v>
      </c>
      <c r="AU103" s="13" t="s">
        <v>82</v>
      </c>
      <c r="AY103" s="13" t="s">
        <v>133</v>
      </c>
      <c r="BE103" s="210">
        <f>IF(O103="základní",K103,0)</f>
        <v>0</v>
      </c>
      <c r="BF103" s="210">
        <f>IF(O103="snížená",K103,0)</f>
        <v>0</v>
      </c>
      <c r="BG103" s="210">
        <f>IF(O103="zákl. přenesená",K103,0)</f>
        <v>0</v>
      </c>
      <c r="BH103" s="210">
        <f>IF(O103="sníž. přenesená",K103,0)</f>
        <v>0</v>
      </c>
      <c r="BI103" s="210">
        <f>IF(O103="nulová",K103,0)</f>
        <v>0</v>
      </c>
      <c r="BJ103" s="13" t="s">
        <v>80</v>
      </c>
      <c r="BK103" s="210">
        <f>ROUND(P103*H103,2)</f>
        <v>0</v>
      </c>
      <c r="BL103" s="13" t="s">
        <v>138</v>
      </c>
      <c r="BM103" s="13" t="s">
        <v>187</v>
      </c>
    </row>
    <row r="104" s="1" customFormat="1" ht="16.5" customHeight="1">
      <c r="B104" s="34"/>
      <c r="C104" s="198" t="s">
        <v>132</v>
      </c>
      <c r="D104" s="198" t="s">
        <v>134</v>
      </c>
      <c r="E104" s="199" t="s">
        <v>188</v>
      </c>
      <c r="F104" s="200" t="s">
        <v>189</v>
      </c>
      <c r="G104" s="201" t="s">
        <v>190</v>
      </c>
      <c r="H104" s="202">
        <v>59.218000000000004</v>
      </c>
      <c r="I104" s="203"/>
      <c r="J104" s="203"/>
      <c r="K104" s="204">
        <f>ROUND(P104*H104,2)</f>
        <v>0</v>
      </c>
      <c r="L104" s="200" t="s">
        <v>173</v>
      </c>
      <c r="M104" s="39"/>
      <c r="N104" s="205" t="s">
        <v>1</v>
      </c>
      <c r="O104" s="206" t="s">
        <v>41</v>
      </c>
      <c r="P104" s="207">
        <f>I104+J104</f>
        <v>0</v>
      </c>
      <c r="Q104" s="207">
        <f>ROUND(I104*H104,2)</f>
        <v>0</v>
      </c>
      <c r="R104" s="207">
        <f>ROUND(J104*H104,2)</f>
        <v>0</v>
      </c>
      <c r="S104" s="75"/>
      <c r="T104" s="208">
        <f>S104*H104</f>
        <v>0</v>
      </c>
      <c r="U104" s="208">
        <v>0</v>
      </c>
      <c r="V104" s="208">
        <f>U104*H104</f>
        <v>0</v>
      </c>
      <c r="W104" s="208">
        <v>0</v>
      </c>
      <c r="X104" s="209">
        <f>W104*H104</f>
        <v>0</v>
      </c>
      <c r="AR104" s="13" t="s">
        <v>138</v>
      </c>
      <c r="AT104" s="13" t="s">
        <v>134</v>
      </c>
      <c r="AU104" s="13" t="s">
        <v>82</v>
      </c>
      <c r="AY104" s="13" t="s">
        <v>133</v>
      </c>
      <c r="BE104" s="210">
        <f>IF(O104="základní",K104,0)</f>
        <v>0</v>
      </c>
      <c r="BF104" s="210">
        <f>IF(O104="snížená",K104,0)</f>
        <v>0</v>
      </c>
      <c r="BG104" s="210">
        <f>IF(O104="zákl. přenesená",K104,0)</f>
        <v>0</v>
      </c>
      <c r="BH104" s="210">
        <f>IF(O104="sníž. přenesená",K104,0)</f>
        <v>0</v>
      </c>
      <c r="BI104" s="210">
        <f>IF(O104="nulová",K104,0)</f>
        <v>0</v>
      </c>
      <c r="BJ104" s="13" t="s">
        <v>80</v>
      </c>
      <c r="BK104" s="210">
        <f>ROUND(P104*H104,2)</f>
        <v>0</v>
      </c>
      <c r="BL104" s="13" t="s">
        <v>138</v>
      </c>
      <c r="BM104" s="13" t="s">
        <v>191</v>
      </c>
    </row>
    <row r="105" s="11" customFormat="1">
      <c r="B105" s="226"/>
      <c r="C105" s="227"/>
      <c r="D105" s="228" t="s">
        <v>175</v>
      </c>
      <c r="E105" s="227"/>
      <c r="F105" s="230" t="s">
        <v>192</v>
      </c>
      <c r="G105" s="227"/>
      <c r="H105" s="231">
        <v>59.218000000000004</v>
      </c>
      <c r="I105" s="232"/>
      <c r="J105" s="232"/>
      <c r="K105" s="227"/>
      <c r="L105" s="227"/>
      <c r="M105" s="233"/>
      <c r="N105" s="234"/>
      <c r="O105" s="235"/>
      <c r="P105" s="235"/>
      <c r="Q105" s="235"/>
      <c r="R105" s="235"/>
      <c r="S105" s="235"/>
      <c r="T105" s="235"/>
      <c r="U105" s="235"/>
      <c r="V105" s="235"/>
      <c r="W105" s="235"/>
      <c r="X105" s="236"/>
      <c r="AT105" s="237" t="s">
        <v>175</v>
      </c>
      <c r="AU105" s="237" t="s">
        <v>82</v>
      </c>
      <c r="AV105" s="11" t="s">
        <v>82</v>
      </c>
      <c r="AW105" s="11" t="s">
        <v>4</v>
      </c>
      <c r="AX105" s="11" t="s">
        <v>80</v>
      </c>
      <c r="AY105" s="237" t="s">
        <v>133</v>
      </c>
    </row>
    <row r="106" s="1" customFormat="1" ht="16.5" customHeight="1">
      <c r="B106" s="34"/>
      <c r="C106" s="198" t="s">
        <v>193</v>
      </c>
      <c r="D106" s="198" t="s">
        <v>134</v>
      </c>
      <c r="E106" s="199" t="s">
        <v>194</v>
      </c>
      <c r="F106" s="200" t="s">
        <v>195</v>
      </c>
      <c r="G106" s="201" t="s">
        <v>172</v>
      </c>
      <c r="H106" s="202">
        <v>83.859999999999999</v>
      </c>
      <c r="I106" s="203"/>
      <c r="J106" s="203"/>
      <c r="K106" s="204">
        <f>ROUND(P106*H106,2)</f>
        <v>0</v>
      </c>
      <c r="L106" s="200" t="s">
        <v>173</v>
      </c>
      <c r="M106" s="39"/>
      <c r="N106" s="205" t="s">
        <v>1</v>
      </c>
      <c r="O106" s="206" t="s">
        <v>41</v>
      </c>
      <c r="P106" s="207">
        <f>I106+J106</f>
        <v>0</v>
      </c>
      <c r="Q106" s="207">
        <f>ROUND(I106*H106,2)</f>
        <v>0</v>
      </c>
      <c r="R106" s="207">
        <f>ROUND(J106*H106,2)</f>
        <v>0</v>
      </c>
      <c r="S106" s="75"/>
      <c r="T106" s="208">
        <f>S106*H106</f>
        <v>0</v>
      </c>
      <c r="U106" s="208">
        <v>0</v>
      </c>
      <c r="V106" s="208">
        <f>U106*H106</f>
        <v>0</v>
      </c>
      <c r="W106" s="208">
        <v>0</v>
      </c>
      <c r="X106" s="209">
        <f>W106*H106</f>
        <v>0</v>
      </c>
      <c r="AR106" s="13" t="s">
        <v>138</v>
      </c>
      <c r="AT106" s="13" t="s">
        <v>134</v>
      </c>
      <c r="AU106" s="13" t="s">
        <v>82</v>
      </c>
      <c r="AY106" s="13" t="s">
        <v>133</v>
      </c>
      <c r="BE106" s="210">
        <f>IF(O106="základní",K106,0)</f>
        <v>0</v>
      </c>
      <c r="BF106" s="210">
        <f>IF(O106="snížená",K106,0)</f>
        <v>0</v>
      </c>
      <c r="BG106" s="210">
        <f>IF(O106="zákl. přenesená",K106,0)</f>
        <v>0</v>
      </c>
      <c r="BH106" s="210">
        <f>IF(O106="sníž. přenesená",K106,0)</f>
        <v>0</v>
      </c>
      <c r="BI106" s="210">
        <f>IF(O106="nulová",K106,0)</f>
        <v>0</v>
      </c>
      <c r="BJ106" s="13" t="s">
        <v>80</v>
      </c>
      <c r="BK106" s="210">
        <f>ROUND(P106*H106,2)</f>
        <v>0</v>
      </c>
      <c r="BL106" s="13" t="s">
        <v>138</v>
      </c>
      <c r="BM106" s="13" t="s">
        <v>196</v>
      </c>
    </row>
    <row r="107" s="11" customFormat="1">
      <c r="B107" s="226"/>
      <c r="C107" s="227"/>
      <c r="D107" s="228" t="s">
        <v>175</v>
      </c>
      <c r="E107" s="229" t="s">
        <v>1</v>
      </c>
      <c r="F107" s="230" t="s">
        <v>176</v>
      </c>
      <c r="G107" s="227"/>
      <c r="H107" s="231">
        <v>113.46899999999999</v>
      </c>
      <c r="I107" s="232"/>
      <c r="J107" s="232"/>
      <c r="K107" s="227"/>
      <c r="L107" s="227"/>
      <c r="M107" s="233"/>
      <c r="N107" s="234"/>
      <c r="O107" s="235"/>
      <c r="P107" s="235"/>
      <c r="Q107" s="235"/>
      <c r="R107" s="235"/>
      <c r="S107" s="235"/>
      <c r="T107" s="235"/>
      <c r="U107" s="235"/>
      <c r="V107" s="235"/>
      <c r="W107" s="235"/>
      <c r="X107" s="236"/>
      <c r="AT107" s="237" t="s">
        <v>175</v>
      </c>
      <c r="AU107" s="237" t="s">
        <v>82</v>
      </c>
      <c r="AV107" s="11" t="s">
        <v>82</v>
      </c>
      <c r="AW107" s="11" t="s">
        <v>5</v>
      </c>
      <c r="AX107" s="11" t="s">
        <v>72</v>
      </c>
      <c r="AY107" s="237" t="s">
        <v>133</v>
      </c>
    </row>
    <row r="108" s="11" customFormat="1">
      <c r="B108" s="226"/>
      <c r="C108" s="227"/>
      <c r="D108" s="228" t="s">
        <v>175</v>
      </c>
      <c r="E108" s="229" t="s">
        <v>1</v>
      </c>
      <c r="F108" s="230" t="s">
        <v>197</v>
      </c>
      <c r="G108" s="227"/>
      <c r="H108" s="231">
        <v>-16.754999999999999</v>
      </c>
      <c r="I108" s="232"/>
      <c r="J108" s="232"/>
      <c r="K108" s="227"/>
      <c r="L108" s="227"/>
      <c r="M108" s="233"/>
      <c r="N108" s="234"/>
      <c r="O108" s="235"/>
      <c r="P108" s="235"/>
      <c r="Q108" s="235"/>
      <c r="R108" s="235"/>
      <c r="S108" s="235"/>
      <c r="T108" s="235"/>
      <c r="U108" s="235"/>
      <c r="V108" s="235"/>
      <c r="W108" s="235"/>
      <c r="X108" s="236"/>
      <c r="AT108" s="237" t="s">
        <v>175</v>
      </c>
      <c r="AU108" s="237" t="s">
        <v>82</v>
      </c>
      <c r="AV108" s="11" t="s">
        <v>82</v>
      </c>
      <c r="AW108" s="11" t="s">
        <v>5</v>
      </c>
      <c r="AX108" s="11" t="s">
        <v>72</v>
      </c>
      <c r="AY108" s="237" t="s">
        <v>133</v>
      </c>
    </row>
    <row r="109" s="11" customFormat="1">
      <c r="B109" s="226"/>
      <c r="C109" s="227"/>
      <c r="D109" s="228" t="s">
        <v>175</v>
      </c>
      <c r="E109" s="229" t="s">
        <v>1</v>
      </c>
      <c r="F109" s="230" t="s">
        <v>198</v>
      </c>
      <c r="G109" s="227"/>
      <c r="H109" s="231">
        <v>-12.853999999999999</v>
      </c>
      <c r="I109" s="232"/>
      <c r="J109" s="232"/>
      <c r="K109" s="227"/>
      <c r="L109" s="227"/>
      <c r="M109" s="233"/>
      <c r="N109" s="234"/>
      <c r="O109" s="235"/>
      <c r="P109" s="235"/>
      <c r="Q109" s="235"/>
      <c r="R109" s="235"/>
      <c r="S109" s="235"/>
      <c r="T109" s="235"/>
      <c r="U109" s="235"/>
      <c r="V109" s="235"/>
      <c r="W109" s="235"/>
      <c r="X109" s="236"/>
      <c r="AT109" s="237" t="s">
        <v>175</v>
      </c>
      <c r="AU109" s="237" t="s">
        <v>82</v>
      </c>
      <c r="AV109" s="11" t="s">
        <v>82</v>
      </c>
      <c r="AW109" s="11" t="s">
        <v>5</v>
      </c>
      <c r="AX109" s="11" t="s">
        <v>72</v>
      </c>
      <c r="AY109" s="237" t="s">
        <v>133</v>
      </c>
    </row>
    <row r="110" s="9" customFormat="1" ht="22.8" customHeight="1">
      <c r="B110" s="183"/>
      <c r="C110" s="184"/>
      <c r="D110" s="185" t="s">
        <v>71</v>
      </c>
      <c r="E110" s="224" t="s">
        <v>82</v>
      </c>
      <c r="F110" s="224" t="s">
        <v>199</v>
      </c>
      <c r="G110" s="184"/>
      <c r="H110" s="184"/>
      <c r="I110" s="187"/>
      <c r="J110" s="187"/>
      <c r="K110" s="225">
        <f>BK110</f>
        <v>0</v>
      </c>
      <c r="L110" s="184"/>
      <c r="M110" s="189"/>
      <c r="N110" s="190"/>
      <c r="O110" s="191"/>
      <c r="P110" s="191"/>
      <c r="Q110" s="192">
        <f>SUM(Q111:Q118)</f>
        <v>0</v>
      </c>
      <c r="R110" s="192">
        <f>SUM(R111:R118)</f>
        <v>0</v>
      </c>
      <c r="S110" s="191"/>
      <c r="T110" s="193">
        <f>SUM(T111:T118)</f>
        <v>0</v>
      </c>
      <c r="U110" s="191"/>
      <c r="V110" s="193">
        <f>SUM(V111:V118)</f>
        <v>0.099859799999999999</v>
      </c>
      <c r="W110" s="191"/>
      <c r="X110" s="194">
        <f>SUM(X111:X118)</f>
        <v>0</v>
      </c>
      <c r="AR110" s="195" t="s">
        <v>80</v>
      </c>
      <c r="AT110" s="196" t="s">
        <v>71</v>
      </c>
      <c r="AU110" s="196" t="s">
        <v>80</v>
      </c>
      <c r="AY110" s="195" t="s">
        <v>133</v>
      </c>
      <c r="BK110" s="197">
        <f>SUM(BK111:BK118)</f>
        <v>0</v>
      </c>
    </row>
    <row r="111" s="1" customFormat="1" ht="16.5" customHeight="1">
      <c r="B111" s="34"/>
      <c r="C111" s="198" t="s">
        <v>200</v>
      </c>
      <c r="D111" s="198" t="s">
        <v>134</v>
      </c>
      <c r="E111" s="199" t="s">
        <v>201</v>
      </c>
      <c r="F111" s="200" t="s">
        <v>202</v>
      </c>
      <c r="G111" s="201" t="s">
        <v>172</v>
      </c>
      <c r="H111" s="202">
        <v>16.754999999999999</v>
      </c>
      <c r="I111" s="203"/>
      <c r="J111" s="203"/>
      <c r="K111" s="204">
        <f>ROUND(P111*H111,2)</f>
        <v>0</v>
      </c>
      <c r="L111" s="200" t="s">
        <v>173</v>
      </c>
      <c r="M111" s="39"/>
      <c r="N111" s="205" t="s">
        <v>1</v>
      </c>
      <c r="O111" s="206" t="s">
        <v>41</v>
      </c>
      <c r="P111" s="207">
        <f>I111+J111</f>
        <v>0</v>
      </c>
      <c r="Q111" s="207">
        <f>ROUND(I111*H111,2)</f>
        <v>0</v>
      </c>
      <c r="R111" s="207">
        <f>ROUND(J111*H111,2)</f>
        <v>0</v>
      </c>
      <c r="S111" s="75"/>
      <c r="T111" s="208">
        <f>S111*H111</f>
        <v>0</v>
      </c>
      <c r="U111" s="208">
        <v>0</v>
      </c>
      <c r="V111" s="208">
        <f>U111*H111</f>
        <v>0</v>
      </c>
      <c r="W111" s="208">
        <v>0</v>
      </c>
      <c r="X111" s="209">
        <f>W111*H111</f>
        <v>0</v>
      </c>
      <c r="AR111" s="13" t="s">
        <v>138</v>
      </c>
      <c r="AT111" s="13" t="s">
        <v>134</v>
      </c>
      <c r="AU111" s="13" t="s">
        <v>82</v>
      </c>
      <c r="AY111" s="13" t="s">
        <v>133</v>
      </c>
      <c r="BE111" s="210">
        <f>IF(O111="základní",K111,0)</f>
        <v>0</v>
      </c>
      <c r="BF111" s="210">
        <f>IF(O111="snížená",K111,0)</f>
        <v>0</v>
      </c>
      <c r="BG111" s="210">
        <f>IF(O111="zákl. přenesená",K111,0)</f>
        <v>0</v>
      </c>
      <c r="BH111" s="210">
        <f>IF(O111="sníž. přenesená",K111,0)</f>
        <v>0</v>
      </c>
      <c r="BI111" s="210">
        <f>IF(O111="nulová",K111,0)</f>
        <v>0</v>
      </c>
      <c r="BJ111" s="13" t="s">
        <v>80</v>
      </c>
      <c r="BK111" s="210">
        <f>ROUND(P111*H111,2)</f>
        <v>0</v>
      </c>
      <c r="BL111" s="13" t="s">
        <v>138</v>
      </c>
      <c r="BM111" s="13" t="s">
        <v>203</v>
      </c>
    </row>
    <row r="112" s="11" customFormat="1">
      <c r="B112" s="226"/>
      <c r="C112" s="227"/>
      <c r="D112" s="228" t="s">
        <v>175</v>
      </c>
      <c r="E112" s="229" t="s">
        <v>1</v>
      </c>
      <c r="F112" s="230" t="s">
        <v>183</v>
      </c>
      <c r="G112" s="227"/>
      <c r="H112" s="231">
        <v>16.754999999999999</v>
      </c>
      <c r="I112" s="232"/>
      <c r="J112" s="232"/>
      <c r="K112" s="227"/>
      <c r="L112" s="227"/>
      <c r="M112" s="233"/>
      <c r="N112" s="234"/>
      <c r="O112" s="235"/>
      <c r="P112" s="235"/>
      <c r="Q112" s="235"/>
      <c r="R112" s="235"/>
      <c r="S112" s="235"/>
      <c r="T112" s="235"/>
      <c r="U112" s="235"/>
      <c r="V112" s="235"/>
      <c r="W112" s="235"/>
      <c r="X112" s="236"/>
      <c r="AT112" s="237" t="s">
        <v>175</v>
      </c>
      <c r="AU112" s="237" t="s">
        <v>82</v>
      </c>
      <c r="AV112" s="11" t="s">
        <v>82</v>
      </c>
      <c r="AW112" s="11" t="s">
        <v>5</v>
      </c>
      <c r="AX112" s="11" t="s">
        <v>80</v>
      </c>
      <c r="AY112" s="237" t="s">
        <v>133</v>
      </c>
    </row>
    <row r="113" s="1" customFormat="1" ht="16.5" customHeight="1">
      <c r="B113" s="34"/>
      <c r="C113" s="198" t="s">
        <v>204</v>
      </c>
      <c r="D113" s="198" t="s">
        <v>134</v>
      </c>
      <c r="E113" s="199" t="s">
        <v>205</v>
      </c>
      <c r="F113" s="200" t="s">
        <v>206</v>
      </c>
      <c r="G113" s="201" t="s">
        <v>207</v>
      </c>
      <c r="H113" s="202">
        <v>134.03999999999999</v>
      </c>
      <c r="I113" s="203"/>
      <c r="J113" s="203"/>
      <c r="K113" s="204">
        <f>ROUND(P113*H113,2)</f>
        <v>0</v>
      </c>
      <c r="L113" s="200" t="s">
        <v>173</v>
      </c>
      <c r="M113" s="39"/>
      <c r="N113" s="205" t="s">
        <v>1</v>
      </c>
      <c r="O113" s="206" t="s">
        <v>41</v>
      </c>
      <c r="P113" s="207">
        <f>I113+J113</f>
        <v>0</v>
      </c>
      <c r="Q113" s="207">
        <f>ROUND(I113*H113,2)</f>
        <v>0</v>
      </c>
      <c r="R113" s="207">
        <f>ROUND(J113*H113,2)</f>
        <v>0</v>
      </c>
      <c r="S113" s="75"/>
      <c r="T113" s="208">
        <f>S113*H113</f>
        <v>0</v>
      </c>
      <c r="U113" s="208">
        <v>0.00017000000000000001</v>
      </c>
      <c r="V113" s="208">
        <f>U113*H113</f>
        <v>0.022786799999999999</v>
      </c>
      <c r="W113" s="208">
        <v>0</v>
      </c>
      <c r="X113" s="209">
        <f>W113*H113</f>
        <v>0</v>
      </c>
      <c r="AR113" s="13" t="s">
        <v>138</v>
      </c>
      <c r="AT113" s="13" t="s">
        <v>134</v>
      </c>
      <c r="AU113" s="13" t="s">
        <v>82</v>
      </c>
      <c r="AY113" s="13" t="s">
        <v>133</v>
      </c>
      <c r="BE113" s="210">
        <f>IF(O113="základní",K113,0)</f>
        <v>0</v>
      </c>
      <c r="BF113" s="210">
        <f>IF(O113="snížená",K113,0)</f>
        <v>0</v>
      </c>
      <c r="BG113" s="210">
        <f>IF(O113="zákl. přenesená",K113,0)</f>
        <v>0</v>
      </c>
      <c r="BH113" s="210">
        <f>IF(O113="sníž. přenesená",K113,0)</f>
        <v>0</v>
      </c>
      <c r="BI113" s="210">
        <f>IF(O113="nulová",K113,0)</f>
        <v>0</v>
      </c>
      <c r="BJ113" s="13" t="s">
        <v>80</v>
      </c>
      <c r="BK113" s="210">
        <f>ROUND(P113*H113,2)</f>
        <v>0</v>
      </c>
      <c r="BL113" s="13" t="s">
        <v>138</v>
      </c>
      <c r="BM113" s="13" t="s">
        <v>208</v>
      </c>
    </row>
    <row r="114" s="11" customFormat="1">
      <c r="B114" s="226"/>
      <c r="C114" s="227"/>
      <c r="D114" s="228" t="s">
        <v>175</v>
      </c>
      <c r="E114" s="229" t="s">
        <v>1</v>
      </c>
      <c r="F114" s="230" t="s">
        <v>209</v>
      </c>
      <c r="G114" s="227"/>
      <c r="H114" s="231">
        <v>134.03999999999999</v>
      </c>
      <c r="I114" s="232"/>
      <c r="J114" s="232"/>
      <c r="K114" s="227"/>
      <c r="L114" s="227"/>
      <c r="M114" s="233"/>
      <c r="N114" s="234"/>
      <c r="O114" s="235"/>
      <c r="P114" s="235"/>
      <c r="Q114" s="235"/>
      <c r="R114" s="235"/>
      <c r="S114" s="235"/>
      <c r="T114" s="235"/>
      <c r="U114" s="235"/>
      <c r="V114" s="235"/>
      <c r="W114" s="235"/>
      <c r="X114" s="236"/>
      <c r="AT114" s="237" t="s">
        <v>175</v>
      </c>
      <c r="AU114" s="237" t="s">
        <v>82</v>
      </c>
      <c r="AV114" s="11" t="s">
        <v>82</v>
      </c>
      <c r="AW114" s="11" t="s">
        <v>5</v>
      </c>
      <c r="AX114" s="11" t="s">
        <v>80</v>
      </c>
      <c r="AY114" s="237" t="s">
        <v>133</v>
      </c>
    </row>
    <row r="115" s="1" customFormat="1" ht="16.5" customHeight="1">
      <c r="B115" s="34"/>
      <c r="C115" s="238" t="s">
        <v>210</v>
      </c>
      <c r="D115" s="238" t="s">
        <v>211</v>
      </c>
      <c r="E115" s="239" t="s">
        <v>212</v>
      </c>
      <c r="F115" s="240" t="s">
        <v>213</v>
      </c>
      <c r="G115" s="241" t="s">
        <v>207</v>
      </c>
      <c r="H115" s="242">
        <v>147.44399999999999</v>
      </c>
      <c r="I115" s="243"/>
      <c r="J115" s="244"/>
      <c r="K115" s="245">
        <f>ROUND(P115*H115,2)</f>
        <v>0</v>
      </c>
      <c r="L115" s="240" t="s">
        <v>173</v>
      </c>
      <c r="M115" s="246"/>
      <c r="N115" s="247" t="s">
        <v>1</v>
      </c>
      <c r="O115" s="206" t="s">
        <v>41</v>
      </c>
      <c r="P115" s="207">
        <f>I115+J115</f>
        <v>0</v>
      </c>
      <c r="Q115" s="207">
        <f>ROUND(I115*H115,2)</f>
        <v>0</v>
      </c>
      <c r="R115" s="207">
        <f>ROUND(J115*H115,2)</f>
        <v>0</v>
      </c>
      <c r="S115" s="75"/>
      <c r="T115" s="208">
        <f>S115*H115</f>
        <v>0</v>
      </c>
      <c r="U115" s="208">
        <v>0.00029999999999999997</v>
      </c>
      <c r="V115" s="208">
        <f>U115*H115</f>
        <v>0.044233199999999993</v>
      </c>
      <c r="W115" s="208">
        <v>0</v>
      </c>
      <c r="X115" s="209">
        <f>W115*H115</f>
        <v>0</v>
      </c>
      <c r="AR115" s="13" t="s">
        <v>204</v>
      </c>
      <c r="AT115" s="13" t="s">
        <v>211</v>
      </c>
      <c r="AU115" s="13" t="s">
        <v>82</v>
      </c>
      <c r="AY115" s="13" t="s">
        <v>133</v>
      </c>
      <c r="BE115" s="210">
        <f>IF(O115="základní",K115,0)</f>
        <v>0</v>
      </c>
      <c r="BF115" s="210">
        <f>IF(O115="snížená",K115,0)</f>
        <v>0</v>
      </c>
      <c r="BG115" s="210">
        <f>IF(O115="zákl. přenesená",K115,0)</f>
        <v>0</v>
      </c>
      <c r="BH115" s="210">
        <f>IF(O115="sníž. přenesená",K115,0)</f>
        <v>0</v>
      </c>
      <c r="BI115" s="210">
        <f>IF(O115="nulová",K115,0)</f>
        <v>0</v>
      </c>
      <c r="BJ115" s="13" t="s">
        <v>80</v>
      </c>
      <c r="BK115" s="210">
        <f>ROUND(P115*H115,2)</f>
        <v>0</v>
      </c>
      <c r="BL115" s="13" t="s">
        <v>138</v>
      </c>
      <c r="BM115" s="13" t="s">
        <v>214</v>
      </c>
    </row>
    <row r="116" s="11" customFormat="1">
      <c r="B116" s="226"/>
      <c r="C116" s="227"/>
      <c r="D116" s="228" t="s">
        <v>175</v>
      </c>
      <c r="E116" s="227"/>
      <c r="F116" s="230" t="s">
        <v>215</v>
      </c>
      <c r="G116" s="227"/>
      <c r="H116" s="231">
        <v>147.44399999999999</v>
      </c>
      <c r="I116" s="232"/>
      <c r="J116" s="232"/>
      <c r="K116" s="227"/>
      <c r="L116" s="227"/>
      <c r="M116" s="233"/>
      <c r="N116" s="234"/>
      <c r="O116" s="235"/>
      <c r="P116" s="235"/>
      <c r="Q116" s="235"/>
      <c r="R116" s="235"/>
      <c r="S116" s="235"/>
      <c r="T116" s="235"/>
      <c r="U116" s="235"/>
      <c r="V116" s="235"/>
      <c r="W116" s="235"/>
      <c r="X116" s="236"/>
      <c r="AT116" s="237" t="s">
        <v>175</v>
      </c>
      <c r="AU116" s="237" t="s">
        <v>82</v>
      </c>
      <c r="AV116" s="11" t="s">
        <v>82</v>
      </c>
      <c r="AW116" s="11" t="s">
        <v>4</v>
      </c>
      <c r="AX116" s="11" t="s">
        <v>80</v>
      </c>
      <c r="AY116" s="237" t="s">
        <v>133</v>
      </c>
    </row>
    <row r="117" s="1" customFormat="1" ht="16.5" customHeight="1">
      <c r="B117" s="34"/>
      <c r="C117" s="198" t="s">
        <v>83</v>
      </c>
      <c r="D117" s="198" t="s">
        <v>134</v>
      </c>
      <c r="E117" s="199" t="s">
        <v>216</v>
      </c>
      <c r="F117" s="200" t="s">
        <v>217</v>
      </c>
      <c r="G117" s="201" t="s">
        <v>218</v>
      </c>
      <c r="H117" s="202">
        <v>67.019999999999996</v>
      </c>
      <c r="I117" s="203"/>
      <c r="J117" s="203"/>
      <c r="K117" s="204">
        <f>ROUND(P117*H117,2)</f>
        <v>0</v>
      </c>
      <c r="L117" s="200" t="s">
        <v>173</v>
      </c>
      <c r="M117" s="39"/>
      <c r="N117" s="205" t="s">
        <v>1</v>
      </c>
      <c r="O117" s="206" t="s">
        <v>41</v>
      </c>
      <c r="P117" s="207">
        <f>I117+J117</f>
        <v>0</v>
      </c>
      <c r="Q117" s="207">
        <f>ROUND(I117*H117,2)</f>
        <v>0</v>
      </c>
      <c r="R117" s="207">
        <f>ROUND(J117*H117,2)</f>
        <v>0</v>
      </c>
      <c r="S117" s="75"/>
      <c r="T117" s="208">
        <f>S117*H117</f>
        <v>0</v>
      </c>
      <c r="U117" s="208">
        <v>0.00048999999999999998</v>
      </c>
      <c r="V117" s="208">
        <f>U117*H117</f>
        <v>0.032839799999999995</v>
      </c>
      <c r="W117" s="208">
        <v>0</v>
      </c>
      <c r="X117" s="209">
        <f>W117*H117</f>
        <v>0</v>
      </c>
      <c r="AR117" s="13" t="s">
        <v>138</v>
      </c>
      <c r="AT117" s="13" t="s">
        <v>134</v>
      </c>
      <c r="AU117" s="13" t="s">
        <v>82</v>
      </c>
      <c r="AY117" s="13" t="s">
        <v>133</v>
      </c>
      <c r="BE117" s="210">
        <f>IF(O117="základní",K117,0)</f>
        <v>0</v>
      </c>
      <c r="BF117" s="210">
        <f>IF(O117="snížená",K117,0)</f>
        <v>0</v>
      </c>
      <c r="BG117" s="210">
        <f>IF(O117="zákl. přenesená",K117,0)</f>
        <v>0</v>
      </c>
      <c r="BH117" s="210">
        <f>IF(O117="sníž. přenesená",K117,0)</f>
        <v>0</v>
      </c>
      <c r="BI117" s="210">
        <f>IF(O117="nulová",K117,0)</f>
        <v>0</v>
      </c>
      <c r="BJ117" s="13" t="s">
        <v>80</v>
      </c>
      <c r="BK117" s="210">
        <f>ROUND(P117*H117,2)</f>
        <v>0</v>
      </c>
      <c r="BL117" s="13" t="s">
        <v>138</v>
      </c>
      <c r="BM117" s="13" t="s">
        <v>219</v>
      </c>
    </row>
    <row r="118" s="11" customFormat="1">
      <c r="B118" s="226"/>
      <c r="C118" s="227"/>
      <c r="D118" s="228" t="s">
        <v>175</v>
      </c>
      <c r="E118" s="229" t="s">
        <v>1</v>
      </c>
      <c r="F118" s="230" t="s">
        <v>220</v>
      </c>
      <c r="G118" s="227"/>
      <c r="H118" s="231">
        <v>67.019999999999996</v>
      </c>
      <c r="I118" s="232"/>
      <c r="J118" s="232"/>
      <c r="K118" s="227"/>
      <c r="L118" s="227"/>
      <c r="M118" s="233"/>
      <c r="N118" s="234"/>
      <c r="O118" s="235"/>
      <c r="P118" s="235"/>
      <c r="Q118" s="235"/>
      <c r="R118" s="235"/>
      <c r="S118" s="235"/>
      <c r="T118" s="235"/>
      <c r="U118" s="235"/>
      <c r="V118" s="235"/>
      <c r="W118" s="235"/>
      <c r="X118" s="236"/>
      <c r="AT118" s="237" t="s">
        <v>175</v>
      </c>
      <c r="AU118" s="237" t="s">
        <v>82</v>
      </c>
      <c r="AV118" s="11" t="s">
        <v>82</v>
      </c>
      <c r="AW118" s="11" t="s">
        <v>5</v>
      </c>
      <c r="AX118" s="11" t="s">
        <v>80</v>
      </c>
      <c r="AY118" s="237" t="s">
        <v>133</v>
      </c>
    </row>
    <row r="119" s="9" customFormat="1" ht="22.8" customHeight="1">
      <c r="B119" s="183"/>
      <c r="C119" s="184"/>
      <c r="D119" s="185" t="s">
        <v>71</v>
      </c>
      <c r="E119" s="224" t="s">
        <v>132</v>
      </c>
      <c r="F119" s="224" t="s">
        <v>221</v>
      </c>
      <c r="G119" s="184"/>
      <c r="H119" s="184"/>
      <c r="I119" s="187"/>
      <c r="J119" s="187"/>
      <c r="K119" s="225">
        <f>BK119</f>
        <v>0</v>
      </c>
      <c r="L119" s="184"/>
      <c r="M119" s="189"/>
      <c r="N119" s="190"/>
      <c r="O119" s="191"/>
      <c r="P119" s="191"/>
      <c r="Q119" s="192">
        <f>SUM(Q120:Q121)</f>
        <v>0</v>
      </c>
      <c r="R119" s="192">
        <f>SUM(R120:R121)</f>
        <v>0</v>
      </c>
      <c r="S119" s="191"/>
      <c r="T119" s="193">
        <f>SUM(T120:T121)</f>
        <v>0</v>
      </c>
      <c r="U119" s="191"/>
      <c r="V119" s="193">
        <f>SUM(V120:V121)</f>
        <v>0</v>
      </c>
      <c r="W119" s="191"/>
      <c r="X119" s="194">
        <f>SUM(X120:X121)</f>
        <v>0</v>
      </c>
      <c r="AR119" s="195" t="s">
        <v>80</v>
      </c>
      <c r="AT119" s="196" t="s">
        <v>71</v>
      </c>
      <c r="AU119" s="196" t="s">
        <v>80</v>
      </c>
      <c r="AY119" s="195" t="s">
        <v>133</v>
      </c>
      <c r="BK119" s="197">
        <f>SUM(BK120:BK121)</f>
        <v>0</v>
      </c>
    </row>
    <row r="120" s="1" customFormat="1" ht="16.5" customHeight="1">
      <c r="B120" s="34"/>
      <c r="C120" s="198" t="s">
        <v>222</v>
      </c>
      <c r="D120" s="198" t="s">
        <v>134</v>
      </c>
      <c r="E120" s="199" t="s">
        <v>223</v>
      </c>
      <c r="F120" s="200" t="s">
        <v>224</v>
      </c>
      <c r="G120" s="201" t="s">
        <v>207</v>
      </c>
      <c r="H120" s="202">
        <v>45.573999999999998</v>
      </c>
      <c r="I120" s="203"/>
      <c r="J120" s="203"/>
      <c r="K120" s="204">
        <f>ROUND(P120*H120,2)</f>
        <v>0</v>
      </c>
      <c r="L120" s="200" t="s">
        <v>173</v>
      </c>
      <c r="M120" s="39"/>
      <c r="N120" s="205" t="s">
        <v>1</v>
      </c>
      <c r="O120" s="206" t="s">
        <v>41</v>
      </c>
      <c r="P120" s="207">
        <f>I120+J120</f>
        <v>0</v>
      </c>
      <c r="Q120" s="207">
        <f>ROUND(I120*H120,2)</f>
        <v>0</v>
      </c>
      <c r="R120" s="207">
        <f>ROUND(J120*H120,2)</f>
        <v>0</v>
      </c>
      <c r="S120" s="75"/>
      <c r="T120" s="208">
        <f>S120*H120</f>
        <v>0</v>
      </c>
      <c r="U120" s="208">
        <v>0</v>
      </c>
      <c r="V120" s="208">
        <f>U120*H120</f>
        <v>0</v>
      </c>
      <c r="W120" s="208">
        <v>0</v>
      </c>
      <c r="X120" s="209">
        <f>W120*H120</f>
        <v>0</v>
      </c>
      <c r="AR120" s="13" t="s">
        <v>138</v>
      </c>
      <c r="AT120" s="13" t="s">
        <v>134</v>
      </c>
      <c r="AU120" s="13" t="s">
        <v>82</v>
      </c>
      <c r="AY120" s="13" t="s">
        <v>133</v>
      </c>
      <c r="BE120" s="210">
        <f>IF(O120="základní",K120,0)</f>
        <v>0</v>
      </c>
      <c r="BF120" s="210">
        <f>IF(O120="snížená",K120,0)</f>
        <v>0</v>
      </c>
      <c r="BG120" s="210">
        <f>IF(O120="zákl. přenesená",K120,0)</f>
        <v>0</v>
      </c>
      <c r="BH120" s="210">
        <f>IF(O120="sníž. přenesená",K120,0)</f>
        <v>0</v>
      </c>
      <c r="BI120" s="210">
        <f>IF(O120="nulová",K120,0)</f>
        <v>0</v>
      </c>
      <c r="BJ120" s="13" t="s">
        <v>80</v>
      </c>
      <c r="BK120" s="210">
        <f>ROUND(P120*H120,2)</f>
        <v>0</v>
      </c>
      <c r="BL120" s="13" t="s">
        <v>138</v>
      </c>
      <c r="BM120" s="13" t="s">
        <v>225</v>
      </c>
    </row>
    <row r="121" s="11" customFormat="1">
      <c r="B121" s="226"/>
      <c r="C121" s="227"/>
      <c r="D121" s="228" t="s">
        <v>175</v>
      </c>
      <c r="E121" s="229" t="s">
        <v>1</v>
      </c>
      <c r="F121" s="230" t="s">
        <v>226</v>
      </c>
      <c r="G121" s="227"/>
      <c r="H121" s="231">
        <v>45.573999999999998</v>
      </c>
      <c r="I121" s="232"/>
      <c r="J121" s="232"/>
      <c r="K121" s="227"/>
      <c r="L121" s="227"/>
      <c r="M121" s="233"/>
      <c r="N121" s="234"/>
      <c r="O121" s="235"/>
      <c r="P121" s="235"/>
      <c r="Q121" s="235"/>
      <c r="R121" s="235"/>
      <c r="S121" s="235"/>
      <c r="T121" s="235"/>
      <c r="U121" s="235"/>
      <c r="V121" s="235"/>
      <c r="W121" s="235"/>
      <c r="X121" s="236"/>
      <c r="AT121" s="237" t="s">
        <v>175</v>
      </c>
      <c r="AU121" s="237" t="s">
        <v>82</v>
      </c>
      <c r="AV121" s="11" t="s">
        <v>82</v>
      </c>
      <c r="AW121" s="11" t="s">
        <v>5</v>
      </c>
      <c r="AX121" s="11" t="s">
        <v>80</v>
      </c>
      <c r="AY121" s="237" t="s">
        <v>133</v>
      </c>
    </row>
    <row r="122" s="9" customFormat="1" ht="22.8" customHeight="1">
      <c r="B122" s="183"/>
      <c r="C122" s="184"/>
      <c r="D122" s="185" t="s">
        <v>71</v>
      </c>
      <c r="E122" s="224" t="s">
        <v>193</v>
      </c>
      <c r="F122" s="224" t="s">
        <v>227</v>
      </c>
      <c r="G122" s="184"/>
      <c r="H122" s="184"/>
      <c r="I122" s="187"/>
      <c r="J122" s="187"/>
      <c r="K122" s="225">
        <f>BK122</f>
        <v>0</v>
      </c>
      <c r="L122" s="184"/>
      <c r="M122" s="189"/>
      <c r="N122" s="190"/>
      <c r="O122" s="191"/>
      <c r="P122" s="191"/>
      <c r="Q122" s="192">
        <f>SUM(Q123:Q298)</f>
        <v>0</v>
      </c>
      <c r="R122" s="192">
        <f>SUM(R123:R298)</f>
        <v>0</v>
      </c>
      <c r="S122" s="191"/>
      <c r="T122" s="193">
        <f>SUM(T123:T298)</f>
        <v>0</v>
      </c>
      <c r="U122" s="191"/>
      <c r="V122" s="193">
        <f>SUM(V123:V298)</f>
        <v>22.232688069999998</v>
      </c>
      <c r="W122" s="191"/>
      <c r="X122" s="194">
        <f>SUM(X123:X298)</f>
        <v>0</v>
      </c>
      <c r="AR122" s="195" t="s">
        <v>80</v>
      </c>
      <c r="AT122" s="196" t="s">
        <v>71</v>
      </c>
      <c r="AU122" s="196" t="s">
        <v>80</v>
      </c>
      <c r="AY122" s="195" t="s">
        <v>133</v>
      </c>
      <c r="BK122" s="197">
        <f>SUM(BK123:BK298)</f>
        <v>0</v>
      </c>
    </row>
    <row r="123" s="1" customFormat="1" ht="16.5" customHeight="1">
      <c r="B123" s="34"/>
      <c r="C123" s="198" t="s">
        <v>228</v>
      </c>
      <c r="D123" s="198" t="s">
        <v>134</v>
      </c>
      <c r="E123" s="199" t="s">
        <v>229</v>
      </c>
      <c r="F123" s="200" t="s">
        <v>230</v>
      </c>
      <c r="G123" s="201" t="s">
        <v>207</v>
      </c>
      <c r="H123" s="202">
        <v>576.72799999999995</v>
      </c>
      <c r="I123" s="203"/>
      <c r="J123" s="203"/>
      <c r="K123" s="204">
        <f>ROUND(P123*H123,2)</f>
        <v>0</v>
      </c>
      <c r="L123" s="200" t="s">
        <v>173</v>
      </c>
      <c r="M123" s="39"/>
      <c r="N123" s="205" t="s">
        <v>1</v>
      </c>
      <c r="O123" s="206" t="s">
        <v>41</v>
      </c>
      <c r="P123" s="207">
        <f>I123+J123</f>
        <v>0</v>
      </c>
      <c r="Q123" s="207">
        <f>ROUND(I123*H123,2)</f>
        <v>0</v>
      </c>
      <c r="R123" s="207">
        <f>ROUND(J123*H123,2)</f>
        <v>0</v>
      </c>
      <c r="S123" s="75"/>
      <c r="T123" s="208">
        <f>S123*H123</f>
        <v>0</v>
      </c>
      <c r="U123" s="208">
        <v>0.0085000000000000006</v>
      </c>
      <c r="V123" s="208">
        <f>U123*H123</f>
        <v>4.9021879999999998</v>
      </c>
      <c r="W123" s="208">
        <v>0</v>
      </c>
      <c r="X123" s="209">
        <f>W123*H123</f>
        <v>0</v>
      </c>
      <c r="AR123" s="13" t="s">
        <v>138</v>
      </c>
      <c r="AT123" s="13" t="s">
        <v>134</v>
      </c>
      <c r="AU123" s="13" t="s">
        <v>82</v>
      </c>
      <c r="AY123" s="13" t="s">
        <v>133</v>
      </c>
      <c r="BE123" s="210">
        <f>IF(O123="základní",K123,0)</f>
        <v>0</v>
      </c>
      <c r="BF123" s="210">
        <f>IF(O123="snížená",K123,0)</f>
        <v>0</v>
      </c>
      <c r="BG123" s="210">
        <f>IF(O123="zákl. přenesená",K123,0)</f>
        <v>0</v>
      </c>
      <c r="BH123" s="210">
        <f>IF(O123="sníž. přenesená",K123,0)</f>
        <v>0</v>
      </c>
      <c r="BI123" s="210">
        <f>IF(O123="nulová",K123,0)</f>
        <v>0</v>
      </c>
      <c r="BJ123" s="13" t="s">
        <v>80</v>
      </c>
      <c r="BK123" s="210">
        <f>ROUND(P123*H123,2)</f>
        <v>0</v>
      </c>
      <c r="BL123" s="13" t="s">
        <v>138</v>
      </c>
      <c r="BM123" s="13" t="s">
        <v>231</v>
      </c>
    </row>
    <row r="124" s="11" customFormat="1">
      <c r="B124" s="226"/>
      <c r="C124" s="227"/>
      <c r="D124" s="228" t="s">
        <v>175</v>
      </c>
      <c r="E124" s="229" t="s">
        <v>1</v>
      </c>
      <c r="F124" s="230" t="s">
        <v>232</v>
      </c>
      <c r="G124" s="227"/>
      <c r="H124" s="231">
        <v>65.420000000000002</v>
      </c>
      <c r="I124" s="232"/>
      <c r="J124" s="232"/>
      <c r="K124" s="227"/>
      <c r="L124" s="227"/>
      <c r="M124" s="233"/>
      <c r="N124" s="234"/>
      <c r="O124" s="235"/>
      <c r="P124" s="235"/>
      <c r="Q124" s="235"/>
      <c r="R124" s="235"/>
      <c r="S124" s="235"/>
      <c r="T124" s="235"/>
      <c r="U124" s="235"/>
      <c r="V124" s="235"/>
      <c r="W124" s="235"/>
      <c r="X124" s="236"/>
      <c r="AT124" s="237" t="s">
        <v>175</v>
      </c>
      <c r="AU124" s="237" t="s">
        <v>82</v>
      </c>
      <c r="AV124" s="11" t="s">
        <v>82</v>
      </c>
      <c r="AW124" s="11" t="s">
        <v>5</v>
      </c>
      <c r="AX124" s="11" t="s">
        <v>72</v>
      </c>
      <c r="AY124" s="237" t="s">
        <v>133</v>
      </c>
    </row>
    <row r="125" s="11" customFormat="1">
      <c r="B125" s="226"/>
      <c r="C125" s="227"/>
      <c r="D125" s="228" t="s">
        <v>175</v>
      </c>
      <c r="E125" s="229" t="s">
        <v>1</v>
      </c>
      <c r="F125" s="230" t="s">
        <v>233</v>
      </c>
      <c r="G125" s="227"/>
      <c r="H125" s="231">
        <v>135.15600000000001</v>
      </c>
      <c r="I125" s="232"/>
      <c r="J125" s="232"/>
      <c r="K125" s="227"/>
      <c r="L125" s="227"/>
      <c r="M125" s="233"/>
      <c r="N125" s="234"/>
      <c r="O125" s="235"/>
      <c r="P125" s="235"/>
      <c r="Q125" s="235"/>
      <c r="R125" s="235"/>
      <c r="S125" s="235"/>
      <c r="T125" s="235"/>
      <c r="U125" s="235"/>
      <c r="V125" s="235"/>
      <c r="W125" s="235"/>
      <c r="X125" s="236"/>
      <c r="AT125" s="237" t="s">
        <v>175</v>
      </c>
      <c r="AU125" s="237" t="s">
        <v>82</v>
      </c>
      <c r="AV125" s="11" t="s">
        <v>82</v>
      </c>
      <c r="AW125" s="11" t="s">
        <v>5</v>
      </c>
      <c r="AX125" s="11" t="s">
        <v>72</v>
      </c>
      <c r="AY125" s="237" t="s">
        <v>133</v>
      </c>
    </row>
    <row r="126" s="11" customFormat="1">
      <c r="B126" s="226"/>
      <c r="C126" s="227"/>
      <c r="D126" s="228" t="s">
        <v>175</v>
      </c>
      <c r="E126" s="229" t="s">
        <v>1</v>
      </c>
      <c r="F126" s="230" t="s">
        <v>234</v>
      </c>
      <c r="G126" s="227"/>
      <c r="H126" s="231">
        <v>134.98400000000001</v>
      </c>
      <c r="I126" s="232"/>
      <c r="J126" s="232"/>
      <c r="K126" s="227"/>
      <c r="L126" s="227"/>
      <c r="M126" s="233"/>
      <c r="N126" s="234"/>
      <c r="O126" s="235"/>
      <c r="P126" s="235"/>
      <c r="Q126" s="235"/>
      <c r="R126" s="235"/>
      <c r="S126" s="235"/>
      <c r="T126" s="235"/>
      <c r="U126" s="235"/>
      <c r="V126" s="235"/>
      <c r="W126" s="235"/>
      <c r="X126" s="236"/>
      <c r="AT126" s="237" t="s">
        <v>175</v>
      </c>
      <c r="AU126" s="237" t="s">
        <v>82</v>
      </c>
      <c r="AV126" s="11" t="s">
        <v>82</v>
      </c>
      <c r="AW126" s="11" t="s">
        <v>5</v>
      </c>
      <c r="AX126" s="11" t="s">
        <v>72</v>
      </c>
      <c r="AY126" s="237" t="s">
        <v>133</v>
      </c>
    </row>
    <row r="127" s="11" customFormat="1">
      <c r="B127" s="226"/>
      <c r="C127" s="227"/>
      <c r="D127" s="228" t="s">
        <v>175</v>
      </c>
      <c r="E127" s="229" t="s">
        <v>1</v>
      </c>
      <c r="F127" s="230" t="s">
        <v>235</v>
      </c>
      <c r="G127" s="227"/>
      <c r="H127" s="231">
        <v>155.27000000000001</v>
      </c>
      <c r="I127" s="232"/>
      <c r="J127" s="232"/>
      <c r="K127" s="227"/>
      <c r="L127" s="227"/>
      <c r="M127" s="233"/>
      <c r="N127" s="234"/>
      <c r="O127" s="235"/>
      <c r="P127" s="235"/>
      <c r="Q127" s="235"/>
      <c r="R127" s="235"/>
      <c r="S127" s="235"/>
      <c r="T127" s="235"/>
      <c r="U127" s="235"/>
      <c r="V127" s="235"/>
      <c r="W127" s="235"/>
      <c r="X127" s="236"/>
      <c r="AT127" s="237" t="s">
        <v>175</v>
      </c>
      <c r="AU127" s="237" t="s">
        <v>82</v>
      </c>
      <c r="AV127" s="11" t="s">
        <v>82</v>
      </c>
      <c r="AW127" s="11" t="s">
        <v>5</v>
      </c>
      <c r="AX127" s="11" t="s">
        <v>72</v>
      </c>
      <c r="AY127" s="237" t="s">
        <v>133</v>
      </c>
    </row>
    <row r="128" s="11" customFormat="1">
      <c r="B128" s="226"/>
      <c r="C128" s="227"/>
      <c r="D128" s="228" t="s">
        <v>175</v>
      </c>
      <c r="E128" s="229" t="s">
        <v>1</v>
      </c>
      <c r="F128" s="230" t="s">
        <v>236</v>
      </c>
      <c r="G128" s="227"/>
      <c r="H128" s="231">
        <v>185.75</v>
      </c>
      <c r="I128" s="232"/>
      <c r="J128" s="232"/>
      <c r="K128" s="227"/>
      <c r="L128" s="227"/>
      <c r="M128" s="233"/>
      <c r="N128" s="234"/>
      <c r="O128" s="235"/>
      <c r="P128" s="235"/>
      <c r="Q128" s="235"/>
      <c r="R128" s="235"/>
      <c r="S128" s="235"/>
      <c r="T128" s="235"/>
      <c r="U128" s="235"/>
      <c r="V128" s="235"/>
      <c r="W128" s="235"/>
      <c r="X128" s="236"/>
      <c r="AT128" s="237" t="s">
        <v>175</v>
      </c>
      <c r="AU128" s="237" t="s">
        <v>82</v>
      </c>
      <c r="AV128" s="11" t="s">
        <v>82</v>
      </c>
      <c r="AW128" s="11" t="s">
        <v>5</v>
      </c>
      <c r="AX128" s="11" t="s">
        <v>72</v>
      </c>
      <c r="AY128" s="237" t="s">
        <v>133</v>
      </c>
    </row>
    <row r="129" s="11" customFormat="1">
      <c r="B129" s="226"/>
      <c r="C129" s="227"/>
      <c r="D129" s="228" t="s">
        <v>175</v>
      </c>
      <c r="E129" s="229" t="s">
        <v>1</v>
      </c>
      <c r="F129" s="230" t="s">
        <v>237</v>
      </c>
      <c r="G129" s="227"/>
      <c r="H129" s="231">
        <v>-8.6329999999999991</v>
      </c>
      <c r="I129" s="232"/>
      <c r="J129" s="232"/>
      <c r="K129" s="227"/>
      <c r="L129" s="227"/>
      <c r="M129" s="233"/>
      <c r="N129" s="234"/>
      <c r="O129" s="235"/>
      <c r="P129" s="235"/>
      <c r="Q129" s="235"/>
      <c r="R129" s="235"/>
      <c r="S129" s="235"/>
      <c r="T129" s="235"/>
      <c r="U129" s="235"/>
      <c r="V129" s="235"/>
      <c r="W129" s="235"/>
      <c r="X129" s="236"/>
      <c r="AT129" s="237" t="s">
        <v>175</v>
      </c>
      <c r="AU129" s="237" t="s">
        <v>82</v>
      </c>
      <c r="AV129" s="11" t="s">
        <v>82</v>
      </c>
      <c r="AW129" s="11" t="s">
        <v>5</v>
      </c>
      <c r="AX129" s="11" t="s">
        <v>72</v>
      </c>
      <c r="AY129" s="237" t="s">
        <v>133</v>
      </c>
    </row>
    <row r="130" s="11" customFormat="1">
      <c r="B130" s="226"/>
      <c r="C130" s="227"/>
      <c r="D130" s="228" t="s">
        <v>175</v>
      </c>
      <c r="E130" s="229" t="s">
        <v>1</v>
      </c>
      <c r="F130" s="230" t="s">
        <v>238</v>
      </c>
      <c r="G130" s="227"/>
      <c r="H130" s="231">
        <v>-17.039999999999999</v>
      </c>
      <c r="I130" s="232"/>
      <c r="J130" s="232"/>
      <c r="K130" s="227"/>
      <c r="L130" s="227"/>
      <c r="M130" s="233"/>
      <c r="N130" s="234"/>
      <c r="O130" s="235"/>
      <c r="P130" s="235"/>
      <c r="Q130" s="235"/>
      <c r="R130" s="235"/>
      <c r="S130" s="235"/>
      <c r="T130" s="235"/>
      <c r="U130" s="235"/>
      <c r="V130" s="235"/>
      <c r="W130" s="235"/>
      <c r="X130" s="236"/>
      <c r="AT130" s="237" t="s">
        <v>175</v>
      </c>
      <c r="AU130" s="237" t="s">
        <v>82</v>
      </c>
      <c r="AV130" s="11" t="s">
        <v>82</v>
      </c>
      <c r="AW130" s="11" t="s">
        <v>5</v>
      </c>
      <c r="AX130" s="11" t="s">
        <v>72</v>
      </c>
      <c r="AY130" s="237" t="s">
        <v>133</v>
      </c>
    </row>
    <row r="131" s="11" customFormat="1">
      <c r="B131" s="226"/>
      <c r="C131" s="227"/>
      <c r="D131" s="228" t="s">
        <v>175</v>
      </c>
      <c r="E131" s="229" t="s">
        <v>1</v>
      </c>
      <c r="F131" s="230" t="s">
        <v>239</v>
      </c>
      <c r="G131" s="227"/>
      <c r="H131" s="231">
        <v>-1.6799999999999999</v>
      </c>
      <c r="I131" s="232"/>
      <c r="J131" s="232"/>
      <c r="K131" s="227"/>
      <c r="L131" s="227"/>
      <c r="M131" s="233"/>
      <c r="N131" s="234"/>
      <c r="O131" s="235"/>
      <c r="P131" s="235"/>
      <c r="Q131" s="235"/>
      <c r="R131" s="235"/>
      <c r="S131" s="235"/>
      <c r="T131" s="235"/>
      <c r="U131" s="235"/>
      <c r="V131" s="235"/>
      <c r="W131" s="235"/>
      <c r="X131" s="236"/>
      <c r="AT131" s="237" t="s">
        <v>175</v>
      </c>
      <c r="AU131" s="237" t="s">
        <v>82</v>
      </c>
      <c r="AV131" s="11" t="s">
        <v>82</v>
      </c>
      <c r="AW131" s="11" t="s">
        <v>5</v>
      </c>
      <c r="AX131" s="11" t="s">
        <v>72</v>
      </c>
      <c r="AY131" s="237" t="s">
        <v>133</v>
      </c>
    </row>
    <row r="132" s="11" customFormat="1">
      <c r="B132" s="226"/>
      <c r="C132" s="227"/>
      <c r="D132" s="228" t="s">
        <v>175</v>
      </c>
      <c r="E132" s="229" t="s">
        <v>1</v>
      </c>
      <c r="F132" s="230" t="s">
        <v>240</v>
      </c>
      <c r="G132" s="227"/>
      <c r="H132" s="231">
        <v>-2.6349999999999998</v>
      </c>
      <c r="I132" s="232"/>
      <c r="J132" s="232"/>
      <c r="K132" s="227"/>
      <c r="L132" s="227"/>
      <c r="M132" s="233"/>
      <c r="N132" s="234"/>
      <c r="O132" s="235"/>
      <c r="P132" s="235"/>
      <c r="Q132" s="235"/>
      <c r="R132" s="235"/>
      <c r="S132" s="235"/>
      <c r="T132" s="235"/>
      <c r="U132" s="235"/>
      <c r="V132" s="235"/>
      <c r="W132" s="235"/>
      <c r="X132" s="236"/>
      <c r="AT132" s="237" t="s">
        <v>175</v>
      </c>
      <c r="AU132" s="237" t="s">
        <v>82</v>
      </c>
      <c r="AV132" s="11" t="s">
        <v>82</v>
      </c>
      <c r="AW132" s="11" t="s">
        <v>5</v>
      </c>
      <c r="AX132" s="11" t="s">
        <v>72</v>
      </c>
      <c r="AY132" s="237" t="s">
        <v>133</v>
      </c>
    </row>
    <row r="133" s="11" customFormat="1">
      <c r="B133" s="226"/>
      <c r="C133" s="227"/>
      <c r="D133" s="228" t="s">
        <v>175</v>
      </c>
      <c r="E133" s="229" t="s">
        <v>1</v>
      </c>
      <c r="F133" s="230" t="s">
        <v>241</v>
      </c>
      <c r="G133" s="227"/>
      <c r="H133" s="231">
        <v>-3.3599999999999999</v>
      </c>
      <c r="I133" s="232"/>
      <c r="J133" s="232"/>
      <c r="K133" s="227"/>
      <c r="L133" s="227"/>
      <c r="M133" s="233"/>
      <c r="N133" s="234"/>
      <c r="O133" s="235"/>
      <c r="P133" s="235"/>
      <c r="Q133" s="235"/>
      <c r="R133" s="235"/>
      <c r="S133" s="235"/>
      <c r="T133" s="235"/>
      <c r="U133" s="235"/>
      <c r="V133" s="235"/>
      <c r="W133" s="235"/>
      <c r="X133" s="236"/>
      <c r="AT133" s="237" t="s">
        <v>175</v>
      </c>
      <c r="AU133" s="237" t="s">
        <v>82</v>
      </c>
      <c r="AV133" s="11" t="s">
        <v>82</v>
      </c>
      <c r="AW133" s="11" t="s">
        <v>5</v>
      </c>
      <c r="AX133" s="11" t="s">
        <v>72</v>
      </c>
      <c r="AY133" s="237" t="s">
        <v>133</v>
      </c>
    </row>
    <row r="134" s="11" customFormat="1">
      <c r="B134" s="226"/>
      <c r="C134" s="227"/>
      <c r="D134" s="228" t="s">
        <v>175</v>
      </c>
      <c r="E134" s="229" t="s">
        <v>1</v>
      </c>
      <c r="F134" s="230" t="s">
        <v>242</v>
      </c>
      <c r="G134" s="227"/>
      <c r="H134" s="231">
        <v>-1.8720000000000001</v>
      </c>
      <c r="I134" s="232"/>
      <c r="J134" s="232"/>
      <c r="K134" s="227"/>
      <c r="L134" s="227"/>
      <c r="M134" s="233"/>
      <c r="N134" s="234"/>
      <c r="O134" s="235"/>
      <c r="P134" s="235"/>
      <c r="Q134" s="235"/>
      <c r="R134" s="235"/>
      <c r="S134" s="235"/>
      <c r="T134" s="235"/>
      <c r="U134" s="235"/>
      <c r="V134" s="235"/>
      <c r="W134" s="235"/>
      <c r="X134" s="236"/>
      <c r="AT134" s="237" t="s">
        <v>175</v>
      </c>
      <c r="AU134" s="237" t="s">
        <v>82</v>
      </c>
      <c r="AV134" s="11" t="s">
        <v>82</v>
      </c>
      <c r="AW134" s="11" t="s">
        <v>5</v>
      </c>
      <c r="AX134" s="11" t="s">
        <v>72</v>
      </c>
      <c r="AY134" s="237" t="s">
        <v>133</v>
      </c>
    </row>
    <row r="135" s="11" customFormat="1">
      <c r="B135" s="226"/>
      <c r="C135" s="227"/>
      <c r="D135" s="228" t="s">
        <v>175</v>
      </c>
      <c r="E135" s="229" t="s">
        <v>1</v>
      </c>
      <c r="F135" s="230" t="s">
        <v>243</v>
      </c>
      <c r="G135" s="227"/>
      <c r="H135" s="231">
        <v>-5.04</v>
      </c>
      <c r="I135" s="232"/>
      <c r="J135" s="232"/>
      <c r="K135" s="227"/>
      <c r="L135" s="227"/>
      <c r="M135" s="233"/>
      <c r="N135" s="234"/>
      <c r="O135" s="235"/>
      <c r="P135" s="235"/>
      <c r="Q135" s="235"/>
      <c r="R135" s="235"/>
      <c r="S135" s="235"/>
      <c r="T135" s="235"/>
      <c r="U135" s="235"/>
      <c r="V135" s="235"/>
      <c r="W135" s="235"/>
      <c r="X135" s="236"/>
      <c r="AT135" s="237" t="s">
        <v>175</v>
      </c>
      <c r="AU135" s="237" t="s">
        <v>82</v>
      </c>
      <c r="AV135" s="11" t="s">
        <v>82</v>
      </c>
      <c r="AW135" s="11" t="s">
        <v>5</v>
      </c>
      <c r="AX135" s="11" t="s">
        <v>72</v>
      </c>
      <c r="AY135" s="237" t="s">
        <v>133</v>
      </c>
    </row>
    <row r="136" s="11" customFormat="1">
      <c r="B136" s="226"/>
      <c r="C136" s="227"/>
      <c r="D136" s="228" t="s">
        <v>175</v>
      </c>
      <c r="E136" s="229" t="s">
        <v>1</v>
      </c>
      <c r="F136" s="230" t="s">
        <v>244</v>
      </c>
      <c r="G136" s="227"/>
      <c r="H136" s="231">
        <v>-8.6329999999999991</v>
      </c>
      <c r="I136" s="232"/>
      <c r="J136" s="232"/>
      <c r="K136" s="227"/>
      <c r="L136" s="227"/>
      <c r="M136" s="233"/>
      <c r="N136" s="234"/>
      <c r="O136" s="235"/>
      <c r="P136" s="235"/>
      <c r="Q136" s="235"/>
      <c r="R136" s="235"/>
      <c r="S136" s="235"/>
      <c r="T136" s="235"/>
      <c r="U136" s="235"/>
      <c r="V136" s="235"/>
      <c r="W136" s="235"/>
      <c r="X136" s="236"/>
      <c r="AT136" s="237" t="s">
        <v>175</v>
      </c>
      <c r="AU136" s="237" t="s">
        <v>82</v>
      </c>
      <c r="AV136" s="11" t="s">
        <v>82</v>
      </c>
      <c r="AW136" s="11" t="s">
        <v>5</v>
      </c>
      <c r="AX136" s="11" t="s">
        <v>72</v>
      </c>
      <c r="AY136" s="237" t="s">
        <v>133</v>
      </c>
    </row>
    <row r="137" s="11" customFormat="1">
      <c r="B137" s="226"/>
      <c r="C137" s="227"/>
      <c r="D137" s="228" t="s">
        <v>175</v>
      </c>
      <c r="E137" s="229" t="s">
        <v>1</v>
      </c>
      <c r="F137" s="230" t="s">
        <v>245</v>
      </c>
      <c r="G137" s="227"/>
      <c r="H137" s="231">
        <v>-16.800000000000001</v>
      </c>
      <c r="I137" s="232"/>
      <c r="J137" s="232"/>
      <c r="K137" s="227"/>
      <c r="L137" s="227"/>
      <c r="M137" s="233"/>
      <c r="N137" s="234"/>
      <c r="O137" s="235"/>
      <c r="P137" s="235"/>
      <c r="Q137" s="235"/>
      <c r="R137" s="235"/>
      <c r="S137" s="235"/>
      <c r="T137" s="235"/>
      <c r="U137" s="235"/>
      <c r="V137" s="235"/>
      <c r="W137" s="235"/>
      <c r="X137" s="236"/>
      <c r="AT137" s="237" t="s">
        <v>175</v>
      </c>
      <c r="AU137" s="237" t="s">
        <v>82</v>
      </c>
      <c r="AV137" s="11" t="s">
        <v>82</v>
      </c>
      <c r="AW137" s="11" t="s">
        <v>5</v>
      </c>
      <c r="AX137" s="11" t="s">
        <v>72</v>
      </c>
      <c r="AY137" s="237" t="s">
        <v>133</v>
      </c>
    </row>
    <row r="138" s="11" customFormat="1">
      <c r="B138" s="226"/>
      <c r="C138" s="227"/>
      <c r="D138" s="228" t="s">
        <v>175</v>
      </c>
      <c r="E138" s="229" t="s">
        <v>1</v>
      </c>
      <c r="F138" s="230" t="s">
        <v>246</v>
      </c>
      <c r="G138" s="227"/>
      <c r="H138" s="231">
        <v>-3.4969999999999999</v>
      </c>
      <c r="I138" s="232"/>
      <c r="J138" s="232"/>
      <c r="K138" s="227"/>
      <c r="L138" s="227"/>
      <c r="M138" s="233"/>
      <c r="N138" s="234"/>
      <c r="O138" s="235"/>
      <c r="P138" s="235"/>
      <c r="Q138" s="235"/>
      <c r="R138" s="235"/>
      <c r="S138" s="235"/>
      <c r="T138" s="235"/>
      <c r="U138" s="235"/>
      <c r="V138" s="235"/>
      <c r="W138" s="235"/>
      <c r="X138" s="236"/>
      <c r="AT138" s="237" t="s">
        <v>175</v>
      </c>
      <c r="AU138" s="237" t="s">
        <v>82</v>
      </c>
      <c r="AV138" s="11" t="s">
        <v>82</v>
      </c>
      <c r="AW138" s="11" t="s">
        <v>5</v>
      </c>
      <c r="AX138" s="11" t="s">
        <v>72</v>
      </c>
      <c r="AY138" s="237" t="s">
        <v>133</v>
      </c>
    </row>
    <row r="139" s="11" customFormat="1">
      <c r="B139" s="226"/>
      <c r="C139" s="227"/>
      <c r="D139" s="228" t="s">
        <v>175</v>
      </c>
      <c r="E139" s="229" t="s">
        <v>1</v>
      </c>
      <c r="F139" s="230" t="s">
        <v>242</v>
      </c>
      <c r="G139" s="227"/>
      <c r="H139" s="231">
        <v>-1.8720000000000001</v>
      </c>
      <c r="I139" s="232"/>
      <c r="J139" s="232"/>
      <c r="K139" s="227"/>
      <c r="L139" s="227"/>
      <c r="M139" s="233"/>
      <c r="N139" s="234"/>
      <c r="O139" s="235"/>
      <c r="P139" s="235"/>
      <c r="Q139" s="235"/>
      <c r="R139" s="235"/>
      <c r="S139" s="235"/>
      <c r="T139" s="235"/>
      <c r="U139" s="235"/>
      <c r="V139" s="235"/>
      <c r="W139" s="235"/>
      <c r="X139" s="236"/>
      <c r="AT139" s="237" t="s">
        <v>175</v>
      </c>
      <c r="AU139" s="237" t="s">
        <v>82</v>
      </c>
      <c r="AV139" s="11" t="s">
        <v>82</v>
      </c>
      <c r="AW139" s="11" t="s">
        <v>5</v>
      </c>
      <c r="AX139" s="11" t="s">
        <v>72</v>
      </c>
      <c r="AY139" s="237" t="s">
        <v>133</v>
      </c>
    </row>
    <row r="140" s="11" customFormat="1">
      <c r="B140" s="226"/>
      <c r="C140" s="227"/>
      <c r="D140" s="228" t="s">
        <v>175</v>
      </c>
      <c r="E140" s="229" t="s">
        <v>1</v>
      </c>
      <c r="F140" s="230" t="s">
        <v>247</v>
      </c>
      <c r="G140" s="227"/>
      <c r="H140" s="231">
        <v>-1.6799999999999999</v>
      </c>
      <c r="I140" s="232"/>
      <c r="J140" s="232"/>
      <c r="K140" s="227"/>
      <c r="L140" s="227"/>
      <c r="M140" s="233"/>
      <c r="N140" s="234"/>
      <c r="O140" s="235"/>
      <c r="P140" s="235"/>
      <c r="Q140" s="235"/>
      <c r="R140" s="235"/>
      <c r="S140" s="235"/>
      <c r="T140" s="235"/>
      <c r="U140" s="235"/>
      <c r="V140" s="235"/>
      <c r="W140" s="235"/>
      <c r="X140" s="236"/>
      <c r="AT140" s="237" t="s">
        <v>175</v>
      </c>
      <c r="AU140" s="237" t="s">
        <v>82</v>
      </c>
      <c r="AV140" s="11" t="s">
        <v>82</v>
      </c>
      <c r="AW140" s="11" t="s">
        <v>5</v>
      </c>
      <c r="AX140" s="11" t="s">
        <v>72</v>
      </c>
      <c r="AY140" s="237" t="s">
        <v>133</v>
      </c>
    </row>
    <row r="141" s="11" customFormat="1">
      <c r="B141" s="226"/>
      <c r="C141" s="227"/>
      <c r="D141" s="228" t="s">
        <v>175</v>
      </c>
      <c r="E141" s="229" t="s">
        <v>1</v>
      </c>
      <c r="F141" s="230" t="s">
        <v>248</v>
      </c>
      <c r="G141" s="227"/>
      <c r="H141" s="231">
        <v>-18.699999999999999</v>
      </c>
      <c r="I141" s="232"/>
      <c r="J141" s="232"/>
      <c r="K141" s="227"/>
      <c r="L141" s="227"/>
      <c r="M141" s="233"/>
      <c r="N141" s="234"/>
      <c r="O141" s="235"/>
      <c r="P141" s="235"/>
      <c r="Q141" s="235"/>
      <c r="R141" s="235"/>
      <c r="S141" s="235"/>
      <c r="T141" s="235"/>
      <c r="U141" s="235"/>
      <c r="V141" s="235"/>
      <c r="W141" s="235"/>
      <c r="X141" s="236"/>
      <c r="AT141" s="237" t="s">
        <v>175</v>
      </c>
      <c r="AU141" s="237" t="s">
        <v>82</v>
      </c>
      <c r="AV141" s="11" t="s">
        <v>82</v>
      </c>
      <c r="AW141" s="11" t="s">
        <v>5</v>
      </c>
      <c r="AX141" s="11" t="s">
        <v>72</v>
      </c>
      <c r="AY141" s="237" t="s">
        <v>133</v>
      </c>
    </row>
    <row r="142" s="11" customFormat="1">
      <c r="B142" s="226"/>
      <c r="C142" s="227"/>
      <c r="D142" s="228" t="s">
        <v>175</v>
      </c>
      <c r="E142" s="229" t="s">
        <v>1</v>
      </c>
      <c r="F142" s="230" t="s">
        <v>249</v>
      </c>
      <c r="G142" s="227"/>
      <c r="H142" s="231">
        <v>-2.1299999999999999</v>
      </c>
      <c r="I142" s="232"/>
      <c r="J142" s="232"/>
      <c r="K142" s="227"/>
      <c r="L142" s="227"/>
      <c r="M142" s="233"/>
      <c r="N142" s="234"/>
      <c r="O142" s="235"/>
      <c r="P142" s="235"/>
      <c r="Q142" s="235"/>
      <c r="R142" s="235"/>
      <c r="S142" s="235"/>
      <c r="T142" s="235"/>
      <c r="U142" s="235"/>
      <c r="V142" s="235"/>
      <c r="W142" s="235"/>
      <c r="X142" s="236"/>
      <c r="AT142" s="237" t="s">
        <v>175</v>
      </c>
      <c r="AU142" s="237" t="s">
        <v>82</v>
      </c>
      <c r="AV142" s="11" t="s">
        <v>82</v>
      </c>
      <c r="AW142" s="11" t="s">
        <v>5</v>
      </c>
      <c r="AX142" s="11" t="s">
        <v>72</v>
      </c>
      <c r="AY142" s="237" t="s">
        <v>133</v>
      </c>
    </row>
    <row r="143" s="11" customFormat="1">
      <c r="B143" s="226"/>
      <c r="C143" s="227"/>
      <c r="D143" s="228" t="s">
        <v>175</v>
      </c>
      <c r="E143" s="229" t="s">
        <v>1</v>
      </c>
      <c r="F143" s="230" t="s">
        <v>250</v>
      </c>
      <c r="G143" s="227"/>
      <c r="H143" s="231">
        <v>-2.7280000000000002</v>
      </c>
      <c r="I143" s="232"/>
      <c r="J143" s="232"/>
      <c r="K143" s="227"/>
      <c r="L143" s="227"/>
      <c r="M143" s="233"/>
      <c r="N143" s="234"/>
      <c r="O143" s="235"/>
      <c r="P143" s="235"/>
      <c r="Q143" s="235"/>
      <c r="R143" s="235"/>
      <c r="S143" s="235"/>
      <c r="T143" s="235"/>
      <c r="U143" s="235"/>
      <c r="V143" s="235"/>
      <c r="W143" s="235"/>
      <c r="X143" s="236"/>
      <c r="AT143" s="237" t="s">
        <v>175</v>
      </c>
      <c r="AU143" s="237" t="s">
        <v>82</v>
      </c>
      <c r="AV143" s="11" t="s">
        <v>82</v>
      </c>
      <c r="AW143" s="11" t="s">
        <v>5</v>
      </c>
      <c r="AX143" s="11" t="s">
        <v>72</v>
      </c>
      <c r="AY143" s="237" t="s">
        <v>133</v>
      </c>
    </row>
    <row r="144" s="11" customFormat="1">
      <c r="B144" s="226"/>
      <c r="C144" s="227"/>
      <c r="D144" s="228" t="s">
        <v>175</v>
      </c>
      <c r="E144" s="229" t="s">
        <v>1</v>
      </c>
      <c r="F144" s="230" t="s">
        <v>242</v>
      </c>
      <c r="G144" s="227"/>
      <c r="H144" s="231">
        <v>-1.8720000000000001</v>
      </c>
      <c r="I144" s="232"/>
      <c r="J144" s="232"/>
      <c r="K144" s="227"/>
      <c r="L144" s="227"/>
      <c r="M144" s="233"/>
      <c r="N144" s="234"/>
      <c r="O144" s="235"/>
      <c r="P144" s="235"/>
      <c r="Q144" s="235"/>
      <c r="R144" s="235"/>
      <c r="S144" s="235"/>
      <c r="T144" s="235"/>
      <c r="U144" s="235"/>
      <c r="V144" s="235"/>
      <c r="W144" s="235"/>
      <c r="X144" s="236"/>
      <c r="AT144" s="237" t="s">
        <v>175</v>
      </c>
      <c r="AU144" s="237" t="s">
        <v>82</v>
      </c>
      <c r="AV144" s="11" t="s">
        <v>82</v>
      </c>
      <c r="AW144" s="11" t="s">
        <v>5</v>
      </c>
      <c r="AX144" s="11" t="s">
        <v>72</v>
      </c>
      <c r="AY144" s="237" t="s">
        <v>133</v>
      </c>
    </row>
    <row r="145" s="11" customFormat="1">
      <c r="B145" s="226"/>
      <c r="C145" s="227"/>
      <c r="D145" s="228" t="s">
        <v>175</v>
      </c>
      <c r="E145" s="229" t="s">
        <v>1</v>
      </c>
      <c r="F145" s="230" t="s">
        <v>251</v>
      </c>
      <c r="G145" s="227"/>
      <c r="H145" s="231">
        <v>-1.6799999999999999</v>
      </c>
      <c r="I145" s="232"/>
      <c r="J145" s="232"/>
      <c r="K145" s="227"/>
      <c r="L145" s="227"/>
      <c r="M145" s="233"/>
      <c r="N145" s="234"/>
      <c r="O145" s="235"/>
      <c r="P145" s="235"/>
      <c r="Q145" s="235"/>
      <c r="R145" s="235"/>
      <c r="S145" s="235"/>
      <c r="T145" s="235"/>
      <c r="U145" s="235"/>
      <c r="V145" s="235"/>
      <c r="W145" s="235"/>
      <c r="X145" s="236"/>
      <c r="AT145" s="237" t="s">
        <v>175</v>
      </c>
      <c r="AU145" s="237" t="s">
        <v>82</v>
      </c>
      <c r="AV145" s="11" t="s">
        <v>82</v>
      </c>
      <c r="AW145" s="11" t="s">
        <v>5</v>
      </c>
      <c r="AX145" s="11" t="s">
        <v>72</v>
      </c>
      <c r="AY145" s="237" t="s">
        <v>133</v>
      </c>
    </row>
    <row r="146" s="1" customFormat="1" ht="16.5" customHeight="1">
      <c r="B146" s="34"/>
      <c r="C146" s="238" t="s">
        <v>252</v>
      </c>
      <c r="D146" s="238" t="s">
        <v>211</v>
      </c>
      <c r="E146" s="239" t="s">
        <v>253</v>
      </c>
      <c r="F146" s="240" t="s">
        <v>254</v>
      </c>
      <c r="G146" s="241" t="s">
        <v>207</v>
      </c>
      <c r="H146" s="242">
        <v>66.727999999999994</v>
      </c>
      <c r="I146" s="243"/>
      <c r="J146" s="244"/>
      <c r="K146" s="245">
        <f>ROUND(P146*H146,2)</f>
        <v>0</v>
      </c>
      <c r="L146" s="240" t="s">
        <v>173</v>
      </c>
      <c r="M146" s="246"/>
      <c r="N146" s="247" t="s">
        <v>1</v>
      </c>
      <c r="O146" s="206" t="s">
        <v>41</v>
      </c>
      <c r="P146" s="207">
        <f>I146+J146</f>
        <v>0</v>
      </c>
      <c r="Q146" s="207">
        <f>ROUND(I146*H146,2)</f>
        <v>0</v>
      </c>
      <c r="R146" s="207">
        <f>ROUND(J146*H146,2)</f>
        <v>0</v>
      </c>
      <c r="S146" s="75"/>
      <c r="T146" s="208">
        <f>S146*H146</f>
        <v>0</v>
      </c>
      <c r="U146" s="208">
        <v>0.0041000000000000003</v>
      </c>
      <c r="V146" s="208">
        <f>U146*H146</f>
        <v>0.27358480000000002</v>
      </c>
      <c r="W146" s="208">
        <v>0</v>
      </c>
      <c r="X146" s="209">
        <f>W146*H146</f>
        <v>0</v>
      </c>
      <c r="AR146" s="13" t="s">
        <v>204</v>
      </c>
      <c r="AT146" s="13" t="s">
        <v>211</v>
      </c>
      <c r="AU146" s="13" t="s">
        <v>82</v>
      </c>
      <c r="AY146" s="13" t="s">
        <v>133</v>
      </c>
      <c r="BE146" s="210">
        <f>IF(O146="základní",K146,0)</f>
        <v>0</v>
      </c>
      <c r="BF146" s="210">
        <f>IF(O146="snížená",K146,0)</f>
        <v>0</v>
      </c>
      <c r="BG146" s="210">
        <f>IF(O146="zákl. přenesená",K146,0)</f>
        <v>0</v>
      </c>
      <c r="BH146" s="210">
        <f>IF(O146="sníž. přenesená",K146,0)</f>
        <v>0</v>
      </c>
      <c r="BI146" s="210">
        <f>IF(O146="nulová",K146,0)</f>
        <v>0</v>
      </c>
      <c r="BJ146" s="13" t="s">
        <v>80</v>
      </c>
      <c r="BK146" s="210">
        <f>ROUND(P146*H146,2)</f>
        <v>0</v>
      </c>
      <c r="BL146" s="13" t="s">
        <v>138</v>
      </c>
      <c r="BM146" s="13" t="s">
        <v>255</v>
      </c>
    </row>
    <row r="147" s="11" customFormat="1">
      <c r="B147" s="226"/>
      <c r="C147" s="227"/>
      <c r="D147" s="228" t="s">
        <v>175</v>
      </c>
      <c r="E147" s="227"/>
      <c r="F147" s="230" t="s">
        <v>256</v>
      </c>
      <c r="G147" s="227"/>
      <c r="H147" s="231">
        <v>66.727999999999994</v>
      </c>
      <c r="I147" s="232"/>
      <c r="J147" s="232"/>
      <c r="K147" s="227"/>
      <c r="L147" s="227"/>
      <c r="M147" s="233"/>
      <c r="N147" s="234"/>
      <c r="O147" s="235"/>
      <c r="P147" s="235"/>
      <c r="Q147" s="235"/>
      <c r="R147" s="235"/>
      <c r="S147" s="235"/>
      <c r="T147" s="235"/>
      <c r="U147" s="235"/>
      <c r="V147" s="235"/>
      <c r="W147" s="235"/>
      <c r="X147" s="236"/>
      <c r="AT147" s="237" t="s">
        <v>175</v>
      </c>
      <c r="AU147" s="237" t="s">
        <v>82</v>
      </c>
      <c r="AV147" s="11" t="s">
        <v>82</v>
      </c>
      <c r="AW147" s="11" t="s">
        <v>4</v>
      </c>
      <c r="AX147" s="11" t="s">
        <v>80</v>
      </c>
      <c r="AY147" s="237" t="s">
        <v>133</v>
      </c>
    </row>
    <row r="148" s="1" customFormat="1" ht="16.5" customHeight="1">
      <c r="B148" s="34"/>
      <c r="C148" s="238" t="s">
        <v>257</v>
      </c>
      <c r="D148" s="238" t="s">
        <v>211</v>
      </c>
      <c r="E148" s="239" t="s">
        <v>258</v>
      </c>
      <c r="F148" s="240" t="s">
        <v>259</v>
      </c>
      <c r="G148" s="241" t="s">
        <v>207</v>
      </c>
      <c r="H148" s="242">
        <v>521.53399999999999</v>
      </c>
      <c r="I148" s="243"/>
      <c r="J148" s="244"/>
      <c r="K148" s="245">
        <f>ROUND(P148*H148,2)</f>
        <v>0</v>
      </c>
      <c r="L148" s="240" t="s">
        <v>173</v>
      </c>
      <c r="M148" s="246"/>
      <c r="N148" s="247" t="s">
        <v>1</v>
      </c>
      <c r="O148" s="206" t="s">
        <v>41</v>
      </c>
      <c r="P148" s="207">
        <f>I148+J148</f>
        <v>0</v>
      </c>
      <c r="Q148" s="207">
        <f>ROUND(I148*H148,2)</f>
        <v>0</v>
      </c>
      <c r="R148" s="207">
        <f>ROUND(J148*H148,2)</f>
        <v>0</v>
      </c>
      <c r="S148" s="75"/>
      <c r="T148" s="208">
        <f>S148*H148</f>
        <v>0</v>
      </c>
      <c r="U148" s="208">
        <v>0.0023800000000000002</v>
      </c>
      <c r="V148" s="208">
        <f>U148*H148</f>
        <v>1.2412509200000002</v>
      </c>
      <c r="W148" s="208">
        <v>0</v>
      </c>
      <c r="X148" s="209">
        <f>W148*H148</f>
        <v>0</v>
      </c>
      <c r="AR148" s="13" t="s">
        <v>204</v>
      </c>
      <c r="AT148" s="13" t="s">
        <v>211</v>
      </c>
      <c r="AU148" s="13" t="s">
        <v>82</v>
      </c>
      <c r="AY148" s="13" t="s">
        <v>133</v>
      </c>
      <c r="BE148" s="210">
        <f>IF(O148="základní",K148,0)</f>
        <v>0</v>
      </c>
      <c r="BF148" s="210">
        <f>IF(O148="snížená",K148,0)</f>
        <v>0</v>
      </c>
      <c r="BG148" s="210">
        <f>IF(O148="zákl. přenesená",K148,0)</f>
        <v>0</v>
      </c>
      <c r="BH148" s="210">
        <f>IF(O148="sníž. přenesená",K148,0)</f>
        <v>0</v>
      </c>
      <c r="BI148" s="210">
        <f>IF(O148="nulová",K148,0)</f>
        <v>0</v>
      </c>
      <c r="BJ148" s="13" t="s">
        <v>80</v>
      </c>
      <c r="BK148" s="210">
        <f>ROUND(P148*H148,2)</f>
        <v>0</v>
      </c>
      <c r="BL148" s="13" t="s">
        <v>138</v>
      </c>
      <c r="BM148" s="13" t="s">
        <v>260</v>
      </c>
    </row>
    <row r="149" s="11" customFormat="1">
      <c r="B149" s="226"/>
      <c r="C149" s="227"/>
      <c r="D149" s="228" t="s">
        <v>175</v>
      </c>
      <c r="E149" s="229" t="s">
        <v>1</v>
      </c>
      <c r="F149" s="230" t="s">
        <v>233</v>
      </c>
      <c r="G149" s="227"/>
      <c r="H149" s="231">
        <v>135.15600000000001</v>
      </c>
      <c r="I149" s="232"/>
      <c r="J149" s="232"/>
      <c r="K149" s="227"/>
      <c r="L149" s="227"/>
      <c r="M149" s="233"/>
      <c r="N149" s="234"/>
      <c r="O149" s="235"/>
      <c r="P149" s="235"/>
      <c r="Q149" s="235"/>
      <c r="R149" s="235"/>
      <c r="S149" s="235"/>
      <c r="T149" s="235"/>
      <c r="U149" s="235"/>
      <c r="V149" s="235"/>
      <c r="W149" s="235"/>
      <c r="X149" s="236"/>
      <c r="AT149" s="237" t="s">
        <v>175</v>
      </c>
      <c r="AU149" s="237" t="s">
        <v>82</v>
      </c>
      <c r="AV149" s="11" t="s">
        <v>82</v>
      </c>
      <c r="AW149" s="11" t="s">
        <v>5</v>
      </c>
      <c r="AX149" s="11" t="s">
        <v>72</v>
      </c>
      <c r="AY149" s="237" t="s">
        <v>133</v>
      </c>
    </row>
    <row r="150" s="11" customFormat="1">
      <c r="B150" s="226"/>
      <c r="C150" s="227"/>
      <c r="D150" s="228" t="s">
        <v>175</v>
      </c>
      <c r="E150" s="229" t="s">
        <v>1</v>
      </c>
      <c r="F150" s="230" t="s">
        <v>234</v>
      </c>
      <c r="G150" s="227"/>
      <c r="H150" s="231">
        <v>134.98400000000001</v>
      </c>
      <c r="I150" s="232"/>
      <c r="J150" s="232"/>
      <c r="K150" s="227"/>
      <c r="L150" s="227"/>
      <c r="M150" s="233"/>
      <c r="N150" s="234"/>
      <c r="O150" s="235"/>
      <c r="P150" s="235"/>
      <c r="Q150" s="235"/>
      <c r="R150" s="235"/>
      <c r="S150" s="235"/>
      <c r="T150" s="235"/>
      <c r="U150" s="235"/>
      <c r="V150" s="235"/>
      <c r="W150" s="235"/>
      <c r="X150" s="236"/>
      <c r="AT150" s="237" t="s">
        <v>175</v>
      </c>
      <c r="AU150" s="237" t="s">
        <v>82</v>
      </c>
      <c r="AV150" s="11" t="s">
        <v>82</v>
      </c>
      <c r="AW150" s="11" t="s">
        <v>5</v>
      </c>
      <c r="AX150" s="11" t="s">
        <v>72</v>
      </c>
      <c r="AY150" s="237" t="s">
        <v>133</v>
      </c>
    </row>
    <row r="151" s="11" customFormat="1">
      <c r="B151" s="226"/>
      <c r="C151" s="227"/>
      <c r="D151" s="228" t="s">
        <v>175</v>
      </c>
      <c r="E151" s="229" t="s">
        <v>1</v>
      </c>
      <c r="F151" s="230" t="s">
        <v>235</v>
      </c>
      <c r="G151" s="227"/>
      <c r="H151" s="231">
        <v>155.27000000000001</v>
      </c>
      <c r="I151" s="232"/>
      <c r="J151" s="232"/>
      <c r="K151" s="227"/>
      <c r="L151" s="227"/>
      <c r="M151" s="233"/>
      <c r="N151" s="234"/>
      <c r="O151" s="235"/>
      <c r="P151" s="235"/>
      <c r="Q151" s="235"/>
      <c r="R151" s="235"/>
      <c r="S151" s="235"/>
      <c r="T151" s="235"/>
      <c r="U151" s="235"/>
      <c r="V151" s="235"/>
      <c r="W151" s="235"/>
      <c r="X151" s="236"/>
      <c r="AT151" s="237" t="s">
        <v>175</v>
      </c>
      <c r="AU151" s="237" t="s">
        <v>82</v>
      </c>
      <c r="AV151" s="11" t="s">
        <v>82</v>
      </c>
      <c r="AW151" s="11" t="s">
        <v>5</v>
      </c>
      <c r="AX151" s="11" t="s">
        <v>72</v>
      </c>
      <c r="AY151" s="237" t="s">
        <v>133</v>
      </c>
    </row>
    <row r="152" s="11" customFormat="1">
      <c r="B152" s="226"/>
      <c r="C152" s="227"/>
      <c r="D152" s="228" t="s">
        <v>175</v>
      </c>
      <c r="E152" s="229" t="s">
        <v>1</v>
      </c>
      <c r="F152" s="230" t="s">
        <v>236</v>
      </c>
      <c r="G152" s="227"/>
      <c r="H152" s="231">
        <v>185.75</v>
      </c>
      <c r="I152" s="232"/>
      <c r="J152" s="232"/>
      <c r="K152" s="227"/>
      <c r="L152" s="227"/>
      <c r="M152" s="233"/>
      <c r="N152" s="234"/>
      <c r="O152" s="235"/>
      <c r="P152" s="235"/>
      <c r="Q152" s="235"/>
      <c r="R152" s="235"/>
      <c r="S152" s="235"/>
      <c r="T152" s="235"/>
      <c r="U152" s="235"/>
      <c r="V152" s="235"/>
      <c r="W152" s="235"/>
      <c r="X152" s="236"/>
      <c r="AT152" s="237" t="s">
        <v>175</v>
      </c>
      <c r="AU152" s="237" t="s">
        <v>82</v>
      </c>
      <c r="AV152" s="11" t="s">
        <v>82</v>
      </c>
      <c r="AW152" s="11" t="s">
        <v>5</v>
      </c>
      <c r="AX152" s="11" t="s">
        <v>72</v>
      </c>
      <c r="AY152" s="237" t="s">
        <v>133</v>
      </c>
    </row>
    <row r="153" s="11" customFormat="1">
      <c r="B153" s="226"/>
      <c r="C153" s="227"/>
      <c r="D153" s="228" t="s">
        <v>175</v>
      </c>
      <c r="E153" s="229" t="s">
        <v>1</v>
      </c>
      <c r="F153" s="230" t="s">
        <v>237</v>
      </c>
      <c r="G153" s="227"/>
      <c r="H153" s="231">
        <v>-8.6329999999999991</v>
      </c>
      <c r="I153" s="232"/>
      <c r="J153" s="232"/>
      <c r="K153" s="227"/>
      <c r="L153" s="227"/>
      <c r="M153" s="233"/>
      <c r="N153" s="234"/>
      <c r="O153" s="235"/>
      <c r="P153" s="235"/>
      <c r="Q153" s="235"/>
      <c r="R153" s="235"/>
      <c r="S153" s="235"/>
      <c r="T153" s="235"/>
      <c r="U153" s="235"/>
      <c r="V153" s="235"/>
      <c r="W153" s="235"/>
      <c r="X153" s="236"/>
      <c r="AT153" s="237" t="s">
        <v>175</v>
      </c>
      <c r="AU153" s="237" t="s">
        <v>82</v>
      </c>
      <c r="AV153" s="11" t="s">
        <v>82</v>
      </c>
      <c r="AW153" s="11" t="s">
        <v>5</v>
      </c>
      <c r="AX153" s="11" t="s">
        <v>72</v>
      </c>
      <c r="AY153" s="237" t="s">
        <v>133</v>
      </c>
    </row>
    <row r="154" s="11" customFormat="1">
      <c r="B154" s="226"/>
      <c r="C154" s="227"/>
      <c r="D154" s="228" t="s">
        <v>175</v>
      </c>
      <c r="E154" s="229" t="s">
        <v>1</v>
      </c>
      <c r="F154" s="230" t="s">
        <v>238</v>
      </c>
      <c r="G154" s="227"/>
      <c r="H154" s="231">
        <v>-17.039999999999999</v>
      </c>
      <c r="I154" s="232"/>
      <c r="J154" s="232"/>
      <c r="K154" s="227"/>
      <c r="L154" s="227"/>
      <c r="M154" s="233"/>
      <c r="N154" s="234"/>
      <c r="O154" s="235"/>
      <c r="P154" s="235"/>
      <c r="Q154" s="235"/>
      <c r="R154" s="235"/>
      <c r="S154" s="235"/>
      <c r="T154" s="235"/>
      <c r="U154" s="235"/>
      <c r="V154" s="235"/>
      <c r="W154" s="235"/>
      <c r="X154" s="236"/>
      <c r="AT154" s="237" t="s">
        <v>175</v>
      </c>
      <c r="AU154" s="237" t="s">
        <v>82</v>
      </c>
      <c r="AV154" s="11" t="s">
        <v>82</v>
      </c>
      <c r="AW154" s="11" t="s">
        <v>5</v>
      </c>
      <c r="AX154" s="11" t="s">
        <v>72</v>
      </c>
      <c r="AY154" s="237" t="s">
        <v>133</v>
      </c>
    </row>
    <row r="155" s="11" customFormat="1">
      <c r="B155" s="226"/>
      <c r="C155" s="227"/>
      <c r="D155" s="228" t="s">
        <v>175</v>
      </c>
      <c r="E155" s="229" t="s">
        <v>1</v>
      </c>
      <c r="F155" s="230" t="s">
        <v>239</v>
      </c>
      <c r="G155" s="227"/>
      <c r="H155" s="231">
        <v>-1.6799999999999999</v>
      </c>
      <c r="I155" s="232"/>
      <c r="J155" s="232"/>
      <c r="K155" s="227"/>
      <c r="L155" s="227"/>
      <c r="M155" s="233"/>
      <c r="N155" s="234"/>
      <c r="O155" s="235"/>
      <c r="P155" s="235"/>
      <c r="Q155" s="235"/>
      <c r="R155" s="235"/>
      <c r="S155" s="235"/>
      <c r="T155" s="235"/>
      <c r="U155" s="235"/>
      <c r="V155" s="235"/>
      <c r="W155" s="235"/>
      <c r="X155" s="236"/>
      <c r="AT155" s="237" t="s">
        <v>175</v>
      </c>
      <c r="AU155" s="237" t="s">
        <v>82</v>
      </c>
      <c r="AV155" s="11" t="s">
        <v>82</v>
      </c>
      <c r="AW155" s="11" t="s">
        <v>5</v>
      </c>
      <c r="AX155" s="11" t="s">
        <v>72</v>
      </c>
      <c r="AY155" s="237" t="s">
        <v>133</v>
      </c>
    </row>
    <row r="156" s="11" customFormat="1">
      <c r="B156" s="226"/>
      <c r="C156" s="227"/>
      <c r="D156" s="228" t="s">
        <v>175</v>
      </c>
      <c r="E156" s="229" t="s">
        <v>1</v>
      </c>
      <c r="F156" s="230" t="s">
        <v>240</v>
      </c>
      <c r="G156" s="227"/>
      <c r="H156" s="231">
        <v>-2.6349999999999998</v>
      </c>
      <c r="I156" s="232"/>
      <c r="J156" s="232"/>
      <c r="K156" s="227"/>
      <c r="L156" s="227"/>
      <c r="M156" s="233"/>
      <c r="N156" s="234"/>
      <c r="O156" s="235"/>
      <c r="P156" s="235"/>
      <c r="Q156" s="235"/>
      <c r="R156" s="235"/>
      <c r="S156" s="235"/>
      <c r="T156" s="235"/>
      <c r="U156" s="235"/>
      <c r="V156" s="235"/>
      <c r="W156" s="235"/>
      <c r="X156" s="236"/>
      <c r="AT156" s="237" t="s">
        <v>175</v>
      </c>
      <c r="AU156" s="237" t="s">
        <v>82</v>
      </c>
      <c r="AV156" s="11" t="s">
        <v>82</v>
      </c>
      <c r="AW156" s="11" t="s">
        <v>5</v>
      </c>
      <c r="AX156" s="11" t="s">
        <v>72</v>
      </c>
      <c r="AY156" s="237" t="s">
        <v>133</v>
      </c>
    </row>
    <row r="157" s="11" customFormat="1">
      <c r="B157" s="226"/>
      <c r="C157" s="227"/>
      <c r="D157" s="228" t="s">
        <v>175</v>
      </c>
      <c r="E157" s="229" t="s">
        <v>1</v>
      </c>
      <c r="F157" s="230" t="s">
        <v>241</v>
      </c>
      <c r="G157" s="227"/>
      <c r="H157" s="231">
        <v>-3.3599999999999999</v>
      </c>
      <c r="I157" s="232"/>
      <c r="J157" s="232"/>
      <c r="K157" s="227"/>
      <c r="L157" s="227"/>
      <c r="M157" s="233"/>
      <c r="N157" s="234"/>
      <c r="O157" s="235"/>
      <c r="P157" s="235"/>
      <c r="Q157" s="235"/>
      <c r="R157" s="235"/>
      <c r="S157" s="235"/>
      <c r="T157" s="235"/>
      <c r="U157" s="235"/>
      <c r="V157" s="235"/>
      <c r="W157" s="235"/>
      <c r="X157" s="236"/>
      <c r="AT157" s="237" t="s">
        <v>175</v>
      </c>
      <c r="AU157" s="237" t="s">
        <v>82</v>
      </c>
      <c r="AV157" s="11" t="s">
        <v>82</v>
      </c>
      <c r="AW157" s="11" t="s">
        <v>5</v>
      </c>
      <c r="AX157" s="11" t="s">
        <v>72</v>
      </c>
      <c r="AY157" s="237" t="s">
        <v>133</v>
      </c>
    </row>
    <row r="158" s="11" customFormat="1">
      <c r="B158" s="226"/>
      <c r="C158" s="227"/>
      <c r="D158" s="228" t="s">
        <v>175</v>
      </c>
      <c r="E158" s="229" t="s">
        <v>1</v>
      </c>
      <c r="F158" s="230" t="s">
        <v>242</v>
      </c>
      <c r="G158" s="227"/>
      <c r="H158" s="231">
        <v>-1.8720000000000001</v>
      </c>
      <c r="I158" s="232"/>
      <c r="J158" s="232"/>
      <c r="K158" s="227"/>
      <c r="L158" s="227"/>
      <c r="M158" s="233"/>
      <c r="N158" s="234"/>
      <c r="O158" s="235"/>
      <c r="P158" s="235"/>
      <c r="Q158" s="235"/>
      <c r="R158" s="235"/>
      <c r="S158" s="235"/>
      <c r="T158" s="235"/>
      <c r="U158" s="235"/>
      <c r="V158" s="235"/>
      <c r="W158" s="235"/>
      <c r="X158" s="236"/>
      <c r="AT158" s="237" t="s">
        <v>175</v>
      </c>
      <c r="AU158" s="237" t="s">
        <v>82</v>
      </c>
      <c r="AV158" s="11" t="s">
        <v>82</v>
      </c>
      <c r="AW158" s="11" t="s">
        <v>5</v>
      </c>
      <c r="AX158" s="11" t="s">
        <v>72</v>
      </c>
      <c r="AY158" s="237" t="s">
        <v>133</v>
      </c>
    </row>
    <row r="159" s="11" customFormat="1">
      <c r="B159" s="226"/>
      <c r="C159" s="227"/>
      <c r="D159" s="228" t="s">
        <v>175</v>
      </c>
      <c r="E159" s="229" t="s">
        <v>1</v>
      </c>
      <c r="F159" s="230" t="s">
        <v>243</v>
      </c>
      <c r="G159" s="227"/>
      <c r="H159" s="231">
        <v>-5.04</v>
      </c>
      <c r="I159" s="232"/>
      <c r="J159" s="232"/>
      <c r="K159" s="227"/>
      <c r="L159" s="227"/>
      <c r="M159" s="233"/>
      <c r="N159" s="234"/>
      <c r="O159" s="235"/>
      <c r="P159" s="235"/>
      <c r="Q159" s="235"/>
      <c r="R159" s="235"/>
      <c r="S159" s="235"/>
      <c r="T159" s="235"/>
      <c r="U159" s="235"/>
      <c r="V159" s="235"/>
      <c r="W159" s="235"/>
      <c r="X159" s="236"/>
      <c r="AT159" s="237" t="s">
        <v>175</v>
      </c>
      <c r="AU159" s="237" t="s">
        <v>82</v>
      </c>
      <c r="AV159" s="11" t="s">
        <v>82</v>
      </c>
      <c r="AW159" s="11" t="s">
        <v>5</v>
      </c>
      <c r="AX159" s="11" t="s">
        <v>72</v>
      </c>
      <c r="AY159" s="237" t="s">
        <v>133</v>
      </c>
    </row>
    <row r="160" s="11" customFormat="1">
      <c r="B160" s="226"/>
      <c r="C160" s="227"/>
      <c r="D160" s="228" t="s">
        <v>175</v>
      </c>
      <c r="E160" s="229" t="s">
        <v>1</v>
      </c>
      <c r="F160" s="230" t="s">
        <v>244</v>
      </c>
      <c r="G160" s="227"/>
      <c r="H160" s="231">
        <v>-8.6329999999999991</v>
      </c>
      <c r="I160" s="232"/>
      <c r="J160" s="232"/>
      <c r="K160" s="227"/>
      <c r="L160" s="227"/>
      <c r="M160" s="233"/>
      <c r="N160" s="234"/>
      <c r="O160" s="235"/>
      <c r="P160" s="235"/>
      <c r="Q160" s="235"/>
      <c r="R160" s="235"/>
      <c r="S160" s="235"/>
      <c r="T160" s="235"/>
      <c r="U160" s="235"/>
      <c r="V160" s="235"/>
      <c r="W160" s="235"/>
      <c r="X160" s="236"/>
      <c r="AT160" s="237" t="s">
        <v>175</v>
      </c>
      <c r="AU160" s="237" t="s">
        <v>82</v>
      </c>
      <c r="AV160" s="11" t="s">
        <v>82</v>
      </c>
      <c r="AW160" s="11" t="s">
        <v>5</v>
      </c>
      <c r="AX160" s="11" t="s">
        <v>72</v>
      </c>
      <c r="AY160" s="237" t="s">
        <v>133</v>
      </c>
    </row>
    <row r="161" s="11" customFormat="1">
      <c r="B161" s="226"/>
      <c r="C161" s="227"/>
      <c r="D161" s="228" t="s">
        <v>175</v>
      </c>
      <c r="E161" s="229" t="s">
        <v>1</v>
      </c>
      <c r="F161" s="230" t="s">
        <v>245</v>
      </c>
      <c r="G161" s="227"/>
      <c r="H161" s="231">
        <v>-16.800000000000001</v>
      </c>
      <c r="I161" s="232"/>
      <c r="J161" s="232"/>
      <c r="K161" s="227"/>
      <c r="L161" s="227"/>
      <c r="M161" s="233"/>
      <c r="N161" s="234"/>
      <c r="O161" s="235"/>
      <c r="P161" s="235"/>
      <c r="Q161" s="235"/>
      <c r="R161" s="235"/>
      <c r="S161" s="235"/>
      <c r="T161" s="235"/>
      <c r="U161" s="235"/>
      <c r="V161" s="235"/>
      <c r="W161" s="235"/>
      <c r="X161" s="236"/>
      <c r="AT161" s="237" t="s">
        <v>175</v>
      </c>
      <c r="AU161" s="237" t="s">
        <v>82</v>
      </c>
      <c r="AV161" s="11" t="s">
        <v>82</v>
      </c>
      <c r="AW161" s="11" t="s">
        <v>5</v>
      </c>
      <c r="AX161" s="11" t="s">
        <v>72</v>
      </c>
      <c r="AY161" s="237" t="s">
        <v>133</v>
      </c>
    </row>
    <row r="162" s="11" customFormat="1">
      <c r="B162" s="226"/>
      <c r="C162" s="227"/>
      <c r="D162" s="228" t="s">
        <v>175</v>
      </c>
      <c r="E162" s="229" t="s">
        <v>1</v>
      </c>
      <c r="F162" s="230" t="s">
        <v>246</v>
      </c>
      <c r="G162" s="227"/>
      <c r="H162" s="231">
        <v>-3.4969999999999999</v>
      </c>
      <c r="I162" s="232"/>
      <c r="J162" s="232"/>
      <c r="K162" s="227"/>
      <c r="L162" s="227"/>
      <c r="M162" s="233"/>
      <c r="N162" s="234"/>
      <c r="O162" s="235"/>
      <c r="P162" s="235"/>
      <c r="Q162" s="235"/>
      <c r="R162" s="235"/>
      <c r="S162" s="235"/>
      <c r="T162" s="235"/>
      <c r="U162" s="235"/>
      <c r="V162" s="235"/>
      <c r="W162" s="235"/>
      <c r="X162" s="236"/>
      <c r="AT162" s="237" t="s">
        <v>175</v>
      </c>
      <c r="AU162" s="237" t="s">
        <v>82</v>
      </c>
      <c r="AV162" s="11" t="s">
        <v>82</v>
      </c>
      <c r="AW162" s="11" t="s">
        <v>5</v>
      </c>
      <c r="AX162" s="11" t="s">
        <v>72</v>
      </c>
      <c r="AY162" s="237" t="s">
        <v>133</v>
      </c>
    </row>
    <row r="163" s="11" customFormat="1">
      <c r="B163" s="226"/>
      <c r="C163" s="227"/>
      <c r="D163" s="228" t="s">
        <v>175</v>
      </c>
      <c r="E163" s="229" t="s">
        <v>1</v>
      </c>
      <c r="F163" s="230" t="s">
        <v>242</v>
      </c>
      <c r="G163" s="227"/>
      <c r="H163" s="231">
        <v>-1.8720000000000001</v>
      </c>
      <c r="I163" s="232"/>
      <c r="J163" s="232"/>
      <c r="K163" s="227"/>
      <c r="L163" s="227"/>
      <c r="M163" s="233"/>
      <c r="N163" s="234"/>
      <c r="O163" s="235"/>
      <c r="P163" s="235"/>
      <c r="Q163" s="235"/>
      <c r="R163" s="235"/>
      <c r="S163" s="235"/>
      <c r="T163" s="235"/>
      <c r="U163" s="235"/>
      <c r="V163" s="235"/>
      <c r="W163" s="235"/>
      <c r="X163" s="236"/>
      <c r="AT163" s="237" t="s">
        <v>175</v>
      </c>
      <c r="AU163" s="237" t="s">
        <v>82</v>
      </c>
      <c r="AV163" s="11" t="s">
        <v>82</v>
      </c>
      <c r="AW163" s="11" t="s">
        <v>5</v>
      </c>
      <c r="AX163" s="11" t="s">
        <v>72</v>
      </c>
      <c r="AY163" s="237" t="s">
        <v>133</v>
      </c>
    </row>
    <row r="164" s="11" customFormat="1">
      <c r="B164" s="226"/>
      <c r="C164" s="227"/>
      <c r="D164" s="228" t="s">
        <v>175</v>
      </c>
      <c r="E164" s="229" t="s">
        <v>1</v>
      </c>
      <c r="F164" s="230" t="s">
        <v>247</v>
      </c>
      <c r="G164" s="227"/>
      <c r="H164" s="231">
        <v>-1.6799999999999999</v>
      </c>
      <c r="I164" s="232"/>
      <c r="J164" s="232"/>
      <c r="K164" s="227"/>
      <c r="L164" s="227"/>
      <c r="M164" s="233"/>
      <c r="N164" s="234"/>
      <c r="O164" s="235"/>
      <c r="P164" s="235"/>
      <c r="Q164" s="235"/>
      <c r="R164" s="235"/>
      <c r="S164" s="235"/>
      <c r="T164" s="235"/>
      <c r="U164" s="235"/>
      <c r="V164" s="235"/>
      <c r="W164" s="235"/>
      <c r="X164" s="236"/>
      <c r="AT164" s="237" t="s">
        <v>175</v>
      </c>
      <c r="AU164" s="237" t="s">
        <v>82</v>
      </c>
      <c r="AV164" s="11" t="s">
        <v>82</v>
      </c>
      <c r="AW164" s="11" t="s">
        <v>5</v>
      </c>
      <c r="AX164" s="11" t="s">
        <v>72</v>
      </c>
      <c r="AY164" s="237" t="s">
        <v>133</v>
      </c>
    </row>
    <row r="165" s="11" customFormat="1">
      <c r="B165" s="226"/>
      <c r="C165" s="227"/>
      <c r="D165" s="228" t="s">
        <v>175</v>
      </c>
      <c r="E165" s="229" t="s">
        <v>1</v>
      </c>
      <c r="F165" s="230" t="s">
        <v>248</v>
      </c>
      <c r="G165" s="227"/>
      <c r="H165" s="231">
        <v>-18.699999999999999</v>
      </c>
      <c r="I165" s="232"/>
      <c r="J165" s="232"/>
      <c r="K165" s="227"/>
      <c r="L165" s="227"/>
      <c r="M165" s="233"/>
      <c r="N165" s="234"/>
      <c r="O165" s="235"/>
      <c r="P165" s="235"/>
      <c r="Q165" s="235"/>
      <c r="R165" s="235"/>
      <c r="S165" s="235"/>
      <c r="T165" s="235"/>
      <c r="U165" s="235"/>
      <c r="V165" s="235"/>
      <c r="W165" s="235"/>
      <c r="X165" s="236"/>
      <c r="AT165" s="237" t="s">
        <v>175</v>
      </c>
      <c r="AU165" s="237" t="s">
        <v>82</v>
      </c>
      <c r="AV165" s="11" t="s">
        <v>82</v>
      </c>
      <c r="AW165" s="11" t="s">
        <v>5</v>
      </c>
      <c r="AX165" s="11" t="s">
        <v>72</v>
      </c>
      <c r="AY165" s="237" t="s">
        <v>133</v>
      </c>
    </row>
    <row r="166" s="11" customFormat="1">
      <c r="B166" s="226"/>
      <c r="C166" s="227"/>
      <c r="D166" s="228" t="s">
        <v>175</v>
      </c>
      <c r="E166" s="229" t="s">
        <v>1</v>
      </c>
      <c r="F166" s="230" t="s">
        <v>249</v>
      </c>
      <c r="G166" s="227"/>
      <c r="H166" s="231">
        <v>-2.1299999999999999</v>
      </c>
      <c r="I166" s="232"/>
      <c r="J166" s="232"/>
      <c r="K166" s="227"/>
      <c r="L166" s="227"/>
      <c r="M166" s="233"/>
      <c r="N166" s="234"/>
      <c r="O166" s="235"/>
      <c r="P166" s="235"/>
      <c r="Q166" s="235"/>
      <c r="R166" s="235"/>
      <c r="S166" s="235"/>
      <c r="T166" s="235"/>
      <c r="U166" s="235"/>
      <c r="V166" s="235"/>
      <c r="W166" s="235"/>
      <c r="X166" s="236"/>
      <c r="AT166" s="237" t="s">
        <v>175</v>
      </c>
      <c r="AU166" s="237" t="s">
        <v>82</v>
      </c>
      <c r="AV166" s="11" t="s">
        <v>82</v>
      </c>
      <c r="AW166" s="11" t="s">
        <v>5</v>
      </c>
      <c r="AX166" s="11" t="s">
        <v>72</v>
      </c>
      <c r="AY166" s="237" t="s">
        <v>133</v>
      </c>
    </row>
    <row r="167" s="11" customFormat="1">
      <c r="B167" s="226"/>
      <c r="C167" s="227"/>
      <c r="D167" s="228" t="s">
        <v>175</v>
      </c>
      <c r="E167" s="229" t="s">
        <v>1</v>
      </c>
      <c r="F167" s="230" t="s">
        <v>250</v>
      </c>
      <c r="G167" s="227"/>
      <c r="H167" s="231">
        <v>-2.7280000000000002</v>
      </c>
      <c r="I167" s="232"/>
      <c r="J167" s="232"/>
      <c r="K167" s="227"/>
      <c r="L167" s="227"/>
      <c r="M167" s="233"/>
      <c r="N167" s="234"/>
      <c r="O167" s="235"/>
      <c r="P167" s="235"/>
      <c r="Q167" s="235"/>
      <c r="R167" s="235"/>
      <c r="S167" s="235"/>
      <c r="T167" s="235"/>
      <c r="U167" s="235"/>
      <c r="V167" s="235"/>
      <c r="W167" s="235"/>
      <c r="X167" s="236"/>
      <c r="AT167" s="237" t="s">
        <v>175</v>
      </c>
      <c r="AU167" s="237" t="s">
        <v>82</v>
      </c>
      <c r="AV167" s="11" t="s">
        <v>82</v>
      </c>
      <c r="AW167" s="11" t="s">
        <v>5</v>
      </c>
      <c r="AX167" s="11" t="s">
        <v>72</v>
      </c>
      <c r="AY167" s="237" t="s">
        <v>133</v>
      </c>
    </row>
    <row r="168" s="11" customFormat="1">
      <c r="B168" s="226"/>
      <c r="C168" s="227"/>
      <c r="D168" s="228" t="s">
        <v>175</v>
      </c>
      <c r="E168" s="229" t="s">
        <v>1</v>
      </c>
      <c r="F168" s="230" t="s">
        <v>242</v>
      </c>
      <c r="G168" s="227"/>
      <c r="H168" s="231">
        <v>-1.8720000000000001</v>
      </c>
      <c r="I168" s="232"/>
      <c r="J168" s="232"/>
      <c r="K168" s="227"/>
      <c r="L168" s="227"/>
      <c r="M168" s="233"/>
      <c r="N168" s="234"/>
      <c r="O168" s="235"/>
      <c r="P168" s="235"/>
      <c r="Q168" s="235"/>
      <c r="R168" s="235"/>
      <c r="S168" s="235"/>
      <c r="T168" s="235"/>
      <c r="U168" s="235"/>
      <c r="V168" s="235"/>
      <c r="W168" s="235"/>
      <c r="X168" s="236"/>
      <c r="AT168" s="237" t="s">
        <v>175</v>
      </c>
      <c r="AU168" s="237" t="s">
        <v>82</v>
      </c>
      <c r="AV168" s="11" t="s">
        <v>82</v>
      </c>
      <c r="AW168" s="11" t="s">
        <v>5</v>
      </c>
      <c r="AX168" s="11" t="s">
        <v>72</v>
      </c>
      <c r="AY168" s="237" t="s">
        <v>133</v>
      </c>
    </row>
    <row r="169" s="11" customFormat="1">
      <c r="B169" s="226"/>
      <c r="C169" s="227"/>
      <c r="D169" s="228" t="s">
        <v>175</v>
      </c>
      <c r="E169" s="229" t="s">
        <v>1</v>
      </c>
      <c r="F169" s="230" t="s">
        <v>251</v>
      </c>
      <c r="G169" s="227"/>
      <c r="H169" s="231">
        <v>-1.6799999999999999</v>
      </c>
      <c r="I169" s="232"/>
      <c r="J169" s="232"/>
      <c r="K169" s="227"/>
      <c r="L169" s="227"/>
      <c r="M169" s="233"/>
      <c r="N169" s="234"/>
      <c r="O169" s="235"/>
      <c r="P169" s="235"/>
      <c r="Q169" s="235"/>
      <c r="R169" s="235"/>
      <c r="S169" s="235"/>
      <c r="T169" s="235"/>
      <c r="U169" s="235"/>
      <c r="V169" s="235"/>
      <c r="W169" s="235"/>
      <c r="X169" s="236"/>
      <c r="AT169" s="237" t="s">
        <v>175</v>
      </c>
      <c r="AU169" s="237" t="s">
        <v>82</v>
      </c>
      <c r="AV169" s="11" t="s">
        <v>82</v>
      </c>
      <c r="AW169" s="11" t="s">
        <v>5</v>
      </c>
      <c r="AX169" s="11" t="s">
        <v>72</v>
      </c>
      <c r="AY169" s="237" t="s">
        <v>133</v>
      </c>
    </row>
    <row r="170" s="11" customFormat="1">
      <c r="B170" s="226"/>
      <c r="C170" s="227"/>
      <c r="D170" s="228" t="s">
        <v>175</v>
      </c>
      <c r="E170" s="227"/>
      <c r="F170" s="230" t="s">
        <v>261</v>
      </c>
      <c r="G170" s="227"/>
      <c r="H170" s="231">
        <v>521.53399999999999</v>
      </c>
      <c r="I170" s="232"/>
      <c r="J170" s="232"/>
      <c r="K170" s="227"/>
      <c r="L170" s="227"/>
      <c r="M170" s="233"/>
      <c r="N170" s="234"/>
      <c r="O170" s="235"/>
      <c r="P170" s="235"/>
      <c r="Q170" s="235"/>
      <c r="R170" s="235"/>
      <c r="S170" s="235"/>
      <c r="T170" s="235"/>
      <c r="U170" s="235"/>
      <c r="V170" s="235"/>
      <c r="W170" s="235"/>
      <c r="X170" s="236"/>
      <c r="AT170" s="237" t="s">
        <v>175</v>
      </c>
      <c r="AU170" s="237" t="s">
        <v>82</v>
      </c>
      <c r="AV170" s="11" t="s">
        <v>82</v>
      </c>
      <c r="AW170" s="11" t="s">
        <v>4</v>
      </c>
      <c r="AX170" s="11" t="s">
        <v>80</v>
      </c>
      <c r="AY170" s="237" t="s">
        <v>133</v>
      </c>
    </row>
    <row r="171" s="1" customFormat="1" ht="22.5" customHeight="1">
      <c r="B171" s="34"/>
      <c r="C171" s="198" t="s">
        <v>262</v>
      </c>
      <c r="D171" s="198" t="s">
        <v>134</v>
      </c>
      <c r="E171" s="199" t="s">
        <v>263</v>
      </c>
      <c r="F171" s="200" t="s">
        <v>264</v>
      </c>
      <c r="G171" s="201" t="s">
        <v>218</v>
      </c>
      <c r="H171" s="202">
        <v>242.72999999999999</v>
      </c>
      <c r="I171" s="203"/>
      <c r="J171" s="203"/>
      <c r="K171" s="204">
        <f>ROUND(P171*H171,2)</f>
        <v>0</v>
      </c>
      <c r="L171" s="200" t="s">
        <v>173</v>
      </c>
      <c r="M171" s="39"/>
      <c r="N171" s="205" t="s">
        <v>1</v>
      </c>
      <c r="O171" s="206" t="s">
        <v>41</v>
      </c>
      <c r="P171" s="207">
        <f>I171+J171</f>
        <v>0</v>
      </c>
      <c r="Q171" s="207">
        <f>ROUND(I171*H171,2)</f>
        <v>0</v>
      </c>
      <c r="R171" s="207">
        <f>ROUND(J171*H171,2)</f>
        <v>0</v>
      </c>
      <c r="S171" s="75"/>
      <c r="T171" s="208">
        <f>S171*H171</f>
        <v>0</v>
      </c>
      <c r="U171" s="208">
        <v>0.0017600000000000001</v>
      </c>
      <c r="V171" s="208">
        <f>U171*H171</f>
        <v>0.4272048</v>
      </c>
      <c r="W171" s="208">
        <v>0</v>
      </c>
      <c r="X171" s="209">
        <f>W171*H171</f>
        <v>0</v>
      </c>
      <c r="AR171" s="13" t="s">
        <v>138</v>
      </c>
      <c r="AT171" s="13" t="s">
        <v>134</v>
      </c>
      <c r="AU171" s="13" t="s">
        <v>82</v>
      </c>
      <c r="AY171" s="13" t="s">
        <v>133</v>
      </c>
      <c r="BE171" s="210">
        <f>IF(O171="základní",K171,0)</f>
        <v>0</v>
      </c>
      <c r="BF171" s="210">
        <f>IF(O171="snížená",K171,0)</f>
        <v>0</v>
      </c>
      <c r="BG171" s="210">
        <f>IF(O171="zákl. přenesená",K171,0)</f>
        <v>0</v>
      </c>
      <c r="BH171" s="210">
        <f>IF(O171="sníž. přenesená",K171,0)</f>
        <v>0</v>
      </c>
      <c r="BI171" s="210">
        <f>IF(O171="nulová",K171,0)</f>
        <v>0</v>
      </c>
      <c r="BJ171" s="13" t="s">
        <v>80</v>
      </c>
      <c r="BK171" s="210">
        <f>ROUND(P171*H171,2)</f>
        <v>0</v>
      </c>
      <c r="BL171" s="13" t="s">
        <v>138</v>
      </c>
      <c r="BM171" s="13" t="s">
        <v>265</v>
      </c>
    </row>
    <row r="172" s="11" customFormat="1">
      <c r="B172" s="226"/>
      <c r="C172" s="227"/>
      <c r="D172" s="228" t="s">
        <v>175</v>
      </c>
      <c r="E172" s="229" t="s">
        <v>1</v>
      </c>
      <c r="F172" s="230" t="s">
        <v>266</v>
      </c>
      <c r="G172" s="227"/>
      <c r="H172" s="231">
        <v>8.5500000000000007</v>
      </c>
      <c r="I172" s="232"/>
      <c r="J172" s="232"/>
      <c r="K172" s="227"/>
      <c r="L172" s="227"/>
      <c r="M172" s="233"/>
      <c r="N172" s="234"/>
      <c r="O172" s="235"/>
      <c r="P172" s="235"/>
      <c r="Q172" s="235"/>
      <c r="R172" s="235"/>
      <c r="S172" s="235"/>
      <c r="T172" s="235"/>
      <c r="U172" s="235"/>
      <c r="V172" s="235"/>
      <c r="W172" s="235"/>
      <c r="X172" s="236"/>
      <c r="AT172" s="237" t="s">
        <v>175</v>
      </c>
      <c r="AU172" s="237" t="s">
        <v>82</v>
      </c>
      <c r="AV172" s="11" t="s">
        <v>82</v>
      </c>
      <c r="AW172" s="11" t="s">
        <v>5</v>
      </c>
      <c r="AX172" s="11" t="s">
        <v>72</v>
      </c>
      <c r="AY172" s="237" t="s">
        <v>133</v>
      </c>
    </row>
    <row r="173" s="11" customFormat="1">
      <c r="B173" s="226"/>
      <c r="C173" s="227"/>
      <c r="D173" s="228" t="s">
        <v>175</v>
      </c>
      <c r="E173" s="229" t="s">
        <v>1</v>
      </c>
      <c r="F173" s="230" t="s">
        <v>267</v>
      </c>
      <c r="G173" s="227"/>
      <c r="H173" s="231">
        <v>46.719999999999999</v>
      </c>
      <c r="I173" s="232"/>
      <c r="J173" s="232"/>
      <c r="K173" s="227"/>
      <c r="L173" s="227"/>
      <c r="M173" s="233"/>
      <c r="N173" s="234"/>
      <c r="O173" s="235"/>
      <c r="P173" s="235"/>
      <c r="Q173" s="235"/>
      <c r="R173" s="235"/>
      <c r="S173" s="235"/>
      <c r="T173" s="235"/>
      <c r="U173" s="235"/>
      <c r="V173" s="235"/>
      <c r="W173" s="235"/>
      <c r="X173" s="236"/>
      <c r="AT173" s="237" t="s">
        <v>175</v>
      </c>
      <c r="AU173" s="237" t="s">
        <v>82</v>
      </c>
      <c r="AV173" s="11" t="s">
        <v>82</v>
      </c>
      <c r="AW173" s="11" t="s">
        <v>5</v>
      </c>
      <c r="AX173" s="11" t="s">
        <v>72</v>
      </c>
      <c r="AY173" s="237" t="s">
        <v>133</v>
      </c>
    </row>
    <row r="174" s="11" customFormat="1">
      <c r="B174" s="226"/>
      <c r="C174" s="227"/>
      <c r="D174" s="228" t="s">
        <v>175</v>
      </c>
      <c r="E174" s="229" t="s">
        <v>1</v>
      </c>
      <c r="F174" s="230" t="s">
        <v>268</v>
      </c>
      <c r="G174" s="227"/>
      <c r="H174" s="231">
        <v>5.2400000000000002</v>
      </c>
      <c r="I174" s="232"/>
      <c r="J174" s="232"/>
      <c r="K174" s="227"/>
      <c r="L174" s="227"/>
      <c r="M174" s="233"/>
      <c r="N174" s="234"/>
      <c r="O174" s="235"/>
      <c r="P174" s="235"/>
      <c r="Q174" s="235"/>
      <c r="R174" s="235"/>
      <c r="S174" s="235"/>
      <c r="T174" s="235"/>
      <c r="U174" s="235"/>
      <c r="V174" s="235"/>
      <c r="W174" s="235"/>
      <c r="X174" s="236"/>
      <c r="AT174" s="237" t="s">
        <v>175</v>
      </c>
      <c r="AU174" s="237" t="s">
        <v>82</v>
      </c>
      <c r="AV174" s="11" t="s">
        <v>82</v>
      </c>
      <c r="AW174" s="11" t="s">
        <v>5</v>
      </c>
      <c r="AX174" s="11" t="s">
        <v>72</v>
      </c>
      <c r="AY174" s="237" t="s">
        <v>133</v>
      </c>
    </row>
    <row r="175" s="11" customFormat="1">
      <c r="B175" s="226"/>
      <c r="C175" s="227"/>
      <c r="D175" s="228" t="s">
        <v>175</v>
      </c>
      <c r="E175" s="229" t="s">
        <v>1</v>
      </c>
      <c r="F175" s="230" t="s">
        <v>269</v>
      </c>
      <c r="G175" s="227"/>
      <c r="H175" s="231">
        <v>10.98</v>
      </c>
      <c r="I175" s="232"/>
      <c r="J175" s="232"/>
      <c r="K175" s="227"/>
      <c r="L175" s="227"/>
      <c r="M175" s="233"/>
      <c r="N175" s="234"/>
      <c r="O175" s="235"/>
      <c r="P175" s="235"/>
      <c r="Q175" s="235"/>
      <c r="R175" s="235"/>
      <c r="S175" s="235"/>
      <c r="T175" s="235"/>
      <c r="U175" s="235"/>
      <c r="V175" s="235"/>
      <c r="W175" s="235"/>
      <c r="X175" s="236"/>
      <c r="AT175" s="237" t="s">
        <v>175</v>
      </c>
      <c r="AU175" s="237" t="s">
        <v>82</v>
      </c>
      <c r="AV175" s="11" t="s">
        <v>82</v>
      </c>
      <c r="AW175" s="11" t="s">
        <v>5</v>
      </c>
      <c r="AX175" s="11" t="s">
        <v>72</v>
      </c>
      <c r="AY175" s="237" t="s">
        <v>133</v>
      </c>
    </row>
    <row r="176" s="11" customFormat="1">
      <c r="B176" s="226"/>
      <c r="C176" s="227"/>
      <c r="D176" s="228" t="s">
        <v>175</v>
      </c>
      <c r="E176" s="229" t="s">
        <v>1</v>
      </c>
      <c r="F176" s="230" t="s">
        <v>270</v>
      </c>
      <c r="G176" s="227"/>
      <c r="H176" s="231">
        <v>10.48</v>
      </c>
      <c r="I176" s="232"/>
      <c r="J176" s="232"/>
      <c r="K176" s="227"/>
      <c r="L176" s="227"/>
      <c r="M176" s="233"/>
      <c r="N176" s="234"/>
      <c r="O176" s="235"/>
      <c r="P176" s="235"/>
      <c r="Q176" s="235"/>
      <c r="R176" s="235"/>
      <c r="S176" s="235"/>
      <c r="T176" s="235"/>
      <c r="U176" s="235"/>
      <c r="V176" s="235"/>
      <c r="W176" s="235"/>
      <c r="X176" s="236"/>
      <c r="AT176" s="237" t="s">
        <v>175</v>
      </c>
      <c r="AU176" s="237" t="s">
        <v>82</v>
      </c>
      <c r="AV176" s="11" t="s">
        <v>82</v>
      </c>
      <c r="AW176" s="11" t="s">
        <v>5</v>
      </c>
      <c r="AX176" s="11" t="s">
        <v>72</v>
      </c>
      <c r="AY176" s="237" t="s">
        <v>133</v>
      </c>
    </row>
    <row r="177" s="11" customFormat="1">
      <c r="B177" s="226"/>
      <c r="C177" s="227"/>
      <c r="D177" s="228" t="s">
        <v>175</v>
      </c>
      <c r="E177" s="229" t="s">
        <v>1</v>
      </c>
      <c r="F177" s="230" t="s">
        <v>271</v>
      </c>
      <c r="G177" s="227"/>
      <c r="H177" s="231">
        <v>11.359999999999999</v>
      </c>
      <c r="I177" s="232"/>
      <c r="J177" s="232"/>
      <c r="K177" s="227"/>
      <c r="L177" s="227"/>
      <c r="M177" s="233"/>
      <c r="N177" s="234"/>
      <c r="O177" s="235"/>
      <c r="P177" s="235"/>
      <c r="Q177" s="235"/>
      <c r="R177" s="235"/>
      <c r="S177" s="235"/>
      <c r="T177" s="235"/>
      <c r="U177" s="235"/>
      <c r="V177" s="235"/>
      <c r="W177" s="235"/>
      <c r="X177" s="236"/>
      <c r="AT177" s="237" t="s">
        <v>175</v>
      </c>
      <c r="AU177" s="237" t="s">
        <v>82</v>
      </c>
      <c r="AV177" s="11" t="s">
        <v>82</v>
      </c>
      <c r="AW177" s="11" t="s">
        <v>5</v>
      </c>
      <c r="AX177" s="11" t="s">
        <v>72</v>
      </c>
      <c r="AY177" s="237" t="s">
        <v>133</v>
      </c>
    </row>
    <row r="178" s="11" customFormat="1">
      <c r="B178" s="226"/>
      <c r="C178" s="227"/>
      <c r="D178" s="228" t="s">
        <v>175</v>
      </c>
      <c r="E178" s="229" t="s">
        <v>1</v>
      </c>
      <c r="F178" s="230" t="s">
        <v>272</v>
      </c>
      <c r="G178" s="227"/>
      <c r="H178" s="231">
        <v>15.720000000000001</v>
      </c>
      <c r="I178" s="232"/>
      <c r="J178" s="232"/>
      <c r="K178" s="227"/>
      <c r="L178" s="227"/>
      <c r="M178" s="233"/>
      <c r="N178" s="234"/>
      <c r="O178" s="235"/>
      <c r="P178" s="235"/>
      <c r="Q178" s="235"/>
      <c r="R178" s="235"/>
      <c r="S178" s="235"/>
      <c r="T178" s="235"/>
      <c r="U178" s="235"/>
      <c r="V178" s="235"/>
      <c r="W178" s="235"/>
      <c r="X178" s="236"/>
      <c r="AT178" s="237" t="s">
        <v>175</v>
      </c>
      <c r="AU178" s="237" t="s">
        <v>82</v>
      </c>
      <c r="AV178" s="11" t="s">
        <v>82</v>
      </c>
      <c r="AW178" s="11" t="s">
        <v>5</v>
      </c>
      <c r="AX178" s="11" t="s">
        <v>72</v>
      </c>
      <c r="AY178" s="237" t="s">
        <v>133</v>
      </c>
    </row>
    <row r="179" s="11" customFormat="1">
      <c r="B179" s="226"/>
      <c r="C179" s="227"/>
      <c r="D179" s="228" t="s">
        <v>175</v>
      </c>
      <c r="E179" s="229" t="s">
        <v>1</v>
      </c>
      <c r="F179" s="230" t="s">
        <v>273</v>
      </c>
      <c r="G179" s="227"/>
      <c r="H179" s="231">
        <v>8.5500000000000007</v>
      </c>
      <c r="I179" s="232"/>
      <c r="J179" s="232"/>
      <c r="K179" s="227"/>
      <c r="L179" s="227"/>
      <c r="M179" s="233"/>
      <c r="N179" s="234"/>
      <c r="O179" s="235"/>
      <c r="P179" s="235"/>
      <c r="Q179" s="235"/>
      <c r="R179" s="235"/>
      <c r="S179" s="235"/>
      <c r="T179" s="235"/>
      <c r="U179" s="235"/>
      <c r="V179" s="235"/>
      <c r="W179" s="235"/>
      <c r="X179" s="236"/>
      <c r="AT179" s="237" t="s">
        <v>175</v>
      </c>
      <c r="AU179" s="237" t="s">
        <v>82</v>
      </c>
      <c r="AV179" s="11" t="s">
        <v>82</v>
      </c>
      <c r="AW179" s="11" t="s">
        <v>5</v>
      </c>
      <c r="AX179" s="11" t="s">
        <v>72</v>
      </c>
      <c r="AY179" s="237" t="s">
        <v>133</v>
      </c>
    </row>
    <row r="180" s="11" customFormat="1">
      <c r="B180" s="226"/>
      <c r="C180" s="227"/>
      <c r="D180" s="228" t="s">
        <v>175</v>
      </c>
      <c r="E180" s="229" t="s">
        <v>1</v>
      </c>
      <c r="F180" s="230" t="s">
        <v>274</v>
      </c>
      <c r="G180" s="227"/>
      <c r="H180" s="231">
        <v>46.399999999999999</v>
      </c>
      <c r="I180" s="232"/>
      <c r="J180" s="232"/>
      <c r="K180" s="227"/>
      <c r="L180" s="227"/>
      <c r="M180" s="233"/>
      <c r="N180" s="234"/>
      <c r="O180" s="235"/>
      <c r="P180" s="235"/>
      <c r="Q180" s="235"/>
      <c r="R180" s="235"/>
      <c r="S180" s="235"/>
      <c r="T180" s="235"/>
      <c r="U180" s="235"/>
      <c r="V180" s="235"/>
      <c r="W180" s="235"/>
      <c r="X180" s="236"/>
      <c r="AT180" s="237" t="s">
        <v>175</v>
      </c>
      <c r="AU180" s="237" t="s">
        <v>82</v>
      </c>
      <c r="AV180" s="11" t="s">
        <v>82</v>
      </c>
      <c r="AW180" s="11" t="s">
        <v>5</v>
      </c>
      <c r="AX180" s="11" t="s">
        <v>72</v>
      </c>
      <c r="AY180" s="237" t="s">
        <v>133</v>
      </c>
    </row>
    <row r="181" s="11" customFormat="1">
      <c r="B181" s="226"/>
      <c r="C181" s="227"/>
      <c r="D181" s="228" t="s">
        <v>175</v>
      </c>
      <c r="E181" s="229" t="s">
        <v>1</v>
      </c>
      <c r="F181" s="230" t="s">
        <v>275</v>
      </c>
      <c r="G181" s="227"/>
      <c r="H181" s="231">
        <v>13.76</v>
      </c>
      <c r="I181" s="232"/>
      <c r="J181" s="232"/>
      <c r="K181" s="227"/>
      <c r="L181" s="227"/>
      <c r="M181" s="233"/>
      <c r="N181" s="234"/>
      <c r="O181" s="235"/>
      <c r="P181" s="235"/>
      <c r="Q181" s="235"/>
      <c r="R181" s="235"/>
      <c r="S181" s="235"/>
      <c r="T181" s="235"/>
      <c r="U181" s="235"/>
      <c r="V181" s="235"/>
      <c r="W181" s="235"/>
      <c r="X181" s="236"/>
      <c r="AT181" s="237" t="s">
        <v>175</v>
      </c>
      <c r="AU181" s="237" t="s">
        <v>82</v>
      </c>
      <c r="AV181" s="11" t="s">
        <v>82</v>
      </c>
      <c r="AW181" s="11" t="s">
        <v>5</v>
      </c>
      <c r="AX181" s="11" t="s">
        <v>72</v>
      </c>
      <c r="AY181" s="237" t="s">
        <v>133</v>
      </c>
    </row>
    <row r="182" s="11" customFormat="1">
      <c r="B182" s="226"/>
      <c r="C182" s="227"/>
      <c r="D182" s="228" t="s">
        <v>175</v>
      </c>
      <c r="E182" s="229" t="s">
        <v>1</v>
      </c>
      <c r="F182" s="230" t="s">
        <v>271</v>
      </c>
      <c r="G182" s="227"/>
      <c r="H182" s="231">
        <v>11.359999999999999</v>
      </c>
      <c r="I182" s="232"/>
      <c r="J182" s="232"/>
      <c r="K182" s="227"/>
      <c r="L182" s="227"/>
      <c r="M182" s="233"/>
      <c r="N182" s="234"/>
      <c r="O182" s="235"/>
      <c r="P182" s="235"/>
      <c r="Q182" s="235"/>
      <c r="R182" s="235"/>
      <c r="S182" s="235"/>
      <c r="T182" s="235"/>
      <c r="U182" s="235"/>
      <c r="V182" s="235"/>
      <c r="W182" s="235"/>
      <c r="X182" s="236"/>
      <c r="AT182" s="237" t="s">
        <v>175</v>
      </c>
      <c r="AU182" s="237" t="s">
        <v>82</v>
      </c>
      <c r="AV182" s="11" t="s">
        <v>82</v>
      </c>
      <c r="AW182" s="11" t="s">
        <v>5</v>
      </c>
      <c r="AX182" s="11" t="s">
        <v>72</v>
      </c>
      <c r="AY182" s="237" t="s">
        <v>133</v>
      </c>
    </row>
    <row r="183" s="11" customFormat="1">
      <c r="B183" s="226"/>
      <c r="C183" s="227"/>
      <c r="D183" s="228" t="s">
        <v>175</v>
      </c>
      <c r="E183" s="229" t="s">
        <v>1</v>
      </c>
      <c r="F183" s="230" t="s">
        <v>276</v>
      </c>
      <c r="G183" s="227"/>
      <c r="H183" s="231">
        <v>5.2400000000000002</v>
      </c>
      <c r="I183" s="232"/>
      <c r="J183" s="232"/>
      <c r="K183" s="227"/>
      <c r="L183" s="227"/>
      <c r="M183" s="233"/>
      <c r="N183" s="234"/>
      <c r="O183" s="235"/>
      <c r="P183" s="235"/>
      <c r="Q183" s="235"/>
      <c r="R183" s="235"/>
      <c r="S183" s="235"/>
      <c r="T183" s="235"/>
      <c r="U183" s="235"/>
      <c r="V183" s="235"/>
      <c r="W183" s="235"/>
      <c r="X183" s="236"/>
      <c r="AT183" s="237" t="s">
        <v>175</v>
      </c>
      <c r="AU183" s="237" t="s">
        <v>82</v>
      </c>
      <c r="AV183" s="11" t="s">
        <v>82</v>
      </c>
      <c r="AW183" s="11" t="s">
        <v>5</v>
      </c>
      <c r="AX183" s="11" t="s">
        <v>72</v>
      </c>
      <c r="AY183" s="237" t="s">
        <v>133</v>
      </c>
    </row>
    <row r="184" s="11" customFormat="1">
      <c r="B184" s="226"/>
      <c r="C184" s="227"/>
      <c r="D184" s="228" t="s">
        <v>175</v>
      </c>
      <c r="E184" s="229" t="s">
        <v>1</v>
      </c>
      <c r="F184" s="230" t="s">
        <v>277</v>
      </c>
      <c r="G184" s="227"/>
      <c r="H184" s="231">
        <v>14.65</v>
      </c>
      <c r="I184" s="232"/>
      <c r="J184" s="232"/>
      <c r="K184" s="227"/>
      <c r="L184" s="227"/>
      <c r="M184" s="233"/>
      <c r="N184" s="234"/>
      <c r="O184" s="235"/>
      <c r="P184" s="235"/>
      <c r="Q184" s="235"/>
      <c r="R184" s="235"/>
      <c r="S184" s="235"/>
      <c r="T184" s="235"/>
      <c r="U184" s="235"/>
      <c r="V184" s="235"/>
      <c r="W184" s="235"/>
      <c r="X184" s="236"/>
      <c r="AT184" s="237" t="s">
        <v>175</v>
      </c>
      <c r="AU184" s="237" t="s">
        <v>82</v>
      </c>
      <c r="AV184" s="11" t="s">
        <v>82</v>
      </c>
      <c r="AW184" s="11" t="s">
        <v>5</v>
      </c>
      <c r="AX184" s="11" t="s">
        <v>72</v>
      </c>
      <c r="AY184" s="237" t="s">
        <v>133</v>
      </c>
    </row>
    <row r="185" s="11" customFormat="1">
      <c r="B185" s="226"/>
      <c r="C185" s="227"/>
      <c r="D185" s="228" t="s">
        <v>175</v>
      </c>
      <c r="E185" s="229" t="s">
        <v>1</v>
      </c>
      <c r="F185" s="230" t="s">
        <v>278</v>
      </c>
      <c r="G185" s="227"/>
      <c r="H185" s="231">
        <v>5.8399999999999999</v>
      </c>
      <c r="I185" s="232"/>
      <c r="J185" s="232"/>
      <c r="K185" s="227"/>
      <c r="L185" s="227"/>
      <c r="M185" s="233"/>
      <c r="N185" s="234"/>
      <c r="O185" s="235"/>
      <c r="P185" s="235"/>
      <c r="Q185" s="235"/>
      <c r="R185" s="235"/>
      <c r="S185" s="235"/>
      <c r="T185" s="235"/>
      <c r="U185" s="235"/>
      <c r="V185" s="235"/>
      <c r="W185" s="235"/>
      <c r="X185" s="236"/>
      <c r="AT185" s="237" t="s">
        <v>175</v>
      </c>
      <c r="AU185" s="237" t="s">
        <v>82</v>
      </c>
      <c r="AV185" s="11" t="s">
        <v>82</v>
      </c>
      <c r="AW185" s="11" t="s">
        <v>5</v>
      </c>
      <c r="AX185" s="11" t="s">
        <v>72</v>
      </c>
      <c r="AY185" s="237" t="s">
        <v>133</v>
      </c>
    </row>
    <row r="186" s="11" customFormat="1">
      <c r="B186" s="226"/>
      <c r="C186" s="227"/>
      <c r="D186" s="228" t="s">
        <v>175</v>
      </c>
      <c r="E186" s="229" t="s">
        <v>1</v>
      </c>
      <c r="F186" s="230" t="s">
        <v>279</v>
      </c>
      <c r="G186" s="227"/>
      <c r="H186" s="231">
        <v>11.279999999999999</v>
      </c>
      <c r="I186" s="232"/>
      <c r="J186" s="232"/>
      <c r="K186" s="227"/>
      <c r="L186" s="227"/>
      <c r="M186" s="233"/>
      <c r="N186" s="234"/>
      <c r="O186" s="235"/>
      <c r="P186" s="235"/>
      <c r="Q186" s="235"/>
      <c r="R186" s="235"/>
      <c r="S186" s="235"/>
      <c r="T186" s="235"/>
      <c r="U186" s="235"/>
      <c r="V186" s="235"/>
      <c r="W186" s="235"/>
      <c r="X186" s="236"/>
      <c r="AT186" s="237" t="s">
        <v>175</v>
      </c>
      <c r="AU186" s="237" t="s">
        <v>82</v>
      </c>
      <c r="AV186" s="11" t="s">
        <v>82</v>
      </c>
      <c r="AW186" s="11" t="s">
        <v>5</v>
      </c>
      <c r="AX186" s="11" t="s">
        <v>72</v>
      </c>
      <c r="AY186" s="237" t="s">
        <v>133</v>
      </c>
    </row>
    <row r="187" s="11" customFormat="1">
      <c r="B187" s="226"/>
      <c r="C187" s="227"/>
      <c r="D187" s="228" t="s">
        <v>175</v>
      </c>
      <c r="E187" s="229" t="s">
        <v>1</v>
      </c>
      <c r="F187" s="230" t="s">
        <v>271</v>
      </c>
      <c r="G187" s="227"/>
      <c r="H187" s="231">
        <v>11.359999999999999</v>
      </c>
      <c r="I187" s="232"/>
      <c r="J187" s="232"/>
      <c r="K187" s="227"/>
      <c r="L187" s="227"/>
      <c r="M187" s="233"/>
      <c r="N187" s="234"/>
      <c r="O187" s="235"/>
      <c r="P187" s="235"/>
      <c r="Q187" s="235"/>
      <c r="R187" s="235"/>
      <c r="S187" s="235"/>
      <c r="T187" s="235"/>
      <c r="U187" s="235"/>
      <c r="V187" s="235"/>
      <c r="W187" s="235"/>
      <c r="X187" s="236"/>
      <c r="AT187" s="237" t="s">
        <v>175</v>
      </c>
      <c r="AU187" s="237" t="s">
        <v>82</v>
      </c>
      <c r="AV187" s="11" t="s">
        <v>82</v>
      </c>
      <c r="AW187" s="11" t="s">
        <v>5</v>
      </c>
      <c r="AX187" s="11" t="s">
        <v>72</v>
      </c>
      <c r="AY187" s="237" t="s">
        <v>133</v>
      </c>
    </row>
    <row r="188" s="11" customFormat="1">
      <c r="B188" s="226"/>
      <c r="C188" s="227"/>
      <c r="D188" s="228" t="s">
        <v>175</v>
      </c>
      <c r="E188" s="229" t="s">
        <v>1</v>
      </c>
      <c r="F188" s="230" t="s">
        <v>280</v>
      </c>
      <c r="G188" s="227"/>
      <c r="H188" s="231">
        <v>5.2400000000000002</v>
      </c>
      <c r="I188" s="232"/>
      <c r="J188" s="232"/>
      <c r="K188" s="227"/>
      <c r="L188" s="227"/>
      <c r="M188" s="233"/>
      <c r="N188" s="234"/>
      <c r="O188" s="235"/>
      <c r="P188" s="235"/>
      <c r="Q188" s="235"/>
      <c r="R188" s="235"/>
      <c r="S188" s="235"/>
      <c r="T188" s="235"/>
      <c r="U188" s="235"/>
      <c r="V188" s="235"/>
      <c r="W188" s="235"/>
      <c r="X188" s="236"/>
      <c r="AT188" s="237" t="s">
        <v>175</v>
      </c>
      <c r="AU188" s="237" t="s">
        <v>82</v>
      </c>
      <c r="AV188" s="11" t="s">
        <v>82</v>
      </c>
      <c r="AW188" s="11" t="s">
        <v>5</v>
      </c>
      <c r="AX188" s="11" t="s">
        <v>72</v>
      </c>
      <c r="AY188" s="237" t="s">
        <v>133</v>
      </c>
    </row>
    <row r="189" s="1" customFormat="1" ht="22.5" customHeight="1">
      <c r="B189" s="34"/>
      <c r="C189" s="238" t="s">
        <v>281</v>
      </c>
      <c r="D189" s="238" t="s">
        <v>211</v>
      </c>
      <c r="E189" s="239" t="s">
        <v>282</v>
      </c>
      <c r="F189" s="240" t="s">
        <v>283</v>
      </c>
      <c r="G189" s="241" t="s">
        <v>207</v>
      </c>
      <c r="H189" s="242">
        <v>53.401000000000003</v>
      </c>
      <c r="I189" s="243"/>
      <c r="J189" s="244"/>
      <c r="K189" s="245">
        <f>ROUND(P189*H189,2)</f>
        <v>0</v>
      </c>
      <c r="L189" s="240" t="s">
        <v>173</v>
      </c>
      <c r="M189" s="246"/>
      <c r="N189" s="247" t="s">
        <v>1</v>
      </c>
      <c r="O189" s="206" t="s">
        <v>41</v>
      </c>
      <c r="P189" s="207">
        <f>I189+J189</f>
        <v>0</v>
      </c>
      <c r="Q189" s="207">
        <f>ROUND(I189*H189,2)</f>
        <v>0</v>
      </c>
      <c r="R189" s="207">
        <f>ROUND(J189*H189,2)</f>
        <v>0</v>
      </c>
      <c r="S189" s="75"/>
      <c r="T189" s="208">
        <f>S189*H189</f>
        <v>0</v>
      </c>
      <c r="U189" s="208">
        <v>0.00084999999999999995</v>
      </c>
      <c r="V189" s="208">
        <f>U189*H189</f>
        <v>0.045390850000000003</v>
      </c>
      <c r="W189" s="208">
        <v>0</v>
      </c>
      <c r="X189" s="209">
        <f>W189*H189</f>
        <v>0</v>
      </c>
      <c r="AR189" s="13" t="s">
        <v>204</v>
      </c>
      <c r="AT189" s="13" t="s">
        <v>211</v>
      </c>
      <c r="AU189" s="13" t="s">
        <v>82</v>
      </c>
      <c r="AY189" s="13" t="s">
        <v>133</v>
      </c>
      <c r="BE189" s="210">
        <f>IF(O189="základní",K189,0)</f>
        <v>0</v>
      </c>
      <c r="BF189" s="210">
        <f>IF(O189="snížená",K189,0)</f>
        <v>0</v>
      </c>
      <c r="BG189" s="210">
        <f>IF(O189="zákl. přenesená",K189,0)</f>
        <v>0</v>
      </c>
      <c r="BH189" s="210">
        <f>IF(O189="sníž. přenesená",K189,0)</f>
        <v>0</v>
      </c>
      <c r="BI189" s="210">
        <f>IF(O189="nulová",K189,0)</f>
        <v>0</v>
      </c>
      <c r="BJ189" s="13" t="s">
        <v>80</v>
      </c>
      <c r="BK189" s="210">
        <f>ROUND(P189*H189,2)</f>
        <v>0</v>
      </c>
      <c r="BL189" s="13" t="s">
        <v>138</v>
      </c>
      <c r="BM189" s="13" t="s">
        <v>284</v>
      </c>
    </row>
    <row r="190" s="11" customFormat="1">
      <c r="B190" s="226"/>
      <c r="C190" s="227"/>
      <c r="D190" s="228" t="s">
        <v>175</v>
      </c>
      <c r="E190" s="229" t="s">
        <v>1</v>
      </c>
      <c r="F190" s="230" t="s">
        <v>285</v>
      </c>
      <c r="G190" s="227"/>
      <c r="H190" s="231">
        <v>48.545999999999999</v>
      </c>
      <c r="I190" s="232"/>
      <c r="J190" s="232"/>
      <c r="K190" s="227"/>
      <c r="L190" s="227"/>
      <c r="M190" s="233"/>
      <c r="N190" s="234"/>
      <c r="O190" s="235"/>
      <c r="P190" s="235"/>
      <c r="Q190" s="235"/>
      <c r="R190" s="235"/>
      <c r="S190" s="235"/>
      <c r="T190" s="235"/>
      <c r="U190" s="235"/>
      <c r="V190" s="235"/>
      <c r="W190" s="235"/>
      <c r="X190" s="236"/>
      <c r="AT190" s="237" t="s">
        <v>175</v>
      </c>
      <c r="AU190" s="237" t="s">
        <v>82</v>
      </c>
      <c r="AV190" s="11" t="s">
        <v>82</v>
      </c>
      <c r="AW190" s="11" t="s">
        <v>5</v>
      </c>
      <c r="AX190" s="11" t="s">
        <v>80</v>
      </c>
      <c r="AY190" s="237" t="s">
        <v>133</v>
      </c>
    </row>
    <row r="191" s="11" customFormat="1">
      <c r="B191" s="226"/>
      <c r="C191" s="227"/>
      <c r="D191" s="228" t="s">
        <v>175</v>
      </c>
      <c r="E191" s="227"/>
      <c r="F191" s="230" t="s">
        <v>286</v>
      </c>
      <c r="G191" s="227"/>
      <c r="H191" s="231">
        <v>53.401000000000003</v>
      </c>
      <c r="I191" s="232"/>
      <c r="J191" s="232"/>
      <c r="K191" s="227"/>
      <c r="L191" s="227"/>
      <c r="M191" s="233"/>
      <c r="N191" s="234"/>
      <c r="O191" s="235"/>
      <c r="P191" s="235"/>
      <c r="Q191" s="235"/>
      <c r="R191" s="235"/>
      <c r="S191" s="235"/>
      <c r="T191" s="235"/>
      <c r="U191" s="235"/>
      <c r="V191" s="235"/>
      <c r="W191" s="235"/>
      <c r="X191" s="236"/>
      <c r="AT191" s="237" t="s">
        <v>175</v>
      </c>
      <c r="AU191" s="237" t="s">
        <v>82</v>
      </c>
      <c r="AV191" s="11" t="s">
        <v>82</v>
      </c>
      <c r="AW191" s="11" t="s">
        <v>4</v>
      </c>
      <c r="AX191" s="11" t="s">
        <v>80</v>
      </c>
      <c r="AY191" s="237" t="s">
        <v>133</v>
      </c>
    </row>
    <row r="192" s="1" customFormat="1" ht="16.5" customHeight="1">
      <c r="B192" s="34"/>
      <c r="C192" s="198" t="s">
        <v>287</v>
      </c>
      <c r="D192" s="198" t="s">
        <v>134</v>
      </c>
      <c r="E192" s="199" t="s">
        <v>288</v>
      </c>
      <c r="F192" s="200" t="s">
        <v>289</v>
      </c>
      <c r="G192" s="201" t="s">
        <v>218</v>
      </c>
      <c r="H192" s="202">
        <v>62.149999999999999</v>
      </c>
      <c r="I192" s="203"/>
      <c r="J192" s="203"/>
      <c r="K192" s="204">
        <f>ROUND(P192*H192,2)</f>
        <v>0</v>
      </c>
      <c r="L192" s="200" t="s">
        <v>173</v>
      </c>
      <c r="M192" s="39"/>
      <c r="N192" s="205" t="s">
        <v>1</v>
      </c>
      <c r="O192" s="206" t="s">
        <v>41</v>
      </c>
      <c r="P192" s="207">
        <f>I192+J192</f>
        <v>0</v>
      </c>
      <c r="Q192" s="207">
        <f>ROUND(I192*H192,2)</f>
        <v>0</v>
      </c>
      <c r="R192" s="207">
        <f>ROUND(J192*H192,2)</f>
        <v>0</v>
      </c>
      <c r="S192" s="75"/>
      <c r="T192" s="208">
        <f>S192*H192</f>
        <v>0</v>
      </c>
      <c r="U192" s="208">
        <v>6.0000000000000002E-05</v>
      </c>
      <c r="V192" s="208">
        <f>U192*H192</f>
        <v>0.0037290000000000001</v>
      </c>
      <c r="W192" s="208">
        <v>0</v>
      </c>
      <c r="X192" s="209">
        <f>W192*H192</f>
        <v>0</v>
      </c>
      <c r="AR192" s="13" t="s">
        <v>138</v>
      </c>
      <c r="AT192" s="13" t="s">
        <v>134</v>
      </c>
      <c r="AU192" s="13" t="s">
        <v>82</v>
      </c>
      <c r="AY192" s="13" t="s">
        <v>133</v>
      </c>
      <c r="BE192" s="210">
        <f>IF(O192="základní",K192,0)</f>
        <v>0</v>
      </c>
      <c r="BF192" s="210">
        <f>IF(O192="snížená",K192,0)</f>
        <v>0</v>
      </c>
      <c r="BG192" s="210">
        <f>IF(O192="zákl. přenesená",K192,0)</f>
        <v>0</v>
      </c>
      <c r="BH192" s="210">
        <f>IF(O192="sníž. přenesená",K192,0)</f>
        <v>0</v>
      </c>
      <c r="BI192" s="210">
        <f>IF(O192="nulová",K192,0)</f>
        <v>0</v>
      </c>
      <c r="BJ192" s="13" t="s">
        <v>80</v>
      </c>
      <c r="BK192" s="210">
        <f>ROUND(P192*H192,2)</f>
        <v>0</v>
      </c>
      <c r="BL192" s="13" t="s">
        <v>138</v>
      </c>
      <c r="BM192" s="13" t="s">
        <v>290</v>
      </c>
    </row>
    <row r="193" s="11" customFormat="1">
      <c r="B193" s="226"/>
      <c r="C193" s="227"/>
      <c r="D193" s="228" t="s">
        <v>175</v>
      </c>
      <c r="E193" s="229" t="s">
        <v>1</v>
      </c>
      <c r="F193" s="230" t="s">
        <v>291</v>
      </c>
      <c r="G193" s="227"/>
      <c r="H193" s="231">
        <v>62.149999999999999</v>
      </c>
      <c r="I193" s="232"/>
      <c r="J193" s="232"/>
      <c r="K193" s="227"/>
      <c r="L193" s="227"/>
      <c r="M193" s="233"/>
      <c r="N193" s="234"/>
      <c r="O193" s="235"/>
      <c r="P193" s="235"/>
      <c r="Q193" s="235"/>
      <c r="R193" s="235"/>
      <c r="S193" s="235"/>
      <c r="T193" s="235"/>
      <c r="U193" s="235"/>
      <c r="V193" s="235"/>
      <c r="W193" s="235"/>
      <c r="X193" s="236"/>
      <c r="AT193" s="237" t="s">
        <v>175</v>
      </c>
      <c r="AU193" s="237" t="s">
        <v>82</v>
      </c>
      <c r="AV193" s="11" t="s">
        <v>82</v>
      </c>
      <c r="AW193" s="11" t="s">
        <v>5</v>
      </c>
      <c r="AX193" s="11" t="s">
        <v>80</v>
      </c>
      <c r="AY193" s="237" t="s">
        <v>133</v>
      </c>
    </row>
    <row r="194" s="1" customFormat="1" ht="16.5" customHeight="1">
      <c r="B194" s="34"/>
      <c r="C194" s="238" t="s">
        <v>292</v>
      </c>
      <c r="D194" s="238" t="s">
        <v>211</v>
      </c>
      <c r="E194" s="239" t="s">
        <v>293</v>
      </c>
      <c r="F194" s="240" t="s">
        <v>294</v>
      </c>
      <c r="G194" s="241" t="s">
        <v>218</v>
      </c>
      <c r="H194" s="242">
        <v>65.257999999999996</v>
      </c>
      <c r="I194" s="243"/>
      <c r="J194" s="244"/>
      <c r="K194" s="245">
        <f>ROUND(P194*H194,2)</f>
        <v>0</v>
      </c>
      <c r="L194" s="240" t="s">
        <v>173</v>
      </c>
      <c r="M194" s="246"/>
      <c r="N194" s="247" t="s">
        <v>1</v>
      </c>
      <c r="O194" s="206" t="s">
        <v>41</v>
      </c>
      <c r="P194" s="207">
        <f>I194+J194</f>
        <v>0</v>
      </c>
      <c r="Q194" s="207">
        <f>ROUND(I194*H194,2)</f>
        <v>0</v>
      </c>
      <c r="R194" s="207">
        <f>ROUND(J194*H194,2)</f>
        <v>0</v>
      </c>
      <c r="S194" s="75"/>
      <c r="T194" s="208">
        <f>S194*H194</f>
        <v>0</v>
      </c>
      <c r="U194" s="208">
        <v>0.00050000000000000001</v>
      </c>
      <c r="V194" s="208">
        <f>U194*H194</f>
        <v>0.032628999999999998</v>
      </c>
      <c r="W194" s="208">
        <v>0</v>
      </c>
      <c r="X194" s="209">
        <f>W194*H194</f>
        <v>0</v>
      </c>
      <c r="AR194" s="13" t="s">
        <v>204</v>
      </c>
      <c r="AT194" s="13" t="s">
        <v>211</v>
      </c>
      <c r="AU194" s="13" t="s">
        <v>82</v>
      </c>
      <c r="AY194" s="13" t="s">
        <v>133</v>
      </c>
      <c r="BE194" s="210">
        <f>IF(O194="základní",K194,0)</f>
        <v>0</v>
      </c>
      <c r="BF194" s="210">
        <f>IF(O194="snížená",K194,0)</f>
        <v>0</v>
      </c>
      <c r="BG194" s="210">
        <f>IF(O194="zákl. přenesená",K194,0)</f>
        <v>0</v>
      </c>
      <c r="BH194" s="210">
        <f>IF(O194="sníž. přenesená",K194,0)</f>
        <v>0</v>
      </c>
      <c r="BI194" s="210">
        <f>IF(O194="nulová",K194,0)</f>
        <v>0</v>
      </c>
      <c r="BJ194" s="13" t="s">
        <v>80</v>
      </c>
      <c r="BK194" s="210">
        <f>ROUND(P194*H194,2)</f>
        <v>0</v>
      </c>
      <c r="BL194" s="13" t="s">
        <v>138</v>
      </c>
      <c r="BM194" s="13" t="s">
        <v>295</v>
      </c>
    </row>
    <row r="195" s="11" customFormat="1">
      <c r="B195" s="226"/>
      <c r="C195" s="227"/>
      <c r="D195" s="228" t="s">
        <v>175</v>
      </c>
      <c r="E195" s="227"/>
      <c r="F195" s="230" t="s">
        <v>296</v>
      </c>
      <c r="G195" s="227"/>
      <c r="H195" s="231">
        <v>65.257999999999996</v>
      </c>
      <c r="I195" s="232"/>
      <c r="J195" s="232"/>
      <c r="K195" s="227"/>
      <c r="L195" s="227"/>
      <c r="M195" s="233"/>
      <c r="N195" s="234"/>
      <c r="O195" s="235"/>
      <c r="P195" s="235"/>
      <c r="Q195" s="235"/>
      <c r="R195" s="235"/>
      <c r="S195" s="235"/>
      <c r="T195" s="235"/>
      <c r="U195" s="235"/>
      <c r="V195" s="235"/>
      <c r="W195" s="235"/>
      <c r="X195" s="236"/>
      <c r="AT195" s="237" t="s">
        <v>175</v>
      </c>
      <c r="AU195" s="237" t="s">
        <v>82</v>
      </c>
      <c r="AV195" s="11" t="s">
        <v>82</v>
      </c>
      <c r="AW195" s="11" t="s">
        <v>4</v>
      </c>
      <c r="AX195" s="11" t="s">
        <v>80</v>
      </c>
      <c r="AY195" s="237" t="s">
        <v>133</v>
      </c>
    </row>
    <row r="196" s="1" customFormat="1" ht="16.5" customHeight="1">
      <c r="B196" s="34"/>
      <c r="C196" s="198" t="s">
        <v>297</v>
      </c>
      <c r="D196" s="198" t="s">
        <v>134</v>
      </c>
      <c r="E196" s="199" t="s">
        <v>298</v>
      </c>
      <c r="F196" s="200" t="s">
        <v>299</v>
      </c>
      <c r="G196" s="201" t="s">
        <v>218</v>
      </c>
      <c r="H196" s="202">
        <v>513.83000000000004</v>
      </c>
      <c r="I196" s="203"/>
      <c r="J196" s="203"/>
      <c r="K196" s="204">
        <f>ROUND(P196*H196,2)</f>
        <v>0</v>
      </c>
      <c r="L196" s="200" t="s">
        <v>173</v>
      </c>
      <c r="M196" s="39"/>
      <c r="N196" s="205" t="s">
        <v>1</v>
      </c>
      <c r="O196" s="206" t="s">
        <v>41</v>
      </c>
      <c r="P196" s="207">
        <f>I196+J196</f>
        <v>0</v>
      </c>
      <c r="Q196" s="207">
        <f>ROUND(I196*H196,2)</f>
        <v>0</v>
      </c>
      <c r="R196" s="207">
        <f>ROUND(J196*H196,2)</f>
        <v>0</v>
      </c>
      <c r="S196" s="75"/>
      <c r="T196" s="208">
        <f>S196*H196</f>
        <v>0</v>
      </c>
      <c r="U196" s="208">
        <v>0.00025000000000000001</v>
      </c>
      <c r="V196" s="208">
        <f>U196*H196</f>
        <v>0.1284575</v>
      </c>
      <c r="W196" s="208">
        <v>0</v>
      </c>
      <c r="X196" s="209">
        <f>W196*H196</f>
        <v>0</v>
      </c>
      <c r="AR196" s="13" t="s">
        <v>138</v>
      </c>
      <c r="AT196" s="13" t="s">
        <v>134</v>
      </c>
      <c r="AU196" s="13" t="s">
        <v>82</v>
      </c>
      <c r="AY196" s="13" t="s">
        <v>133</v>
      </c>
      <c r="BE196" s="210">
        <f>IF(O196="základní",K196,0)</f>
        <v>0</v>
      </c>
      <c r="BF196" s="210">
        <f>IF(O196="snížená",K196,0)</f>
        <v>0</v>
      </c>
      <c r="BG196" s="210">
        <f>IF(O196="zákl. přenesená",K196,0)</f>
        <v>0</v>
      </c>
      <c r="BH196" s="210">
        <f>IF(O196="sníž. přenesená",K196,0)</f>
        <v>0</v>
      </c>
      <c r="BI196" s="210">
        <f>IF(O196="nulová",K196,0)</f>
        <v>0</v>
      </c>
      <c r="BJ196" s="13" t="s">
        <v>80</v>
      </c>
      <c r="BK196" s="210">
        <f>ROUND(P196*H196,2)</f>
        <v>0</v>
      </c>
      <c r="BL196" s="13" t="s">
        <v>138</v>
      </c>
      <c r="BM196" s="13" t="s">
        <v>300</v>
      </c>
    </row>
    <row r="197" s="11" customFormat="1">
      <c r="B197" s="226"/>
      <c r="C197" s="227"/>
      <c r="D197" s="228" t="s">
        <v>175</v>
      </c>
      <c r="E197" s="229" t="s">
        <v>1</v>
      </c>
      <c r="F197" s="230" t="s">
        <v>301</v>
      </c>
      <c r="G197" s="227"/>
      <c r="H197" s="231">
        <v>513.83000000000004</v>
      </c>
      <c r="I197" s="232"/>
      <c r="J197" s="232"/>
      <c r="K197" s="227"/>
      <c r="L197" s="227"/>
      <c r="M197" s="233"/>
      <c r="N197" s="234"/>
      <c r="O197" s="235"/>
      <c r="P197" s="235"/>
      <c r="Q197" s="235"/>
      <c r="R197" s="235"/>
      <c r="S197" s="235"/>
      <c r="T197" s="235"/>
      <c r="U197" s="235"/>
      <c r="V197" s="235"/>
      <c r="W197" s="235"/>
      <c r="X197" s="236"/>
      <c r="AT197" s="237" t="s">
        <v>175</v>
      </c>
      <c r="AU197" s="237" t="s">
        <v>82</v>
      </c>
      <c r="AV197" s="11" t="s">
        <v>82</v>
      </c>
      <c r="AW197" s="11" t="s">
        <v>5</v>
      </c>
      <c r="AX197" s="11" t="s">
        <v>80</v>
      </c>
      <c r="AY197" s="237" t="s">
        <v>133</v>
      </c>
    </row>
    <row r="198" s="1" customFormat="1" ht="16.5" customHeight="1">
      <c r="B198" s="34"/>
      <c r="C198" s="238" t="s">
        <v>86</v>
      </c>
      <c r="D198" s="238" t="s">
        <v>211</v>
      </c>
      <c r="E198" s="239" t="s">
        <v>302</v>
      </c>
      <c r="F198" s="240" t="s">
        <v>303</v>
      </c>
      <c r="G198" s="241" t="s">
        <v>218</v>
      </c>
      <c r="H198" s="242">
        <v>209.822</v>
      </c>
      <c r="I198" s="243"/>
      <c r="J198" s="244"/>
      <c r="K198" s="245">
        <f>ROUND(P198*H198,2)</f>
        <v>0</v>
      </c>
      <c r="L198" s="240" t="s">
        <v>173</v>
      </c>
      <c r="M198" s="246"/>
      <c r="N198" s="247" t="s">
        <v>1</v>
      </c>
      <c r="O198" s="206" t="s">
        <v>41</v>
      </c>
      <c r="P198" s="207">
        <f>I198+J198</f>
        <v>0</v>
      </c>
      <c r="Q198" s="207">
        <f>ROUND(I198*H198,2)</f>
        <v>0</v>
      </c>
      <c r="R198" s="207">
        <f>ROUND(J198*H198,2)</f>
        <v>0</v>
      </c>
      <c r="S198" s="75"/>
      <c r="T198" s="208">
        <f>S198*H198</f>
        <v>0</v>
      </c>
      <c r="U198" s="208">
        <v>4.0000000000000003E-05</v>
      </c>
      <c r="V198" s="208">
        <f>U198*H198</f>
        <v>0.0083928800000000001</v>
      </c>
      <c r="W198" s="208">
        <v>0</v>
      </c>
      <c r="X198" s="209">
        <f>W198*H198</f>
        <v>0</v>
      </c>
      <c r="AR198" s="13" t="s">
        <v>204</v>
      </c>
      <c r="AT198" s="13" t="s">
        <v>211</v>
      </c>
      <c r="AU198" s="13" t="s">
        <v>82</v>
      </c>
      <c r="AY198" s="13" t="s">
        <v>133</v>
      </c>
      <c r="BE198" s="210">
        <f>IF(O198="základní",K198,0)</f>
        <v>0</v>
      </c>
      <c r="BF198" s="210">
        <f>IF(O198="snížená",K198,0)</f>
        <v>0</v>
      </c>
      <c r="BG198" s="210">
        <f>IF(O198="zákl. přenesená",K198,0)</f>
        <v>0</v>
      </c>
      <c r="BH198" s="210">
        <f>IF(O198="sníž. přenesená",K198,0)</f>
        <v>0</v>
      </c>
      <c r="BI198" s="210">
        <f>IF(O198="nulová",K198,0)</f>
        <v>0</v>
      </c>
      <c r="BJ198" s="13" t="s">
        <v>80</v>
      </c>
      <c r="BK198" s="210">
        <f>ROUND(P198*H198,2)</f>
        <v>0</v>
      </c>
      <c r="BL198" s="13" t="s">
        <v>138</v>
      </c>
      <c r="BM198" s="13" t="s">
        <v>304</v>
      </c>
    </row>
    <row r="199" s="11" customFormat="1">
      <c r="B199" s="226"/>
      <c r="C199" s="227"/>
      <c r="D199" s="228" t="s">
        <v>175</v>
      </c>
      <c r="E199" s="229" t="s">
        <v>1</v>
      </c>
      <c r="F199" s="230" t="s">
        <v>266</v>
      </c>
      <c r="G199" s="227"/>
      <c r="H199" s="231">
        <v>8.5500000000000007</v>
      </c>
      <c r="I199" s="232"/>
      <c r="J199" s="232"/>
      <c r="K199" s="227"/>
      <c r="L199" s="227"/>
      <c r="M199" s="233"/>
      <c r="N199" s="234"/>
      <c r="O199" s="235"/>
      <c r="P199" s="235"/>
      <c r="Q199" s="235"/>
      <c r="R199" s="235"/>
      <c r="S199" s="235"/>
      <c r="T199" s="235"/>
      <c r="U199" s="235"/>
      <c r="V199" s="235"/>
      <c r="W199" s="235"/>
      <c r="X199" s="236"/>
      <c r="AT199" s="237" t="s">
        <v>175</v>
      </c>
      <c r="AU199" s="237" t="s">
        <v>82</v>
      </c>
      <c r="AV199" s="11" t="s">
        <v>82</v>
      </c>
      <c r="AW199" s="11" t="s">
        <v>5</v>
      </c>
      <c r="AX199" s="11" t="s">
        <v>72</v>
      </c>
      <c r="AY199" s="237" t="s">
        <v>133</v>
      </c>
    </row>
    <row r="200" s="11" customFormat="1">
      <c r="B200" s="226"/>
      <c r="C200" s="227"/>
      <c r="D200" s="228" t="s">
        <v>175</v>
      </c>
      <c r="E200" s="229" t="s">
        <v>1</v>
      </c>
      <c r="F200" s="230" t="s">
        <v>305</v>
      </c>
      <c r="G200" s="227"/>
      <c r="H200" s="231">
        <v>35.359999999999999</v>
      </c>
      <c r="I200" s="232"/>
      <c r="J200" s="232"/>
      <c r="K200" s="227"/>
      <c r="L200" s="227"/>
      <c r="M200" s="233"/>
      <c r="N200" s="234"/>
      <c r="O200" s="235"/>
      <c r="P200" s="235"/>
      <c r="Q200" s="235"/>
      <c r="R200" s="235"/>
      <c r="S200" s="235"/>
      <c r="T200" s="235"/>
      <c r="U200" s="235"/>
      <c r="V200" s="235"/>
      <c r="W200" s="235"/>
      <c r="X200" s="236"/>
      <c r="AT200" s="237" t="s">
        <v>175</v>
      </c>
      <c r="AU200" s="237" t="s">
        <v>82</v>
      </c>
      <c r="AV200" s="11" t="s">
        <v>82</v>
      </c>
      <c r="AW200" s="11" t="s">
        <v>5</v>
      </c>
      <c r="AX200" s="11" t="s">
        <v>72</v>
      </c>
      <c r="AY200" s="237" t="s">
        <v>133</v>
      </c>
    </row>
    <row r="201" s="11" customFormat="1">
      <c r="B201" s="226"/>
      <c r="C201" s="227"/>
      <c r="D201" s="228" t="s">
        <v>175</v>
      </c>
      <c r="E201" s="229" t="s">
        <v>1</v>
      </c>
      <c r="F201" s="230" t="s">
        <v>306</v>
      </c>
      <c r="G201" s="227"/>
      <c r="H201" s="231">
        <v>4.1200000000000001</v>
      </c>
      <c r="I201" s="232"/>
      <c r="J201" s="232"/>
      <c r="K201" s="227"/>
      <c r="L201" s="227"/>
      <c r="M201" s="233"/>
      <c r="N201" s="234"/>
      <c r="O201" s="235"/>
      <c r="P201" s="235"/>
      <c r="Q201" s="235"/>
      <c r="R201" s="235"/>
      <c r="S201" s="235"/>
      <c r="T201" s="235"/>
      <c r="U201" s="235"/>
      <c r="V201" s="235"/>
      <c r="W201" s="235"/>
      <c r="X201" s="236"/>
      <c r="AT201" s="237" t="s">
        <v>175</v>
      </c>
      <c r="AU201" s="237" t="s">
        <v>82</v>
      </c>
      <c r="AV201" s="11" t="s">
        <v>82</v>
      </c>
      <c r="AW201" s="11" t="s">
        <v>5</v>
      </c>
      <c r="AX201" s="11" t="s">
        <v>72</v>
      </c>
      <c r="AY201" s="237" t="s">
        <v>133</v>
      </c>
    </row>
    <row r="202" s="11" customFormat="1">
      <c r="B202" s="226"/>
      <c r="C202" s="227"/>
      <c r="D202" s="228" t="s">
        <v>175</v>
      </c>
      <c r="E202" s="229" t="s">
        <v>1</v>
      </c>
      <c r="F202" s="230" t="s">
        <v>307</v>
      </c>
      <c r="G202" s="227"/>
      <c r="H202" s="231">
        <v>9.7400000000000002</v>
      </c>
      <c r="I202" s="232"/>
      <c r="J202" s="232"/>
      <c r="K202" s="227"/>
      <c r="L202" s="227"/>
      <c r="M202" s="233"/>
      <c r="N202" s="234"/>
      <c r="O202" s="235"/>
      <c r="P202" s="235"/>
      <c r="Q202" s="235"/>
      <c r="R202" s="235"/>
      <c r="S202" s="235"/>
      <c r="T202" s="235"/>
      <c r="U202" s="235"/>
      <c r="V202" s="235"/>
      <c r="W202" s="235"/>
      <c r="X202" s="236"/>
      <c r="AT202" s="237" t="s">
        <v>175</v>
      </c>
      <c r="AU202" s="237" t="s">
        <v>82</v>
      </c>
      <c r="AV202" s="11" t="s">
        <v>82</v>
      </c>
      <c r="AW202" s="11" t="s">
        <v>5</v>
      </c>
      <c r="AX202" s="11" t="s">
        <v>72</v>
      </c>
      <c r="AY202" s="237" t="s">
        <v>133</v>
      </c>
    </row>
    <row r="203" s="11" customFormat="1">
      <c r="B203" s="226"/>
      <c r="C203" s="227"/>
      <c r="D203" s="228" t="s">
        <v>175</v>
      </c>
      <c r="E203" s="229" t="s">
        <v>1</v>
      </c>
      <c r="F203" s="230" t="s">
        <v>308</v>
      </c>
      <c r="G203" s="227"/>
      <c r="H203" s="231">
        <v>8.2400000000000002</v>
      </c>
      <c r="I203" s="232"/>
      <c r="J203" s="232"/>
      <c r="K203" s="227"/>
      <c r="L203" s="227"/>
      <c r="M203" s="233"/>
      <c r="N203" s="234"/>
      <c r="O203" s="235"/>
      <c r="P203" s="235"/>
      <c r="Q203" s="235"/>
      <c r="R203" s="235"/>
      <c r="S203" s="235"/>
      <c r="T203" s="235"/>
      <c r="U203" s="235"/>
      <c r="V203" s="235"/>
      <c r="W203" s="235"/>
      <c r="X203" s="236"/>
      <c r="AT203" s="237" t="s">
        <v>175</v>
      </c>
      <c r="AU203" s="237" t="s">
        <v>82</v>
      </c>
      <c r="AV203" s="11" t="s">
        <v>82</v>
      </c>
      <c r="AW203" s="11" t="s">
        <v>5</v>
      </c>
      <c r="AX203" s="11" t="s">
        <v>72</v>
      </c>
      <c r="AY203" s="237" t="s">
        <v>133</v>
      </c>
    </row>
    <row r="204" s="11" customFormat="1">
      <c r="B204" s="226"/>
      <c r="C204" s="227"/>
      <c r="D204" s="228" t="s">
        <v>175</v>
      </c>
      <c r="E204" s="229" t="s">
        <v>1</v>
      </c>
      <c r="F204" s="230" t="s">
        <v>309</v>
      </c>
      <c r="G204" s="227"/>
      <c r="H204" s="231">
        <v>9.2799999999999994</v>
      </c>
      <c r="I204" s="232"/>
      <c r="J204" s="232"/>
      <c r="K204" s="227"/>
      <c r="L204" s="227"/>
      <c r="M204" s="233"/>
      <c r="N204" s="234"/>
      <c r="O204" s="235"/>
      <c r="P204" s="235"/>
      <c r="Q204" s="235"/>
      <c r="R204" s="235"/>
      <c r="S204" s="235"/>
      <c r="T204" s="235"/>
      <c r="U204" s="235"/>
      <c r="V204" s="235"/>
      <c r="W204" s="235"/>
      <c r="X204" s="236"/>
      <c r="AT204" s="237" t="s">
        <v>175</v>
      </c>
      <c r="AU204" s="237" t="s">
        <v>82</v>
      </c>
      <c r="AV204" s="11" t="s">
        <v>82</v>
      </c>
      <c r="AW204" s="11" t="s">
        <v>5</v>
      </c>
      <c r="AX204" s="11" t="s">
        <v>72</v>
      </c>
      <c r="AY204" s="237" t="s">
        <v>133</v>
      </c>
    </row>
    <row r="205" s="11" customFormat="1">
      <c r="B205" s="226"/>
      <c r="C205" s="227"/>
      <c r="D205" s="228" t="s">
        <v>175</v>
      </c>
      <c r="E205" s="229" t="s">
        <v>1</v>
      </c>
      <c r="F205" s="230" t="s">
        <v>310</v>
      </c>
      <c r="G205" s="227"/>
      <c r="H205" s="231">
        <v>12.359999999999999</v>
      </c>
      <c r="I205" s="232"/>
      <c r="J205" s="232"/>
      <c r="K205" s="227"/>
      <c r="L205" s="227"/>
      <c r="M205" s="233"/>
      <c r="N205" s="234"/>
      <c r="O205" s="235"/>
      <c r="P205" s="235"/>
      <c r="Q205" s="235"/>
      <c r="R205" s="235"/>
      <c r="S205" s="235"/>
      <c r="T205" s="235"/>
      <c r="U205" s="235"/>
      <c r="V205" s="235"/>
      <c r="W205" s="235"/>
      <c r="X205" s="236"/>
      <c r="AT205" s="237" t="s">
        <v>175</v>
      </c>
      <c r="AU205" s="237" t="s">
        <v>82</v>
      </c>
      <c r="AV205" s="11" t="s">
        <v>82</v>
      </c>
      <c r="AW205" s="11" t="s">
        <v>5</v>
      </c>
      <c r="AX205" s="11" t="s">
        <v>72</v>
      </c>
      <c r="AY205" s="237" t="s">
        <v>133</v>
      </c>
    </row>
    <row r="206" s="11" customFormat="1">
      <c r="B206" s="226"/>
      <c r="C206" s="227"/>
      <c r="D206" s="228" t="s">
        <v>175</v>
      </c>
      <c r="E206" s="229" t="s">
        <v>1</v>
      </c>
      <c r="F206" s="230" t="s">
        <v>273</v>
      </c>
      <c r="G206" s="227"/>
      <c r="H206" s="231">
        <v>8.5500000000000007</v>
      </c>
      <c r="I206" s="232"/>
      <c r="J206" s="232"/>
      <c r="K206" s="227"/>
      <c r="L206" s="227"/>
      <c r="M206" s="233"/>
      <c r="N206" s="234"/>
      <c r="O206" s="235"/>
      <c r="P206" s="235"/>
      <c r="Q206" s="235"/>
      <c r="R206" s="235"/>
      <c r="S206" s="235"/>
      <c r="T206" s="235"/>
      <c r="U206" s="235"/>
      <c r="V206" s="235"/>
      <c r="W206" s="235"/>
      <c r="X206" s="236"/>
      <c r="AT206" s="237" t="s">
        <v>175</v>
      </c>
      <c r="AU206" s="237" t="s">
        <v>82</v>
      </c>
      <c r="AV206" s="11" t="s">
        <v>82</v>
      </c>
      <c r="AW206" s="11" t="s">
        <v>5</v>
      </c>
      <c r="AX206" s="11" t="s">
        <v>72</v>
      </c>
      <c r="AY206" s="237" t="s">
        <v>133</v>
      </c>
    </row>
    <row r="207" s="11" customFormat="1">
      <c r="B207" s="226"/>
      <c r="C207" s="227"/>
      <c r="D207" s="228" t="s">
        <v>175</v>
      </c>
      <c r="E207" s="229" t="s">
        <v>1</v>
      </c>
      <c r="F207" s="230" t="s">
        <v>311</v>
      </c>
      <c r="G207" s="227"/>
      <c r="H207" s="231">
        <v>35.200000000000003</v>
      </c>
      <c r="I207" s="232"/>
      <c r="J207" s="232"/>
      <c r="K207" s="227"/>
      <c r="L207" s="227"/>
      <c r="M207" s="233"/>
      <c r="N207" s="234"/>
      <c r="O207" s="235"/>
      <c r="P207" s="235"/>
      <c r="Q207" s="235"/>
      <c r="R207" s="235"/>
      <c r="S207" s="235"/>
      <c r="T207" s="235"/>
      <c r="U207" s="235"/>
      <c r="V207" s="235"/>
      <c r="W207" s="235"/>
      <c r="X207" s="236"/>
      <c r="AT207" s="237" t="s">
        <v>175</v>
      </c>
      <c r="AU207" s="237" t="s">
        <v>82</v>
      </c>
      <c r="AV207" s="11" t="s">
        <v>82</v>
      </c>
      <c r="AW207" s="11" t="s">
        <v>5</v>
      </c>
      <c r="AX207" s="11" t="s">
        <v>72</v>
      </c>
      <c r="AY207" s="237" t="s">
        <v>133</v>
      </c>
    </row>
    <row r="208" s="11" customFormat="1">
      <c r="B208" s="226"/>
      <c r="C208" s="227"/>
      <c r="D208" s="228" t="s">
        <v>175</v>
      </c>
      <c r="E208" s="229" t="s">
        <v>1</v>
      </c>
      <c r="F208" s="230" t="s">
        <v>312</v>
      </c>
      <c r="G208" s="227"/>
      <c r="H208" s="231">
        <v>12.52</v>
      </c>
      <c r="I208" s="232"/>
      <c r="J208" s="232"/>
      <c r="K208" s="227"/>
      <c r="L208" s="227"/>
      <c r="M208" s="233"/>
      <c r="N208" s="234"/>
      <c r="O208" s="235"/>
      <c r="P208" s="235"/>
      <c r="Q208" s="235"/>
      <c r="R208" s="235"/>
      <c r="S208" s="235"/>
      <c r="T208" s="235"/>
      <c r="U208" s="235"/>
      <c r="V208" s="235"/>
      <c r="W208" s="235"/>
      <c r="X208" s="236"/>
      <c r="AT208" s="237" t="s">
        <v>175</v>
      </c>
      <c r="AU208" s="237" t="s">
        <v>82</v>
      </c>
      <c r="AV208" s="11" t="s">
        <v>82</v>
      </c>
      <c r="AW208" s="11" t="s">
        <v>5</v>
      </c>
      <c r="AX208" s="11" t="s">
        <v>72</v>
      </c>
      <c r="AY208" s="237" t="s">
        <v>133</v>
      </c>
    </row>
    <row r="209" s="11" customFormat="1">
      <c r="B209" s="226"/>
      <c r="C209" s="227"/>
      <c r="D209" s="228" t="s">
        <v>175</v>
      </c>
      <c r="E209" s="229" t="s">
        <v>1</v>
      </c>
      <c r="F209" s="230" t="s">
        <v>309</v>
      </c>
      <c r="G209" s="227"/>
      <c r="H209" s="231">
        <v>9.2799999999999994</v>
      </c>
      <c r="I209" s="232"/>
      <c r="J209" s="232"/>
      <c r="K209" s="227"/>
      <c r="L209" s="227"/>
      <c r="M209" s="233"/>
      <c r="N209" s="234"/>
      <c r="O209" s="235"/>
      <c r="P209" s="235"/>
      <c r="Q209" s="235"/>
      <c r="R209" s="235"/>
      <c r="S209" s="235"/>
      <c r="T209" s="235"/>
      <c r="U209" s="235"/>
      <c r="V209" s="235"/>
      <c r="W209" s="235"/>
      <c r="X209" s="236"/>
      <c r="AT209" s="237" t="s">
        <v>175</v>
      </c>
      <c r="AU209" s="237" t="s">
        <v>82</v>
      </c>
      <c r="AV209" s="11" t="s">
        <v>82</v>
      </c>
      <c r="AW209" s="11" t="s">
        <v>5</v>
      </c>
      <c r="AX209" s="11" t="s">
        <v>72</v>
      </c>
      <c r="AY209" s="237" t="s">
        <v>133</v>
      </c>
    </row>
    <row r="210" s="11" customFormat="1">
      <c r="B210" s="226"/>
      <c r="C210" s="227"/>
      <c r="D210" s="228" t="s">
        <v>175</v>
      </c>
      <c r="E210" s="229" t="s">
        <v>1</v>
      </c>
      <c r="F210" s="230" t="s">
        <v>313</v>
      </c>
      <c r="G210" s="227"/>
      <c r="H210" s="231">
        <v>4.1200000000000001</v>
      </c>
      <c r="I210" s="232"/>
      <c r="J210" s="232"/>
      <c r="K210" s="227"/>
      <c r="L210" s="227"/>
      <c r="M210" s="233"/>
      <c r="N210" s="234"/>
      <c r="O210" s="235"/>
      <c r="P210" s="235"/>
      <c r="Q210" s="235"/>
      <c r="R210" s="235"/>
      <c r="S210" s="235"/>
      <c r="T210" s="235"/>
      <c r="U210" s="235"/>
      <c r="V210" s="235"/>
      <c r="W210" s="235"/>
      <c r="X210" s="236"/>
      <c r="AT210" s="237" t="s">
        <v>175</v>
      </c>
      <c r="AU210" s="237" t="s">
        <v>82</v>
      </c>
      <c r="AV210" s="11" t="s">
        <v>82</v>
      </c>
      <c r="AW210" s="11" t="s">
        <v>5</v>
      </c>
      <c r="AX210" s="11" t="s">
        <v>72</v>
      </c>
      <c r="AY210" s="237" t="s">
        <v>133</v>
      </c>
    </row>
    <row r="211" s="11" customFormat="1">
      <c r="B211" s="226"/>
      <c r="C211" s="227"/>
      <c r="D211" s="228" t="s">
        <v>175</v>
      </c>
      <c r="E211" s="229" t="s">
        <v>1</v>
      </c>
      <c r="F211" s="230" t="s">
        <v>277</v>
      </c>
      <c r="G211" s="227"/>
      <c r="H211" s="231">
        <v>14.65</v>
      </c>
      <c r="I211" s="232"/>
      <c r="J211" s="232"/>
      <c r="K211" s="227"/>
      <c r="L211" s="227"/>
      <c r="M211" s="233"/>
      <c r="N211" s="234"/>
      <c r="O211" s="235"/>
      <c r="P211" s="235"/>
      <c r="Q211" s="235"/>
      <c r="R211" s="235"/>
      <c r="S211" s="235"/>
      <c r="T211" s="235"/>
      <c r="U211" s="235"/>
      <c r="V211" s="235"/>
      <c r="W211" s="235"/>
      <c r="X211" s="236"/>
      <c r="AT211" s="237" t="s">
        <v>175</v>
      </c>
      <c r="AU211" s="237" t="s">
        <v>82</v>
      </c>
      <c r="AV211" s="11" t="s">
        <v>82</v>
      </c>
      <c r="AW211" s="11" t="s">
        <v>5</v>
      </c>
      <c r="AX211" s="11" t="s">
        <v>72</v>
      </c>
      <c r="AY211" s="237" t="s">
        <v>133</v>
      </c>
    </row>
    <row r="212" s="11" customFormat="1">
      <c r="B212" s="226"/>
      <c r="C212" s="227"/>
      <c r="D212" s="228" t="s">
        <v>175</v>
      </c>
      <c r="E212" s="229" t="s">
        <v>1</v>
      </c>
      <c r="F212" s="230" t="s">
        <v>314</v>
      </c>
      <c r="G212" s="227"/>
      <c r="H212" s="231">
        <v>4.4199999999999999</v>
      </c>
      <c r="I212" s="232"/>
      <c r="J212" s="232"/>
      <c r="K212" s="227"/>
      <c r="L212" s="227"/>
      <c r="M212" s="233"/>
      <c r="N212" s="234"/>
      <c r="O212" s="235"/>
      <c r="P212" s="235"/>
      <c r="Q212" s="235"/>
      <c r="R212" s="235"/>
      <c r="S212" s="235"/>
      <c r="T212" s="235"/>
      <c r="U212" s="235"/>
      <c r="V212" s="235"/>
      <c r="W212" s="235"/>
      <c r="X212" s="236"/>
      <c r="AT212" s="237" t="s">
        <v>175</v>
      </c>
      <c r="AU212" s="237" t="s">
        <v>82</v>
      </c>
      <c r="AV212" s="11" t="s">
        <v>82</v>
      </c>
      <c r="AW212" s="11" t="s">
        <v>5</v>
      </c>
      <c r="AX212" s="11" t="s">
        <v>72</v>
      </c>
      <c r="AY212" s="237" t="s">
        <v>133</v>
      </c>
    </row>
    <row r="213" s="11" customFormat="1">
      <c r="B213" s="226"/>
      <c r="C213" s="227"/>
      <c r="D213" s="228" t="s">
        <v>175</v>
      </c>
      <c r="E213" s="229" t="s">
        <v>1</v>
      </c>
      <c r="F213" s="230" t="s">
        <v>315</v>
      </c>
      <c r="G213" s="227"/>
      <c r="H213" s="231">
        <v>10.039999999999999</v>
      </c>
      <c r="I213" s="232"/>
      <c r="J213" s="232"/>
      <c r="K213" s="227"/>
      <c r="L213" s="227"/>
      <c r="M213" s="233"/>
      <c r="N213" s="234"/>
      <c r="O213" s="235"/>
      <c r="P213" s="235"/>
      <c r="Q213" s="235"/>
      <c r="R213" s="235"/>
      <c r="S213" s="235"/>
      <c r="T213" s="235"/>
      <c r="U213" s="235"/>
      <c r="V213" s="235"/>
      <c r="W213" s="235"/>
      <c r="X213" s="236"/>
      <c r="AT213" s="237" t="s">
        <v>175</v>
      </c>
      <c r="AU213" s="237" t="s">
        <v>82</v>
      </c>
      <c r="AV213" s="11" t="s">
        <v>82</v>
      </c>
      <c r="AW213" s="11" t="s">
        <v>5</v>
      </c>
      <c r="AX213" s="11" t="s">
        <v>72</v>
      </c>
      <c r="AY213" s="237" t="s">
        <v>133</v>
      </c>
    </row>
    <row r="214" s="11" customFormat="1">
      <c r="B214" s="226"/>
      <c r="C214" s="227"/>
      <c r="D214" s="228" t="s">
        <v>175</v>
      </c>
      <c r="E214" s="229" t="s">
        <v>1</v>
      </c>
      <c r="F214" s="230" t="s">
        <v>309</v>
      </c>
      <c r="G214" s="227"/>
      <c r="H214" s="231">
        <v>9.2799999999999994</v>
      </c>
      <c r="I214" s="232"/>
      <c r="J214" s="232"/>
      <c r="K214" s="227"/>
      <c r="L214" s="227"/>
      <c r="M214" s="233"/>
      <c r="N214" s="234"/>
      <c r="O214" s="235"/>
      <c r="P214" s="235"/>
      <c r="Q214" s="235"/>
      <c r="R214" s="235"/>
      <c r="S214" s="235"/>
      <c r="T214" s="235"/>
      <c r="U214" s="235"/>
      <c r="V214" s="235"/>
      <c r="W214" s="235"/>
      <c r="X214" s="236"/>
      <c r="AT214" s="237" t="s">
        <v>175</v>
      </c>
      <c r="AU214" s="237" t="s">
        <v>82</v>
      </c>
      <c r="AV214" s="11" t="s">
        <v>82</v>
      </c>
      <c r="AW214" s="11" t="s">
        <v>5</v>
      </c>
      <c r="AX214" s="11" t="s">
        <v>72</v>
      </c>
      <c r="AY214" s="237" t="s">
        <v>133</v>
      </c>
    </row>
    <row r="215" s="11" customFormat="1">
      <c r="B215" s="226"/>
      <c r="C215" s="227"/>
      <c r="D215" s="228" t="s">
        <v>175</v>
      </c>
      <c r="E215" s="229" t="s">
        <v>1</v>
      </c>
      <c r="F215" s="230" t="s">
        <v>316</v>
      </c>
      <c r="G215" s="227"/>
      <c r="H215" s="231">
        <v>4.1200000000000001</v>
      </c>
      <c r="I215" s="232"/>
      <c r="J215" s="232"/>
      <c r="K215" s="227"/>
      <c r="L215" s="227"/>
      <c r="M215" s="233"/>
      <c r="N215" s="234"/>
      <c r="O215" s="235"/>
      <c r="P215" s="235"/>
      <c r="Q215" s="235"/>
      <c r="R215" s="235"/>
      <c r="S215" s="235"/>
      <c r="T215" s="235"/>
      <c r="U215" s="235"/>
      <c r="V215" s="235"/>
      <c r="W215" s="235"/>
      <c r="X215" s="236"/>
      <c r="AT215" s="237" t="s">
        <v>175</v>
      </c>
      <c r="AU215" s="237" t="s">
        <v>82</v>
      </c>
      <c r="AV215" s="11" t="s">
        <v>82</v>
      </c>
      <c r="AW215" s="11" t="s">
        <v>5</v>
      </c>
      <c r="AX215" s="11" t="s">
        <v>72</v>
      </c>
      <c r="AY215" s="237" t="s">
        <v>133</v>
      </c>
    </row>
    <row r="216" s="11" customFormat="1">
      <c r="B216" s="226"/>
      <c r="C216" s="227"/>
      <c r="D216" s="228" t="s">
        <v>175</v>
      </c>
      <c r="E216" s="227"/>
      <c r="F216" s="230" t="s">
        <v>317</v>
      </c>
      <c r="G216" s="227"/>
      <c r="H216" s="231">
        <v>209.822</v>
      </c>
      <c r="I216" s="232"/>
      <c r="J216" s="232"/>
      <c r="K216" s="227"/>
      <c r="L216" s="227"/>
      <c r="M216" s="233"/>
      <c r="N216" s="234"/>
      <c r="O216" s="235"/>
      <c r="P216" s="235"/>
      <c r="Q216" s="235"/>
      <c r="R216" s="235"/>
      <c r="S216" s="235"/>
      <c r="T216" s="235"/>
      <c r="U216" s="235"/>
      <c r="V216" s="235"/>
      <c r="W216" s="235"/>
      <c r="X216" s="236"/>
      <c r="AT216" s="237" t="s">
        <v>175</v>
      </c>
      <c r="AU216" s="237" t="s">
        <v>82</v>
      </c>
      <c r="AV216" s="11" t="s">
        <v>82</v>
      </c>
      <c r="AW216" s="11" t="s">
        <v>4</v>
      </c>
      <c r="AX216" s="11" t="s">
        <v>80</v>
      </c>
      <c r="AY216" s="237" t="s">
        <v>133</v>
      </c>
    </row>
    <row r="217" s="1" customFormat="1" ht="16.5" customHeight="1">
      <c r="B217" s="34"/>
      <c r="C217" s="238" t="s">
        <v>8</v>
      </c>
      <c r="D217" s="238" t="s">
        <v>211</v>
      </c>
      <c r="E217" s="239" t="s">
        <v>318</v>
      </c>
      <c r="F217" s="240" t="s">
        <v>319</v>
      </c>
      <c r="G217" s="241" t="s">
        <v>218</v>
      </c>
      <c r="H217" s="242">
        <v>329.73200000000003</v>
      </c>
      <c r="I217" s="243"/>
      <c r="J217" s="244"/>
      <c r="K217" s="245">
        <f>ROUND(P217*H217,2)</f>
        <v>0</v>
      </c>
      <c r="L217" s="240" t="s">
        <v>173</v>
      </c>
      <c r="M217" s="246"/>
      <c r="N217" s="247" t="s">
        <v>1</v>
      </c>
      <c r="O217" s="206" t="s">
        <v>41</v>
      </c>
      <c r="P217" s="207">
        <f>I217+J217</f>
        <v>0</v>
      </c>
      <c r="Q217" s="207">
        <f>ROUND(I217*H217,2)</f>
        <v>0</v>
      </c>
      <c r="R217" s="207">
        <f>ROUND(J217*H217,2)</f>
        <v>0</v>
      </c>
      <c r="S217" s="75"/>
      <c r="T217" s="208">
        <f>S217*H217</f>
        <v>0</v>
      </c>
      <c r="U217" s="208">
        <v>3.0000000000000001E-05</v>
      </c>
      <c r="V217" s="208">
        <f>U217*H217</f>
        <v>0.0098919600000000017</v>
      </c>
      <c r="W217" s="208">
        <v>0</v>
      </c>
      <c r="X217" s="209">
        <f>W217*H217</f>
        <v>0</v>
      </c>
      <c r="AR217" s="13" t="s">
        <v>204</v>
      </c>
      <c r="AT217" s="13" t="s">
        <v>211</v>
      </c>
      <c r="AU217" s="13" t="s">
        <v>82</v>
      </c>
      <c r="AY217" s="13" t="s">
        <v>133</v>
      </c>
      <c r="BE217" s="210">
        <f>IF(O217="základní",K217,0)</f>
        <v>0</v>
      </c>
      <c r="BF217" s="210">
        <f>IF(O217="snížená",K217,0)</f>
        <v>0</v>
      </c>
      <c r="BG217" s="210">
        <f>IF(O217="zákl. přenesená",K217,0)</f>
        <v>0</v>
      </c>
      <c r="BH217" s="210">
        <f>IF(O217="sníž. přenesená",K217,0)</f>
        <v>0</v>
      </c>
      <c r="BI217" s="210">
        <f>IF(O217="nulová",K217,0)</f>
        <v>0</v>
      </c>
      <c r="BJ217" s="13" t="s">
        <v>80</v>
      </c>
      <c r="BK217" s="210">
        <f>ROUND(P217*H217,2)</f>
        <v>0</v>
      </c>
      <c r="BL217" s="13" t="s">
        <v>138</v>
      </c>
      <c r="BM217" s="13" t="s">
        <v>320</v>
      </c>
    </row>
    <row r="218" s="11" customFormat="1">
      <c r="B218" s="226"/>
      <c r="C218" s="227"/>
      <c r="D218" s="228" t="s">
        <v>175</v>
      </c>
      <c r="E218" s="229" t="s">
        <v>1</v>
      </c>
      <c r="F218" s="230" t="s">
        <v>266</v>
      </c>
      <c r="G218" s="227"/>
      <c r="H218" s="231">
        <v>8.5500000000000007</v>
      </c>
      <c r="I218" s="232"/>
      <c r="J218" s="232"/>
      <c r="K218" s="227"/>
      <c r="L218" s="227"/>
      <c r="M218" s="233"/>
      <c r="N218" s="234"/>
      <c r="O218" s="235"/>
      <c r="P218" s="235"/>
      <c r="Q218" s="235"/>
      <c r="R218" s="235"/>
      <c r="S218" s="235"/>
      <c r="T218" s="235"/>
      <c r="U218" s="235"/>
      <c r="V218" s="235"/>
      <c r="W218" s="235"/>
      <c r="X218" s="236"/>
      <c r="AT218" s="237" t="s">
        <v>175</v>
      </c>
      <c r="AU218" s="237" t="s">
        <v>82</v>
      </c>
      <c r="AV218" s="11" t="s">
        <v>82</v>
      </c>
      <c r="AW218" s="11" t="s">
        <v>5</v>
      </c>
      <c r="AX218" s="11" t="s">
        <v>72</v>
      </c>
      <c r="AY218" s="237" t="s">
        <v>133</v>
      </c>
    </row>
    <row r="219" s="11" customFormat="1">
      <c r="B219" s="226"/>
      <c r="C219" s="227"/>
      <c r="D219" s="228" t="s">
        <v>175</v>
      </c>
      <c r="E219" s="229" t="s">
        <v>1</v>
      </c>
      <c r="F219" s="230" t="s">
        <v>305</v>
      </c>
      <c r="G219" s="227"/>
      <c r="H219" s="231">
        <v>35.359999999999999</v>
      </c>
      <c r="I219" s="232"/>
      <c r="J219" s="232"/>
      <c r="K219" s="227"/>
      <c r="L219" s="227"/>
      <c r="M219" s="233"/>
      <c r="N219" s="234"/>
      <c r="O219" s="235"/>
      <c r="P219" s="235"/>
      <c r="Q219" s="235"/>
      <c r="R219" s="235"/>
      <c r="S219" s="235"/>
      <c r="T219" s="235"/>
      <c r="U219" s="235"/>
      <c r="V219" s="235"/>
      <c r="W219" s="235"/>
      <c r="X219" s="236"/>
      <c r="AT219" s="237" t="s">
        <v>175</v>
      </c>
      <c r="AU219" s="237" t="s">
        <v>82</v>
      </c>
      <c r="AV219" s="11" t="s">
        <v>82</v>
      </c>
      <c r="AW219" s="11" t="s">
        <v>5</v>
      </c>
      <c r="AX219" s="11" t="s">
        <v>72</v>
      </c>
      <c r="AY219" s="237" t="s">
        <v>133</v>
      </c>
    </row>
    <row r="220" s="11" customFormat="1">
      <c r="B220" s="226"/>
      <c r="C220" s="227"/>
      <c r="D220" s="228" t="s">
        <v>175</v>
      </c>
      <c r="E220" s="229" t="s">
        <v>1</v>
      </c>
      <c r="F220" s="230" t="s">
        <v>306</v>
      </c>
      <c r="G220" s="227"/>
      <c r="H220" s="231">
        <v>4.1200000000000001</v>
      </c>
      <c r="I220" s="232"/>
      <c r="J220" s="232"/>
      <c r="K220" s="227"/>
      <c r="L220" s="227"/>
      <c r="M220" s="233"/>
      <c r="N220" s="234"/>
      <c r="O220" s="235"/>
      <c r="P220" s="235"/>
      <c r="Q220" s="235"/>
      <c r="R220" s="235"/>
      <c r="S220" s="235"/>
      <c r="T220" s="235"/>
      <c r="U220" s="235"/>
      <c r="V220" s="235"/>
      <c r="W220" s="235"/>
      <c r="X220" s="236"/>
      <c r="AT220" s="237" t="s">
        <v>175</v>
      </c>
      <c r="AU220" s="237" t="s">
        <v>82</v>
      </c>
      <c r="AV220" s="11" t="s">
        <v>82</v>
      </c>
      <c r="AW220" s="11" t="s">
        <v>5</v>
      </c>
      <c r="AX220" s="11" t="s">
        <v>72</v>
      </c>
      <c r="AY220" s="237" t="s">
        <v>133</v>
      </c>
    </row>
    <row r="221" s="11" customFormat="1">
      <c r="B221" s="226"/>
      <c r="C221" s="227"/>
      <c r="D221" s="228" t="s">
        <v>175</v>
      </c>
      <c r="E221" s="229" t="s">
        <v>1</v>
      </c>
      <c r="F221" s="230" t="s">
        <v>307</v>
      </c>
      <c r="G221" s="227"/>
      <c r="H221" s="231">
        <v>9.7400000000000002</v>
      </c>
      <c r="I221" s="232"/>
      <c r="J221" s="232"/>
      <c r="K221" s="227"/>
      <c r="L221" s="227"/>
      <c r="M221" s="233"/>
      <c r="N221" s="234"/>
      <c r="O221" s="235"/>
      <c r="P221" s="235"/>
      <c r="Q221" s="235"/>
      <c r="R221" s="235"/>
      <c r="S221" s="235"/>
      <c r="T221" s="235"/>
      <c r="U221" s="235"/>
      <c r="V221" s="235"/>
      <c r="W221" s="235"/>
      <c r="X221" s="236"/>
      <c r="AT221" s="237" t="s">
        <v>175</v>
      </c>
      <c r="AU221" s="237" t="s">
        <v>82</v>
      </c>
      <c r="AV221" s="11" t="s">
        <v>82</v>
      </c>
      <c r="AW221" s="11" t="s">
        <v>5</v>
      </c>
      <c r="AX221" s="11" t="s">
        <v>72</v>
      </c>
      <c r="AY221" s="237" t="s">
        <v>133</v>
      </c>
    </row>
    <row r="222" s="11" customFormat="1">
      <c r="B222" s="226"/>
      <c r="C222" s="227"/>
      <c r="D222" s="228" t="s">
        <v>175</v>
      </c>
      <c r="E222" s="229" t="s">
        <v>1</v>
      </c>
      <c r="F222" s="230" t="s">
        <v>308</v>
      </c>
      <c r="G222" s="227"/>
      <c r="H222" s="231">
        <v>8.2400000000000002</v>
      </c>
      <c r="I222" s="232"/>
      <c r="J222" s="232"/>
      <c r="K222" s="227"/>
      <c r="L222" s="227"/>
      <c r="M222" s="233"/>
      <c r="N222" s="234"/>
      <c r="O222" s="235"/>
      <c r="P222" s="235"/>
      <c r="Q222" s="235"/>
      <c r="R222" s="235"/>
      <c r="S222" s="235"/>
      <c r="T222" s="235"/>
      <c r="U222" s="235"/>
      <c r="V222" s="235"/>
      <c r="W222" s="235"/>
      <c r="X222" s="236"/>
      <c r="AT222" s="237" t="s">
        <v>175</v>
      </c>
      <c r="AU222" s="237" t="s">
        <v>82</v>
      </c>
      <c r="AV222" s="11" t="s">
        <v>82</v>
      </c>
      <c r="AW222" s="11" t="s">
        <v>5</v>
      </c>
      <c r="AX222" s="11" t="s">
        <v>72</v>
      </c>
      <c r="AY222" s="237" t="s">
        <v>133</v>
      </c>
    </row>
    <row r="223" s="11" customFormat="1">
      <c r="B223" s="226"/>
      <c r="C223" s="227"/>
      <c r="D223" s="228" t="s">
        <v>175</v>
      </c>
      <c r="E223" s="229" t="s">
        <v>1</v>
      </c>
      <c r="F223" s="230" t="s">
        <v>309</v>
      </c>
      <c r="G223" s="227"/>
      <c r="H223" s="231">
        <v>9.2799999999999994</v>
      </c>
      <c r="I223" s="232"/>
      <c r="J223" s="232"/>
      <c r="K223" s="227"/>
      <c r="L223" s="227"/>
      <c r="M223" s="233"/>
      <c r="N223" s="234"/>
      <c r="O223" s="235"/>
      <c r="P223" s="235"/>
      <c r="Q223" s="235"/>
      <c r="R223" s="235"/>
      <c r="S223" s="235"/>
      <c r="T223" s="235"/>
      <c r="U223" s="235"/>
      <c r="V223" s="235"/>
      <c r="W223" s="235"/>
      <c r="X223" s="236"/>
      <c r="AT223" s="237" t="s">
        <v>175</v>
      </c>
      <c r="AU223" s="237" t="s">
        <v>82</v>
      </c>
      <c r="AV223" s="11" t="s">
        <v>82</v>
      </c>
      <c r="AW223" s="11" t="s">
        <v>5</v>
      </c>
      <c r="AX223" s="11" t="s">
        <v>72</v>
      </c>
      <c r="AY223" s="237" t="s">
        <v>133</v>
      </c>
    </row>
    <row r="224" s="11" customFormat="1">
      <c r="B224" s="226"/>
      <c r="C224" s="227"/>
      <c r="D224" s="228" t="s">
        <v>175</v>
      </c>
      <c r="E224" s="229" t="s">
        <v>1</v>
      </c>
      <c r="F224" s="230" t="s">
        <v>310</v>
      </c>
      <c r="G224" s="227"/>
      <c r="H224" s="231">
        <v>12.359999999999999</v>
      </c>
      <c r="I224" s="232"/>
      <c r="J224" s="232"/>
      <c r="K224" s="227"/>
      <c r="L224" s="227"/>
      <c r="M224" s="233"/>
      <c r="N224" s="234"/>
      <c r="O224" s="235"/>
      <c r="P224" s="235"/>
      <c r="Q224" s="235"/>
      <c r="R224" s="235"/>
      <c r="S224" s="235"/>
      <c r="T224" s="235"/>
      <c r="U224" s="235"/>
      <c r="V224" s="235"/>
      <c r="W224" s="235"/>
      <c r="X224" s="236"/>
      <c r="AT224" s="237" t="s">
        <v>175</v>
      </c>
      <c r="AU224" s="237" t="s">
        <v>82</v>
      </c>
      <c r="AV224" s="11" t="s">
        <v>82</v>
      </c>
      <c r="AW224" s="11" t="s">
        <v>5</v>
      </c>
      <c r="AX224" s="11" t="s">
        <v>72</v>
      </c>
      <c r="AY224" s="237" t="s">
        <v>133</v>
      </c>
    </row>
    <row r="225" s="11" customFormat="1">
      <c r="B225" s="226"/>
      <c r="C225" s="227"/>
      <c r="D225" s="228" t="s">
        <v>175</v>
      </c>
      <c r="E225" s="229" t="s">
        <v>1</v>
      </c>
      <c r="F225" s="230" t="s">
        <v>273</v>
      </c>
      <c r="G225" s="227"/>
      <c r="H225" s="231">
        <v>8.5500000000000007</v>
      </c>
      <c r="I225" s="232"/>
      <c r="J225" s="232"/>
      <c r="K225" s="227"/>
      <c r="L225" s="227"/>
      <c r="M225" s="233"/>
      <c r="N225" s="234"/>
      <c r="O225" s="235"/>
      <c r="P225" s="235"/>
      <c r="Q225" s="235"/>
      <c r="R225" s="235"/>
      <c r="S225" s="235"/>
      <c r="T225" s="235"/>
      <c r="U225" s="235"/>
      <c r="V225" s="235"/>
      <c r="W225" s="235"/>
      <c r="X225" s="236"/>
      <c r="AT225" s="237" t="s">
        <v>175</v>
      </c>
      <c r="AU225" s="237" t="s">
        <v>82</v>
      </c>
      <c r="AV225" s="11" t="s">
        <v>82</v>
      </c>
      <c r="AW225" s="11" t="s">
        <v>5</v>
      </c>
      <c r="AX225" s="11" t="s">
        <v>72</v>
      </c>
      <c r="AY225" s="237" t="s">
        <v>133</v>
      </c>
    </row>
    <row r="226" s="11" customFormat="1">
      <c r="B226" s="226"/>
      <c r="C226" s="227"/>
      <c r="D226" s="228" t="s">
        <v>175</v>
      </c>
      <c r="E226" s="229" t="s">
        <v>1</v>
      </c>
      <c r="F226" s="230" t="s">
        <v>311</v>
      </c>
      <c r="G226" s="227"/>
      <c r="H226" s="231">
        <v>35.200000000000003</v>
      </c>
      <c r="I226" s="232"/>
      <c r="J226" s="232"/>
      <c r="K226" s="227"/>
      <c r="L226" s="227"/>
      <c r="M226" s="233"/>
      <c r="N226" s="234"/>
      <c r="O226" s="235"/>
      <c r="P226" s="235"/>
      <c r="Q226" s="235"/>
      <c r="R226" s="235"/>
      <c r="S226" s="235"/>
      <c r="T226" s="235"/>
      <c r="U226" s="235"/>
      <c r="V226" s="235"/>
      <c r="W226" s="235"/>
      <c r="X226" s="236"/>
      <c r="AT226" s="237" t="s">
        <v>175</v>
      </c>
      <c r="AU226" s="237" t="s">
        <v>82</v>
      </c>
      <c r="AV226" s="11" t="s">
        <v>82</v>
      </c>
      <c r="AW226" s="11" t="s">
        <v>5</v>
      </c>
      <c r="AX226" s="11" t="s">
        <v>72</v>
      </c>
      <c r="AY226" s="237" t="s">
        <v>133</v>
      </c>
    </row>
    <row r="227" s="11" customFormat="1">
      <c r="B227" s="226"/>
      <c r="C227" s="227"/>
      <c r="D227" s="228" t="s">
        <v>175</v>
      </c>
      <c r="E227" s="229" t="s">
        <v>1</v>
      </c>
      <c r="F227" s="230" t="s">
        <v>312</v>
      </c>
      <c r="G227" s="227"/>
      <c r="H227" s="231">
        <v>12.52</v>
      </c>
      <c r="I227" s="232"/>
      <c r="J227" s="232"/>
      <c r="K227" s="227"/>
      <c r="L227" s="227"/>
      <c r="M227" s="233"/>
      <c r="N227" s="234"/>
      <c r="O227" s="235"/>
      <c r="P227" s="235"/>
      <c r="Q227" s="235"/>
      <c r="R227" s="235"/>
      <c r="S227" s="235"/>
      <c r="T227" s="235"/>
      <c r="U227" s="235"/>
      <c r="V227" s="235"/>
      <c r="W227" s="235"/>
      <c r="X227" s="236"/>
      <c r="AT227" s="237" t="s">
        <v>175</v>
      </c>
      <c r="AU227" s="237" t="s">
        <v>82</v>
      </c>
      <c r="AV227" s="11" t="s">
        <v>82</v>
      </c>
      <c r="AW227" s="11" t="s">
        <v>5</v>
      </c>
      <c r="AX227" s="11" t="s">
        <v>72</v>
      </c>
      <c r="AY227" s="237" t="s">
        <v>133</v>
      </c>
    </row>
    <row r="228" s="11" customFormat="1">
      <c r="B228" s="226"/>
      <c r="C228" s="227"/>
      <c r="D228" s="228" t="s">
        <v>175</v>
      </c>
      <c r="E228" s="229" t="s">
        <v>1</v>
      </c>
      <c r="F228" s="230" t="s">
        <v>309</v>
      </c>
      <c r="G228" s="227"/>
      <c r="H228" s="231">
        <v>9.2799999999999994</v>
      </c>
      <c r="I228" s="232"/>
      <c r="J228" s="232"/>
      <c r="K228" s="227"/>
      <c r="L228" s="227"/>
      <c r="M228" s="233"/>
      <c r="N228" s="234"/>
      <c r="O228" s="235"/>
      <c r="P228" s="235"/>
      <c r="Q228" s="235"/>
      <c r="R228" s="235"/>
      <c r="S228" s="235"/>
      <c r="T228" s="235"/>
      <c r="U228" s="235"/>
      <c r="V228" s="235"/>
      <c r="W228" s="235"/>
      <c r="X228" s="236"/>
      <c r="AT228" s="237" t="s">
        <v>175</v>
      </c>
      <c r="AU228" s="237" t="s">
        <v>82</v>
      </c>
      <c r="AV228" s="11" t="s">
        <v>82</v>
      </c>
      <c r="AW228" s="11" t="s">
        <v>5</v>
      </c>
      <c r="AX228" s="11" t="s">
        <v>72</v>
      </c>
      <c r="AY228" s="237" t="s">
        <v>133</v>
      </c>
    </row>
    <row r="229" s="11" customFormat="1">
      <c r="B229" s="226"/>
      <c r="C229" s="227"/>
      <c r="D229" s="228" t="s">
        <v>175</v>
      </c>
      <c r="E229" s="229" t="s">
        <v>1</v>
      </c>
      <c r="F229" s="230" t="s">
        <v>313</v>
      </c>
      <c r="G229" s="227"/>
      <c r="H229" s="231">
        <v>4.1200000000000001</v>
      </c>
      <c r="I229" s="232"/>
      <c r="J229" s="232"/>
      <c r="K229" s="227"/>
      <c r="L229" s="227"/>
      <c r="M229" s="233"/>
      <c r="N229" s="234"/>
      <c r="O229" s="235"/>
      <c r="P229" s="235"/>
      <c r="Q229" s="235"/>
      <c r="R229" s="235"/>
      <c r="S229" s="235"/>
      <c r="T229" s="235"/>
      <c r="U229" s="235"/>
      <c r="V229" s="235"/>
      <c r="W229" s="235"/>
      <c r="X229" s="236"/>
      <c r="AT229" s="237" t="s">
        <v>175</v>
      </c>
      <c r="AU229" s="237" t="s">
        <v>82</v>
      </c>
      <c r="AV229" s="11" t="s">
        <v>82</v>
      </c>
      <c r="AW229" s="11" t="s">
        <v>5</v>
      </c>
      <c r="AX229" s="11" t="s">
        <v>72</v>
      </c>
      <c r="AY229" s="237" t="s">
        <v>133</v>
      </c>
    </row>
    <row r="230" s="11" customFormat="1">
      <c r="B230" s="226"/>
      <c r="C230" s="227"/>
      <c r="D230" s="228" t="s">
        <v>175</v>
      </c>
      <c r="E230" s="229" t="s">
        <v>1</v>
      </c>
      <c r="F230" s="230" t="s">
        <v>277</v>
      </c>
      <c r="G230" s="227"/>
      <c r="H230" s="231">
        <v>14.65</v>
      </c>
      <c r="I230" s="232"/>
      <c r="J230" s="232"/>
      <c r="K230" s="227"/>
      <c r="L230" s="227"/>
      <c r="M230" s="233"/>
      <c r="N230" s="234"/>
      <c r="O230" s="235"/>
      <c r="P230" s="235"/>
      <c r="Q230" s="235"/>
      <c r="R230" s="235"/>
      <c r="S230" s="235"/>
      <c r="T230" s="235"/>
      <c r="U230" s="235"/>
      <c r="V230" s="235"/>
      <c r="W230" s="235"/>
      <c r="X230" s="236"/>
      <c r="AT230" s="237" t="s">
        <v>175</v>
      </c>
      <c r="AU230" s="237" t="s">
        <v>82</v>
      </c>
      <c r="AV230" s="11" t="s">
        <v>82</v>
      </c>
      <c r="AW230" s="11" t="s">
        <v>5</v>
      </c>
      <c r="AX230" s="11" t="s">
        <v>72</v>
      </c>
      <c r="AY230" s="237" t="s">
        <v>133</v>
      </c>
    </row>
    <row r="231" s="11" customFormat="1">
      <c r="B231" s="226"/>
      <c r="C231" s="227"/>
      <c r="D231" s="228" t="s">
        <v>175</v>
      </c>
      <c r="E231" s="229" t="s">
        <v>1</v>
      </c>
      <c r="F231" s="230" t="s">
        <v>314</v>
      </c>
      <c r="G231" s="227"/>
      <c r="H231" s="231">
        <v>4.4199999999999999</v>
      </c>
      <c r="I231" s="232"/>
      <c r="J231" s="232"/>
      <c r="K231" s="227"/>
      <c r="L231" s="227"/>
      <c r="M231" s="233"/>
      <c r="N231" s="234"/>
      <c r="O231" s="235"/>
      <c r="P231" s="235"/>
      <c r="Q231" s="235"/>
      <c r="R231" s="235"/>
      <c r="S231" s="235"/>
      <c r="T231" s="235"/>
      <c r="U231" s="235"/>
      <c r="V231" s="235"/>
      <c r="W231" s="235"/>
      <c r="X231" s="236"/>
      <c r="AT231" s="237" t="s">
        <v>175</v>
      </c>
      <c r="AU231" s="237" t="s">
        <v>82</v>
      </c>
      <c r="AV231" s="11" t="s">
        <v>82</v>
      </c>
      <c r="AW231" s="11" t="s">
        <v>5</v>
      </c>
      <c r="AX231" s="11" t="s">
        <v>72</v>
      </c>
      <c r="AY231" s="237" t="s">
        <v>133</v>
      </c>
    </row>
    <row r="232" s="11" customFormat="1">
      <c r="B232" s="226"/>
      <c r="C232" s="227"/>
      <c r="D232" s="228" t="s">
        <v>175</v>
      </c>
      <c r="E232" s="229" t="s">
        <v>1</v>
      </c>
      <c r="F232" s="230" t="s">
        <v>315</v>
      </c>
      <c r="G232" s="227"/>
      <c r="H232" s="231">
        <v>10.039999999999999</v>
      </c>
      <c r="I232" s="232"/>
      <c r="J232" s="232"/>
      <c r="K232" s="227"/>
      <c r="L232" s="227"/>
      <c r="M232" s="233"/>
      <c r="N232" s="234"/>
      <c r="O232" s="235"/>
      <c r="P232" s="235"/>
      <c r="Q232" s="235"/>
      <c r="R232" s="235"/>
      <c r="S232" s="235"/>
      <c r="T232" s="235"/>
      <c r="U232" s="235"/>
      <c r="V232" s="235"/>
      <c r="W232" s="235"/>
      <c r="X232" s="236"/>
      <c r="AT232" s="237" t="s">
        <v>175</v>
      </c>
      <c r="AU232" s="237" t="s">
        <v>82</v>
      </c>
      <c r="AV232" s="11" t="s">
        <v>82</v>
      </c>
      <c r="AW232" s="11" t="s">
        <v>5</v>
      </c>
      <c r="AX232" s="11" t="s">
        <v>72</v>
      </c>
      <c r="AY232" s="237" t="s">
        <v>133</v>
      </c>
    </row>
    <row r="233" s="11" customFormat="1">
      <c r="B233" s="226"/>
      <c r="C233" s="227"/>
      <c r="D233" s="228" t="s">
        <v>175</v>
      </c>
      <c r="E233" s="229" t="s">
        <v>1</v>
      </c>
      <c r="F233" s="230" t="s">
        <v>309</v>
      </c>
      <c r="G233" s="227"/>
      <c r="H233" s="231">
        <v>9.2799999999999994</v>
      </c>
      <c r="I233" s="232"/>
      <c r="J233" s="232"/>
      <c r="K233" s="227"/>
      <c r="L233" s="227"/>
      <c r="M233" s="233"/>
      <c r="N233" s="234"/>
      <c r="O233" s="235"/>
      <c r="P233" s="235"/>
      <c r="Q233" s="235"/>
      <c r="R233" s="235"/>
      <c r="S233" s="235"/>
      <c r="T233" s="235"/>
      <c r="U233" s="235"/>
      <c r="V233" s="235"/>
      <c r="W233" s="235"/>
      <c r="X233" s="236"/>
      <c r="AT233" s="237" t="s">
        <v>175</v>
      </c>
      <c r="AU233" s="237" t="s">
        <v>82</v>
      </c>
      <c r="AV233" s="11" t="s">
        <v>82</v>
      </c>
      <c r="AW233" s="11" t="s">
        <v>5</v>
      </c>
      <c r="AX233" s="11" t="s">
        <v>72</v>
      </c>
      <c r="AY233" s="237" t="s">
        <v>133</v>
      </c>
    </row>
    <row r="234" s="11" customFormat="1">
      <c r="B234" s="226"/>
      <c r="C234" s="227"/>
      <c r="D234" s="228" t="s">
        <v>175</v>
      </c>
      <c r="E234" s="229" t="s">
        <v>1</v>
      </c>
      <c r="F234" s="230" t="s">
        <v>316</v>
      </c>
      <c r="G234" s="227"/>
      <c r="H234" s="231">
        <v>4.1200000000000001</v>
      </c>
      <c r="I234" s="232"/>
      <c r="J234" s="232"/>
      <c r="K234" s="227"/>
      <c r="L234" s="227"/>
      <c r="M234" s="233"/>
      <c r="N234" s="234"/>
      <c r="O234" s="235"/>
      <c r="P234" s="235"/>
      <c r="Q234" s="235"/>
      <c r="R234" s="235"/>
      <c r="S234" s="235"/>
      <c r="T234" s="235"/>
      <c r="U234" s="235"/>
      <c r="V234" s="235"/>
      <c r="W234" s="235"/>
      <c r="X234" s="236"/>
      <c r="AT234" s="237" t="s">
        <v>175</v>
      </c>
      <c r="AU234" s="237" t="s">
        <v>82</v>
      </c>
      <c r="AV234" s="11" t="s">
        <v>82</v>
      </c>
      <c r="AW234" s="11" t="s">
        <v>5</v>
      </c>
      <c r="AX234" s="11" t="s">
        <v>72</v>
      </c>
      <c r="AY234" s="237" t="s">
        <v>133</v>
      </c>
    </row>
    <row r="235" s="11" customFormat="1">
      <c r="B235" s="226"/>
      <c r="C235" s="227"/>
      <c r="D235" s="228" t="s">
        <v>175</v>
      </c>
      <c r="E235" s="229" t="s">
        <v>1</v>
      </c>
      <c r="F235" s="230" t="s">
        <v>321</v>
      </c>
      <c r="G235" s="227"/>
      <c r="H235" s="231">
        <v>114.2</v>
      </c>
      <c r="I235" s="232"/>
      <c r="J235" s="232"/>
      <c r="K235" s="227"/>
      <c r="L235" s="227"/>
      <c r="M235" s="233"/>
      <c r="N235" s="234"/>
      <c r="O235" s="235"/>
      <c r="P235" s="235"/>
      <c r="Q235" s="235"/>
      <c r="R235" s="235"/>
      <c r="S235" s="235"/>
      <c r="T235" s="235"/>
      <c r="U235" s="235"/>
      <c r="V235" s="235"/>
      <c r="W235" s="235"/>
      <c r="X235" s="236"/>
      <c r="AT235" s="237" t="s">
        <v>175</v>
      </c>
      <c r="AU235" s="237" t="s">
        <v>82</v>
      </c>
      <c r="AV235" s="11" t="s">
        <v>82</v>
      </c>
      <c r="AW235" s="11" t="s">
        <v>5</v>
      </c>
      <c r="AX235" s="11" t="s">
        <v>72</v>
      </c>
      <c r="AY235" s="237" t="s">
        <v>133</v>
      </c>
    </row>
    <row r="236" s="11" customFormat="1">
      <c r="B236" s="226"/>
      <c r="C236" s="227"/>
      <c r="D236" s="228" t="s">
        <v>175</v>
      </c>
      <c r="E236" s="227"/>
      <c r="F236" s="230" t="s">
        <v>322</v>
      </c>
      <c r="G236" s="227"/>
      <c r="H236" s="231">
        <v>329.73200000000003</v>
      </c>
      <c r="I236" s="232"/>
      <c r="J236" s="232"/>
      <c r="K236" s="227"/>
      <c r="L236" s="227"/>
      <c r="M236" s="233"/>
      <c r="N236" s="234"/>
      <c r="O236" s="235"/>
      <c r="P236" s="235"/>
      <c r="Q236" s="235"/>
      <c r="R236" s="235"/>
      <c r="S236" s="235"/>
      <c r="T236" s="235"/>
      <c r="U236" s="235"/>
      <c r="V236" s="235"/>
      <c r="W236" s="235"/>
      <c r="X236" s="236"/>
      <c r="AT236" s="237" t="s">
        <v>175</v>
      </c>
      <c r="AU236" s="237" t="s">
        <v>82</v>
      </c>
      <c r="AV236" s="11" t="s">
        <v>82</v>
      </c>
      <c r="AW236" s="11" t="s">
        <v>4</v>
      </c>
      <c r="AX236" s="11" t="s">
        <v>80</v>
      </c>
      <c r="AY236" s="237" t="s">
        <v>133</v>
      </c>
    </row>
    <row r="237" s="1" customFormat="1" ht="22.5" customHeight="1">
      <c r="B237" s="34"/>
      <c r="C237" s="198" t="s">
        <v>323</v>
      </c>
      <c r="D237" s="198" t="s">
        <v>134</v>
      </c>
      <c r="E237" s="199" t="s">
        <v>324</v>
      </c>
      <c r="F237" s="200" t="s">
        <v>325</v>
      </c>
      <c r="G237" s="201" t="s">
        <v>207</v>
      </c>
      <c r="H237" s="202">
        <v>155.04499999999999</v>
      </c>
      <c r="I237" s="203"/>
      <c r="J237" s="203"/>
      <c r="K237" s="204">
        <f>ROUND(P237*H237,2)</f>
        <v>0</v>
      </c>
      <c r="L237" s="200" t="s">
        <v>173</v>
      </c>
      <c r="M237" s="39"/>
      <c r="N237" s="205" t="s">
        <v>1</v>
      </c>
      <c r="O237" s="206" t="s">
        <v>41</v>
      </c>
      <c r="P237" s="207">
        <f>I237+J237</f>
        <v>0</v>
      </c>
      <c r="Q237" s="207">
        <f>ROUND(I237*H237,2)</f>
        <v>0</v>
      </c>
      <c r="R237" s="207">
        <f>ROUND(J237*H237,2)</f>
        <v>0</v>
      </c>
      <c r="S237" s="75"/>
      <c r="T237" s="208">
        <f>S237*H237</f>
        <v>0</v>
      </c>
      <c r="U237" s="208">
        <v>0.021000000000000001</v>
      </c>
      <c r="V237" s="208">
        <f>U237*H237</f>
        <v>3.2559450000000001</v>
      </c>
      <c r="W237" s="208">
        <v>0</v>
      </c>
      <c r="X237" s="209">
        <f>W237*H237</f>
        <v>0</v>
      </c>
      <c r="AR237" s="13" t="s">
        <v>138</v>
      </c>
      <c r="AT237" s="13" t="s">
        <v>134</v>
      </c>
      <c r="AU237" s="13" t="s">
        <v>82</v>
      </c>
      <c r="AY237" s="13" t="s">
        <v>133</v>
      </c>
      <c r="BE237" s="210">
        <f>IF(O237="základní",K237,0)</f>
        <v>0</v>
      </c>
      <c r="BF237" s="210">
        <f>IF(O237="snížená",K237,0)</f>
        <v>0</v>
      </c>
      <c r="BG237" s="210">
        <f>IF(O237="zákl. přenesená",K237,0)</f>
        <v>0</v>
      </c>
      <c r="BH237" s="210">
        <f>IF(O237="sníž. přenesená",K237,0)</f>
        <v>0</v>
      </c>
      <c r="BI237" s="210">
        <f>IF(O237="nulová",K237,0)</f>
        <v>0</v>
      </c>
      <c r="BJ237" s="13" t="s">
        <v>80</v>
      </c>
      <c r="BK237" s="210">
        <f>ROUND(P237*H237,2)</f>
        <v>0</v>
      </c>
      <c r="BL237" s="13" t="s">
        <v>138</v>
      </c>
      <c r="BM237" s="13" t="s">
        <v>326</v>
      </c>
    </row>
    <row r="238" s="11" customFormat="1">
      <c r="B238" s="226"/>
      <c r="C238" s="227"/>
      <c r="D238" s="228" t="s">
        <v>175</v>
      </c>
      <c r="E238" s="229" t="s">
        <v>1</v>
      </c>
      <c r="F238" s="230" t="s">
        <v>327</v>
      </c>
      <c r="G238" s="227"/>
      <c r="H238" s="231">
        <v>89.625</v>
      </c>
      <c r="I238" s="232"/>
      <c r="J238" s="232"/>
      <c r="K238" s="227"/>
      <c r="L238" s="227"/>
      <c r="M238" s="233"/>
      <c r="N238" s="234"/>
      <c r="O238" s="235"/>
      <c r="P238" s="235"/>
      <c r="Q238" s="235"/>
      <c r="R238" s="235"/>
      <c r="S238" s="235"/>
      <c r="T238" s="235"/>
      <c r="U238" s="235"/>
      <c r="V238" s="235"/>
      <c r="W238" s="235"/>
      <c r="X238" s="236"/>
      <c r="AT238" s="237" t="s">
        <v>175</v>
      </c>
      <c r="AU238" s="237" t="s">
        <v>82</v>
      </c>
      <c r="AV238" s="11" t="s">
        <v>82</v>
      </c>
      <c r="AW238" s="11" t="s">
        <v>5</v>
      </c>
      <c r="AX238" s="11" t="s">
        <v>72</v>
      </c>
      <c r="AY238" s="237" t="s">
        <v>133</v>
      </c>
    </row>
    <row r="239" s="11" customFormat="1">
      <c r="B239" s="226"/>
      <c r="C239" s="227"/>
      <c r="D239" s="228" t="s">
        <v>175</v>
      </c>
      <c r="E239" s="229" t="s">
        <v>1</v>
      </c>
      <c r="F239" s="230" t="s">
        <v>328</v>
      </c>
      <c r="G239" s="227"/>
      <c r="H239" s="231">
        <v>65.420000000000002</v>
      </c>
      <c r="I239" s="232"/>
      <c r="J239" s="232"/>
      <c r="K239" s="227"/>
      <c r="L239" s="227"/>
      <c r="M239" s="233"/>
      <c r="N239" s="234"/>
      <c r="O239" s="235"/>
      <c r="P239" s="235"/>
      <c r="Q239" s="235"/>
      <c r="R239" s="235"/>
      <c r="S239" s="235"/>
      <c r="T239" s="235"/>
      <c r="U239" s="235"/>
      <c r="V239" s="235"/>
      <c r="W239" s="235"/>
      <c r="X239" s="236"/>
      <c r="AT239" s="237" t="s">
        <v>175</v>
      </c>
      <c r="AU239" s="237" t="s">
        <v>82</v>
      </c>
      <c r="AV239" s="11" t="s">
        <v>82</v>
      </c>
      <c r="AW239" s="11" t="s">
        <v>5</v>
      </c>
      <c r="AX239" s="11" t="s">
        <v>72</v>
      </c>
      <c r="AY239" s="237" t="s">
        <v>133</v>
      </c>
    </row>
    <row r="240" s="1" customFormat="1" ht="16.5" customHeight="1">
      <c r="B240" s="34"/>
      <c r="C240" s="198" t="s">
        <v>329</v>
      </c>
      <c r="D240" s="198" t="s">
        <v>134</v>
      </c>
      <c r="E240" s="199" t="s">
        <v>330</v>
      </c>
      <c r="F240" s="200" t="s">
        <v>331</v>
      </c>
      <c r="G240" s="201" t="s">
        <v>207</v>
      </c>
      <c r="H240" s="202">
        <v>511.30799999999999</v>
      </c>
      <c r="I240" s="203"/>
      <c r="J240" s="203"/>
      <c r="K240" s="204">
        <f>ROUND(P240*H240,2)</f>
        <v>0</v>
      </c>
      <c r="L240" s="200" t="s">
        <v>173</v>
      </c>
      <c r="M240" s="39"/>
      <c r="N240" s="205" t="s">
        <v>1</v>
      </c>
      <c r="O240" s="206" t="s">
        <v>41</v>
      </c>
      <c r="P240" s="207">
        <f>I240+J240</f>
        <v>0</v>
      </c>
      <c r="Q240" s="207">
        <f>ROUND(I240*H240,2)</f>
        <v>0</v>
      </c>
      <c r="R240" s="207">
        <f>ROUND(J240*H240,2)</f>
        <v>0</v>
      </c>
      <c r="S240" s="75"/>
      <c r="T240" s="208">
        <f>S240*H240</f>
        <v>0</v>
      </c>
      <c r="U240" s="208">
        <v>0.01899</v>
      </c>
      <c r="V240" s="208">
        <f>U240*H240</f>
        <v>9.7097389199999995</v>
      </c>
      <c r="W240" s="208">
        <v>0</v>
      </c>
      <c r="X240" s="209">
        <f>W240*H240</f>
        <v>0</v>
      </c>
      <c r="AR240" s="13" t="s">
        <v>138</v>
      </c>
      <c r="AT240" s="13" t="s">
        <v>134</v>
      </c>
      <c r="AU240" s="13" t="s">
        <v>82</v>
      </c>
      <c r="AY240" s="13" t="s">
        <v>133</v>
      </c>
      <c r="BE240" s="210">
        <f>IF(O240="základní",K240,0)</f>
        <v>0</v>
      </c>
      <c r="BF240" s="210">
        <f>IF(O240="snížená",K240,0)</f>
        <v>0</v>
      </c>
      <c r="BG240" s="210">
        <f>IF(O240="zákl. přenesená",K240,0)</f>
        <v>0</v>
      </c>
      <c r="BH240" s="210">
        <f>IF(O240="sníž. přenesená",K240,0)</f>
        <v>0</v>
      </c>
      <c r="BI240" s="210">
        <f>IF(O240="nulová",K240,0)</f>
        <v>0</v>
      </c>
      <c r="BJ240" s="13" t="s">
        <v>80</v>
      </c>
      <c r="BK240" s="210">
        <f>ROUND(P240*H240,2)</f>
        <v>0</v>
      </c>
      <c r="BL240" s="13" t="s">
        <v>138</v>
      </c>
      <c r="BM240" s="13" t="s">
        <v>332</v>
      </c>
    </row>
    <row r="241" s="1" customFormat="1" ht="22.5" customHeight="1">
      <c r="B241" s="34"/>
      <c r="C241" s="198" t="s">
        <v>333</v>
      </c>
      <c r="D241" s="198" t="s">
        <v>134</v>
      </c>
      <c r="E241" s="199" t="s">
        <v>334</v>
      </c>
      <c r="F241" s="200" t="s">
        <v>335</v>
      </c>
      <c r="G241" s="201" t="s">
        <v>207</v>
      </c>
      <c r="H241" s="202">
        <v>423.13299999999998</v>
      </c>
      <c r="I241" s="203"/>
      <c r="J241" s="203"/>
      <c r="K241" s="204">
        <f>ROUND(P241*H241,2)</f>
        <v>0</v>
      </c>
      <c r="L241" s="200" t="s">
        <v>173</v>
      </c>
      <c r="M241" s="39"/>
      <c r="N241" s="205" t="s">
        <v>1</v>
      </c>
      <c r="O241" s="206" t="s">
        <v>41</v>
      </c>
      <c r="P241" s="207">
        <f>I241+J241</f>
        <v>0</v>
      </c>
      <c r="Q241" s="207">
        <f>ROUND(I241*H241,2)</f>
        <v>0</v>
      </c>
      <c r="R241" s="207">
        <f>ROUND(J241*H241,2)</f>
        <v>0</v>
      </c>
      <c r="S241" s="75"/>
      <c r="T241" s="208">
        <f>S241*H241</f>
        <v>0</v>
      </c>
      <c r="U241" s="208">
        <v>0.00348</v>
      </c>
      <c r="V241" s="208">
        <f>U241*H241</f>
        <v>1.47250284</v>
      </c>
      <c r="W241" s="208">
        <v>0</v>
      </c>
      <c r="X241" s="209">
        <f>W241*H241</f>
        <v>0</v>
      </c>
      <c r="AR241" s="13" t="s">
        <v>138</v>
      </c>
      <c r="AT241" s="13" t="s">
        <v>134</v>
      </c>
      <c r="AU241" s="13" t="s">
        <v>82</v>
      </c>
      <c r="AY241" s="13" t="s">
        <v>133</v>
      </c>
      <c r="BE241" s="210">
        <f>IF(O241="základní",K241,0)</f>
        <v>0</v>
      </c>
      <c r="BF241" s="210">
        <f>IF(O241="snížená",K241,0)</f>
        <v>0</v>
      </c>
      <c r="BG241" s="210">
        <f>IF(O241="zákl. přenesená",K241,0)</f>
        <v>0</v>
      </c>
      <c r="BH241" s="210">
        <f>IF(O241="sníž. přenesená",K241,0)</f>
        <v>0</v>
      </c>
      <c r="BI241" s="210">
        <f>IF(O241="nulová",K241,0)</f>
        <v>0</v>
      </c>
      <c r="BJ241" s="13" t="s">
        <v>80</v>
      </c>
      <c r="BK241" s="210">
        <f>ROUND(P241*H241,2)</f>
        <v>0</v>
      </c>
      <c r="BL241" s="13" t="s">
        <v>138</v>
      </c>
      <c r="BM241" s="13" t="s">
        <v>336</v>
      </c>
    </row>
    <row r="242" s="11" customFormat="1">
      <c r="B242" s="226"/>
      <c r="C242" s="227"/>
      <c r="D242" s="228" t="s">
        <v>175</v>
      </c>
      <c r="E242" s="229" t="s">
        <v>1</v>
      </c>
      <c r="F242" s="230" t="s">
        <v>337</v>
      </c>
      <c r="G242" s="227"/>
      <c r="H242" s="231">
        <v>135.15600000000001</v>
      </c>
      <c r="I242" s="232"/>
      <c r="J242" s="232"/>
      <c r="K242" s="227"/>
      <c r="L242" s="227"/>
      <c r="M242" s="233"/>
      <c r="N242" s="234"/>
      <c r="O242" s="235"/>
      <c r="P242" s="235"/>
      <c r="Q242" s="235"/>
      <c r="R242" s="235"/>
      <c r="S242" s="235"/>
      <c r="T242" s="235"/>
      <c r="U242" s="235"/>
      <c r="V242" s="235"/>
      <c r="W242" s="235"/>
      <c r="X242" s="236"/>
      <c r="AT242" s="237" t="s">
        <v>175</v>
      </c>
      <c r="AU242" s="237" t="s">
        <v>82</v>
      </c>
      <c r="AV242" s="11" t="s">
        <v>82</v>
      </c>
      <c r="AW242" s="11" t="s">
        <v>5</v>
      </c>
      <c r="AX242" s="11" t="s">
        <v>72</v>
      </c>
      <c r="AY242" s="237" t="s">
        <v>133</v>
      </c>
    </row>
    <row r="243" s="11" customFormat="1">
      <c r="B243" s="226"/>
      <c r="C243" s="227"/>
      <c r="D243" s="228" t="s">
        <v>175</v>
      </c>
      <c r="E243" s="229" t="s">
        <v>1</v>
      </c>
      <c r="F243" s="230" t="s">
        <v>234</v>
      </c>
      <c r="G243" s="227"/>
      <c r="H243" s="231">
        <v>134.98400000000001</v>
      </c>
      <c r="I243" s="232"/>
      <c r="J243" s="232"/>
      <c r="K243" s="227"/>
      <c r="L243" s="227"/>
      <c r="M243" s="233"/>
      <c r="N243" s="234"/>
      <c r="O243" s="235"/>
      <c r="P243" s="235"/>
      <c r="Q243" s="235"/>
      <c r="R243" s="235"/>
      <c r="S243" s="235"/>
      <c r="T243" s="235"/>
      <c r="U243" s="235"/>
      <c r="V243" s="235"/>
      <c r="W243" s="235"/>
      <c r="X243" s="236"/>
      <c r="AT243" s="237" t="s">
        <v>175</v>
      </c>
      <c r="AU243" s="237" t="s">
        <v>82</v>
      </c>
      <c r="AV243" s="11" t="s">
        <v>82</v>
      </c>
      <c r="AW243" s="11" t="s">
        <v>5</v>
      </c>
      <c r="AX243" s="11" t="s">
        <v>72</v>
      </c>
      <c r="AY243" s="237" t="s">
        <v>133</v>
      </c>
    </row>
    <row r="244" s="11" customFormat="1">
      <c r="B244" s="226"/>
      <c r="C244" s="227"/>
      <c r="D244" s="228" t="s">
        <v>175</v>
      </c>
      <c r="E244" s="229" t="s">
        <v>1</v>
      </c>
      <c r="F244" s="230" t="s">
        <v>235</v>
      </c>
      <c r="G244" s="227"/>
      <c r="H244" s="231">
        <v>155.27000000000001</v>
      </c>
      <c r="I244" s="232"/>
      <c r="J244" s="232"/>
      <c r="K244" s="227"/>
      <c r="L244" s="227"/>
      <c r="M244" s="233"/>
      <c r="N244" s="234"/>
      <c r="O244" s="235"/>
      <c r="P244" s="235"/>
      <c r="Q244" s="235"/>
      <c r="R244" s="235"/>
      <c r="S244" s="235"/>
      <c r="T244" s="235"/>
      <c r="U244" s="235"/>
      <c r="V244" s="235"/>
      <c r="W244" s="235"/>
      <c r="X244" s="236"/>
      <c r="AT244" s="237" t="s">
        <v>175</v>
      </c>
      <c r="AU244" s="237" t="s">
        <v>82</v>
      </c>
      <c r="AV244" s="11" t="s">
        <v>82</v>
      </c>
      <c r="AW244" s="11" t="s">
        <v>5</v>
      </c>
      <c r="AX244" s="11" t="s">
        <v>72</v>
      </c>
      <c r="AY244" s="237" t="s">
        <v>133</v>
      </c>
    </row>
    <row r="245" s="11" customFormat="1">
      <c r="B245" s="226"/>
      <c r="C245" s="227"/>
      <c r="D245" s="228" t="s">
        <v>175</v>
      </c>
      <c r="E245" s="229" t="s">
        <v>1</v>
      </c>
      <c r="F245" s="230" t="s">
        <v>236</v>
      </c>
      <c r="G245" s="227"/>
      <c r="H245" s="231">
        <v>185.75</v>
      </c>
      <c r="I245" s="232"/>
      <c r="J245" s="232"/>
      <c r="K245" s="227"/>
      <c r="L245" s="227"/>
      <c r="M245" s="233"/>
      <c r="N245" s="234"/>
      <c r="O245" s="235"/>
      <c r="P245" s="235"/>
      <c r="Q245" s="235"/>
      <c r="R245" s="235"/>
      <c r="S245" s="235"/>
      <c r="T245" s="235"/>
      <c r="U245" s="235"/>
      <c r="V245" s="235"/>
      <c r="W245" s="235"/>
      <c r="X245" s="236"/>
      <c r="AT245" s="237" t="s">
        <v>175</v>
      </c>
      <c r="AU245" s="237" t="s">
        <v>82</v>
      </c>
      <c r="AV245" s="11" t="s">
        <v>82</v>
      </c>
      <c r="AW245" s="11" t="s">
        <v>5</v>
      </c>
      <c r="AX245" s="11" t="s">
        <v>72</v>
      </c>
      <c r="AY245" s="237" t="s">
        <v>133</v>
      </c>
    </row>
    <row r="246" s="11" customFormat="1">
      <c r="B246" s="226"/>
      <c r="C246" s="227"/>
      <c r="D246" s="228" t="s">
        <v>175</v>
      </c>
      <c r="E246" s="229" t="s">
        <v>1</v>
      </c>
      <c r="F246" s="230" t="s">
        <v>237</v>
      </c>
      <c r="G246" s="227"/>
      <c r="H246" s="231">
        <v>-8.6329999999999991</v>
      </c>
      <c r="I246" s="232"/>
      <c r="J246" s="232"/>
      <c r="K246" s="227"/>
      <c r="L246" s="227"/>
      <c r="M246" s="233"/>
      <c r="N246" s="234"/>
      <c r="O246" s="235"/>
      <c r="P246" s="235"/>
      <c r="Q246" s="235"/>
      <c r="R246" s="235"/>
      <c r="S246" s="235"/>
      <c r="T246" s="235"/>
      <c r="U246" s="235"/>
      <c r="V246" s="235"/>
      <c r="W246" s="235"/>
      <c r="X246" s="236"/>
      <c r="AT246" s="237" t="s">
        <v>175</v>
      </c>
      <c r="AU246" s="237" t="s">
        <v>82</v>
      </c>
      <c r="AV246" s="11" t="s">
        <v>82</v>
      </c>
      <c r="AW246" s="11" t="s">
        <v>5</v>
      </c>
      <c r="AX246" s="11" t="s">
        <v>72</v>
      </c>
      <c r="AY246" s="237" t="s">
        <v>133</v>
      </c>
    </row>
    <row r="247" s="11" customFormat="1">
      <c r="B247" s="226"/>
      <c r="C247" s="227"/>
      <c r="D247" s="228" t="s">
        <v>175</v>
      </c>
      <c r="E247" s="229" t="s">
        <v>1</v>
      </c>
      <c r="F247" s="230" t="s">
        <v>238</v>
      </c>
      <c r="G247" s="227"/>
      <c r="H247" s="231">
        <v>-17.039999999999999</v>
      </c>
      <c r="I247" s="232"/>
      <c r="J247" s="232"/>
      <c r="K247" s="227"/>
      <c r="L247" s="227"/>
      <c r="M247" s="233"/>
      <c r="N247" s="234"/>
      <c r="O247" s="235"/>
      <c r="P247" s="235"/>
      <c r="Q247" s="235"/>
      <c r="R247" s="235"/>
      <c r="S247" s="235"/>
      <c r="T247" s="235"/>
      <c r="U247" s="235"/>
      <c r="V247" s="235"/>
      <c r="W247" s="235"/>
      <c r="X247" s="236"/>
      <c r="AT247" s="237" t="s">
        <v>175</v>
      </c>
      <c r="AU247" s="237" t="s">
        <v>82</v>
      </c>
      <c r="AV247" s="11" t="s">
        <v>82</v>
      </c>
      <c r="AW247" s="11" t="s">
        <v>5</v>
      </c>
      <c r="AX247" s="11" t="s">
        <v>72</v>
      </c>
      <c r="AY247" s="237" t="s">
        <v>133</v>
      </c>
    </row>
    <row r="248" s="11" customFormat="1">
      <c r="B248" s="226"/>
      <c r="C248" s="227"/>
      <c r="D248" s="228" t="s">
        <v>175</v>
      </c>
      <c r="E248" s="229" t="s">
        <v>1</v>
      </c>
      <c r="F248" s="230" t="s">
        <v>239</v>
      </c>
      <c r="G248" s="227"/>
      <c r="H248" s="231">
        <v>-1.6799999999999999</v>
      </c>
      <c r="I248" s="232"/>
      <c r="J248" s="232"/>
      <c r="K248" s="227"/>
      <c r="L248" s="227"/>
      <c r="M248" s="233"/>
      <c r="N248" s="234"/>
      <c r="O248" s="235"/>
      <c r="P248" s="235"/>
      <c r="Q248" s="235"/>
      <c r="R248" s="235"/>
      <c r="S248" s="235"/>
      <c r="T248" s="235"/>
      <c r="U248" s="235"/>
      <c r="V248" s="235"/>
      <c r="W248" s="235"/>
      <c r="X248" s="236"/>
      <c r="AT248" s="237" t="s">
        <v>175</v>
      </c>
      <c r="AU248" s="237" t="s">
        <v>82</v>
      </c>
      <c r="AV248" s="11" t="s">
        <v>82</v>
      </c>
      <c r="AW248" s="11" t="s">
        <v>5</v>
      </c>
      <c r="AX248" s="11" t="s">
        <v>72</v>
      </c>
      <c r="AY248" s="237" t="s">
        <v>133</v>
      </c>
    </row>
    <row r="249" s="11" customFormat="1">
      <c r="B249" s="226"/>
      <c r="C249" s="227"/>
      <c r="D249" s="228" t="s">
        <v>175</v>
      </c>
      <c r="E249" s="229" t="s">
        <v>1</v>
      </c>
      <c r="F249" s="230" t="s">
        <v>240</v>
      </c>
      <c r="G249" s="227"/>
      <c r="H249" s="231">
        <v>-2.6349999999999998</v>
      </c>
      <c r="I249" s="232"/>
      <c r="J249" s="232"/>
      <c r="K249" s="227"/>
      <c r="L249" s="227"/>
      <c r="M249" s="233"/>
      <c r="N249" s="234"/>
      <c r="O249" s="235"/>
      <c r="P249" s="235"/>
      <c r="Q249" s="235"/>
      <c r="R249" s="235"/>
      <c r="S249" s="235"/>
      <c r="T249" s="235"/>
      <c r="U249" s="235"/>
      <c r="V249" s="235"/>
      <c r="W249" s="235"/>
      <c r="X249" s="236"/>
      <c r="AT249" s="237" t="s">
        <v>175</v>
      </c>
      <c r="AU249" s="237" t="s">
        <v>82</v>
      </c>
      <c r="AV249" s="11" t="s">
        <v>82</v>
      </c>
      <c r="AW249" s="11" t="s">
        <v>5</v>
      </c>
      <c r="AX249" s="11" t="s">
        <v>72</v>
      </c>
      <c r="AY249" s="237" t="s">
        <v>133</v>
      </c>
    </row>
    <row r="250" s="11" customFormat="1">
      <c r="B250" s="226"/>
      <c r="C250" s="227"/>
      <c r="D250" s="228" t="s">
        <v>175</v>
      </c>
      <c r="E250" s="229" t="s">
        <v>1</v>
      </c>
      <c r="F250" s="230" t="s">
        <v>241</v>
      </c>
      <c r="G250" s="227"/>
      <c r="H250" s="231">
        <v>-3.3599999999999999</v>
      </c>
      <c r="I250" s="232"/>
      <c r="J250" s="232"/>
      <c r="K250" s="227"/>
      <c r="L250" s="227"/>
      <c r="M250" s="233"/>
      <c r="N250" s="234"/>
      <c r="O250" s="235"/>
      <c r="P250" s="235"/>
      <c r="Q250" s="235"/>
      <c r="R250" s="235"/>
      <c r="S250" s="235"/>
      <c r="T250" s="235"/>
      <c r="U250" s="235"/>
      <c r="V250" s="235"/>
      <c r="W250" s="235"/>
      <c r="X250" s="236"/>
      <c r="AT250" s="237" t="s">
        <v>175</v>
      </c>
      <c r="AU250" s="237" t="s">
        <v>82</v>
      </c>
      <c r="AV250" s="11" t="s">
        <v>82</v>
      </c>
      <c r="AW250" s="11" t="s">
        <v>5</v>
      </c>
      <c r="AX250" s="11" t="s">
        <v>72</v>
      </c>
      <c r="AY250" s="237" t="s">
        <v>133</v>
      </c>
    </row>
    <row r="251" s="11" customFormat="1">
      <c r="B251" s="226"/>
      <c r="C251" s="227"/>
      <c r="D251" s="228" t="s">
        <v>175</v>
      </c>
      <c r="E251" s="229" t="s">
        <v>1</v>
      </c>
      <c r="F251" s="230" t="s">
        <v>242</v>
      </c>
      <c r="G251" s="227"/>
      <c r="H251" s="231">
        <v>-1.8720000000000001</v>
      </c>
      <c r="I251" s="232"/>
      <c r="J251" s="232"/>
      <c r="K251" s="227"/>
      <c r="L251" s="227"/>
      <c r="M251" s="233"/>
      <c r="N251" s="234"/>
      <c r="O251" s="235"/>
      <c r="P251" s="235"/>
      <c r="Q251" s="235"/>
      <c r="R251" s="235"/>
      <c r="S251" s="235"/>
      <c r="T251" s="235"/>
      <c r="U251" s="235"/>
      <c r="V251" s="235"/>
      <c r="W251" s="235"/>
      <c r="X251" s="236"/>
      <c r="AT251" s="237" t="s">
        <v>175</v>
      </c>
      <c r="AU251" s="237" t="s">
        <v>82</v>
      </c>
      <c r="AV251" s="11" t="s">
        <v>82</v>
      </c>
      <c r="AW251" s="11" t="s">
        <v>5</v>
      </c>
      <c r="AX251" s="11" t="s">
        <v>72</v>
      </c>
      <c r="AY251" s="237" t="s">
        <v>133</v>
      </c>
    </row>
    <row r="252" s="11" customFormat="1">
      <c r="B252" s="226"/>
      <c r="C252" s="227"/>
      <c r="D252" s="228" t="s">
        <v>175</v>
      </c>
      <c r="E252" s="229" t="s">
        <v>1</v>
      </c>
      <c r="F252" s="230" t="s">
        <v>243</v>
      </c>
      <c r="G252" s="227"/>
      <c r="H252" s="231">
        <v>-5.04</v>
      </c>
      <c r="I252" s="232"/>
      <c r="J252" s="232"/>
      <c r="K252" s="227"/>
      <c r="L252" s="227"/>
      <c r="M252" s="233"/>
      <c r="N252" s="234"/>
      <c r="O252" s="235"/>
      <c r="P252" s="235"/>
      <c r="Q252" s="235"/>
      <c r="R252" s="235"/>
      <c r="S252" s="235"/>
      <c r="T252" s="235"/>
      <c r="U252" s="235"/>
      <c r="V252" s="235"/>
      <c r="W252" s="235"/>
      <c r="X252" s="236"/>
      <c r="AT252" s="237" t="s">
        <v>175</v>
      </c>
      <c r="AU252" s="237" t="s">
        <v>82</v>
      </c>
      <c r="AV252" s="11" t="s">
        <v>82</v>
      </c>
      <c r="AW252" s="11" t="s">
        <v>5</v>
      </c>
      <c r="AX252" s="11" t="s">
        <v>72</v>
      </c>
      <c r="AY252" s="237" t="s">
        <v>133</v>
      </c>
    </row>
    <row r="253" s="11" customFormat="1">
      <c r="B253" s="226"/>
      <c r="C253" s="227"/>
      <c r="D253" s="228" t="s">
        <v>175</v>
      </c>
      <c r="E253" s="229" t="s">
        <v>1</v>
      </c>
      <c r="F253" s="230" t="s">
        <v>244</v>
      </c>
      <c r="G253" s="227"/>
      <c r="H253" s="231">
        <v>-8.6329999999999991</v>
      </c>
      <c r="I253" s="232"/>
      <c r="J253" s="232"/>
      <c r="K253" s="227"/>
      <c r="L253" s="227"/>
      <c r="M253" s="233"/>
      <c r="N253" s="234"/>
      <c r="O253" s="235"/>
      <c r="P253" s="235"/>
      <c r="Q253" s="235"/>
      <c r="R253" s="235"/>
      <c r="S253" s="235"/>
      <c r="T253" s="235"/>
      <c r="U253" s="235"/>
      <c r="V253" s="235"/>
      <c r="W253" s="235"/>
      <c r="X253" s="236"/>
      <c r="AT253" s="237" t="s">
        <v>175</v>
      </c>
      <c r="AU253" s="237" t="s">
        <v>82</v>
      </c>
      <c r="AV253" s="11" t="s">
        <v>82</v>
      </c>
      <c r="AW253" s="11" t="s">
        <v>5</v>
      </c>
      <c r="AX253" s="11" t="s">
        <v>72</v>
      </c>
      <c r="AY253" s="237" t="s">
        <v>133</v>
      </c>
    </row>
    <row r="254" s="11" customFormat="1">
      <c r="B254" s="226"/>
      <c r="C254" s="227"/>
      <c r="D254" s="228" t="s">
        <v>175</v>
      </c>
      <c r="E254" s="229" t="s">
        <v>1</v>
      </c>
      <c r="F254" s="230" t="s">
        <v>245</v>
      </c>
      <c r="G254" s="227"/>
      <c r="H254" s="231">
        <v>-16.800000000000001</v>
      </c>
      <c r="I254" s="232"/>
      <c r="J254" s="232"/>
      <c r="K254" s="227"/>
      <c r="L254" s="227"/>
      <c r="M254" s="233"/>
      <c r="N254" s="234"/>
      <c r="O254" s="235"/>
      <c r="P254" s="235"/>
      <c r="Q254" s="235"/>
      <c r="R254" s="235"/>
      <c r="S254" s="235"/>
      <c r="T254" s="235"/>
      <c r="U254" s="235"/>
      <c r="V254" s="235"/>
      <c r="W254" s="235"/>
      <c r="X254" s="236"/>
      <c r="AT254" s="237" t="s">
        <v>175</v>
      </c>
      <c r="AU254" s="237" t="s">
        <v>82</v>
      </c>
      <c r="AV254" s="11" t="s">
        <v>82</v>
      </c>
      <c r="AW254" s="11" t="s">
        <v>5</v>
      </c>
      <c r="AX254" s="11" t="s">
        <v>72</v>
      </c>
      <c r="AY254" s="237" t="s">
        <v>133</v>
      </c>
    </row>
    <row r="255" s="11" customFormat="1">
      <c r="B255" s="226"/>
      <c r="C255" s="227"/>
      <c r="D255" s="228" t="s">
        <v>175</v>
      </c>
      <c r="E255" s="229" t="s">
        <v>1</v>
      </c>
      <c r="F255" s="230" t="s">
        <v>246</v>
      </c>
      <c r="G255" s="227"/>
      <c r="H255" s="231">
        <v>-3.4969999999999999</v>
      </c>
      <c r="I255" s="232"/>
      <c r="J255" s="232"/>
      <c r="K255" s="227"/>
      <c r="L255" s="227"/>
      <c r="M255" s="233"/>
      <c r="N255" s="234"/>
      <c r="O255" s="235"/>
      <c r="P255" s="235"/>
      <c r="Q255" s="235"/>
      <c r="R255" s="235"/>
      <c r="S255" s="235"/>
      <c r="T255" s="235"/>
      <c r="U255" s="235"/>
      <c r="V255" s="235"/>
      <c r="W255" s="235"/>
      <c r="X255" s="236"/>
      <c r="AT255" s="237" t="s">
        <v>175</v>
      </c>
      <c r="AU255" s="237" t="s">
        <v>82</v>
      </c>
      <c r="AV255" s="11" t="s">
        <v>82</v>
      </c>
      <c r="AW255" s="11" t="s">
        <v>5</v>
      </c>
      <c r="AX255" s="11" t="s">
        <v>72</v>
      </c>
      <c r="AY255" s="237" t="s">
        <v>133</v>
      </c>
    </row>
    <row r="256" s="11" customFormat="1">
      <c r="B256" s="226"/>
      <c r="C256" s="227"/>
      <c r="D256" s="228" t="s">
        <v>175</v>
      </c>
      <c r="E256" s="229" t="s">
        <v>1</v>
      </c>
      <c r="F256" s="230" t="s">
        <v>242</v>
      </c>
      <c r="G256" s="227"/>
      <c r="H256" s="231">
        <v>-1.8720000000000001</v>
      </c>
      <c r="I256" s="232"/>
      <c r="J256" s="232"/>
      <c r="K256" s="227"/>
      <c r="L256" s="227"/>
      <c r="M256" s="233"/>
      <c r="N256" s="234"/>
      <c r="O256" s="235"/>
      <c r="P256" s="235"/>
      <c r="Q256" s="235"/>
      <c r="R256" s="235"/>
      <c r="S256" s="235"/>
      <c r="T256" s="235"/>
      <c r="U256" s="235"/>
      <c r="V256" s="235"/>
      <c r="W256" s="235"/>
      <c r="X256" s="236"/>
      <c r="AT256" s="237" t="s">
        <v>175</v>
      </c>
      <c r="AU256" s="237" t="s">
        <v>82</v>
      </c>
      <c r="AV256" s="11" t="s">
        <v>82</v>
      </c>
      <c r="AW256" s="11" t="s">
        <v>5</v>
      </c>
      <c r="AX256" s="11" t="s">
        <v>72</v>
      </c>
      <c r="AY256" s="237" t="s">
        <v>133</v>
      </c>
    </row>
    <row r="257" s="11" customFormat="1">
      <c r="B257" s="226"/>
      <c r="C257" s="227"/>
      <c r="D257" s="228" t="s">
        <v>175</v>
      </c>
      <c r="E257" s="229" t="s">
        <v>1</v>
      </c>
      <c r="F257" s="230" t="s">
        <v>247</v>
      </c>
      <c r="G257" s="227"/>
      <c r="H257" s="231">
        <v>-1.6799999999999999</v>
      </c>
      <c r="I257" s="232"/>
      <c r="J257" s="232"/>
      <c r="K257" s="227"/>
      <c r="L257" s="227"/>
      <c r="M257" s="233"/>
      <c r="N257" s="234"/>
      <c r="O257" s="235"/>
      <c r="P257" s="235"/>
      <c r="Q257" s="235"/>
      <c r="R257" s="235"/>
      <c r="S257" s="235"/>
      <c r="T257" s="235"/>
      <c r="U257" s="235"/>
      <c r="V257" s="235"/>
      <c r="W257" s="235"/>
      <c r="X257" s="236"/>
      <c r="AT257" s="237" t="s">
        <v>175</v>
      </c>
      <c r="AU257" s="237" t="s">
        <v>82</v>
      </c>
      <c r="AV257" s="11" t="s">
        <v>82</v>
      </c>
      <c r="AW257" s="11" t="s">
        <v>5</v>
      </c>
      <c r="AX257" s="11" t="s">
        <v>72</v>
      </c>
      <c r="AY257" s="237" t="s">
        <v>133</v>
      </c>
    </row>
    <row r="258" s="11" customFormat="1">
      <c r="B258" s="226"/>
      <c r="C258" s="227"/>
      <c r="D258" s="228" t="s">
        <v>175</v>
      </c>
      <c r="E258" s="229" t="s">
        <v>1</v>
      </c>
      <c r="F258" s="230" t="s">
        <v>248</v>
      </c>
      <c r="G258" s="227"/>
      <c r="H258" s="231">
        <v>-18.699999999999999</v>
      </c>
      <c r="I258" s="232"/>
      <c r="J258" s="232"/>
      <c r="K258" s="227"/>
      <c r="L258" s="227"/>
      <c r="M258" s="233"/>
      <c r="N258" s="234"/>
      <c r="O258" s="235"/>
      <c r="P258" s="235"/>
      <c r="Q258" s="235"/>
      <c r="R258" s="235"/>
      <c r="S258" s="235"/>
      <c r="T258" s="235"/>
      <c r="U258" s="235"/>
      <c r="V258" s="235"/>
      <c r="W258" s="235"/>
      <c r="X258" s="236"/>
      <c r="AT258" s="237" t="s">
        <v>175</v>
      </c>
      <c r="AU258" s="237" t="s">
        <v>82</v>
      </c>
      <c r="AV258" s="11" t="s">
        <v>82</v>
      </c>
      <c r="AW258" s="11" t="s">
        <v>5</v>
      </c>
      <c r="AX258" s="11" t="s">
        <v>72</v>
      </c>
      <c r="AY258" s="237" t="s">
        <v>133</v>
      </c>
    </row>
    <row r="259" s="11" customFormat="1">
      <c r="B259" s="226"/>
      <c r="C259" s="227"/>
      <c r="D259" s="228" t="s">
        <v>175</v>
      </c>
      <c r="E259" s="229" t="s">
        <v>1</v>
      </c>
      <c r="F259" s="230" t="s">
        <v>249</v>
      </c>
      <c r="G259" s="227"/>
      <c r="H259" s="231">
        <v>-2.1299999999999999</v>
      </c>
      <c r="I259" s="232"/>
      <c r="J259" s="232"/>
      <c r="K259" s="227"/>
      <c r="L259" s="227"/>
      <c r="M259" s="233"/>
      <c r="N259" s="234"/>
      <c r="O259" s="235"/>
      <c r="P259" s="235"/>
      <c r="Q259" s="235"/>
      <c r="R259" s="235"/>
      <c r="S259" s="235"/>
      <c r="T259" s="235"/>
      <c r="U259" s="235"/>
      <c r="V259" s="235"/>
      <c r="W259" s="235"/>
      <c r="X259" s="236"/>
      <c r="AT259" s="237" t="s">
        <v>175</v>
      </c>
      <c r="AU259" s="237" t="s">
        <v>82</v>
      </c>
      <c r="AV259" s="11" t="s">
        <v>82</v>
      </c>
      <c r="AW259" s="11" t="s">
        <v>5</v>
      </c>
      <c r="AX259" s="11" t="s">
        <v>72</v>
      </c>
      <c r="AY259" s="237" t="s">
        <v>133</v>
      </c>
    </row>
    <row r="260" s="11" customFormat="1">
      <c r="B260" s="226"/>
      <c r="C260" s="227"/>
      <c r="D260" s="228" t="s">
        <v>175</v>
      </c>
      <c r="E260" s="229" t="s">
        <v>1</v>
      </c>
      <c r="F260" s="230" t="s">
        <v>250</v>
      </c>
      <c r="G260" s="227"/>
      <c r="H260" s="231">
        <v>-2.7280000000000002</v>
      </c>
      <c r="I260" s="232"/>
      <c r="J260" s="232"/>
      <c r="K260" s="227"/>
      <c r="L260" s="227"/>
      <c r="M260" s="233"/>
      <c r="N260" s="234"/>
      <c r="O260" s="235"/>
      <c r="P260" s="235"/>
      <c r="Q260" s="235"/>
      <c r="R260" s="235"/>
      <c r="S260" s="235"/>
      <c r="T260" s="235"/>
      <c r="U260" s="235"/>
      <c r="V260" s="235"/>
      <c r="W260" s="235"/>
      <c r="X260" s="236"/>
      <c r="AT260" s="237" t="s">
        <v>175</v>
      </c>
      <c r="AU260" s="237" t="s">
        <v>82</v>
      </c>
      <c r="AV260" s="11" t="s">
        <v>82</v>
      </c>
      <c r="AW260" s="11" t="s">
        <v>5</v>
      </c>
      <c r="AX260" s="11" t="s">
        <v>72</v>
      </c>
      <c r="AY260" s="237" t="s">
        <v>133</v>
      </c>
    </row>
    <row r="261" s="11" customFormat="1">
      <c r="B261" s="226"/>
      <c r="C261" s="227"/>
      <c r="D261" s="228" t="s">
        <v>175</v>
      </c>
      <c r="E261" s="229" t="s">
        <v>1</v>
      </c>
      <c r="F261" s="230" t="s">
        <v>242</v>
      </c>
      <c r="G261" s="227"/>
      <c r="H261" s="231">
        <v>-1.8720000000000001</v>
      </c>
      <c r="I261" s="232"/>
      <c r="J261" s="232"/>
      <c r="K261" s="227"/>
      <c r="L261" s="227"/>
      <c r="M261" s="233"/>
      <c r="N261" s="234"/>
      <c r="O261" s="235"/>
      <c r="P261" s="235"/>
      <c r="Q261" s="235"/>
      <c r="R261" s="235"/>
      <c r="S261" s="235"/>
      <c r="T261" s="235"/>
      <c r="U261" s="235"/>
      <c r="V261" s="235"/>
      <c r="W261" s="235"/>
      <c r="X261" s="236"/>
      <c r="AT261" s="237" t="s">
        <v>175</v>
      </c>
      <c r="AU261" s="237" t="s">
        <v>82</v>
      </c>
      <c r="AV261" s="11" t="s">
        <v>82</v>
      </c>
      <c r="AW261" s="11" t="s">
        <v>5</v>
      </c>
      <c r="AX261" s="11" t="s">
        <v>72</v>
      </c>
      <c r="AY261" s="237" t="s">
        <v>133</v>
      </c>
    </row>
    <row r="262" s="11" customFormat="1">
      <c r="B262" s="226"/>
      <c r="C262" s="227"/>
      <c r="D262" s="228" t="s">
        <v>175</v>
      </c>
      <c r="E262" s="229" t="s">
        <v>1</v>
      </c>
      <c r="F262" s="230" t="s">
        <v>251</v>
      </c>
      <c r="G262" s="227"/>
      <c r="H262" s="231">
        <v>-1.6799999999999999</v>
      </c>
      <c r="I262" s="232"/>
      <c r="J262" s="232"/>
      <c r="K262" s="227"/>
      <c r="L262" s="227"/>
      <c r="M262" s="233"/>
      <c r="N262" s="234"/>
      <c r="O262" s="235"/>
      <c r="P262" s="235"/>
      <c r="Q262" s="235"/>
      <c r="R262" s="235"/>
      <c r="S262" s="235"/>
      <c r="T262" s="235"/>
      <c r="U262" s="235"/>
      <c r="V262" s="235"/>
      <c r="W262" s="235"/>
      <c r="X262" s="236"/>
      <c r="AT262" s="237" t="s">
        <v>175</v>
      </c>
      <c r="AU262" s="237" t="s">
        <v>82</v>
      </c>
      <c r="AV262" s="11" t="s">
        <v>82</v>
      </c>
      <c r="AW262" s="11" t="s">
        <v>5</v>
      </c>
      <c r="AX262" s="11" t="s">
        <v>72</v>
      </c>
      <c r="AY262" s="237" t="s">
        <v>133</v>
      </c>
    </row>
    <row r="263" s="11" customFormat="1">
      <c r="B263" s="226"/>
      <c r="C263" s="227"/>
      <c r="D263" s="228" t="s">
        <v>175</v>
      </c>
      <c r="E263" s="229" t="s">
        <v>1</v>
      </c>
      <c r="F263" s="230" t="s">
        <v>338</v>
      </c>
      <c r="G263" s="227"/>
      <c r="H263" s="231">
        <v>29.375</v>
      </c>
      <c r="I263" s="232"/>
      <c r="J263" s="232"/>
      <c r="K263" s="227"/>
      <c r="L263" s="227"/>
      <c r="M263" s="233"/>
      <c r="N263" s="234"/>
      <c r="O263" s="235"/>
      <c r="P263" s="235"/>
      <c r="Q263" s="235"/>
      <c r="R263" s="235"/>
      <c r="S263" s="235"/>
      <c r="T263" s="235"/>
      <c r="U263" s="235"/>
      <c r="V263" s="235"/>
      <c r="W263" s="235"/>
      <c r="X263" s="236"/>
      <c r="AT263" s="237" t="s">
        <v>175</v>
      </c>
      <c r="AU263" s="237" t="s">
        <v>82</v>
      </c>
      <c r="AV263" s="11" t="s">
        <v>82</v>
      </c>
      <c r="AW263" s="11" t="s">
        <v>5</v>
      </c>
      <c r="AX263" s="11" t="s">
        <v>72</v>
      </c>
      <c r="AY263" s="237" t="s">
        <v>133</v>
      </c>
    </row>
    <row r="264" s="11" customFormat="1">
      <c r="B264" s="226"/>
      <c r="C264" s="227"/>
      <c r="D264" s="228" t="s">
        <v>175</v>
      </c>
      <c r="E264" s="229" t="s">
        <v>1</v>
      </c>
      <c r="F264" s="230" t="s">
        <v>339</v>
      </c>
      <c r="G264" s="227"/>
      <c r="H264" s="231">
        <v>-117.55</v>
      </c>
      <c r="I264" s="232"/>
      <c r="J264" s="232"/>
      <c r="K264" s="227"/>
      <c r="L264" s="227"/>
      <c r="M264" s="233"/>
      <c r="N264" s="234"/>
      <c r="O264" s="235"/>
      <c r="P264" s="235"/>
      <c r="Q264" s="235"/>
      <c r="R264" s="235"/>
      <c r="S264" s="235"/>
      <c r="T264" s="235"/>
      <c r="U264" s="235"/>
      <c r="V264" s="235"/>
      <c r="W264" s="235"/>
      <c r="X264" s="236"/>
      <c r="AT264" s="237" t="s">
        <v>175</v>
      </c>
      <c r="AU264" s="237" t="s">
        <v>82</v>
      </c>
      <c r="AV264" s="11" t="s">
        <v>82</v>
      </c>
      <c r="AW264" s="11" t="s">
        <v>5</v>
      </c>
      <c r="AX264" s="11" t="s">
        <v>72</v>
      </c>
      <c r="AY264" s="237" t="s">
        <v>133</v>
      </c>
    </row>
    <row r="265" s="1" customFormat="1" ht="22.5" customHeight="1">
      <c r="B265" s="34"/>
      <c r="C265" s="198" t="s">
        <v>340</v>
      </c>
      <c r="D265" s="198" t="s">
        <v>134</v>
      </c>
      <c r="E265" s="199" t="s">
        <v>341</v>
      </c>
      <c r="F265" s="200" t="s">
        <v>342</v>
      </c>
      <c r="G265" s="201" t="s">
        <v>207</v>
      </c>
      <c r="H265" s="202">
        <v>117.55</v>
      </c>
      <c r="I265" s="203"/>
      <c r="J265" s="203"/>
      <c r="K265" s="204">
        <f>ROUND(P265*H265,2)</f>
        <v>0</v>
      </c>
      <c r="L265" s="200" t="s">
        <v>173</v>
      </c>
      <c r="M265" s="39"/>
      <c r="N265" s="205" t="s">
        <v>1</v>
      </c>
      <c r="O265" s="206" t="s">
        <v>41</v>
      </c>
      <c r="P265" s="207">
        <f>I265+J265</f>
        <v>0</v>
      </c>
      <c r="Q265" s="207">
        <f>ROUND(I265*H265,2)</f>
        <v>0</v>
      </c>
      <c r="R265" s="207">
        <f>ROUND(J265*H265,2)</f>
        <v>0</v>
      </c>
      <c r="S265" s="75"/>
      <c r="T265" s="208">
        <f>S265*H265</f>
        <v>0</v>
      </c>
      <c r="U265" s="208">
        <v>0.00348</v>
      </c>
      <c r="V265" s="208">
        <f>U265*H265</f>
        <v>0.40907399999999999</v>
      </c>
      <c r="W265" s="208">
        <v>0</v>
      </c>
      <c r="X265" s="209">
        <f>W265*H265</f>
        <v>0</v>
      </c>
      <c r="AR265" s="13" t="s">
        <v>138</v>
      </c>
      <c r="AT265" s="13" t="s">
        <v>134</v>
      </c>
      <c r="AU265" s="13" t="s">
        <v>82</v>
      </c>
      <c r="AY265" s="13" t="s">
        <v>133</v>
      </c>
      <c r="BE265" s="210">
        <f>IF(O265="základní",K265,0)</f>
        <v>0</v>
      </c>
      <c r="BF265" s="210">
        <f>IF(O265="snížená",K265,0)</f>
        <v>0</v>
      </c>
      <c r="BG265" s="210">
        <f>IF(O265="zákl. přenesená",K265,0)</f>
        <v>0</v>
      </c>
      <c r="BH265" s="210">
        <f>IF(O265="sníž. přenesená",K265,0)</f>
        <v>0</v>
      </c>
      <c r="BI265" s="210">
        <f>IF(O265="nulová",K265,0)</f>
        <v>0</v>
      </c>
      <c r="BJ265" s="13" t="s">
        <v>80</v>
      </c>
      <c r="BK265" s="210">
        <f>ROUND(P265*H265,2)</f>
        <v>0</v>
      </c>
      <c r="BL265" s="13" t="s">
        <v>138</v>
      </c>
      <c r="BM265" s="13" t="s">
        <v>343</v>
      </c>
    </row>
    <row r="266" s="11" customFormat="1">
      <c r="B266" s="226"/>
      <c r="C266" s="227"/>
      <c r="D266" s="228" t="s">
        <v>175</v>
      </c>
      <c r="E266" s="229" t="s">
        <v>1</v>
      </c>
      <c r="F266" s="230" t="s">
        <v>344</v>
      </c>
      <c r="G266" s="227"/>
      <c r="H266" s="231">
        <v>47.990000000000002</v>
      </c>
      <c r="I266" s="232"/>
      <c r="J266" s="232"/>
      <c r="K266" s="227"/>
      <c r="L266" s="227"/>
      <c r="M266" s="233"/>
      <c r="N266" s="234"/>
      <c r="O266" s="235"/>
      <c r="P266" s="235"/>
      <c r="Q266" s="235"/>
      <c r="R266" s="235"/>
      <c r="S266" s="235"/>
      <c r="T266" s="235"/>
      <c r="U266" s="235"/>
      <c r="V266" s="235"/>
      <c r="W266" s="235"/>
      <c r="X266" s="236"/>
      <c r="AT266" s="237" t="s">
        <v>175</v>
      </c>
      <c r="AU266" s="237" t="s">
        <v>82</v>
      </c>
      <c r="AV266" s="11" t="s">
        <v>82</v>
      </c>
      <c r="AW266" s="11" t="s">
        <v>5</v>
      </c>
      <c r="AX266" s="11" t="s">
        <v>72</v>
      </c>
      <c r="AY266" s="237" t="s">
        <v>133</v>
      </c>
    </row>
    <row r="267" s="11" customFormat="1">
      <c r="B267" s="226"/>
      <c r="C267" s="227"/>
      <c r="D267" s="228" t="s">
        <v>175</v>
      </c>
      <c r="E267" s="229" t="s">
        <v>1</v>
      </c>
      <c r="F267" s="230" t="s">
        <v>345</v>
      </c>
      <c r="G267" s="227"/>
      <c r="H267" s="231">
        <v>7.5750000000000002</v>
      </c>
      <c r="I267" s="232"/>
      <c r="J267" s="232"/>
      <c r="K267" s="227"/>
      <c r="L267" s="227"/>
      <c r="M267" s="233"/>
      <c r="N267" s="234"/>
      <c r="O267" s="235"/>
      <c r="P267" s="235"/>
      <c r="Q267" s="235"/>
      <c r="R267" s="235"/>
      <c r="S267" s="235"/>
      <c r="T267" s="235"/>
      <c r="U267" s="235"/>
      <c r="V267" s="235"/>
      <c r="W267" s="235"/>
      <c r="X267" s="236"/>
      <c r="AT267" s="237" t="s">
        <v>175</v>
      </c>
      <c r="AU267" s="237" t="s">
        <v>82</v>
      </c>
      <c r="AV267" s="11" t="s">
        <v>82</v>
      </c>
      <c r="AW267" s="11" t="s">
        <v>5</v>
      </c>
      <c r="AX267" s="11" t="s">
        <v>72</v>
      </c>
      <c r="AY267" s="237" t="s">
        <v>133</v>
      </c>
    </row>
    <row r="268" s="11" customFormat="1">
      <c r="B268" s="226"/>
      <c r="C268" s="227"/>
      <c r="D268" s="228" t="s">
        <v>175</v>
      </c>
      <c r="E268" s="229" t="s">
        <v>1</v>
      </c>
      <c r="F268" s="230" t="s">
        <v>346</v>
      </c>
      <c r="G268" s="227"/>
      <c r="H268" s="231">
        <v>12.65</v>
      </c>
      <c r="I268" s="232"/>
      <c r="J268" s="232"/>
      <c r="K268" s="227"/>
      <c r="L268" s="227"/>
      <c r="M268" s="233"/>
      <c r="N268" s="234"/>
      <c r="O268" s="235"/>
      <c r="P268" s="235"/>
      <c r="Q268" s="235"/>
      <c r="R268" s="235"/>
      <c r="S268" s="235"/>
      <c r="T268" s="235"/>
      <c r="U268" s="235"/>
      <c r="V268" s="235"/>
      <c r="W268" s="235"/>
      <c r="X268" s="236"/>
      <c r="AT268" s="237" t="s">
        <v>175</v>
      </c>
      <c r="AU268" s="237" t="s">
        <v>82</v>
      </c>
      <c r="AV268" s="11" t="s">
        <v>82</v>
      </c>
      <c r="AW268" s="11" t="s">
        <v>5</v>
      </c>
      <c r="AX268" s="11" t="s">
        <v>72</v>
      </c>
      <c r="AY268" s="237" t="s">
        <v>133</v>
      </c>
    </row>
    <row r="269" s="11" customFormat="1">
      <c r="B269" s="226"/>
      <c r="C269" s="227"/>
      <c r="D269" s="228" t="s">
        <v>175</v>
      </c>
      <c r="E269" s="229" t="s">
        <v>1</v>
      </c>
      <c r="F269" s="230" t="s">
        <v>347</v>
      </c>
      <c r="G269" s="227"/>
      <c r="H269" s="231">
        <v>16.116</v>
      </c>
      <c r="I269" s="232"/>
      <c r="J269" s="232"/>
      <c r="K269" s="227"/>
      <c r="L269" s="227"/>
      <c r="M269" s="233"/>
      <c r="N269" s="234"/>
      <c r="O269" s="235"/>
      <c r="P269" s="235"/>
      <c r="Q269" s="235"/>
      <c r="R269" s="235"/>
      <c r="S269" s="235"/>
      <c r="T269" s="235"/>
      <c r="U269" s="235"/>
      <c r="V269" s="235"/>
      <c r="W269" s="235"/>
      <c r="X269" s="236"/>
      <c r="AT269" s="237" t="s">
        <v>175</v>
      </c>
      <c r="AU269" s="237" t="s">
        <v>82</v>
      </c>
      <c r="AV269" s="11" t="s">
        <v>82</v>
      </c>
      <c r="AW269" s="11" t="s">
        <v>5</v>
      </c>
      <c r="AX269" s="11" t="s">
        <v>72</v>
      </c>
      <c r="AY269" s="237" t="s">
        <v>133</v>
      </c>
    </row>
    <row r="270" s="11" customFormat="1">
      <c r="B270" s="226"/>
      <c r="C270" s="227"/>
      <c r="D270" s="228" t="s">
        <v>175</v>
      </c>
      <c r="E270" s="229" t="s">
        <v>1</v>
      </c>
      <c r="F270" s="230" t="s">
        <v>348</v>
      </c>
      <c r="G270" s="227"/>
      <c r="H270" s="231">
        <v>13.984</v>
      </c>
      <c r="I270" s="232"/>
      <c r="J270" s="232"/>
      <c r="K270" s="227"/>
      <c r="L270" s="227"/>
      <c r="M270" s="233"/>
      <c r="N270" s="234"/>
      <c r="O270" s="235"/>
      <c r="P270" s="235"/>
      <c r="Q270" s="235"/>
      <c r="R270" s="235"/>
      <c r="S270" s="235"/>
      <c r="T270" s="235"/>
      <c r="U270" s="235"/>
      <c r="V270" s="235"/>
      <c r="W270" s="235"/>
      <c r="X270" s="236"/>
      <c r="AT270" s="237" t="s">
        <v>175</v>
      </c>
      <c r="AU270" s="237" t="s">
        <v>82</v>
      </c>
      <c r="AV270" s="11" t="s">
        <v>82</v>
      </c>
      <c r="AW270" s="11" t="s">
        <v>5</v>
      </c>
      <c r="AX270" s="11" t="s">
        <v>72</v>
      </c>
      <c r="AY270" s="237" t="s">
        <v>133</v>
      </c>
    </row>
    <row r="271" s="11" customFormat="1">
      <c r="B271" s="226"/>
      <c r="C271" s="227"/>
      <c r="D271" s="228" t="s">
        <v>175</v>
      </c>
      <c r="E271" s="229" t="s">
        <v>1</v>
      </c>
      <c r="F271" s="230" t="s">
        <v>349</v>
      </c>
      <c r="G271" s="227"/>
      <c r="H271" s="231">
        <v>22.605</v>
      </c>
      <c r="I271" s="232"/>
      <c r="J271" s="232"/>
      <c r="K271" s="227"/>
      <c r="L271" s="227"/>
      <c r="M271" s="233"/>
      <c r="N271" s="234"/>
      <c r="O271" s="235"/>
      <c r="P271" s="235"/>
      <c r="Q271" s="235"/>
      <c r="R271" s="235"/>
      <c r="S271" s="235"/>
      <c r="T271" s="235"/>
      <c r="U271" s="235"/>
      <c r="V271" s="235"/>
      <c r="W271" s="235"/>
      <c r="X271" s="236"/>
      <c r="AT271" s="237" t="s">
        <v>175</v>
      </c>
      <c r="AU271" s="237" t="s">
        <v>82</v>
      </c>
      <c r="AV271" s="11" t="s">
        <v>82</v>
      </c>
      <c r="AW271" s="11" t="s">
        <v>5</v>
      </c>
      <c r="AX271" s="11" t="s">
        <v>72</v>
      </c>
      <c r="AY271" s="237" t="s">
        <v>133</v>
      </c>
    </row>
    <row r="272" s="11" customFormat="1">
      <c r="B272" s="226"/>
      <c r="C272" s="227"/>
      <c r="D272" s="228" t="s">
        <v>175</v>
      </c>
      <c r="E272" s="229" t="s">
        <v>1</v>
      </c>
      <c r="F272" s="230" t="s">
        <v>350</v>
      </c>
      <c r="G272" s="227"/>
      <c r="H272" s="231">
        <v>4.9320000000000004</v>
      </c>
      <c r="I272" s="232"/>
      <c r="J272" s="232"/>
      <c r="K272" s="227"/>
      <c r="L272" s="227"/>
      <c r="M272" s="233"/>
      <c r="N272" s="234"/>
      <c r="O272" s="235"/>
      <c r="P272" s="235"/>
      <c r="Q272" s="235"/>
      <c r="R272" s="235"/>
      <c r="S272" s="235"/>
      <c r="T272" s="235"/>
      <c r="U272" s="235"/>
      <c r="V272" s="235"/>
      <c r="W272" s="235"/>
      <c r="X272" s="236"/>
      <c r="AT272" s="237" t="s">
        <v>175</v>
      </c>
      <c r="AU272" s="237" t="s">
        <v>82</v>
      </c>
      <c r="AV272" s="11" t="s">
        <v>82</v>
      </c>
      <c r="AW272" s="11" t="s">
        <v>5</v>
      </c>
      <c r="AX272" s="11" t="s">
        <v>72</v>
      </c>
      <c r="AY272" s="237" t="s">
        <v>133</v>
      </c>
    </row>
    <row r="273" s="11" customFormat="1">
      <c r="B273" s="226"/>
      <c r="C273" s="227"/>
      <c r="D273" s="228" t="s">
        <v>175</v>
      </c>
      <c r="E273" s="229" t="s">
        <v>1</v>
      </c>
      <c r="F273" s="230" t="s">
        <v>351</v>
      </c>
      <c r="G273" s="227"/>
      <c r="H273" s="231">
        <v>-2.6200000000000001</v>
      </c>
      <c r="I273" s="232"/>
      <c r="J273" s="232"/>
      <c r="K273" s="227"/>
      <c r="L273" s="227"/>
      <c r="M273" s="233"/>
      <c r="N273" s="234"/>
      <c r="O273" s="235"/>
      <c r="P273" s="235"/>
      <c r="Q273" s="235"/>
      <c r="R273" s="235"/>
      <c r="S273" s="235"/>
      <c r="T273" s="235"/>
      <c r="U273" s="235"/>
      <c r="V273" s="235"/>
      <c r="W273" s="235"/>
      <c r="X273" s="236"/>
      <c r="AT273" s="237" t="s">
        <v>175</v>
      </c>
      <c r="AU273" s="237" t="s">
        <v>82</v>
      </c>
      <c r="AV273" s="11" t="s">
        <v>82</v>
      </c>
      <c r="AW273" s="11" t="s">
        <v>5</v>
      </c>
      <c r="AX273" s="11" t="s">
        <v>72</v>
      </c>
      <c r="AY273" s="237" t="s">
        <v>133</v>
      </c>
    </row>
    <row r="274" s="11" customFormat="1">
      <c r="B274" s="226"/>
      <c r="C274" s="227"/>
      <c r="D274" s="228" t="s">
        <v>175</v>
      </c>
      <c r="E274" s="229" t="s">
        <v>1</v>
      </c>
      <c r="F274" s="230" t="s">
        <v>352</v>
      </c>
      <c r="G274" s="227"/>
      <c r="H274" s="231">
        <v>-1.8720000000000001</v>
      </c>
      <c r="I274" s="232"/>
      <c r="J274" s="232"/>
      <c r="K274" s="227"/>
      <c r="L274" s="227"/>
      <c r="M274" s="233"/>
      <c r="N274" s="234"/>
      <c r="O274" s="235"/>
      <c r="P274" s="235"/>
      <c r="Q274" s="235"/>
      <c r="R274" s="235"/>
      <c r="S274" s="235"/>
      <c r="T274" s="235"/>
      <c r="U274" s="235"/>
      <c r="V274" s="235"/>
      <c r="W274" s="235"/>
      <c r="X274" s="236"/>
      <c r="AT274" s="237" t="s">
        <v>175</v>
      </c>
      <c r="AU274" s="237" t="s">
        <v>82</v>
      </c>
      <c r="AV274" s="11" t="s">
        <v>82</v>
      </c>
      <c r="AW274" s="11" t="s">
        <v>5</v>
      </c>
      <c r="AX274" s="11" t="s">
        <v>72</v>
      </c>
      <c r="AY274" s="237" t="s">
        <v>133</v>
      </c>
    </row>
    <row r="275" s="11" customFormat="1">
      <c r="B275" s="226"/>
      <c r="C275" s="227"/>
      <c r="D275" s="228" t="s">
        <v>175</v>
      </c>
      <c r="E275" s="229" t="s">
        <v>1</v>
      </c>
      <c r="F275" s="230" t="s">
        <v>353</v>
      </c>
      <c r="G275" s="227"/>
      <c r="H275" s="231">
        <v>-2.1299999999999999</v>
      </c>
      <c r="I275" s="232"/>
      <c r="J275" s="232"/>
      <c r="K275" s="227"/>
      <c r="L275" s="227"/>
      <c r="M275" s="233"/>
      <c r="N275" s="234"/>
      <c r="O275" s="235"/>
      <c r="P275" s="235"/>
      <c r="Q275" s="235"/>
      <c r="R275" s="235"/>
      <c r="S275" s="235"/>
      <c r="T275" s="235"/>
      <c r="U275" s="235"/>
      <c r="V275" s="235"/>
      <c r="W275" s="235"/>
      <c r="X275" s="236"/>
      <c r="AT275" s="237" t="s">
        <v>175</v>
      </c>
      <c r="AU275" s="237" t="s">
        <v>82</v>
      </c>
      <c r="AV275" s="11" t="s">
        <v>82</v>
      </c>
      <c r="AW275" s="11" t="s">
        <v>5</v>
      </c>
      <c r="AX275" s="11" t="s">
        <v>72</v>
      </c>
      <c r="AY275" s="237" t="s">
        <v>133</v>
      </c>
    </row>
    <row r="276" s="11" customFormat="1">
      <c r="B276" s="226"/>
      <c r="C276" s="227"/>
      <c r="D276" s="228" t="s">
        <v>175</v>
      </c>
      <c r="E276" s="229" t="s">
        <v>1</v>
      </c>
      <c r="F276" s="230" t="s">
        <v>354</v>
      </c>
      <c r="G276" s="227"/>
      <c r="H276" s="231">
        <v>-1.6799999999999999</v>
      </c>
      <c r="I276" s="232"/>
      <c r="J276" s="232"/>
      <c r="K276" s="227"/>
      <c r="L276" s="227"/>
      <c r="M276" s="233"/>
      <c r="N276" s="234"/>
      <c r="O276" s="235"/>
      <c r="P276" s="235"/>
      <c r="Q276" s="235"/>
      <c r="R276" s="235"/>
      <c r="S276" s="235"/>
      <c r="T276" s="235"/>
      <c r="U276" s="235"/>
      <c r="V276" s="235"/>
      <c r="W276" s="235"/>
      <c r="X276" s="236"/>
      <c r="AT276" s="237" t="s">
        <v>175</v>
      </c>
      <c r="AU276" s="237" t="s">
        <v>82</v>
      </c>
      <c r="AV276" s="11" t="s">
        <v>82</v>
      </c>
      <c r="AW276" s="11" t="s">
        <v>5</v>
      </c>
      <c r="AX276" s="11" t="s">
        <v>72</v>
      </c>
      <c r="AY276" s="237" t="s">
        <v>133</v>
      </c>
    </row>
    <row r="277" s="1" customFormat="1" ht="22.5" customHeight="1">
      <c r="B277" s="34"/>
      <c r="C277" s="198" t="s">
        <v>355</v>
      </c>
      <c r="D277" s="198" t="s">
        <v>134</v>
      </c>
      <c r="E277" s="199" t="s">
        <v>356</v>
      </c>
      <c r="F277" s="200" t="s">
        <v>357</v>
      </c>
      <c r="G277" s="201" t="s">
        <v>207</v>
      </c>
      <c r="H277" s="202">
        <v>65.420000000000002</v>
      </c>
      <c r="I277" s="203"/>
      <c r="J277" s="203"/>
      <c r="K277" s="204">
        <f>ROUND(P277*H277,2)</f>
        <v>0</v>
      </c>
      <c r="L277" s="200" t="s">
        <v>173</v>
      </c>
      <c r="M277" s="39"/>
      <c r="N277" s="205" t="s">
        <v>1</v>
      </c>
      <c r="O277" s="206" t="s">
        <v>41</v>
      </c>
      <c r="P277" s="207">
        <f>I277+J277</f>
        <v>0</v>
      </c>
      <c r="Q277" s="207">
        <f>ROUND(I277*H277,2)</f>
        <v>0</v>
      </c>
      <c r="R277" s="207">
        <f>ROUND(J277*H277,2)</f>
        <v>0</v>
      </c>
      <c r="S277" s="75"/>
      <c r="T277" s="208">
        <f>S277*H277</f>
        <v>0</v>
      </c>
      <c r="U277" s="208">
        <v>0.0047800000000000004</v>
      </c>
      <c r="V277" s="208">
        <f>U277*H277</f>
        <v>0.31270760000000003</v>
      </c>
      <c r="W277" s="208">
        <v>0</v>
      </c>
      <c r="X277" s="209">
        <f>W277*H277</f>
        <v>0</v>
      </c>
      <c r="AR277" s="13" t="s">
        <v>138</v>
      </c>
      <c r="AT277" s="13" t="s">
        <v>134</v>
      </c>
      <c r="AU277" s="13" t="s">
        <v>82</v>
      </c>
      <c r="AY277" s="13" t="s">
        <v>133</v>
      </c>
      <c r="BE277" s="210">
        <f>IF(O277="základní",K277,0)</f>
        <v>0</v>
      </c>
      <c r="BF277" s="210">
        <f>IF(O277="snížená",K277,0)</f>
        <v>0</v>
      </c>
      <c r="BG277" s="210">
        <f>IF(O277="zákl. přenesená",K277,0)</f>
        <v>0</v>
      </c>
      <c r="BH277" s="210">
        <f>IF(O277="sníž. přenesená",K277,0)</f>
        <v>0</v>
      </c>
      <c r="BI277" s="210">
        <f>IF(O277="nulová",K277,0)</f>
        <v>0</v>
      </c>
      <c r="BJ277" s="13" t="s">
        <v>80</v>
      </c>
      <c r="BK277" s="210">
        <f>ROUND(P277*H277,2)</f>
        <v>0</v>
      </c>
      <c r="BL277" s="13" t="s">
        <v>138</v>
      </c>
      <c r="BM277" s="13" t="s">
        <v>358</v>
      </c>
    </row>
    <row r="278" s="11" customFormat="1">
      <c r="B278" s="226"/>
      <c r="C278" s="227"/>
      <c r="D278" s="228" t="s">
        <v>175</v>
      </c>
      <c r="E278" s="229" t="s">
        <v>1</v>
      </c>
      <c r="F278" s="230" t="s">
        <v>359</v>
      </c>
      <c r="G278" s="227"/>
      <c r="H278" s="231">
        <v>65.420000000000002</v>
      </c>
      <c r="I278" s="232"/>
      <c r="J278" s="232"/>
      <c r="K278" s="227"/>
      <c r="L278" s="227"/>
      <c r="M278" s="233"/>
      <c r="N278" s="234"/>
      <c r="O278" s="235"/>
      <c r="P278" s="235"/>
      <c r="Q278" s="235"/>
      <c r="R278" s="235"/>
      <c r="S278" s="235"/>
      <c r="T278" s="235"/>
      <c r="U278" s="235"/>
      <c r="V278" s="235"/>
      <c r="W278" s="235"/>
      <c r="X278" s="236"/>
      <c r="AT278" s="237" t="s">
        <v>175</v>
      </c>
      <c r="AU278" s="237" t="s">
        <v>82</v>
      </c>
      <c r="AV278" s="11" t="s">
        <v>82</v>
      </c>
      <c r="AW278" s="11" t="s">
        <v>5</v>
      </c>
      <c r="AX278" s="11" t="s">
        <v>80</v>
      </c>
      <c r="AY278" s="237" t="s">
        <v>133</v>
      </c>
    </row>
    <row r="279" s="1" customFormat="1" ht="16.5" customHeight="1">
      <c r="B279" s="34"/>
      <c r="C279" s="198" t="s">
        <v>360</v>
      </c>
      <c r="D279" s="198" t="s">
        <v>134</v>
      </c>
      <c r="E279" s="199" t="s">
        <v>361</v>
      </c>
      <c r="F279" s="200" t="s">
        <v>362</v>
      </c>
      <c r="G279" s="201" t="s">
        <v>207</v>
      </c>
      <c r="H279" s="202">
        <v>97.682000000000002</v>
      </c>
      <c r="I279" s="203"/>
      <c r="J279" s="203"/>
      <c r="K279" s="204">
        <f>ROUND(P279*H279,2)</f>
        <v>0</v>
      </c>
      <c r="L279" s="200" t="s">
        <v>173</v>
      </c>
      <c r="M279" s="39"/>
      <c r="N279" s="205" t="s">
        <v>1</v>
      </c>
      <c r="O279" s="206" t="s">
        <v>41</v>
      </c>
      <c r="P279" s="207">
        <f>I279+J279</f>
        <v>0</v>
      </c>
      <c r="Q279" s="207">
        <f>ROUND(I279*H279,2)</f>
        <v>0</v>
      </c>
      <c r="R279" s="207">
        <f>ROUND(J279*H279,2)</f>
        <v>0</v>
      </c>
      <c r="S279" s="75"/>
      <c r="T279" s="208">
        <f>S279*H279</f>
        <v>0</v>
      </c>
      <c r="U279" s="208">
        <v>0</v>
      </c>
      <c r="V279" s="208">
        <f>U279*H279</f>
        <v>0</v>
      </c>
      <c r="W279" s="208">
        <v>0</v>
      </c>
      <c r="X279" s="209">
        <f>W279*H279</f>
        <v>0</v>
      </c>
      <c r="AR279" s="13" t="s">
        <v>138</v>
      </c>
      <c r="AT279" s="13" t="s">
        <v>134</v>
      </c>
      <c r="AU279" s="13" t="s">
        <v>82</v>
      </c>
      <c r="AY279" s="13" t="s">
        <v>133</v>
      </c>
      <c r="BE279" s="210">
        <f>IF(O279="základní",K279,0)</f>
        <v>0</v>
      </c>
      <c r="BF279" s="210">
        <f>IF(O279="snížená",K279,0)</f>
        <v>0</v>
      </c>
      <c r="BG279" s="210">
        <f>IF(O279="zákl. přenesená",K279,0)</f>
        <v>0</v>
      </c>
      <c r="BH279" s="210">
        <f>IF(O279="sníž. přenesená",K279,0)</f>
        <v>0</v>
      </c>
      <c r="BI279" s="210">
        <f>IF(O279="nulová",K279,0)</f>
        <v>0</v>
      </c>
      <c r="BJ279" s="13" t="s">
        <v>80</v>
      </c>
      <c r="BK279" s="210">
        <f>ROUND(P279*H279,2)</f>
        <v>0</v>
      </c>
      <c r="BL279" s="13" t="s">
        <v>138</v>
      </c>
      <c r="BM279" s="13" t="s">
        <v>363</v>
      </c>
    </row>
    <row r="280" s="11" customFormat="1">
      <c r="B280" s="226"/>
      <c r="C280" s="227"/>
      <c r="D280" s="228" t="s">
        <v>175</v>
      </c>
      <c r="E280" s="229" t="s">
        <v>1</v>
      </c>
      <c r="F280" s="230" t="s">
        <v>364</v>
      </c>
      <c r="G280" s="227"/>
      <c r="H280" s="231">
        <v>8.6329999999999991</v>
      </c>
      <c r="I280" s="232"/>
      <c r="J280" s="232"/>
      <c r="K280" s="227"/>
      <c r="L280" s="227"/>
      <c r="M280" s="233"/>
      <c r="N280" s="234"/>
      <c r="O280" s="235"/>
      <c r="P280" s="235"/>
      <c r="Q280" s="235"/>
      <c r="R280" s="235"/>
      <c r="S280" s="235"/>
      <c r="T280" s="235"/>
      <c r="U280" s="235"/>
      <c r="V280" s="235"/>
      <c r="W280" s="235"/>
      <c r="X280" s="236"/>
      <c r="AT280" s="237" t="s">
        <v>175</v>
      </c>
      <c r="AU280" s="237" t="s">
        <v>82</v>
      </c>
      <c r="AV280" s="11" t="s">
        <v>82</v>
      </c>
      <c r="AW280" s="11" t="s">
        <v>5</v>
      </c>
      <c r="AX280" s="11" t="s">
        <v>72</v>
      </c>
      <c r="AY280" s="237" t="s">
        <v>133</v>
      </c>
    </row>
    <row r="281" s="11" customFormat="1">
      <c r="B281" s="226"/>
      <c r="C281" s="227"/>
      <c r="D281" s="228" t="s">
        <v>175</v>
      </c>
      <c r="E281" s="229" t="s">
        <v>1</v>
      </c>
      <c r="F281" s="230" t="s">
        <v>365</v>
      </c>
      <c r="G281" s="227"/>
      <c r="H281" s="231">
        <v>17.039999999999999</v>
      </c>
      <c r="I281" s="232"/>
      <c r="J281" s="232"/>
      <c r="K281" s="227"/>
      <c r="L281" s="227"/>
      <c r="M281" s="233"/>
      <c r="N281" s="234"/>
      <c r="O281" s="235"/>
      <c r="P281" s="235"/>
      <c r="Q281" s="235"/>
      <c r="R281" s="235"/>
      <c r="S281" s="235"/>
      <c r="T281" s="235"/>
      <c r="U281" s="235"/>
      <c r="V281" s="235"/>
      <c r="W281" s="235"/>
      <c r="X281" s="236"/>
      <c r="AT281" s="237" t="s">
        <v>175</v>
      </c>
      <c r="AU281" s="237" t="s">
        <v>82</v>
      </c>
      <c r="AV281" s="11" t="s">
        <v>82</v>
      </c>
      <c r="AW281" s="11" t="s">
        <v>5</v>
      </c>
      <c r="AX281" s="11" t="s">
        <v>72</v>
      </c>
      <c r="AY281" s="237" t="s">
        <v>133</v>
      </c>
    </row>
    <row r="282" s="11" customFormat="1">
      <c r="B282" s="226"/>
      <c r="C282" s="227"/>
      <c r="D282" s="228" t="s">
        <v>175</v>
      </c>
      <c r="E282" s="229" t="s">
        <v>1</v>
      </c>
      <c r="F282" s="230" t="s">
        <v>366</v>
      </c>
      <c r="G282" s="227"/>
      <c r="H282" s="231">
        <v>1.6799999999999999</v>
      </c>
      <c r="I282" s="232"/>
      <c r="J282" s="232"/>
      <c r="K282" s="227"/>
      <c r="L282" s="227"/>
      <c r="M282" s="233"/>
      <c r="N282" s="234"/>
      <c r="O282" s="235"/>
      <c r="P282" s="235"/>
      <c r="Q282" s="235"/>
      <c r="R282" s="235"/>
      <c r="S282" s="235"/>
      <c r="T282" s="235"/>
      <c r="U282" s="235"/>
      <c r="V282" s="235"/>
      <c r="W282" s="235"/>
      <c r="X282" s="236"/>
      <c r="AT282" s="237" t="s">
        <v>175</v>
      </c>
      <c r="AU282" s="237" t="s">
        <v>82</v>
      </c>
      <c r="AV282" s="11" t="s">
        <v>82</v>
      </c>
      <c r="AW282" s="11" t="s">
        <v>5</v>
      </c>
      <c r="AX282" s="11" t="s">
        <v>72</v>
      </c>
      <c r="AY282" s="237" t="s">
        <v>133</v>
      </c>
    </row>
    <row r="283" s="11" customFormat="1">
      <c r="B283" s="226"/>
      <c r="C283" s="227"/>
      <c r="D283" s="228" t="s">
        <v>175</v>
      </c>
      <c r="E283" s="229" t="s">
        <v>1</v>
      </c>
      <c r="F283" s="230" t="s">
        <v>367</v>
      </c>
      <c r="G283" s="227"/>
      <c r="H283" s="231">
        <v>0.46500000000000002</v>
      </c>
      <c r="I283" s="232"/>
      <c r="J283" s="232"/>
      <c r="K283" s="227"/>
      <c r="L283" s="227"/>
      <c r="M283" s="233"/>
      <c r="N283" s="234"/>
      <c r="O283" s="235"/>
      <c r="P283" s="235"/>
      <c r="Q283" s="235"/>
      <c r="R283" s="235"/>
      <c r="S283" s="235"/>
      <c r="T283" s="235"/>
      <c r="U283" s="235"/>
      <c r="V283" s="235"/>
      <c r="W283" s="235"/>
      <c r="X283" s="236"/>
      <c r="AT283" s="237" t="s">
        <v>175</v>
      </c>
      <c r="AU283" s="237" t="s">
        <v>82</v>
      </c>
      <c r="AV283" s="11" t="s">
        <v>82</v>
      </c>
      <c r="AW283" s="11" t="s">
        <v>5</v>
      </c>
      <c r="AX283" s="11" t="s">
        <v>72</v>
      </c>
      <c r="AY283" s="237" t="s">
        <v>133</v>
      </c>
    </row>
    <row r="284" s="11" customFormat="1">
      <c r="B284" s="226"/>
      <c r="C284" s="227"/>
      <c r="D284" s="228" t="s">
        <v>175</v>
      </c>
      <c r="E284" s="229" t="s">
        <v>1</v>
      </c>
      <c r="F284" s="230" t="s">
        <v>368</v>
      </c>
      <c r="G284" s="227"/>
      <c r="H284" s="231">
        <v>3.3599999999999999</v>
      </c>
      <c r="I284" s="232"/>
      <c r="J284" s="232"/>
      <c r="K284" s="227"/>
      <c r="L284" s="227"/>
      <c r="M284" s="233"/>
      <c r="N284" s="234"/>
      <c r="O284" s="235"/>
      <c r="P284" s="235"/>
      <c r="Q284" s="235"/>
      <c r="R284" s="235"/>
      <c r="S284" s="235"/>
      <c r="T284" s="235"/>
      <c r="U284" s="235"/>
      <c r="V284" s="235"/>
      <c r="W284" s="235"/>
      <c r="X284" s="236"/>
      <c r="AT284" s="237" t="s">
        <v>175</v>
      </c>
      <c r="AU284" s="237" t="s">
        <v>82</v>
      </c>
      <c r="AV284" s="11" t="s">
        <v>82</v>
      </c>
      <c r="AW284" s="11" t="s">
        <v>5</v>
      </c>
      <c r="AX284" s="11" t="s">
        <v>72</v>
      </c>
      <c r="AY284" s="237" t="s">
        <v>133</v>
      </c>
    </row>
    <row r="285" s="11" customFormat="1">
      <c r="B285" s="226"/>
      <c r="C285" s="227"/>
      <c r="D285" s="228" t="s">
        <v>175</v>
      </c>
      <c r="E285" s="229" t="s">
        <v>1</v>
      </c>
      <c r="F285" s="230" t="s">
        <v>369</v>
      </c>
      <c r="G285" s="227"/>
      <c r="H285" s="231">
        <v>1.8720000000000001</v>
      </c>
      <c r="I285" s="232"/>
      <c r="J285" s="232"/>
      <c r="K285" s="227"/>
      <c r="L285" s="227"/>
      <c r="M285" s="233"/>
      <c r="N285" s="234"/>
      <c r="O285" s="235"/>
      <c r="P285" s="235"/>
      <c r="Q285" s="235"/>
      <c r="R285" s="235"/>
      <c r="S285" s="235"/>
      <c r="T285" s="235"/>
      <c r="U285" s="235"/>
      <c r="V285" s="235"/>
      <c r="W285" s="235"/>
      <c r="X285" s="236"/>
      <c r="AT285" s="237" t="s">
        <v>175</v>
      </c>
      <c r="AU285" s="237" t="s">
        <v>82</v>
      </c>
      <c r="AV285" s="11" t="s">
        <v>82</v>
      </c>
      <c r="AW285" s="11" t="s">
        <v>5</v>
      </c>
      <c r="AX285" s="11" t="s">
        <v>72</v>
      </c>
      <c r="AY285" s="237" t="s">
        <v>133</v>
      </c>
    </row>
    <row r="286" s="11" customFormat="1">
      <c r="B286" s="226"/>
      <c r="C286" s="227"/>
      <c r="D286" s="228" t="s">
        <v>175</v>
      </c>
      <c r="E286" s="229" t="s">
        <v>1</v>
      </c>
      <c r="F286" s="230" t="s">
        <v>370</v>
      </c>
      <c r="G286" s="227"/>
      <c r="H286" s="231">
        <v>5.04</v>
      </c>
      <c r="I286" s="232"/>
      <c r="J286" s="232"/>
      <c r="K286" s="227"/>
      <c r="L286" s="227"/>
      <c r="M286" s="233"/>
      <c r="N286" s="234"/>
      <c r="O286" s="235"/>
      <c r="P286" s="235"/>
      <c r="Q286" s="235"/>
      <c r="R286" s="235"/>
      <c r="S286" s="235"/>
      <c r="T286" s="235"/>
      <c r="U286" s="235"/>
      <c r="V286" s="235"/>
      <c r="W286" s="235"/>
      <c r="X286" s="236"/>
      <c r="AT286" s="237" t="s">
        <v>175</v>
      </c>
      <c r="AU286" s="237" t="s">
        <v>82</v>
      </c>
      <c r="AV286" s="11" t="s">
        <v>82</v>
      </c>
      <c r="AW286" s="11" t="s">
        <v>5</v>
      </c>
      <c r="AX286" s="11" t="s">
        <v>72</v>
      </c>
      <c r="AY286" s="237" t="s">
        <v>133</v>
      </c>
    </row>
    <row r="287" s="11" customFormat="1">
      <c r="B287" s="226"/>
      <c r="C287" s="227"/>
      <c r="D287" s="228" t="s">
        <v>175</v>
      </c>
      <c r="E287" s="229" t="s">
        <v>1</v>
      </c>
      <c r="F287" s="230" t="s">
        <v>371</v>
      </c>
      <c r="G287" s="227"/>
      <c r="H287" s="231">
        <v>8.6329999999999991</v>
      </c>
      <c r="I287" s="232"/>
      <c r="J287" s="232"/>
      <c r="K287" s="227"/>
      <c r="L287" s="227"/>
      <c r="M287" s="233"/>
      <c r="N287" s="234"/>
      <c r="O287" s="235"/>
      <c r="P287" s="235"/>
      <c r="Q287" s="235"/>
      <c r="R287" s="235"/>
      <c r="S287" s="235"/>
      <c r="T287" s="235"/>
      <c r="U287" s="235"/>
      <c r="V287" s="235"/>
      <c r="W287" s="235"/>
      <c r="X287" s="236"/>
      <c r="AT287" s="237" t="s">
        <v>175</v>
      </c>
      <c r="AU287" s="237" t="s">
        <v>82</v>
      </c>
      <c r="AV287" s="11" t="s">
        <v>82</v>
      </c>
      <c r="AW287" s="11" t="s">
        <v>5</v>
      </c>
      <c r="AX287" s="11" t="s">
        <v>72</v>
      </c>
      <c r="AY287" s="237" t="s">
        <v>133</v>
      </c>
    </row>
    <row r="288" s="11" customFormat="1">
      <c r="B288" s="226"/>
      <c r="C288" s="227"/>
      <c r="D288" s="228" t="s">
        <v>175</v>
      </c>
      <c r="E288" s="229" t="s">
        <v>1</v>
      </c>
      <c r="F288" s="230" t="s">
        <v>372</v>
      </c>
      <c r="G288" s="227"/>
      <c r="H288" s="231">
        <v>16.800000000000001</v>
      </c>
      <c r="I288" s="232"/>
      <c r="J288" s="232"/>
      <c r="K288" s="227"/>
      <c r="L288" s="227"/>
      <c r="M288" s="233"/>
      <c r="N288" s="234"/>
      <c r="O288" s="235"/>
      <c r="P288" s="235"/>
      <c r="Q288" s="235"/>
      <c r="R288" s="235"/>
      <c r="S288" s="235"/>
      <c r="T288" s="235"/>
      <c r="U288" s="235"/>
      <c r="V288" s="235"/>
      <c r="W288" s="235"/>
      <c r="X288" s="236"/>
      <c r="AT288" s="237" t="s">
        <v>175</v>
      </c>
      <c r="AU288" s="237" t="s">
        <v>82</v>
      </c>
      <c r="AV288" s="11" t="s">
        <v>82</v>
      </c>
      <c r="AW288" s="11" t="s">
        <v>5</v>
      </c>
      <c r="AX288" s="11" t="s">
        <v>72</v>
      </c>
      <c r="AY288" s="237" t="s">
        <v>133</v>
      </c>
    </row>
    <row r="289" s="11" customFormat="1">
      <c r="B289" s="226"/>
      <c r="C289" s="227"/>
      <c r="D289" s="228" t="s">
        <v>175</v>
      </c>
      <c r="E289" s="229" t="s">
        <v>1</v>
      </c>
      <c r="F289" s="230" t="s">
        <v>373</v>
      </c>
      <c r="G289" s="227"/>
      <c r="H289" s="231">
        <v>3.4969999999999999</v>
      </c>
      <c r="I289" s="232"/>
      <c r="J289" s="232"/>
      <c r="K289" s="227"/>
      <c r="L289" s="227"/>
      <c r="M289" s="233"/>
      <c r="N289" s="234"/>
      <c r="O289" s="235"/>
      <c r="P289" s="235"/>
      <c r="Q289" s="235"/>
      <c r="R289" s="235"/>
      <c r="S289" s="235"/>
      <c r="T289" s="235"/>
      <c r="U289" s="235"/>
      <c r="V289" s="235"/>
      <c r="W289" s="235"/>
      <c r="X289" s="236"/>
      <c r="AT289" s="237" t="s">
        <v>175</v>
      </c>
      <c r="AU289" s="237" t="s">
        <v>82</v>
      </c>
      <c r="AV289" s="11" t="s">
        <v>82</v>
      </c>
      <c r="AW289" s="11" t="s">
        <v>5</v>
      </c>
      <c r="AX289" s="11" t="s">
        <v>72</v>
      </c>
      <c r="AY289" s="237" t="s">
        <v>133</v>
      </c>
    </row>
    <row r="290" s="11" customFormat="1">
      <c r="B290" s="226"/>
      <c r="C290" s="227"/>
      <c r="D290" s="228" t="s">
        <v>175</v>
      </c>
      <c r="E290" s="229" t="s">
        <v>1</v>
      </c>
      <c r="F290" s="230" t="s">
        <v>369</v>
      </c>
      <c r="G290" s="227"/>
      <c r="H290" s="231">
        <v>1.8720000000000001</v>
      </c>
      <c r="I290" s="232"/>
      <c r="J290" s="232"/>
      <c r="K290" s="227"/>
      <c r="L290" s="227"/>
      <c r="M290" s="233"/>
      <c r="N290" s="234"/>
      <c r="O290" s="235"/>
      <c r="P290" s="235"/>
      <c r="Q290" s="235"/>
      <c r="R290" s="235"/>
      <c r="S290" s="235"/>
      <c r="T290" s="235"/>
      <c r="U290" s="235"/>
      <c r="V290" s="235"/>
      <c r="W290" s="235"/>
      <c r="X290" s="236"/>
      <c r="AT290" s="237" t="s">
        <v>175</v>
      </c>
      <c r="AU290" s="237" t="s">
        <v>82</v>
      </c>
      <c r="AV290" s="11" t="s">
        <v>82</v>
      </c>
      <c r="AW290" s="11" t="s">
        <v>5</v>
      </c>
      <c r="AX290" s="11" t="s">
        <v>72</v>
      </c>
      <c r="AY290" s="237" t="s">
        <v>133</v>
      </c>
    </row>
    <row r="291" s="11" customFormat="1">
      <c r="B291" s="226"/>
      <c r="C291" s="227"/>
      <c r="D291" s="228" t="s">
        <v>175</v>
      </c>
      <c r="E291" s="229" t="s">
        <v>1</v>
      </c>
      <c r="F291" s="230" t="s">
        <v>374</v>
      </c>
      <c r="G291" s="227"/>
      <c r="H291" s="231">
        <v>1.6799999999999999</v>
      </c>
      <c r="I291" s="232"/>
      <c r="J291" s="232"/>
      <c r="K291" s="227"/>
      <c r="L291" s="227"/>
      <c r="M291" s="233"/>
      <c r="N291" s="234"/>
      <c r="O291" s="235"/>
      <c r="P291" s="235"/>
      <c r="Q291" s="235"/>
      <c r="R291" s="235"/>
      <c r="S291" s="235"/>
      <c r="T291" s="235"/>
      <c r="U291" s="235"/>
      <c r="V291" s="235"/>
      <c r="W291" s="235"/>
      <c r="X291" s="236"/>
      <c r="AT291" s="237" t="s">
        <v>175</v>
      </c>
      <c r="AU291" s="237" t="s">
        <v>82</v>
      </c>
      <c r="AV291" s="11" t="s">
        <v>82</v>
      </c>
      <c r="AW291" s="11" t="s">
        <v>5</v>
      </c>
      <c r="AX291" s="11" t="s">
        <v>72</v>
      </c>
      <c r="AY291" s="237" t="s">
        <v>133</v>
      </c>
    </row>
    <row r="292" s="11" customFormat="1">
      <c r="B292" s="226"/>
      <c r="C292" s="227"/>
      <c r="D292" s="228" t="s">
        <v>175</v>
      </c>
      <c r="E292" s="229" t="s">
        <v>1</v>
      </c>
      <c r="F292" s="230" t="s">
        <v>375</v>
      </c>
      <c r="G292" s="227"/>
      <c r="H292" s="231">
        <v>18.699999999999999</v>
      </c>
      <c r="I292" s="232"/>
      <c r="J292" s="232"/>
      <c r="K292" s="227"/>
      <c r="L292" s="227"/>
      <c r="M292" s="233"/>
      <c r="N292" s="234"/>
      <c r="O292" s="235"/>
      <c r="P292" s="235"/>
      <c r="Q292" s="235"/>
      <c r="R292" s="235"/>
      <c r="S292" s="235"/>
      <c r="T292" s="235"/>
      <c r="U292" s="235"/>
      <c r="V292" s="235"/>
      <c r="W292" s="235"/>
      <c r="X292" s="236"/>
      <c r="AT292" s="237" t="s">
        <v>175</v>
      </c>
      <c r="AU292" s="237" t="s">
        <v>82</v>
      </c>
      <c r="AV292" s="11" t="s">
        <v>82</v>
      </c>
      <c r="AW292" s="11" t="s">
        <v>5</v>
      </c>
      <c r="AX292" s="11" t="s">
        <v>72</v>
      </c>
      <c r="AY292" s="237" t="s">
        <v>133</v>
      </c>
    </row>
    <row r="293" s="11" customFormat="1">
      <c r="B293" s="226"/>
      <c r="C293" s="227"/>
      <c r="D293" s="228" t="s">
        <v>175</v>
      </c>
      <c r="E293" s="229" t="s">
        <v>1</v>
      </c>
      <c r="F293" s="230" t="s">
        <v>376</v>
      </c>
      <c r="G293" s="227"/>
      <c r="H293" s="231">
        <v>2.1299999999999999</v>
      </c>
      <c r="I293" s="232"/>
      <c r="J293" s="232"/>
      <c r="K293" s="227"/>
      <c r="L293" s="227"/>
      <c r="M293" s="233"/>
      <c r="N293" s="234"/>
      <c r="O293" s="235"/>
      <c r="P293" s="235"/>
      <c r="Q293" s="235"/>
      <c r="R293" s="235"/>
      <c r="S293" s="235"/>
      <c r="T293" s="235"/>
      <c r="U293" s="235"/>
      <c r="V293" s="235"/>
      <c r="W293" s="235"/>
      <c r="X293" s="236"/>
      <c r="AT293" s="237" t="s">
        <v>175</v>
      </c>
      <c r="AU293" s="237" t="s">
        <v>82</v>
      </c>
      <c r="AV293" s="11" t="s">
        <v>82</v>
      </c>
      <c r="AW293" s="11" t="s">
        <v>5</v>
      </c>
      <c r="AX293" s="11" t="s">
        <v>72</v>
      </c>
      <c r="AY293" s="237" t="s">
        <v>133</v>
      </c>
    </row>
    <row r="294" s="11" customFormat="1">
      <c r="B294" s="226"/>
      <c r="C294" s="227"/>
      <c r="D294" s="228" t="s">
        <v>175</v>
      </c>
      <c r="E294" s="229" t="s">
        <v>1</v>
      </c>
      <c r="F294" s="230" t="s">
        <v>377</v>
      </c>
      <c r="G294" s="227"/>
      <c r="H294" s="231">
        <v>2.7280000000000002</v>
      </c>
      <c r="I294" s="232"/>
      <c r="J294" s="232"/>
      <c r="K294" s="227"/>
      <c r="L294" s="227"/>
      <c r="M294" s="233"/>
      <c r="N294" s="234"/>
      <c r="O294" s="235"/>
      <c r="P294" s="235"/>
      <c r="Q294" s="235"/>
      <c r="R294" s="235"/>
      <c r="S294" s="235"/>
      <c r="T294" s="235"/>
      <c r="U294" s="235"/>
      <c r="V294" s="235"/>
      <c r="W294" s="235"/>
      <c r="X294" s="236"/>
      <c r="AT294" s="237" t="s">
        <v>175</v>
      </c>
      <c r="AU294" s="237" t="s">
        <v>82</v>
      </c>
      <c r="AV294" s="11" t="s">
        <v>82</v>
      </c>
      <c r="AW294" s="11" t="s">
        <v>5</v>
      </c>
      <c r="AX294" s="11" t="s">
        <v>72</v>
      </c>
      <c r="AY294" s="237" t="s">
        <v>133</v>
      </c>
    </row>
    <row r="295" s="11" customFormat="1">
      <c r="B295" s="226"/>
      <c r="C295" s="227"/>
      <c r="D295" s="228" t="s">
        <v>175</v>
      </c>
      <c r="E295" s="229" t="s">
        <v>1</v>
      </c>
      <c r="F295" s="230" t="s">
        <v>369</v>
      </c>
      <c r="G295" s="227"/>
      <c r="H295" s="231">
        <v>1.8720000000000001</v>
      </c>
      <c r="I295" s="232"/>
      <c r="J295" s="232"/>
      <c r="K295" s="227"/>
      <c r="L295" s="227"/>
      <c r="M295" s="233"/>
      <c r="N295" s="234"/>
      <c r="O295" s="235"/>
      <c r="P295" s="235"/>
      <c r="Q295" s="235"/>
      <c r="R295" s="235"/>
      <c r="S295" s="235"/>
      <c r="T295" s="235"/>
      <c r="U295" s="235"/>
      <c r="V295" s="235"/>
      <c r="W295" s="235"/>
      <c r="X295" s="236"/>
      <c r="AT295" s="237" t="s">
        <v>175</v>
      </c>
      <c r="AU295" s="237" t="s">
        <v>82</v>
      </c>
      <c r="AV295" s="11" t="s">
        <v>82</v>
      </c>
      <c r="AW295" s="11" t="s">
        <v>5</v>
      </c>
      <c r="AX295" s="11" t="s">
        <v>72</v>
      </c>
      <c r="AY295" s="237" t="s">
        <v>133</v>
      </c>
    </row>
    <row r="296" s="11" customFormat="1">
      <c r="B296" s="226"/>
      <c r="C296" s="227"/>
      <c r="D296" s="228" t="s">
        <v>175</v>
      </c>
      <c r="E296" s="229" t="s">
        <v>1</v>
      </c>
      <c r="F296" s="230" t="s">
        <v>378</v>
      </c>
      <c r="G296" s="227"/>
      <c r="H296" s="231">
        <v>1.6799999999999999</v>
      </c>
      <c r="I296" s="232"/>
      <c r="J296" s="232"/>
      <c r="K296" s="227"/>
      <c r="L296" s="227"/>
      <c r="M296" s="233"/>
      <c r="N296" s="234"/>
      <c r="O296" s="235"/>
      <c r="P296" s="235"/>
      <c r="Q296" s="235"/>
      <c r="R296" s="235"/>
      <c r="S296" s="235"/>
      <c r="T296" s="235"/>
      <c r="U296" s="235"/>
      <c r="V296" s="235"/>
      <c r="W296" s="235"/>
      <c r="X296" s="236"/>
      <c r="AT296" s="237" t="s">
        <v>175</v>
      </c>
      <c r="AU296" s="237" t="s">
        <v>82</v>
      </c>
      <c r="AV296" s="11" t="s">
        <v>82</v>
      </c>
      <c r="AW296" s="11" t="s">
        <v>5</v>
      </c>
      <c r="AX296" s="11" t="s">
        <v>72</v>
      </c>
      <c r="AY296" s="237" t="s">
        <v>133</v>
      </c>
    </row>
    <row r="297" s="1" customFormat="1" ht="16.5" customHeight="1">
      <c r="B297" s="34"/>
      <c r="C297" s="198" t="s">
        <v>379</v>
      </c>
      <c r="D297" s="198" t="s">
        <v>134</v>
      </c>
      <c r="E297" s="199" t="s">
        <v>380</v>
      </c>
      <c r="F297" s="200" t="s">
        <v>381</v>
      </c>
      <c r="G297" s="201" t="s">
        <v>207</v>
      </c>
      <c r="H297" s="202">
        <v>666.35299999999995</v>
      </c>
      <c r="I297" s="203"/>
      <c r="J297" s="203"/>
      <c r="K297" s="204">
        <f>ROUND(P297*H297,2)</f>
        <v>0</v>
      </c>
      <c r="L297" s="200" t="s">
        <v>173</v>
      </c>
      <c r="M297" s="39"/>
      <c r="N297" s="205" t="s">
        <v>1</v>
      </c>
      <c r="O297" s="206" t="s">
        <v>41</v>
      </c>
      <c r="P297" s="207">
        <f>I297+J297</f>
        <v>0</v>
      </c>
      <c r="Q297" s="207">
        <f>ROUND(I297*H297,2)</f>
        <v>0</v>
      </c>
      <c r="R297" s="207">
        <f>ROUND(J297*H297,2)</f>
        <v>0</v>
      </c>
      <c r="S297" s="75"/>
      <c r="T297" s="208">
        <f>S297*H297</f>
        <v>0</v>
      </c>
      <c r="U297" s="208">
        <v>0</v>
      </c>
      <c r="V297" s="208">
        <f>U297*H297</f>
        <v>0</v>
      </c>
      <c r="W297" s="208">
        <v>0</v>
      </c>
      <c r="X297" s="209">
        <f>W297*H297</f>
        <v>0</v>
      </c>
      <c r="AR297" s="13" t="s">
        <v>138</v>
      </c>
      <c r="AT297" s="13" t="s">
        <v>134</v>
      </c>
      <c r="AU297" s="13" t="s">
        <v>82</v>
      </c>
      <c r="AY297" s="13" t="s">
        <v>133</v>
      </c>
      <c r="BE297" s="210">
        <f>IF(O297="základní",K297,0)</f>
        <v>0</v>
      </c>
      <c r="BF297" s="210">
        <f>IF(O297="snížená",K297,0)</f>
        <v>0</v>
      </c>
      <c r="BG297" s="210">
        <f>IF(O297="zákl. přenesená",K297,0)</f>
        <v>0</v>
      </c>
      <c r="BH297" s="210">
        <f>IF(O297="sníž. přenesená",K297,0)</f>
        <v>0</v>
      </c>
      <c r="BI297" s="210">
        <f>IF(O297="nulová",K297,0)</f>
        <v>0</v>
      </c>
      <c r="BJ297" s="13" t="s">
        <v>80</v>
      </c>
      <c r="BK297" s="210">
        <f>ROUND(P297*H297,2)</f>
        <v>0</v>
      </c>
      <c r="BL297" s="13" t="s">
        <v>138</v>
      </c>
      <c r="BM297" s="13" t="s">
        <v>382</v>
      </c>
    </row>
    <row r="298" s="11" customFormat="1">
      <c r="B298" s="226"/>
      <c r="C298" s="227"/>
      <c r="D298" s="228" t="s">
        <v>175</v>
      </c>
      <c r="E298" s="229" t="s">
        <v>1</v>
      </c>
      <c r="F298" s="230" t="s">
        <v>383</v>
      </c>
      <c r="G298" s="227"/>
      <c r="H298" s="231">
        <v>666.35299999999995</v>
      </c>
      <c r="I298" s="232"/>
      <c r="J298" s="232"/>
      <c r="K298" s="227"/>
      <c r="L298" s="227"/>
      <c r="M298" s="233"/>
      <c r="N298" s="234"/>
      <c r="O298" s="235"/>
      <c r="P298" s="235"/>
      <c r="Q298" s="235"/>
      <c r="R298" s="235"/>
      <c r="S298" s="235"/>
      <c r="T298" s="235"/>
      <c r="U298" s="235"/>
      <c r="V298" s="235"/>
      <c r="W298" s="235"/>
      <c r="X298" s="236"/>
      <c r="AT298" s="237" t="s">
        <v>175</v>
      </c>
      <c r="AU298" s="237" t="s">
        <v>82</v>
      </c>
      <c r="AV298" s="11" t="s">
        <v>82</v>
      </c>
      <c r="AW298" s="11" t="s">
        <v>5</v>
      </c>
      <c r="AX298" s="11" t="s">
        <v>80</v>
      </c>
      <c r="AY298" s="237" t="s">
        <v>133</v>
      </c>
    </row>
    <row r="299" s="9" customFormat="1" ht="22.8" customHeight="1">
      <c r="B299" s="183"/>
      <c r="C299" s="184"/>
      <c r="D299" s="185" t="s">
        <v>71</v>
      </c>
      <c r="E299" s="224" t="s">
        <v>210</v>
      </c>
      <c r="F299" s="224" t="s">
        <v>384</v>
      </c>
      <c r="G299" s="184"/>
      <c r="H299" s="184"/>
      <c r="I299" s="187"/>
      <c r="J299" s="187"/>
      <c r="K299" s="225">
        <f>BK299</f>
        <v>0</v>
      </c>
      <c r="L299" s="184"/>
      <c r="M299" s="189"/>
      <c r="N299" s="190"/>
      <c r="O299" s="191"/>
      <c r="P299" s="191"/>
      <c r="Q299" s="192">
        <f>SUM(Q300:Q347)</f>
        <v>0</v>
      </c>
      <c r="R299" s="192">
        <f>SUM(R300:R347)</f>
        <v>0</v>
      </c>
      <c r="S299" s="191"/>
      <c r="T299" s="193">
        <f>SUM(T300:T347)</f>
        <v>0</v>
      </c>
      <c r="U299" s="191"/>
      <c r="V299" s="193">
        <f>SUM(V300:V347)</f>
        <v>20.1294042</v>
      </c>
      <c r="W299" s="191"/>
      <c r="X299" s="194">
        <f>SUM(X300:X347)</f>
        <v>55.426987000000004</v>
      </c>
      <c r="AR299" s="195" t="s">
        <v>80</v>
      </c>
      <c r="AT299" s="196" t="s">
        <v>71</v>
      </c>
      <c r="AU299" s="196" t="s">
        <v>80</v>
      </c>
      <c r="AY299" s="195" t="s">
        <v>133</v>
      </c>
      <c r="BK299" s="197">
        <f>SUM(BK300:BK347)</f>
        <v>0</v>
      </c>
    </row>
    <row r="300" s="1" customFormat="1" ht="16.5" customHeight="1">
      <c r="B300" s="34"/>
      <c r="C300" s="198" t="s">
        <v>385</v>
      </c>
      <c r="D300" s="198" t="s">
        <v>134</v>
      </c>
      <c r="E300" s="199" t="s">
        <v>386</v>
      </c>
      <c r="F300" s="200" t="s">
        <v>387</v>
      </c>
      <c r="G300" s="201" t="s">
        <v>218</v>
      </c>
      <c r="H300" s="202">
        <v>67.019999999999996</v>
      </c>
      <c r="I300" s="203"/>
      <c r="J300" s="203"/>
      <c r="K300" s="204">
        <f>ROUND(P300*H300,2)</f>
        <v>0</v>
      </c>
      <c r="L300" s="200" t="s">
        <v>173</v>
      </c>
      <c r="M300" s="39"/>
      <c r="N300" s="205" t="s">
        <v>1</v>
      </c>
      <c r="O300" s="206" t="s">
        <v>41</v>
      </c>
      <c r="P300" s="207">
        <f>I300+J300</f>
        <v>0</v>
      </c>
      <c r="Q300" s="207">
        <f>ROUND(I300*H300,2)</f>
        <v>0</v>
      </c>
      <c r="R300" s="207">
        <f>ROUND(J300*H300,2)</f>
        <v>0</v>
      </c>
      <c r="S300" s="75"/>
      <c r="T300" s="208">
        <f>S300*H300</f>
        <v>0</v>
      </c>
      <c r="U300" s="208">
        <v>0.16370999999999999</v>
      </c>
      <c r="V300" s="208">
        <f>U300*H300</f>
        <v>10.9718442</v>
      </c>
      <c r="W300" s="208">
        <v>0</v>
      </c>
      <c r="X300" s="209">
        <f>W300*H300</f>
        <v>0</v>
      </c>
      <c r="AR300" s="13" t="s">
        <v>138</v>
      </c>
      <c r="AT300" s="13" t="s">
        <v>134</v>
      </c>
      <c r="AU300" s="13" t="s">
        <v>82</v>
      </c>
      <c r="AY300" s="13" t="s">
        <v>133</v>
      </c>
      <c r="BE300" s="210">
        <f>IF(O300="základní",K300,0)</f>
        <v>0</v>
      </c>
      <c r="BF300" s="210">
        <f>IF(O300="snížená",K300,0)</f>
        <v>0</v>
      </c>
      <c r="BG300" s="210">
        <f>IF(O300="zákl. přenesená",K300,0)</f>
        <v>0</v>
      </c>
      <c r="BH300" s="210">
        <f>IF(O300="sníž. přenesená",K300,0)</f>
        <v>0</v>
      </c>
      <c r="BI300" s="210">
        <f>IF(O300="nulová",K300,0)</f>
        <v>0</v>
      </c>
      <c r="BJ300" s="13" t="s">
        <v>80</v>
      </c>
      <c r="BK300" s="210">
        <f>ROUND(P300*H300,2)</f>
        <v>0</v>
      </c>
      <c r="BL300" s="13" t="s">
        <v>138</v>
      </c>
      <c r="BM300" s="13" t="s">
        <v>388</v>
      </c>
    </row>
    <row r="301" s="1" customFormat="1" ht="16.5" customHeight="1">
      <c r="B301" s="34"/>
      <c r="C301" s="238" t="s">
        <v>389</v>
      </c>
      <c r="D301" s="238" t="s">
        <v>211</v>
      </c>
      <c r="E301" s="239" t="s">
        <v>390</v>
      </c>
      <c r="F301" s="240" t="s">
        <v>391</v>
      </c>
      <c r="G301" s="241" t="s">
        <v>218</v>
      </c>
      <c r="H301" s="242">
        <v>68.340000000000003</v>
      </c>
      <c r="I301" s="243"/>
      <c r="J301" s="244"/>
      <c r="K301" s="245">
        <f>ROUND(P301*H301,2)</f>
        <v>0</v>
      </c>
      <c r="L301" s="240" t="s">
        <v>173</v>
      </c>
      <c r="M301" s="246"/>
      <c r="N301" s="247" t="s">
        <v>1</v>
      </c>
      <c r="O301" s="206" t="s">
        <v>41</v>
      </c>
      <c r="P301" s="207">
        <f>I301+J301</f>
        <v>0</v>
      </c>
      <c r="Q301" s="207">
        <f>ROUND(I301*H301,2)</f>
        <v>0</v>
      </c>
      <c r="R301" s="207">
        <f>ROUND(J301*H301,2)</f>
        <v>0</v>
      </c>
      <c r="S301" s="75"/>
      <c r="T301" s="208">
        <f>S301*H301</f>
        <v>0</v>
      </c>
      <c r="U301" s="208">
        <v>0.13400000000000001</v>
      </c>
      <c r="V301" s="208">
        <f>U301*H301</f>
        <v>9.1575600000000001</v>
      </c>
      <c r="W301" s="208">
        <v>0</v>
      </c>
      <c r="X301" s="209">
        <f>W301*H301</f>
        <v>0</v>
      </c>
      <c r="AR301" s="13" t="s">
        <v>204</v>
      </c>
      <c r="AT301" s="13" t="s">
        <v>211</v>
      </c>
      <c r="AU301" s="13" t="s">
        <v>82</v>
      </c>
      <c r="AY301" s="13" t="s">
        <v>133</v>
      </c>
      <c r="BE301" s="210">
        <f>IF(O301="základní",K301,0)</f>
        <v>0</v>
      </c>
      <c r="BF301" s="210">
        <f>IF(O301="snížená",K301,0)</f>
        <v>0</v>
      </c>
      <c r="BG301" s="210">
        <f>IF(O301="zákl. přenesená",K301,0)</f>
        <v>0</v>
      </c>
      <c r="BH301" s="210">
        <f>IF(O301="sníž. přenesená",K301,0)</f>
        <v>0</v>
      </c>
      <c r="BI301" s="210">
        <f>IF(O301="nulová",K301,0)</f>
        <v>0</v>
      </c>
      <c r="BJ301" s="13" t="s">
        <v>80</v>
      </c>
      <c r="BK301" s="210">
        <f>ROUND(P301*H301,2)</f>
        <v>0</v>
      </c>
      <c r="BL301" s="13" t="s">
        <v>138</v>
      </c>
      <c r="BM301" s="13" t="s">
        <v>392</v>
      </c>
    </row>
    <row r="302" s="11" customFormat="1">
      <c r="B302" s="226"/>
      <c r="C302" s="227"/>
      <c r="D302" s="228" t="s">
        <v>175</v>
      </c>
      <c r="E302" s="227"/>
      <c r="F302" s="230" t="s">
        <v>393</v>
      </c>
      <c r="G302" s="227"/>
      <c r="H302" s="231">
        <v>68.340000000000003</v>
      </c>
      <c r="I302" s="232"/>
      <c r="J302" s="232"/>
      <c r="K302" s="227"/>
      <c r="L302" s="227"/>
      <c r="M302" s="233"/>
      <c r="N302" s="234"/>
      <c r="O302" s="235"/>
      <c r="P302" s="235"/>
      <c r="Q302" s="235"/>
      <c r="R302" s="235"/>
      <c r="S302" s="235"/>
      <c r="T302" s="235"/>
      <c r="U302" s="235"/>
      <c r="V302" s="235"/>
      <c r="W302" s="235"/>
      <c r="X302" s="236"/>
      <c r="AT302" s="237" t="s">
        <v>175</v>
      </c>
      <c r="AU302" s="237" t="s">
        <v>82</v>
      </c>
      <c r="AV302" s="11" t="s">
        <v>82</v>
      </c>
      <c r="AW302" s="11" t="s">
        <v>4</v>
      </c>
      <c r="AX302" s="11" t="s">
        <v>80</v>
      </c>
      <c r="AY302" s="237" t="s">
        <v>133</v>
      </c>
    </row>
    <row r="303" s="1" customFormat="1" ht="16.5" customHeight="1">
      <c r="B303" s="34"/>
      <c r="C303" s="198" t="s">
        <v>89</v>
      </c>
      <c r="D303" s="198" t="s">
        <v>134</v>
      </c>
      <c r="E303" s="199" t="s">
        <v>394</v>
      </c>
      <c r="F303" s="200" t="s">
        <v>395</v>
      </c>
      <c r="G303" s="201" t="s">
        <v>207</v>
      </c>
      <c r="H303" s="202">
        <v>565.57600000000002</v>
      </c>
      <c r="I303" s="203"/>
      <c r="J303" s="203"/>
      <c r="K303" s="204">
        <f>ROUND(P303*H303,2)</f>
        <v>0</v>
      </c>
      <c r="L303" s="200" t="s">
        <v>173</v>
      </c>
      <c r="M303" s="39"/>
      <c r="N303" s="205" t="s">
        <v>1</v>
      </c>
      <c r="O303" s="206" t="s">
        <v>41</v>
      </c>
      <c r="P303" s="207">
        <f>I303+J303</f>
        <v>0</v>
      </c>
      <c r="Q303" s="207">
        <f>ROUND(I303*H303,2)</f>
        <v>0</v>
      </c>
      <c r="R303" s="207">
        <f>ROUND(J303*H303,2)</f>
        <v>0</v>
      </c>
      <c r="S303" s="75"/>
      <c r="T303" s="208">
        <f>S303*H303</f>
        <v>0</v>
      </c>
      <c r="U303" s="208">
        <v>0</v>
      </c>
      <c r="V303" s="208">
        <f>U303*H303</f>
        <v>0</v>
      </c>
      <c r="W303" s="208">
        <v>0</v>
      </c>
      <c r="X303" s="209">
        <f>W303*H303</f>
        <v>0</v>
      </c>
      <c r="AR303" s="13" t="s">
        <v>138</v>
      </c>
      <c r="AT303" s="13" t="s">
        <v>134</v>
      </c>
      <c r="AU303" s="13" t="s">
        <v>82</v>
      </c>
      <c r="AY303" s="13" t="s">
        <v>133</v>
      </c>
      <c r="BE303" s="210">
        <f>IF(O303="základní",K303,0)</f>
        <v>0</v>
      </c>
      <c r="BF303" s="210">
        <f>IF(O303="snížená",K303,0)</f>
        <v>0</v>
      </c>
      <c r="BG303" s="210">
        <f>IF(O303="zákl. přenesená",K303,0)</f>
        <v>0</v>
      </c>
      <c r="BH303" s="210">
        <f>IF(O303="sníž. přenesená",K303,0)</f>
        <v>0</v>
      </c>
      <c r="BI303" s="210">
        <f>IF(O303="nulová",K303,0)</f>
        <v>0</v>
      </c>
      <c r="BJ303" s="13" t="s">
        <v>80</v>
      </c>
      <c r="BK303" s="210">
        <f>ROUND(P303*H303,2)</f>
        <v>0</v>
      </c>
      <c r="BL303" s="13" t="s">
        <v>138</v>
      </c>
      <c r="BM303" s="13" t="s">
        <v>396</v>
      </c>
    </row>
    <row r="304" s="11" customFormat="1">
      <c r="B304" s="226"/>
      <c r="C304" s="227"/>
      <c r="D304" s="228" t="s">
        <v>175</v>
      </c>
      <c r="E304" s="229" t="s">
        <v>1</v>
      </c>
      <c r="F304" s="230" t="s">
        <v>397</v>
      </c>
      <c r="G304" s="227"/>
      <c r="H304" s="231">
        <v>167</v>
      </c>
      <c r="I304" s="232"/>
      <c r="J304" s="232"/>
      <c r="K304" s="227"/>
      <c r="L304" s="227"/>
      <c r="M304" s="233"/>
      <c r="N304" s="234"/>
      <c r="O304" s="235"/>
      <c r="P304" s="235"/>
      <c r="Q304" s="235"/>
      <c r="R304" s="235"/>
      <c r="S304" s="235"/>
      <c r="T304" s="235"/>
      <c r="U304" s="235"/>
      <c r="V304" s="235"/>
      <c r="W304" s="235"/>
      <c r="X304" s="236"/>
      <c r="AT304" s="237" t="s">
        <v>175</v>
      </c>
      <c r="AU304" s="237" t="s">
        <v>82</v>
      </c>
      <c r="AV304" s="11" t="s">
        <v>82</v>
      </c>
      <c r="AW304" s="11" t="s">
        <v>5</v>
      </c>
      <c r="AX304" s="11" t="s">
        <v>72</v>
      </c>
      <c r="AY304" s="237" t="s">
        <v>133</v>
      </c>
    </row>
    <row r="305" s="11" customFormat="1">
      <c r="B305" s="226"/>
      <c r="C305" s="227"/>
      <c r="D305" s="228" t="s">
        <v>175</v>
      </c>
      <c r="E305" s="229" t="s">
        <v>1</v>
      </c>
      <c r="F305" s="230" t="s">
        <v>398</v>
      </c>
      <c r="G305" s="227"/>
      <c r="H305" s="231">
        <v>167</v>
      </c>
      <c r="I305" s="232"/>
      <c r="J305" s="232"/>
      <c r="K305" s="227"/>
      <c r="L305" s="227"/>
      <c r="M305" s="233"/>
      <c r="N305" s="234"/>
      <c r="O305" s="235"/>
      <c r="P305" s="235"/>
      <c r="Q305" s="235"/>
      <c r="R305" s="235"/>
      <c r="S305" s="235"/>
      <c r="T305" s="235"/>
      <c r="U305" s="235"/>
      <c r="V305" s="235"/>
      <c r="W305" s="235"/>
      <c r="X305" s="236"/>
      <c r="AT305" s="237" t="s">
        <v>175</v>
      </c>
      <c r="AU305" s="237" t="s">
        <v>82</v>
      </c>
      <c r="AV305" s="11" t="s">
        <v>82</v>
      </c>
      <c r="AW305" s="11" t="s">
        <v>5</v>
      </c>
      <c r="AX305" s="11" t="s">
        <v>72</v>
      </c>
      <c r="AY305" s="237" t="s">
        <v>133</v>
      </c>
    </row>
    <row r="306" s="11" customFormat="1">
      <c r="B306" s="226"/>
      <c r="C306" s="227"/>
      <c r="D306" s="228" t="s">
        <v>175</v>
      </c>
      <c r="E306" s="229" t="s">
        <v>1</v>
      </c>
      <c r="F306" s="230" t="s">
        <v>399</v>
      </c>
      <c r="G306" s="227"/>
      <c r="H306" s="231">
        <v>155.40000000000001</v>
      </c>
      <c r="I306" s="232"/>
      <c r="J306" s="232"/>
      <c r="K306" s="227"/>
      <c r="L306" s="227"/>
      <c r="M306" s="233"/>
      <c r="N306" s="234"/>
      <c r="O306" s="235"/>
      <c r="P306" s="235"/>
      <c r="Q306" s="235"/>
      <c r="R306" s="235"/>
      <c r="S306" s="235"/>
      <c r="T306" s="235"/>
      <c r="U306" s="235"/>
      <c r="V306" s="235"/>
      <c r="W306" s="235"/>
      <c r="X306" s="236"/>
      <c r="AT306" s="237" t="s">
        <v>175</v>
      </c>
      <c r="AU306" s="237" t="s">
        <v>82</v>
      </c>
      <c r="AV306" s="11" t="s">
        <v>82</v>
      </c>
      <c r="AW306" s="11" t="s">
        <v>5</v>
      </c>
      <c r="AX306" s="11" t="s">
        <v>72</v>
      </c>
      <c r="AY306" s="237" t="s">
        <v>133</v>
      </c>
    </row>
    <row r="307" s="11" customFormat="1">
      <c r="B307" s="226"/>
      <c r="C307" s="227"/>
      <c r="D307" s="228" t="s">
        <v>175</v>
      </c>
      <c r="E307" s="229" t="s">
        <v>1</v>
      </c>
      <c r="F307" s="230" t="s">
        <v>400</v>
      </c>
      <c r="G307" s="227"/>
      <c r="H307" s="231">
        <v>156.59999999999999</v>
      </c>
      <c r="I307" s="232"/>
      <c r="J307" s="232"/>
      <c r="K307" s="227"/>
      <c r="L307" s="227"/>
      <c r="M307" s="233"/>
      <c r="N307" s="234"/>
      <c r="O307" s="235"/>
      <c r="P307" s="235"/>
      <c r="Q307" s="235"/>
      <c r="R307" s="235"/>
      <c r="S307" s="235"/>
      <c r="T307" s="235"/>
      <c r="U307" s="235"/>
      <c r="V307" s="235"/>
      <c r="W307" s="235"/>
      <c r="X307" s="236"/>
      <c r="AT307" s="237" t="s">
        <v>175</v>
      </c>
      <c r="AU307" s="237" t="s">
        <v>82</v>
      </c>
      <c r="AV307" s="11" t="s">
        <v>82</v>
      </c>
      <c r="AW307" s="11" t="s">
        <v>5</v>
      </c>
      <c r="AX307" s="11" t="s">
        <v>72</v>
      </c>
      <c r="AY307" s="237" t="s">
        <v>133</v>
      </c>
    </row>
    <row r="308" s="11" customFormat="1">
      <c r="B308" s="226"/>
      <c r="C308" s="227"/>
      <c r="D308" s="228" t="s">
        <v>175</v>
      </c>
      <c r="E308" s="229" t="s">
        <v>1</v>
      </c>
      <c r="F308" s="230" t="s">
        <v>401</v>
      </c>
      <c r="G308" s="227"/>
      <c r="H308" s="231">
        <v>-80.424000000000007</v>
      </c>
      <c r="I308" s="232"/>
      <c r="J308" s="232"/>
      <c r="K308" s="227"/>
      <c r="L308" s="227"/>
      <c r="M308" s="233"/>
      <c r="N308" s="234"/>
      <c r="O308" s="235"/>
      <c r="P308" s="235"/>
      <c r="Q308" s="235"/>
      <c r="R308" s="235"/>
      <c r="S308" s="235"/>
      <c r="T308" s="235"/>
      <c r="U308" s="235"/>
      <c r="V308" s="235"/>
      <c r="W308" s="235"/>
      <c r="X308" s="236"/>
      <c r="AT308" s="237" t="s">
        <v>175</v>
      </c>
      <c r="AU308" s="237" t="s">
        <v>82</v>
      </c>
      <c r="AV308" s="11" t="s">
        <v>82</v>
      </c>
      <c r="AW308" s="11" t="s">
        <v>5</v>
      </c>
      <c r="AX308" s="11" t="s">
        <v>72</v>
      </c>
      <c r="AY308" s="237" t="s">
        <v>133</v>
      </c>
    </row>
    <row r="309" s="1" customFormat="1" ht="16.5" customHeight="1">
      <c r="B309" s="34"/>
      <c r="C309" s="198" t="s">
        <v>402</v>
      </c>
      <c r="D309" s="198" t="s">
        <v>134</v>
      </c>
      <c r="E309" s="199" t="s">
        <v>403</v>
      </c>
      <c r="F309" s="200" t="s">
        <v>404</v>
      </c>
      <c r="G309" s="201" t="s">
        <v>207</v>
      </c>
      <c r="H309" s="202">
        <v>33934.559999999998</v>
      </c>
      <c r="I309" s="203"/>
      <c r="J309" s="203"/>
      <c r="K309" s="204">
        <f>ROUND(P309*H309,2)</f>
        <v>0</v>
      </c>
      <c r="L309" s="200" t="s">
        <v>173</v>
      </c>
      <c r="M309" s="39"/>
      <c r="N309" s="205" t="s">
        <v>1</v>
      </c>
      <c r="O309" s="206" t="s">
        <v>41</v>
      </c>
      <c r="P309" s="207">
        <f>I309+J309</f>
        <v>0</v>
      </c>
      <c r="Q309" s="207">
        <f>ROUND(I309*H309,2)</f>
        <v>0</v>
      </c>
      <c r="R309" s="207">
        <f>ROUND(J309*H309,2)</f>
        <v>0</v>
      </c>
      <c r="S309" s="75"/>
      <c r="T309" s="208">
        <f>S309*H309</f>
        <v>0</v>
      </c>
      <c r="U309" s="208">
        <v>0</v>
      </c>
      <c r="V309" s="208">
        <f>U309*H309</f>
        <v>0</v>
      </c>
      <c r="W309" s="208">
        <v>0</v>
      </c>
      <c r="X309" s="209">
        <f>W309*H309</f>
        <v>0</v>
      </c>
      <c r="AR309" s="13" t="s">
        <v>138</v>
      </c>
      <c r="AT309" s="13" t="s">
        <v>134</v>
      </c>
      <c r="AU309" s="13" t="s">
        <v>82</v>
      </c>
      <c r="AY309" s="13" t="s">
        <v>133</v>
      </c>
      <c r="BE309" s="210">
        <f>IF(O309="základní",K309,0)</f>
        <v>0</v>
      </c>
      <c r="BF309" s="210">
        <f>IF(O309="snížená",K309,0)</f>
        <v>0</v>
      </c>
      <c r="BG309" s="210">
        <f>IF(O309="zákl. přenesená",K309,0)</f>
        <v>0</v>
      </c>
      <c r="BH309" s="210">
        <f>IF(O309="sníž. přenesená",K309,0)</f>
        <v>0</v>
      </c>
      <c r="BI309" s="210">
        <f>IF(O309="nulová",K309,0)</f>
        <v>0</v>
      </c>
      <c r="BJ309" s="13" t="s">
        <v>80</v>
      </c>
      <c r="BK309" s="210">
        <f>ROUND(P309*H309,2)</f>
        <v>0</v>
      </c>
      <c r="BL309" s="13" t="s">
        <v>138</v>
      </c>
      <c r="BM309" s="13" t="s">
        <v>405</v>
      </c>
    </row>
    <row r="310" s="11" customFormat="1">
      <c r="B310" s="226"/>
      <c r="C310" s="227"/>
      <c r="D310" s="228" t="s">
        <v>175</v>
      </c>
      <c r="E310" s="227"/>
      <c r="F310" s="230" t="s">
        <v>406</v>
      </c>
      <c r="G310" s="227"/>
      <c r="H310" s="231">
        <v>33934.559999999998</v>
      </c>
      <c r="I310" s="232"/>
      <c r="J310" s="232"/>
      <c r="K310" s="227"/>
      <c r="L310" s="227"/>
      <c r="M310" s="233"/>
      <c r="N310" s="234"/>
      <c r="O310" s="235"/>
      <c r="P310" s="235"/>
      <c r="Q310" s="235"/>
      <c r="R310" s="235"/>
      <c r="S310" s="235"/>
      <c r="T310" s="235"/>
      <c r="U310" s="235"/>
      <c r="V310" s="235"/>
      <c r="W310" s="235"/>
      <c r="X310" s="236"/>
      <c r="AT310" s="237" t="s">
        <v>175</v>
      </c>
      <c r="AU310" s="237" t="s">
        <v>82</v>
      </c>
      <c r="AV310" s="11" t="s">
        <v>82</v>
      </c>
      <c r="AW310" s="11" t="s">
        <v>4</v>
      </c>
      <c r="AX310" s="11" t="s">
        <v>80</v>
      </c>
      <c r="AY310" s="237" t="s">
        <v>133</v>
      </c>
    </row>
    <row r="311" s="1" customFormat="1" ht="16.5" customHeight="1">
      <c r="B311" s="34"/>
      <c r="C311" s="198" t="s">
        <v>407</v>
      </c>
      <c r="D311" s="198" t="s">
        <v>134</v>
      </c>
      <c r="E311" s="199" t="s">
        <v>408</v>
      </c>
      <c r="F311" s="200" t="s">
        <v>409</v>
      </c>
      <c r="G311" s="201" t="s">
        <v>207</v>
      </c>
      <c r="H311" s="202">
        <v>565.57600000000002</v>
      </c>
      <c r="I311" s="203"/>
      <c r="J311" s="203"/>
      <c r="K311" s="204">
        <f>ROUND(P311*H311,2)</f>
        <v>0</v>
      </c>
      <c r="L311" s="200" t="s">
        <v>173</v>
      </c>
      <c r="M311" s="39"/>
      <c r="N311" s="205" t="s">
        <v>1</v>
      </c>
      <c r="O311" s="206" t="s">
        <v>41</v>
      </c>
      <c r="P311" s="207">
        <f>I311+J311</f>
        <v>0</v>
      </c>
      <c r="Q311" s="207">
        <f>ROUND(I311*H311,2)</f>
        <v>0</v>
      </c>
      <c r="R311" s="207">
        <f>ROUND(J311*H311,2)</f>
        <v>0</v>
      </c>
      <c r="S311" s="75"/>
      <c r="T311" s="208">
        <f>S311*H311</f>
        <v>0</v>
      </c>
      <c r="U311" s="208">
        <v>0</v>
      </c>
      <c r="V311" s="208">
        <f>U311*H311</f>
        <v>0</v>
      </c>
      <c r="W311" s="208">
        <v>0</v>
      </c>
      <c r="X311" s="209">
        <f>W311*H311</f>
        <v>0</v>
      </c>
      <c r="AR311" s="13" t="s">
        <v>138</v>
      </c>
      <c r="AT311" s="13" t="s">
        <v>134</v>
      </c>
      <c r="AU311" s="13" t="s">
        <v>82</v>
      </c>
      <c r="AY311" s="13" t="s">
        <v>133</v>
      </c>
      <c r="BE311" s="210">
        <f>IF(O311="základní",K311,0)</f>
        <v>0</v>
      </c>
      <c r="BF311" s="210">
        <f>IF(O311="snížená",K311,0)</f>
        <v>0</v>
      </c>
      <c r="BG311" s="210">
        <f>IF(O311="zákl. přenesená",K311,0)</f>
        <v>0</v>
      </c>
      <c r="BH311" s="210">
        <f>IF(O311="sníž. přenesená",K311,0)</f>
        <v>0</v>
      </c>
      <c r="BI311" s="210">
        <f>IF(O311="nulová",K311,0)</f>
        <v>0</v>
      </c>
      <c r="BJ311" s="13" t="s">
        <v>80</v>
      </c>
      <c r="BK311" s="210">
        <f>ROUND(P311*H311,2)</f>
        <v>0</v>
      </c>
      <c r="BL311" s="13" t="s">
        <v>138</v>
      </c>
      <c r="BM311" s="13" t="s">
        <v>410</v>
      </c>
    </row>
    <row r="312" s="1" customFormat="1" ht="16.5" customHeight="1">
      <c r="B312" s="34"/>
      <c r="C312" s="198" t="s">
        <v>411</v>
      </c>
      <c r="D312" s="198" t="s">
        <v>134</v>
      </c>
      <c r="E312" s="199" t="s">
        <v>412</v>
      </c>
      <c r="F312" s="200" t="s">
        <v>413</v>
      </c>
      <c r="G312" s="201" t="s">
        <v>207</v>
      </c>
      <c r="H312" s="202">
        <v>565.57600000000002</v>
      </c>
      <c r="I312" s="203"/>
      <c r="J312" s="203"/>
      <c r="K312" s="204">
        <f>ROUND(P312*H312,2)</f>
        <v>0</v>
      </c>
      <c r="L312" s="200" t="s">
        <v>173</v>
      </c>
      <c r="M312" s="39"/>
      <c r="N312" s="205" t="s">
        <v>1</v>
      </c>
      <c r="O312" s="206" t="s">
        <v>41</v>
      </c>
      <c r="P312" s="207">
        <f>I312+J312</f>
        <v>0</v>
      </c>
      <c r="Q312" s="207">
        <f>ROUND(I312*H312,2)</f>
        <v>0</v>
      </c>
      <c r="R312" s="207">
        <f>ROUND(J312*H312,2)</f>
        <v>0</v>
      </c>
      <c r="S312" s="75"/>
      <c r="T312" s="208">
        <f>S312*H312</f>
        <v>0</v>
      </c>
      <c r="U312" s="208">
        <v>0</v>
      </c>
      <c r="V312" s="208">
        <f>U312*H312</f>
        <v>0</v>
      </c>
      <c r="W312" s="208">
        <v>0</v>
      </c>
      <c r="X312" s="209">
        <f>W312*H312</f>
        <v>0</v>
      </c>
      <c r="AR312" s="13" t="s">
        <v>138</v>
      </c>
      <c r="AT312" s="13" t="s">
        <v>134</v>
      </c>
      <c r="AU312" s="13" t="s">
        <v>82</v>
      </c>
      <c r="AY312" s="13" t="s">
        <v>133</v>
      </c>
      <c r="BE312" s="210">
        <f>IF(O312="základní",K312,0)</f>
        <v>0</v>
      </c>
      <c r="BF312" s="210">
        <f>IF(O312="snížená",K312,0)</f>
        <v>0</v>
      </c>
      <c r="BG312" s="210">
        <f>IF(O312="zákl. přenesená",K312,0)</f>
        <v>0</v>
      </c>
      <c r="BH312" s="210">
        <f>IF(O312="sníž. přenesená",K312,0)</f>
        <v>0</v>
      </c>
      <c r="BI312" s="210">
        <f>IF(O312="nulová",K312,0)</f>
        <v>0</v>
      </c>
      <c r="BJ312" s="13" t="s">
        <v>80</v>
      </c>
      <c r="BK312" s="210">
        <f>ROUND(P312*H312,2)</f>
        <v>0</v>
      </c>
      <c r="BL312" s="13" t="s">
        <v>138</v>
      </c>
      <c r="BM312" s="13" t="s">
        <v>414</v>
      </c>
    </row>
    <row r="313" s="1" customFormat="1" ht="16.5" customHeight="1">
      <c r="B313" s="34"/>
      <c r="C313" s="198" t="s">
        <v>415</v>
      </c>
      <c r="D313" s="198" t="s">
        <v>134</v>
      </c>
      <c r="E313" s="199" t="s">
        <v>416</v>
      </c>
      <c r="F313" s="200" t="s">
        <v>417</v>
      </c>
      <c r="G313" s="201" t="s">
        <v>207</v>
      </c>
      <c r="H313" s="202">
        <v>33934.559999999998</v>
      </c>
      <c r="I313" s="203"/>
      <c r="J313" s="203"/>
      <c r="K313" s="204">
        <f>ROUND(P313*H313,2)</f>
        <v>0</v>
      </c>
      <c r="L313" s="200" t="s">
        <v>173</v>
      </c>
      <c r="M313" s="39"/>
      <c r="N313" s="205" t="s">
        <v>1</v>
      </c>
      <c r="O313" s="206" t="s">
        <v>41</v>
      </c>
      <c r="P313" s="207">
        <f>I313+J313</f>
        <v>0</v>
      </c>
      <c r="Q313" s="207">
        <f>ROUND(I313*H313,2)</f>
        <v>0</v>
      </c>
      <c r="R313" s="207">
        <f>ROUND(J313*H313,2)</f>
        <v>0</v>
      </c>
      <c r="S313" s="75"/>
      <c r="T313" s="208">
        <f>S313*H313</f>
        <v>0</v>
      </c>
      <c r="U313" s="208">
        <v>0</v>
      </c>
      <c r="V313" s="208">
        <f>U313*H313</f>
        <v>0</v>
      </c>
      <c r="W313" s="208">
        <v>0</v>
      </c>
      <c r="X313" s="209">
        <f>W313*H313</f>
        <v>0</v>
      </c>
      <c r="AR313" s="13" t="s">
        <v>138</v>
      </c>
      <c r="AT313" s="13" t="s">
        <v>134</v>
      </c>
      <c r="AU313" s="13" t="s">
        <v>82</v>
      </c>
      <c r="AY313" s="13" t="s">
        <v>133</v>
      </c>
      <c r="BE313" s="210">
        <f>IF(O313="základní",K313,0)</f>
        <v>0</v>
      </c>
      <c r="BF313" s="210">
        <f>IF(O313="snížená",K313,0)</f>
        <v>0</v>
      </c>
      <c r="BG313" s="210">
        <f>IF(O313="zákl. přenesená",K313,0)</f>
        <v>0</v>
      </c>
      <c r="BH313" s="210">
        <f>IF(O313="sníž. přenesená",K313,0)</f>
        <v>0</v>
      </c>
      <c r="BI313" s="210">
        <f>IF(O313="nulová",K313,0)</f>
        <v>0</v>
      </c>
      <c r="BJ313" s="13" t="s">
        <v>80</v>
      </c>
      <c r="BK313" s="210">
        <f>ROUND(P313*H313,2)</f>
        <v>0</v>
      </c>
      <c r="BL313" s="13" t="s">
        <v>138</v>
      </c>
      <c r="BM313" s="13" t="s">
        <v>418</v>
      </c>
    </row>
    <row r="314" s="11" customFormat="1">
      <c r="B314" s="226"/>
      <c r="C314" s="227"/>
      <c r="D314" s="228" t="s">
        <v>175</v>
      </c>
      <c r="E314" s="227"/>
      <c r="F314" s="230" t="s">
        <v>406</v>
      </c>
      <c r="G314" s="227"/>
      <c r="H314" s="231">
        <v>33934.559999999998</v>
      </c>
      <c r="I314" s="232"/>
      <c r="J314" s="232"/>
      <c r="K314" s="227"/>
      <c r="L314" s="227"/>
      <c r="M314" s="233"/>
      <c r="N314" s="234"/>
      <c r="O314" s="235"/>
      <c r="P314" s="235"/>
      <c r="Q314" s="235"/>
      <c r="R314" s="235"/>
      <c r="S314" s="235"/>
      <c r="T314" s="235"/>
      <c r="U314" s="235"/>
      <c r="V314" s="235"/>
      <c r="W314" s="235"/>
      <c r="X314" s="236"/>
      <c r="AT314" s="237" t="s">
        <v>175</v>
      </c>
      <c r="AU314" s="237" t="s">
        <v>82</v>
      </c>
      <c r="AV314" s="11" t="s">
        <v>82</v>
      </c>
      <c r="AW314" s="11" t="s">
        <v>4</v>
      </c>
      <c r="AX314" s="11" t="s">
        <v>80</v>
      </c>
      <c r="AY314" s="237" t="s">
        <v>133</v>
      </c>
    </row>
    <row r="315" s="1" customFormat="1" ht="16.5" customHeight="1">
      <c r="B315" s="34"/>
      <c r="C315" s="198" t="s">
        <v>419</v>
      </c>
      <c r="D315" s="198" t="s">
        <v>134</v>
      </c>
      <c r="E315" s="199" t="s">
        <v>420</v>
      </c>
      <c r="F315" s="200" t="s">
        <v>421</v>
      </c>
      <c r="G315" s="201" t="s">
        <v>207</v>
      </c>
      <c r="H315" s="202">
        <v>565.57600000000002</v>
      </c>
      <c r="I315" s="203"/>
      <c r="J315" s="203"/>
      <c r="K315" s="204">
        <f>ROUND(P315*H315,2)</f>
        <v>0</v>
      </c>
      <c r="L315" s="200" t="s">
        <v>173</v>
      </c>
      <c r="M315" s="39"/>
      <c r="N315" s="205" t="s">
        <v>1</v>
      </c>
      <c r="O315" s="206" t="s">
        <v>41</v>
      </c>
      <c r="P315" s="207">
        <f>I315+J315</f>
        <v>0</v>
      </c>
      <c r="Q315" s="207">
        <f>ROUND(I315*H315,2)</f>
        <v>0</v>
      </c>
      <c r="R315" s="207">
        <f>ROUND(J315*H315,2)</f>
        <v>0</v>
      </c>
      <c r="S315" s="75"/>
      <c r="T315" s="208">
        <f>S315*H315</f>
        <v>0</v>
      </c>
      <c r="U315" s="208">
        <v>0</v>
      </c>
      <c r="V315" s="208">
        <f>U315*H315</f>
        <v>0</v>
      </c>
      <c r="W315" s="208">
        <v>0</v>
      </c>
      <c r="X315" s="209">
        <f>W315*H315</f>
        <v>0</v>
      </c>
      <c r="AR315" s="13" t="s">
        <v>138</v>
      </c>
      <c r="AT315" s="13" t="s">
        <v>134</v>
      </c>
      <c r="AU315" s="13" t="s">
        <v>82</v>
      </c>
      <c r="AY315" s="13" t="s">
        <v>133</v>
      </c>
      <c r="BE315" s="210">
        <f>IF(O315="základní",K315,0)</f>
        <v>0</v>
      </c>
      <c r="BF315" s="210">
        <f>IF(O315="snížená",K315,0)</f>
        <v>0</v>
      </c>
      <c r="BG315" s="210">
        <f>IF(O315="zákl. přenesená",K315,0)</f>
        <v>0</v>
      </c>
      <c r="BH315" s="210">
        <f>IF(O315="sníž. přenesená",K315,0)</f>
        <v>0</v>
      </c>
      <c r="BI315" s="210">
        <f>IF(O315="nulová",K315,0)</f>
        <v>0</v>
      </c>
      <c r="BJ315" s="13" t="s">
        <v>80</v>
      </c>
      <c r="BK315" s="210">
        <f>ROUND(P315*H315,2)</f>
        <v>0</v>
      </c>
      <c r="BL315" s="13" t="s">
        <v>138</v>
      </c>
      <c r="BM315" s="13" t="s">
        <v>422</v>
      </c>
    </row>
    <row r="316" s="1" customFormat="1" ht="16.5" customHeight="1">
      <c r="B316" s="34"/>
      <c r="C316" s="198" t="s">
        <v>423</v>
      </c>
      <c r="D316" s="198" t="s">
        <v>134</v>
      </c>
      <c r="E316" s="199" t="s">
        <v>424</v>
      </c>
      <c r="F316" s="200" t="s">
        <v>425</v>
      </c>
      <c r="G316" s="201" t="s">
        <v>218</v>
      </c>
      <c r="H316" s="202">
        <v>5</v>
      </c>
      <c r="I316" s="203"/>
      <c r="J316" s="203"/>
      <c r="K316" s="204">
        <f>ROUND(P316*H316,2)</f>
        <v>0</v>
      </c>
      <c r="L316" s="200" t="s">
        <v>173</v>
      </c>
      <c r="M316" s="39"/>
      <c r="N316" s="205" t="s">
        <v>1</v>
      </c>
      <c r="O316" s="206" t="s">
        <v>41</v>
      </c>
      <c r="P316" s="207">
        <f>I316+J316</f>
        <v>0</v>
      </c>
      <c r="Q316" s="207">
        <f>ROUND(I316*H316,2)</f>
        <v>0</v>
      </c>
      <c r="R316" s="207">
        <f>ROUND(J316*H316,2)</f>
        <v>0</v>
      </c>
      <c r="S316" s="75"/>
      <c r="T316" s="208">
        <f>S316*H316</f>
        <v>0</v>
      </c>
      <c r="U316" s="208">
        <v>0</v>
      </c>
      <c r="V316" s="208">
        <f>U316*H316</f>
        <v>0</v>
      </c>
      <c r="W316" s="208">
        <v>0</v>
      </c>
      <c r="X316" s="209">
        <f>W316*H316</f>
        <v>0</v>
      </c>
      <c r="AR316" s="13" t="s">
        <v>138</v>
      </c>
      <c r="AT316" s="13" t="s">
        <v>134</v>
      </c>
      <c r="AU316" s="13" t="s">
        <v>82</v>
      </c>
      <c r="AY316" s="13" t="s">
        <v>133</v>
      </c>
      <c r="BE316" s="210">
        <f>IF(O316="základní",K316,0)</f>
        <v>0</v>
      </c>
      <c r="BF316" s="210">
        <f>IF(O316="snížená",K316,0)</f>
        <v>0</v>
      </c>
      <c r="BG316" s="210">
        <f>IF(O316="zákl. přenesená",K316,0)</f>
        <v>0</v>
      </c>
      <c r="BH316" s="210">
        <f>IF(O316="sníž. přenesená",K316,0)</f>
        <v>0</v>
      </c>
      <c r="BI316" s="210">
        <f>IF(O316="nulová",K316,0)</f>
        <v>0</v>
      </c>
      <c r="BJ316" s="13" t="s">
        <v>80</v>
      </c>
      <c r="BK316" s="210">
        <f>ROUND(P316*H316,2)</f>
        <v>0</v>
      </c>
      <c r="BL316" s="13" t="s">
        <v>138</v>
      </c>
      <c r="BM316" s="13" t="s">
        <v>426</v>
      </c>
    </row>
    <row r="317" s="1" customFormat="1" ht="16.5" customHeight="1">
      <c r="B317" s="34"/>
      <c r="C317" s="198" t="s">
        <v>427</v>
      </c>
      <c r="D317" s="198" t="s">
        <v>134</v>
      </c>
      <c r="E317" s="199" t="s">
        <v>428</v>
      </c>
      <c r="F317" s="200" t="s">
        <v>429</v>
      </c>
      <c r="G317" s="201" t="s">
        <v>218</v>
      </c>
      <c r="H317" s="202">
        <v>300</v>
      </c>
      <c r="I317" s="203"/>
      <c r="J317" s="203"/>
      <c r="K317" s="204">
        <f>ROUND(P317*H317,2)</f>
        <v>0</v>
      </c>
      <c r="L317" s="200" t="s">
        <v>173</v>
      </c>
      <c r="M317" s="39"/>
      <c r="N317" s="205" t="s">
        <v>1</v>
      </c>
      <c r="O317" s="206" t="s">
        <v>41</v>
      </c>
      <c r="P317" s="207">
        <f>I317+J317</f>
        <v>0</v>
      </c>
      <c r="Q317" s="207">
        <f>ROUND(I317*H317,2)</f>
        <v>0</v>
      </c>
      <c r="R317" s="207">
        <f>ROUND(J317*H317,2)</f>
        <v>0</v>
      </c>
      <c r="S317" s="75"/>
      <c r="T317" s="208">
        <f>S317*H317</f>
        <v>0</v>
      </c>
      <c r="U317" s="208">
        <v>0</v>
      </c>
      <c r="V317" s="208">
        <f>U317*H317</f>
        <v>0</v>
      </c>
      <c r="W317" s="208">
        <v>0</v>
      </c>
      <c r="X317" s="209">
        <f>W317*H317</f>
        <v>0</v>
      </c>
      <c r="AR317" s="13" t="s">
        <v>138</v>
      </c>
      <c r="AT317" s="13" t="s">
        <v>134</v>
      </c>
      <c r="AU317" s="13" t="s">
        <v>82</v>
      </c>
      <c r="AY317" s="13" t="s">
        <v>133</v>
      </c>
      <c r="BE317" s="210">
        <f>IF(O317="základní",K317,0)</f>
        <v>0</v>
      </c>
      <c r="BF317" s="210">
        <f>IF(O317="snížená",K317,0)</f>
        <v>0</v>
      </c>
      <c r="BG317" s="210">
        <f>IF(O317="zákl. přenesená",K317,0)</f>
        <v>0</v>
      </c>
      <c r="BH317" s="210">
        <f>IF(O317="sníž. přenesená",K317,0)</f>
        <v>0</v>
      </c>
      <c r="BI317" s="210">
        <f>IF(O317="nulová",K317,0)</f>
        <v>0</v>
      </c>
      <c r="BJ317" s="13" t="s">
        <v>80</v>
      </c>
      <c r="BK317" s="210">
        <f>ROUND(P317*H317,2)</f>
        <v>0</v>
      </c>
      <c r="BL317" s="13" t="s">
        <v>138</v>
      </c>
      <c r="BM317" s="13" t="s">
        <v>430</v>
      </c>
    </row>
    <row r="318" s="11" customFormat="1">
      <c r="B318" s="226"/>
      <c r="C318" s="227"/>
      <c r="D318" s="228" t="s">
        <v>175</v>
      </c>
      <c r="E318" s="227"/>
      <c r="F318" s="230" t="s">
        <v>431</v>
      </c>
      <c r="G318" s="227"/>
      <c r="H318" s="231">
        <v>300</v>
      </c>
      <c r="I318" s="232"/>
      <c r="J318" s="232"/>
      <c r="K318" s="227"/>
      <c r="L318" s="227"/>
      <c r="M318" s="233"/>
      <c r="N318" s="234"/>
      <c r="O318" s="235"/>
      <c r="P318" s="235"/>
      <c r="Q318" s="235"/>
      <c r="R318" s="235"/>
      <c r="S318" s="235"/>
      <c r="T318" s="235"/>
      <c r="U318" s="235"/>
      <c r="V318" s="235"/>
      <c r="W318" s="235"/>
      <c r="X318" s="236"/>
      <c r="AT318" s="237" t="s">
        <v>175</v>
      </c>
      <c r="AU318" s="237" t="s">
        <v>82</v>
      </c>
      <c r="AV318" s="11" t="s">
        <v>82</v>
      </c>
      <c r="AW318" s="11" t="s">
        <v>4</v>
      </c>
      <c r="AX318" s="11" t="s">
        <v>80</v>
      </c>
      <c r="AY318" s="237" t="s">
        <v>133</v>
      </c>
    </row>
    <row r="319" s="1" customFormat="1" ht="16.5" customHeight="1">
      <c r="B319" s="34"/>
      <c r="C319" s="198" t="s">
        <v>432</v>
      </c>
      <c r="D319" s="198" t="s">
        <v>134</v>
      </c>
      <c r="E319" s="199" t="s">
        <v>433</v>
      </c>
      <c r="F319" s="200" t="s">
        <v>434</v>
      </c>
      <c r="G319" s="201" t="s">
        <v>218</v>
      </c>
      <c r="H319" s="202">
        <v>5</v>
      </c>
      <c r="I319" s="203"/>
      <c r="J319" s="203"/>
      <c r="K319" s="204">
        <f>ROUND(P319*H319,2)</f>
        <v>0</v>
      </c>
      <c r="L319" s="200" t="s">
        <v>173</v>
      </c>
      <c r="M319" s="39"/>
      <c r="N319" s="205" t="s">
        <v>1</v>
      </c>
      <c r="O319" s="206" t="s">
        <v>41</v>
      </c>
      <c r="P319" s="207">
        <f>I319+J319</f>
        <v>0</v>
      </c>
      <c r="Q319" s="207">
        <f>ROUND(I319*H319,2)</f>
        <v>0</v>
      </c>
      <c r="R319" s="207">
        <f>ROUND(J319*H319,2)</f>
        <v>0</v>
      </c>
      <c r="S319" s="75"/>
      <c r="T319" s="208">
        <f>S319*H319</f>
        <v>0</v>
      </c>
      <c r="U319" s="208">
        <v>0</v>
      </c>
      <c r="V319" s="208">
        <f>U319*H319</f>
        <v>0</v>
      </c>
      <c r="W319" s="208">
        <v>0</v>
      </c>
      <c r="X319" s="209">
        <f>W319*H319</f>
        <v>0</v>
      </c>
      <c r="AR319" s="13" t="s">
        <v>138</v>
      </c>
      <c r="AT319" s="13" t="s">
        <v>134</v>
      </c>
      <c r="AU319" s="13" t="s">
        <v>82</v>
      </c>
      <c r="AY319" s="13" t="s">
        <v>133</v>
      </c>
      <c r="BE319" s="210">
        <f>IF(O319="základní",K319,0)</f>
        <v>0</v>
      </c>
      <c r="BF319" s="210">
        <f>IF(O319="snížená",K319,0)</f>
        <v>0</v>
      </c>
      <c r="BG319" s="210">
        <f>IF(O319="zákl. přenesená",K319,0)</f>
        <v>0</v>
      </c>
      <c r="BH319" s="210">
        <f>IF(O319="sníž. přenesená",K319,0)</f>
        <v>0</v>
      </c>
      <c r="BI319" s="210">
        <f>IF(O319="nulová",K319,0)</f>
        <v>0</v>
      </c>
      <c r="BJ319" s="13" t="s">
        <v>80</v>
      </c>
      <c r="BK319" s="210">
        <f>ROUND(P319*H319,2)</f>
        <v>0</v>
      </c>
      <c r="BL319" s="13" t="s">
        <v>138</v>
      </c>
      <c r="BM319" s="13" t="s">
        <v>435</v>
      </c>
    </row>
    <row r="320" s="1" customFormat="1" ht="16.5" customHeight="1">
      <c r="B320" s="34"/>
      <c r="C320" s="198" t="s">
        <v>436</v>
      </c>
      <c r="D320" s="198" t="s">
        <v>134</v>
      </c>
      <c r="E320" s="199" t="s">
        <v>437</v>
      </c>
      <c r="F320" s="200" t="s">
        <v>438</v>
      </c>
      <c r="G320" s="201" t="s">
        <v>172</v>
      </c>
      <c r="H320" s="202">
        <v>13.404</v>
      </c>
      <c r="I320" s="203"/>
      <c r="J320" s="203"/>
      <c r="K320" s="204">
        <f>ROUND(P320*H320,2)</f>
        <v>0</v>
      </c>
      <c r="L320" s="200" t="s">
        <v>173</v>
      </c>
      <c r="M320" s="39"/>
      <c r="N320" s="205" t="s">
        <v>1</v>
      </c>
      <c r="O320" s="206" t="s">
        <v>41</v>
      </c>
      <c r="P320" s="207">
        <f>I320+J320</f>
        <v>0</v>
      </c>
      <c r="Q320" s="207">
        <f>ROUND(I320*H320,2)</f>
        <v>0</v>
      </c>
      <c r="R320" s="207">
        <f>ROUND(J320*H320,2)</f>
        <v>0</v>
      </c>
      <c r="S320" s="75"/>
      <c r="T320" s="208">
        <f>S320*H320</f>
        <v>0</v>
      </c>
      <c r="U320" s="208">
        <v>0</v>
      </c>
      <c r="V320" s="208">
        <f>U320*H320</f>
        <v>0</v>
      </c>
      <c r="W320" s="208">
        <v>2.2000000000000002</v>
      </c>
      <c r="X320" s="209">
        <f>W320*H320</f>
        <v>29.488800000000001</v>
      </c>
      <c r="AR320" s="13" t="s">
        <v>138</v>
      </c>
      <c r="AT320" s="13" t="s">
        <v>134</v>
      </c>
      <c r="AU320" s="13" t="s">
        <v>82</v>
      </c>
      <c r="AY320" s="13" t="s">
        <v>133</v>
      </c>
      <c r="BE320" s="210">
        <f>IF(O320="základní",K320,0)</f>
        <v>0</v>
      </c>
      <c r="BF320" s="210">
        <f>IF(O320="snížená",K320,0)</f>
        <v>0</v>
      </c>
      <c r="BG320" s="210">
        <f>IF(O320="zákl. přenesená",K320,0)</f>
        <v>0</v>
      </c>
      <c r="BH320" s="210">
        <f>IF(O320="sníž. přenesená",K320,0)</f>
        <v>0</v>
      </c>
      <c r="BI320" s="210">
        <f>IF(O320="nulová",K320,0)</f>
        <v>0</v>
      </c>
      <c r="BJ320" s="13" t="s">
        <v>80</v>
      </c>
      <c r="BK320" s="210">
        <f>ROUND(P320*H320,2)</f>
        <v>0</v>
      </c>
      <c r="BL320" s="13" t="s">
        <v>138</v>
      </c>
      <c r="BM320" s="13" t="s">
        <v>439</v>
      </c>
    </row>
    <row r="321" s="11" customFormat="1">
      <c r="B321" s="226"/>
      <c r="C321" s="227"/>
      <c r="D321" s="228" t="s">
        <v>175</v>
      </c>
      <c r="E321" s="229" t="s">
        <v>1</v>
      </c>
      <c r="F321" s="230" t="s">
        <v>440</v>
      </c>
      <c r="G321" s="227"/>
      <c r="H321" s="231">
        <v>13.404</v>
      </c>
      <c r="I321" s="232"/>
      <c r="J321" s="232"/>
      <c r="K321" s="227"/>
      <c r="L321" s="227"/>
      <c r="M321" s="233"/>
      <c r="N321" s="234"/>
      <c r="O321" s="235"/>
      <c r="P321" s="235"/>
      <c r="Q321" s="235"/>
      <c r="R321" s="235"/>
      <c r="S321" s="235"/>
      <c r="T321" s="235"/>
      <c r="U321" s="235"/>
      <c r="V321" s="235"/>
      <c r="W321" s="235"/>
      <c r="X321" s="236"/>
      <c r="AT321" s="237" t="s">
        <v>175</v>
      </c>
      <c r="AU321" s="237" t="s">
        <v>82</v>
      </c>
      <c r="AV321" s="11" t="s">
        <v>82</v>
      </c>
      <c r="AW321" s="11" t="s">
        <v>5</v>
      </c>
      <c r="AX321" s="11" t="s">
        <v>80</v>
      </c>
      <c r="AY321" s="237" t="s">
        <v>133</v>
      </c>
    </row>
    <row r="322" s="1" customFormat="1" ht="16.5" customHeight="1">
      <c r="B322" s="34"/>
      <c r="C322" s="198" t="s">
        <v>92</v>
      </c>
      <c r="D322" s="198" t="s">
        <v>134</v>
      </c>
      <c r="E322" s="199" t="s">
        <v>441</v>
      </c>
      <c r="F322" s="200" t="s">
        <v>442</v>
      </c>
      <c r="G322" s="201" t="s">
        <v>207</v>
      </c>
      <c r="H322" s="202">
        <v>511.30799999999999</v>
      </c>
      <c r="I322" s="203"/>
      <c r="J322" s="203"/>
      <c r="K322" s="204">
        <f>ROUND(P322*H322,2)</f>
        <v>0</v>
      </c>
      <c r="L322" s="200" t="s">
        <v>173</v>
      </c>
      <c r="M322" s="39"/>
      <c r="N322" s="205" t="s">
        <v>1</v>
      </c>
      <c r="O322" s="206" t="s">
        <v>41</v>
      </c>
      <c r="P322" s="207">
        <f>I322+J322</f>
        <v>0</v>
      </c>
      <c r="Q322" s="207">
        <f>ROUND(I322*H322,2)</f>
        <v>0</v>
      </c>
      <c r="R322" s="207">
        <f>ROUND(J322*H322,2)</f>
        <v>0</v>
      </c>
      <c r="S322" s="75"/>
      <c r="T322" s="208">
        <f>S322*H322</f>
        <v>0</v>
      </c>
      <c r="U322" s="208">
        <v>0</v>
      </c>
      <c r="V322" s="208">
        <f>U322*H322</f>
        <v>0</v>
      </c>
      <c r="W322" s="208">
        <v>0.029000000000000001</v>
      </c>
      <c r="X322" s="209">
        <f>W322*H322</f>
        <v>14.827932000000001</v>
      </c>
      <c r="AR322" s="13" t="s">
        <v>138</v>
      </c>
      <c r="AT322" s="13" t="s">
        <v>134</v>
      </c>
      <c r="AU322" s="13" t="s">
        <v>82</v>
      </c>
      <c r="AY322" s="13" t="s">
        <v>133</v>
      </c>
      <c r="BE322" s="210">
        <f>IF(O322="základní",K322,0)</f>
        <v>0</v>
      </c>
      <c r="BF322" s="210">
        <f>IF(O322="snížená",K322,0)</f>
        <v>0</v>
      </c>
      <c r="BG322" s="210">
        <f>IF(O322="zákl. přenesená",K322,0)</f>
        <v>0</v>
      </c>
      <c r="BH322" s="210">
        <f>IF(O322="sníž. přenesená",K322,0)</f>
        <v>0</v>
      </c>
      <c r="BI322" s="210">
        <f>IF(O322="nulová",K322,0)</f>
        <v>0</v>
      </c>
      <c r="BJ322" s="13" t="s">
        <v>80</v>
      </c>
      <c r="BK322" s="210">
        <f>ROUND(P322*H322,2)</f>
        <v>0</v>
      </c>
      <c r="BL322" s="13" t="s">
        <v>138</v>
      </c>
      <c r="BM322" s="13" t="s">
        <v>443</v>
      </c>
    </row>
    <row r="323" s="11" customFormat="1">
      <c r="B323" s="226"/>
      <c r="C323" s="227"/>
      <c r="D323" s="228" t="s">
        <v>175</v>
      </c>
      <c r="E323" s="229" t="s">
        <v>1</v>
      </c>
      <c r="F323" s="230" t="s">
        <v>233</v>
      </c>
      <c r="G323" s="227"/>
      <c r="H323" s="231">
        <v>135.15600000000001</v>
      </c>
      <c r="I323" s="232"/>
      <c r="J323" s="232"/>
      <c r="K323" s="227"/>
      <c r="L323" s="227"/>
      <c r="M323" s="233"/>
      <c r="N323" s="234"/>
      <c r="O323" s="235"/>
      <c r="P323" s="235"/>
      <c r="Q323" s="235"/>
      <c r="R323" s="235"/>
      <c r="S323" s="235"/>
      <c r="T323" s="235"/>
      <c r="U323" s="235"/>
      <c r="V323" s="235"/>
      <c r="W323" s="235"/>
      <c r="X323" s="236"/>
      <c r="AT323" s="237" t="s">
        <v>175</v>
      </c>
      <c r="AU323" s="237" t="s">
        <v>82</v>
      </c>
      <c r="AV323" s="11" t="s">
        <v>82</v>
      </c>
      <c r="AW323" s="11" t="s">
        <v>5</v>
      </c>
      <c r="AX323" s="11" t="s">
        <v>72</v>
      </c>
      <c r="AY323" s="237" t="s">
        <v>133</v>
      </c>
    </row>
    <row r="324" s="11" customFormat="1">
      <c r="B324" s="226"/>
      <c r="C324" s="227"/>
      <c r="D324" s="228" t="s">
        <v>175</v>
      </c>
      <c r="E324" s="229" t="s">
        <v>1</v>
      </c>
      <c r="F324" s="230" t="s">
        <v>234</v>
      </c>
      <c r="G324" s="227"/>
      <c r="H324" s="231">
        <v>134.98400000000001</v>
      </c>
      <c r="I324" s="232"/>
      <c r="J324" s="232"/>
      <c r="K324" s="227"/>
      <c r="L324" s="227"/>
      <c r="M324" s="233"/>
      <c r="N324" s="234"/>
      <c r="O324" s="235"/>
      <c r="P324" s="235"/>
      <c r="Q324" s="235"/>
      <c r="R324" s="235"/>
      <c r="S324" s="235"/>
      <c r="T324" s="235"/>
      <c r="U324" s="235"/>
      <c r="V324" s="235"/>
      <c r="W324" s="235"/>
      <c r="X324" s="236"/>
      <c r="AT324" s="237" t="s">
        <v>175</v>
      </c>
      <c r="AU324" s="237" t="s">
        <v>82</v>
      </c>
      <c r="AV324" s="11" t="s">
        <v>82</v>
      </c>
      <c r="AW324" s="11" t="s">
        <v>5</v>
      </c>
      <c r="AX324" s="11" t="s">
        <v>72</v>
      </c>
      <c r="AY324" s="237" t="s">
        <v>133</v>
      </c>
    </row>
    <row r="325" s="11" customFormat="1">
      <c r="B325" s="226"/>
      <c r="C325" s="227"/>
      <c r="D325" s="228" t="s">
        <v>175</v>
      </c>
      <c r="E325" s="229" t="s">
        <v>1</v>
      </c>
      <c r="F325" s="230" t="s">
        <v>235</v>
      </c>
      <c r="G325" s="227"/>
      <c r="H325" s="231">
        <v>155.27000000000001</v>
      </c>
      <c r="I325" s="232"/>
      <c r="J325" s="232"/>
      <c r="K325" s="227"/>
      <c r="L325" s="227"/>
      <c r="M325" s="233"/>
      <c r="N325" s="234"/>
      <c r="O325" s="235"/>
      <c r="P325" s="235"/>
      <c r="Q325" s="235"/>
      <c r="R325" s="235"/>
      <c r="S325" s="235"/>
      <c r="T325" s="235"/>
      <c r="U325" s="235"/>
      <c r="V325" s="235"/>
      <c r="W325" s="235"/>
      <c r="X325" s="236"/>
      <c r="AT325" s="237" t="s">
        <v>175</v>
      </c>
      <c r="AU325" s="237" t="s">
        <v>82</v>
      </c>
      <c r="AV325" s="11" t="s">
        <v>82</v>
      </c>
      <c r="AW325" s="11" t="s">
        <v>5</v>
      </c>
      <c r="AX325" s="11" t="s">
        <v>72</v>
      </c>
      <c r="AY325" s="237" t="s">
        <v>133</v>
      </c>
    </row>
    <row r="326" s="11" customFormat="1">
      <c r="B326" s="226"/>
      <c r="C326" s="227"/>
      <c r="D326" s="228" t="s">
        <v>175</v>
      </c>
      <c r="E326" s="229" t="s">
        <v>1</v>
      </c>
      <c r="F326" s="230" t="s">
        <v>236</v>
      </c>
      <c r="G326" s="227"/>
      <c r="H326" s="231">
        <v>185.75</v>
      </c>
      <c r="I326" s="232"/>
      <c r="J326" s="232"/>
      <c r="K326" s="227"/>
      <c r="L326" s="227"/>
      <c r="M326" s="233"/>
      <c r="N326" s="234"/>
      <c r="O326" s="235"/>
      <c r="P326" s="235"/>
      <c r="Q326" s="235"/>
      <c r="R326" s="235"/>
      <c r="S326" s="235"/>
      <c r="T326" s="235"/>
      <c r="U326" s="235"/>
      <c r="V326" s="235"/>
      <c r="W326" s="235"/>
      <c r="X326" s="236"/>
      <c r="AT326" s="237" t="s">
        <v>175</v>
      </c>
      <c r="AU326" s="237" t="s">
        <v>82</v>
      </c>
      <c r="AV326" s="11" t="s">
        <v>82</v>
      </c>
      <c r="AW326" s="11" t="s">
        <v>5</v>
      </c>
      <c r="AX326" s="11" t="s">
        <v>72</v>
      </c>
      <c r="AY326" s="237" t="s">
        <v>133</v>
      </c>
    </row>
    <row r="327" s="11" customFormat="1">
      <c r="B327" s="226"/>
      <c r="C327" s="227"/>
      <c r="D327" s="228" t="s">
        <v>175</v>
      </c>
      <c r="E327" s="229" t="s">
        <v>1</v>
      </c>
      <c r="F327" s="230" t="s">
        <v>237</v>
      </c>
      <c r="G327" s="227"/>
      <c r="H327" s="231">
        <v>-8.6329999999999991</v>
      </c>
      <c r="I327" s="232"/>
      <c r="J327" s="232"/>
      <c r="K327" s="227"/>
      <c r="L327" s="227"/>
      <c r="M327" s="233"/>
      <c r="N327" s="234"/>
      <c r="O327" s="235"/>
      <c r="P327" s="235"/>
      <c r="Q327" s="235"/>
      <c r="R327" s="235"/>
      <c r="S327" s="235"/>
      <c r="T327" s="235"/>
      <c r="U327" s="235"/>
      <c r="V327" s="235"/>
      <c r="W327" s="235"/>
      <c r="X327" s="236"/>
      <c r="AT327" s="237" t="s">
        <v>175</v>
      </c>
      <c r="AU327" s="237" t="s">
        <v>82</v>
      </c>
      <c r="AV327" s="11" t="s">
        <v>82</v>
      </c>
      <c r="AW327" s="11" t="s">
        <v>5</v>
      </c>
      <c r="AX327" s="11" t="s">
        <v>72</v>
      </c>
      <c r="AY327" s="237" t="s">
        <v>133</v>
      </c>
    </row>
    <row r="328" s="11" customFormat="1">
      <c r="B328" s="226"/>
      <c r="C328" s="227"/>
      <c r="D328" s="228" t="s">
        <v>175</v>
      </c>
      <c r="E328" s="229" t="s">
        <v>1</v>
      </c>
      <c r="F328" s="230" t="s">
        <v>238</v>
      </c>
      <c r="G328" s="227"/>
      <c r="H328" s="231">
        <v>-17.039999999999999</v>
      </c>
      <c r="I328" s="232"/>
      <c r="J328" s="232"/>
      <c r="K328" s="227"/>
      <c r="L328" s="227"/>
      <c r="M328" s="233"/>
      <c r="N328" s="234"/>
      <c r="O328" s="235"/>
      <c r="P328" s="235"/>
      <c r="Q328" s="235"/>
      <c r="R328" s="235"/>
      <c r="S328" s="235"/>
      <c r="T328" s="235"/>
      <c r="U328" s="235"/>
      <c r="V328" s="235"/>
      <c r="W328" s="235"/>
      <c r="X328" s="236"/>
      <c r="AT328" s="237" t="s">
        <v>175</v>
      </c>
      <c r="AU328" s="237" t="s">
        <v>82</v>
      </c>
      <c r="AV328" s="11" t="s">
        <v>82</v>
      </c>
      <c r="AW328" s="11" t="s">
        <v>5</v>
      </c>
      <c r="AX328" s="11" t="s">
        <v>72</v>
      </c>
      <c r="AY328" s="237" t="s">
        <v>133</v>
      </c>
    </row>
    <row r="329" s="11" customFormat="1">
      <c r="B329" s="226"/>
      <c r="C329" s="227"/>
      <c r="D329" s="228" t="s">
        <v>175</v>
      </c>
      <c r="E329" s="229" t="s">
        <v>1</v>
      </c>
      <c r="F329" s="230" t="s">
        <v>239</v>
      </c>
      <c r="G329" s="227"/>
      <c r="H329" s="231">
        <v>-1.6799999999999999</v>
      </c>
      <c r="I329" s="232"/>
      <c r="J329" s="232"/>
      <c r="K329" s="227"/>
      <c r="L329" s="227"/>
      <c r="M329" s="233"/>
      <c r="N329" s="234"/>
      <c r="O329" s="235"/>
      <c r="P329" s="235"/>
      <c r="Q329" s="235"/>
      <c r="R329" s="235"/>
      <c r="S329" s="235"/>
      <c r="T329" s="235"/>
      <c r="U329" s="235"/>
      <c r="V329" s="235"/>
      <c r="W329" s="235"/>
      <c r="X329" s="236"/>
      <c r="AT329" s="237" t="s">
        <v>175</v>
      </c>
      <c r="AU329" s="237" t="s">
        <v>82</v>
      </c>
      <c r="AV329" s="11" t="s">
        <v>82</v>
      </c>
      <c r="AW329" s="11" t="s">
        <v>5</v>
      </c>
      <c r="AX329" s="11" t="s">
        <v>72</v>
      </c>
      <c r="AY329" s="237" t="s">
        <v>133</v>
      </c>
    </row>
    <row r="330" s="11" customFormat="1">
      <c r="B330" s="226"/>
      <c r="C330" s="227"/>
      <c r="D330" s="228" t="s">
        <v>175</v>
      </c>
      <c r="E330" s="229" t="s">
        <v>1</v>
      </c>
      <c r="F330" s="230" t="s">
        <v>240</v>
      </c>
      <c r="G330" s="227"/>
      <c r="H330" s="231">
        <v>-2.6349999999999998</v>
      </c>
      <c r="I330" s="232"/>
      <c r="J330" s="232"/>
      <c r="K330" s="227"/>
      <c r="L330" s="227"/>
      <c r="M330" s="233"/>
      <c r="N330" s="234"/>
      <c r="O330" s="235"/>
      <c r="P330" s="235"/>
      <c r="Q330" s="235"/>
      <c r="R330" s="235"/>
      <c r="S330" s="235"/>
      <c r="T330" s="235"/>
      <c r="U330" s="235"/>
      <c r="V330" s="235"/>
      <c r="W330" s="235"/>
      <c r="X330" s="236"/>
      <c r="AT330" s="237" t="s">
        <v>175</v>
      </c>
      <c r="AU330" s="237" t="s">
        <v>82</v>
      </c>
      <c r="AV330" s="11" t="s">
        <v>82</v>
      </c>
      <c r="AW330" s="11" t="s">
        <v>5</v>
      </c>
      <c r="AX330" s="11" t="s">
        <v>72</v>
      </c>
      <c r="AY330" s="237" t="s">
        <v>133</v>
      </c>
    </row>
    <row r="331" s="11" customFormat="1">
      <c r="B331" s="226"/>
      <c r="C331" s="227"/>
      <c r="D331" s="228" t="s">
        <v>175</v>
      </c>
      <c r="E331" s="229" t="s">
        <v>1</v>
      </c>
      <c r="F331" s="230" t="s">
        <v>241</v>
      </c>
      <c r="G331" s="227"/>
      <c r="H331" s="231">
        <v>-3.3599999999999999</v>
      </c>
      <c r="I331" s="232"/>
      <c r="J331" s="232"/>
      <c r="K331" s="227"/>
      <c r="L331" s="227"/>
      <c r="M331" s="233"/>
      <c r="N331" s="234"/>
      <c r="O331" s="235"/>
      <c r="P331" s="235"/>
      <c r="Q331" s="235"/>
      <c r="R331" s="235"/>
      <c r="S331" s="235"/>
      <c r="T331" s="235"/>
      <c r="U331" s="235"/>
      <c r="V331" s="235"/>
      <c r="W331" s="235"/>
      <c r="X331" s="236"/>
      <c r="AT331" s="237" t="s">
        <v>175</v>
      </c>
      <c r="AU331" s="237" t="s">
        <v>82</v>
      </c>
      <c r="AV331" s="11" t="s">
        <v>82</v>
      </c>
      <c r="AW331" s="11" t="s">
        <v>5</v>
      </c>
      <c r="AX331" s="11" t="s">
        <v>72</v>
      </c>
      <c r="AY331" s="237" t="s">
        <v>133</v>
      </c>
    </row>
    <row r="332" s="11" customFormat="1">
      <c r="B332" s="226"/>
      <c r="C332" s="227"/>
      <c r="D332" s="228" t="s">
        <v>175</v>
      </c>
      <c r="E332" s="229" t="s">
        <v>1</v>
      </c>
      <c r="F332" s="230" t="s">
        <v>242</v>
      </c>
      <c r="G332" s="227"/>
      <c r="H332" s="231">
        <v>-1.8720000000000001</v>
      </c>
      <c r="I332" s="232"/>
      <c r="J332" s="232"/>
      <c r="K332" s="227"/>
      <c r="L332" s="227"/>
      <c r="M332" s="233"/>
      <c r="N332" s="234"/>
      <c r="O332" s="235"/>
      <c r="P332" s="235"/>
      <c r="Q332" s="235"/>
      <c r="R332" s="235"/>
      <c r="S332" s="235"/>
      <c r="T332" s="235"/>
      <c r="U332" s="235"/>
      <c r="V332" s="235"/>
      <c r="W332" s="235"/>
      <c r="X332" s="236"/>
      <c r="AT332" s="237" t="s">
        <v>175</v>
      </c>
      <c r="AU332" s="237" t="s">
        <v>82</v>
      </c>
      <c r="AV332" s="11" t="s">
        <v>82</v>
      </c>
      <c r="AW332" s="11" t="s">
        <v>5</v>
      </c>
      <c r="AX332" s="11" t="s">
        <v>72</v>
      </c>
      <c r="AY332" s="237" t="s">
        <v>133</v>
      </c>
    </row>
    <row r="333" s="11" customFormat="1">
      <c r="B333" s="226"/>
      <c r="C333" s="227"/>
      <c r="D333" s="228" t="s">
        <v>175</v>
      </c>
      <c r="E333" s="229" t="s">
        <v>1</v>
      </c>
      <c r="F333" s="230" t="s">
        <v>243</v>
      </c>
      <c r="G333" s="227"/>
      <c r="H333" s="231">
        <v>-5.04</v>
      </c>
      <c r="I333" s="232"/>
      <c r="J333" s="232"/>
      <c r="K333" s="227"/>
      <c r="L333" s="227"/>
      <c r="M333" s="233"/>
      <c r="N333" s="234"/>
      <c r="O333" s="235"/>
      <c r="P333" s="235"/>
      <c r="Q333" s="235"/>
      <c r="R333" s="235"/>
      <c r="S333" s="235"/>
      <c r="T333" s="235"/>
      <c r="U333" s="235"/>
      <c r="V333" s="235"/>
      <c r="W333" s="235"/>
      <c r="X333" s="236"/>
      <c r="AT333" s="237" t="s">
        <v>175</v>
      </c>
      <c r="AU333" s="237" t="s">
        <v>82</v>
      </c>
      <c r="AV333" s="11" t="s">
        <v>82</v>
      </c>
      <c r="AW333" s="11" t="s">
        <v>5</v>
      </c>
      <c r="AX333" s="11" t="s">
        <v>72</v>
      </c>
      <c r="AY333" s="237" t="s">
        <v>133</v>
      </c>
    </row>
    <row r="334" s="11" customFormat="1">
      <c r="B334" s="226"/>
      <c r="C334" s="227"/>
      <c r="D334" s="228" t="s">
        <v>175</v>
      </c>
      <c r="E334" s="229" t="s">
        <v>1</v>
      </c>
      <c r="F334" s="230" t="s">
        <v>244</v>
      </c>
      <c r="G334" s="227"/>
      <c r="H334" s="231">
        <v>-8.6329999999999991</v>
      </c>
      <c r="I334" s="232"/>
      <c r="J334" s="232"/>
      <c r="K334" s="227"/>
      <c r="L334" s="227"/>
      <c r="M334" s="233"/>
      <c r="N334" s="234"/>
      <c r="O334" s="235"/>
      <c r="P334" s="235"/>
      <c r="Q334" s="235"/>
      <c r="R334" s="235"/>
      <c r="S334" s="235"/>
      <c r="T334" s="235"/>
      <c r="U334" s="235"/>
      <c r="V334" s="235"/>
      <c r="W334" s="235"/>
      <c r="X334" s="236"/>
      <c r="AT334" s="237" t="s">
        <v>175</v>
      </c>
      <c r="AU334" s="237" t="s">
        <v>82</v>
      </c>
      <c r="AV334" s="11" t="s">
        <v>82</v>
      </c>
      <c r="AW334" s="11" t="s">
        <v>5</v>
      </c>
      <c r="AX334" s="11" t="s">
        <v>72</v>
      </c>
      <c r="AY334" s="237" t="s">
        <v>133</v>
      </c>
    </row>
    <row r="335" s="11" customFormat="1">
      <c r="B335" s="226"/>
      <c r="C335" s="227"/>
      <c r="D335" s="228" t="s">
        <v>175</v>
      </c>
      <c r="E335" s="229" t="s">
        <v>1</v>
      </c>
      <c r="F335" s="230" t="s">
        <v>245</v>
      </c>
      <c r="G335" s="227"/>
      <c r="H335" s="231">
        <v>-16.800000000000001</v>
      </c>
      <c r="I335" s="232"/>
      <c r="J335" s="232"/>
      <c r="K335" s="227"/>
      <c r="L335" s="227"/>
      <c r="M335" s="233"/>
      <c r="N335" s="234"/>
      <c r="O335" s="235"/>
      <c r="P335" s="235"/>
      <c r="Q335" s="235"/>
      <c r="R335" s="235"/>
      <c r="S335" s="235"/>
      <c r="T335" s="235"/>
      <c r="U335" s="235"/>
      <c r="V335" s="235"/>
      <c r="W335" s="235"/>
      <c r="X335" s="236"/>
      <c r="AT335" s="237" t="s">
        <v>175</v>
      </c>
      <c r="AU335" s="237" t="s">
        <v>82</v>
      </c>
      <c r="AV335" s="11" t="s">
        <v>82</v>
      </c>
      <c r="AW335" s="11" t="s">
        <v>5</v>
      </c>
      <c r="AX335" s="11" t="s">
        <v>72</v>
      </c>
      <c r="AY335" s="237" t="s">
        <v>133</v>
      </c>
    </row>
    <row r="336" s="11" customFormat="1">
      <c r="B336" s="226"/>
      <c r="C336" s="227"/>
      <c r="D336" s="228" t="s">
        <v>175</v>
      </c>
      <c r="E336" s="229" t="s">
        <v>1</v>
      </c>
      <c r="F336" s="230" t="s">
        <v>246</v>
      </c>
      <c r="G336" s="227"/>
      <c r="H336" s="231">
        <v>-3.4969999999999999</v>
      </c>
      <c r="I336" s="232"/>
      <c r="J336" s="232"/>
      <c r="K336" s="227"/>
      <c r="L336" s="227"/>
      <c r="M336" s="233"/>
      <c r="N336" s="234"/>
      <c r="O336" s="235"/>
      <c r="P336" s="235"/>
      <c r="Q336" s="235"/>
      <c r="R336" s="235"/>
      <c r="S336" s="235"/>
      <c r="T336" s="235"/>
      <c r="U336" s="235"/>
      <c r="V336" s="235"/>
      <c r="W336" s="235"/>
      <c r="X336" s="236"/>
      <c r="AT336" s="237" t="s">
        <v>175</v>
      </c>
      <c r="AU336" s="237" t="s">
        <v>82</v>
      </c>
      <c r="AV336" s="11" t="s">
        <v>82</v>
      </c>
      <c r="AW336" s="11" t="s">
        <v>5</v>
      </c>
      <c r="AX336" s="11" t="s">
        <v>72</v>
      </c>
      <c r="AY336" s="237" t="s">
        <v>133</v>
      </c>
    </row>
    <row r="337" s="11" customFormat="1">
      <c r="B337" s="226"/>
      <c r="C337" s="227"/>
      <c r="D337" s="228" t="s">
        <v>175</v>
      </c>
      <c r="E337" s="229" t="s">
        <v>1</v>
      </c>
      <c r="F337" s="230" t="s">
        <v>242</v>
      </c>
      <c r="G337" s="227"/>
      <c r="H337" s="231">
        <v>-1.8720000000000001</v>
      </c>
      <c r="I337" s="232"/>
      <c r="J337" s="232"/>
      <c r="K337" s="227"/>
      <c r="L337" s="227"/>
      <c r="M337" s="233"/>
      <c r="N337" s="234"/>
      <c r="O337" s="235"/>
      <c r="P337" s="235"/>
      <c r="Q337" s="235"/>
      <c r="R337" s="235"/>
      <c r="S337" s="235"/>
      <c r="T337" s="235"/>
      <c r="U337" s="235"/>
      <c r="V337" s="235"/>
      <c r="W337" s="235"/>
      <c r="X337" s="236"/>
      <c r="AT337" s="237" t="s">
        <v>175</v>
      </c>
      <c r="AU337" s="237" t="s">
        <v>82</v>
      </c>
      <c r="AV337" s="11" t="s">
        <v>82</v>
      </c>
      <c r="AW337" s="11" t="s">
        <v>5</v>
      </c>
      <c r="AX337" s="11" t="s">
        <v>72</v>
      </c>
      <c r="AY337" s="237" t="s">
        <v>133</v>
      </c>
    </row>
    <row r="338" s="11" customFormat="1">
      <c r="B338" s="226"/>
      <c r="C338" s="227"/>
      <c r="D338" s="228" t="s">
        <v>175</v>
      </c>
      <c r="E338" s="229" t="s">
        <v>1</v>
      </c>
      <c r="F338" s="230" t="s">
        <v>247</v>
      </c>
      <c r="G338" s="227"/>
      <c r="H338" s="231">
        <v>-1.6799999999999999</v>
      </c>
      <c r="I338" s="232"/>
      <c r="J338" s="232"/>
      <c r="K338" s="227"/>
      <c r="L338" s="227"/>
      <c r="M338" s="233"/>
      <c r="N338" s="234"/>
      <c r="O338" s="235"/>
      <c r="P338" s="235"/>
      <c r="Q338" s="235"/>
      <c r="R338" s="235"/>
      <c r="S338" s="235"/>
      <c r="T338" s="235"/>
      <c r="U338" s="235"/>
      <c r="V338" s="235"/>
      <c r="W338" s="235"/>
      <c r="X338" s="236"/>
      <c r="AT338" s="237" t="s">
        <v>175</v>
      </c>
      <c r="AU338" s="237" t="s">
        <v>82</v>
      </c>
      <c r="AV338" s="11" t="s">
        <v>82</v>
      </c>
      <c r="AW338" s="11" t="s">
        <v>5</v>
      </c>
      <c r="AX338" s="11" t="s">
        <v>72</v>
      </c>
      <c r="AY338" s="237" t="s">
        <v>133</v>
      </c>
    </row>
    <row r="339" s="11" customFormat="1">
      <c r="B339" s="226"/>
      <c r="C339" s="227"/>
      <c r="D339" s="228" t="s">
        <v>175</v>
      </c>
      <c r="E339" s="229" t="s">
        <v>1</v>
      </c>
      <c r="F339" s="230" t="s">
        <v>248</v>
      </c>
      <c r="G339" s="227"/>
      <c r="H339" s="231">
        <v>-18.699999999999999</v>
      </c>
      <c r="I339" s="232"/>
      <c r="J339" s="232"/>
      <c r="K339" s="227"/>
      <c r="L339" s="227"/>
      <c r="M339" s="233"/>
      <c r="N339" s="234"/>
      <c r="O339" s="235"/>
      <c r="P339" s="235"/>
      <c r="Q339" s="235"/>
      <c r="R339" s="235"/>
      <c r="S339" s="235"/>
      <c r="T339" s="235"/>
      <c r="U339" s="235"/>
      <c r="V339" s="235"/>
      <c r="W339" s="235"/>
      <c r="X339" s="236"/>
      <c r="AT339" s="237" t="s">
        <v>175</v>
      </c>
      <c r="AU339" s="237" t="s">
        <v>82</v>
      </c>
      <c r="AV339" s="11" t="s">
        <v>82</v>
      </c>
      <c r="AW339" s="11" t="s">
        <v>5</v>
      </c>
      <c r="AX339" s="11" t="s">
        <v>72</v>
      </c>
      <c r="AY339" s="237" t="s">
        <v>133</v>
      </c>
    </row>
    <row r="340" s="11" customFormat="1">
      <c r="B340" s="226"/>
      <c r="C340" s="227"/>
      <c r="D340" s="228" t="s">
        <v>175</v>
      </c>
      <c r="E340" s="229" t="s">
        <v>1</v>
      </c>
      <c r="F340" s="230" t="s">
        <v>249</v>
      </c>
      <c r="G340" s="227"/>
      <c r="H340" s="231">
        <v>-2.1299999999999999</v>
      </c>
      <c r="I340" s="232"/>
      <c r="J340" s="232"/>
      <c r="K340" s="227"/>
      <c r="L340" s="227"/>
      <c r="M340" s="233"/>
      <c r="N340" s="234"/>
      <c r="O340" s="235"/>
      <c r="P340" s="235"/>
      <c r="Q340" s="235"/>
      <c r="R340" s="235"/>
      <c r="S340" s="235"/>
      <c r="T340" s="235"/>
      <c r="U340" s="235"/>
      <c r="V340" s="235"/>
      <c r="W340" s="235"/>
      <c r="X340" s="236"/>
      <c r="AT340" s="237" t="s">
        <v>175</v>
      </c>
      <c r="AU340" s="237" t="s">
        <v>82</v>
      </c>
      <c r="AV340" s="11" t="s">
        <v>82</v>
      </c>
      <c r="AW340" s="11" t="s">
        <v>5</v>
      </c>
      <c r="AX340" s="11" t="s">
        <v>72</v>
      </c>
      <c r="AY340" s="237" t="s">
        <v>133</v>
      </c>
    </row>
    <row r="341" s="11" customFormat="1">
      <c r="B341" s="226"/>
      <c r="C341" s="227"/>
      <c r="D341" s="228" t="s">
        <v>175</v>
      </c>
      <c r="E341" s="229" t="s">
        <v>1</v>
      </c>
      <c r="F341" s="230" t="s">
        <v>250</v>
      </c>
      <c r="G341" s="227"/>
      <c r="H341" s="231">
        <v>-2.7280000000000002</v>
      </c>
      <c r="I341" s="232"/>
      <c r="J341" s="232"/>
      <c r="K341" s="227"/>
      <c r="L341" s="227"/>
      <c r="M341" s="233"/>
      <c r="N341" s="234"/>
      <c r="O341" s="235"/>
      <c r="P341" s="235"/>
      <c r="Q341" s="235"/>
      <c r="R341" s="235"/>
      <c r="S341" s="235"/>
      <c r="T341" s="235"/>
      <c r="U341" s="235"/>
      <c r="V341" s="235"/>
      <c r="W341" s="235"/>
      <c r="X341" s="236"/>
      <c r="AT341" s="237" t="s">
        <v>175</v>
      </c>
      <c r="AU341" s="237" t="s">
        <v>82</v>
      </c>
      <c r="AV341" s="11" t="s">
        <v>82</v>
      </c>
      <c r="AW341" s="11" t="s">
        <v>5</v>
      </c>
      <c r="AX341" s="11" t="s">
        <v>72</v>
      </c>
      <c r="AY341" s="237" t="s">
        <v>133</v>
      </c>
    </row>
    <row r="342" s="11" customFormat="1">
      <c r="B342" s="226"/>
      <c r="C342" s="227"/>
      <c r="D342" s="228" t="s">
        <v>175</v>
      </c>
      <c r="E342" s="229" t="s">
        <v>1</v>
      </c>
      <c r="F342" s="230" t="s">
        <v>242</v>
      </c>
      <c r="G342" s="227"/>
      <c r="H342" s="231">
        <v>-1.8720000000000001</v>
      </c>
      <c r="I342" s="232"/>
      <c r="J342" s="232"/>
      <c r="K342" s="227"/>
      <c r="L342" s="227"/>
      <c r="M342" s="233"/>
      <c r="N342" s="234"/>
      <c r="O342" s="235"/>
      <c r="P342" s="235"/>
      <c r="Q342" s="235"/>
      <c r="R342" s="235"/>
      <c r="S342" s="235"/>
      <c r="T342" s="235"/>
      <c r="U342" s="235"/>
      <c r="V342" s="235"/>
      <c r="W342" s="235"/>
      <c r="X342" s="236"/>
      <c r="AT342" s="237" t="s">
        <v>175</v>
      </c>
      <c r="AU342" s="237" t="s">
        <v>82</v>
      </c>
      <c r="AV342" s="11" t="s">
        <v>82</v>
      </c>
      <c r="AW342" s="11" t="s">
        <v>5</v>
      </c>
      <c r="AX342" s="11" t="s">
        <v>72</v>
      </c>
      <c r="AY342" s="237" t="s">
        <v>133</v>
      </c>
    </row>
    <row r="343" s="11" customFormat="1">
      <c r="B343" s="226"/>
      <c r="C343" s="227"/>
      <c r="D343" s="228" t="s">
        <v>175</v>
      </c>
      <c r="E343" s="229" t="s">
        <v>1</v>
      </c>
      <c r="F343" s="230" t="s">
        <v>251</v>
      </c>
      <c r="G343" s="227"/>
      <c r="H343" s="231">
        <v>-1.6799999999999999</v>
      </c>
      <c r="I343" s="232"/>
      <c r="J343" s="232"/>
      <c r="K343" s="227"/>
      <c r="L343" s="227"/>
      <c r="M343" s="233"/>
      <c r="N343" s="234"/>
      <c r="O343" s="235"/>
      <c r="P343" s="235"/>
      <c r="Q343" s="235"/>
      <c r="R343" s="235"/>
      <c r="S343" s="235"/>
      <c r="T343" s="235"/>
      <c r="U343" s="235"/>
      <c r="V343" s="235"/>
      <c r="W343" s="235"/>
      <c r="X343" s="236"/>
      <c r="AT343" s="237" t="s">
        <v>175</v>
      </c>
      <c r="AU343" s="237" t="s">
        <v>82</v>
      </c>
      <c r="AV343" s="11" t="s">
        <v>82</v>
      </c>
      <c r="AW343" s="11" t="s">
        <v>5</v>
      </c>
      <c r="AX343" s="11" t="s">
        <v>72</v>
      </c>
      <c r="AY343" s="237" t="s">
        <v>133</v>
      </c>
    </row>
    <row r="344" s="1" customFormat="1" ht="16.5" customHeight="1">
      <c r="B344" s="34"/>
      <c r="C344" s="198" t="s">
        <v>444</v>
      </c>
      <c r="D344" s="198" t="s">
        <v>134</v>
      </c>
      <c r="E344" s="199" t="s">
        <v>445</v>
      </c>
      <c r="F344" s="200" t="s">
        <v>446</v>
      </c>
      <c r="G344" s="201" t="s">
        <v>207</v>
      </c>
      <c r="H344" s="202">
        <v>89.625</v>
      </c>
      <c r="I344" s="203"/>
      <c r="J344" s="203"/>
      <c r="K344" s="204">
        <f>ROUND(P344*H344,2)</f>
        <v>0</v>
      </c>
      <c r="L344" s="200" t="s">
        <v>173</v>
      </c>
      <c r="M344" s="39"/>
      <c r="N344" s="205" t="s">
        <v>1</v>
      </c>
      <c r="O344" s="206" t="s">
        <v>41</v>
      </c>
      <c r="P344" s="207">
        <f>I344+J344</f>
        <v>0</v>
      </c>
      <c r="Q344" s="207">
        <f>ROUND(I344*H344,2)</f>
        <v>0</v>
      </c>
      <c r="R344" s="207">
        <f>ROUND(J344*H344,2)</f>
        <v>0</v>
      </c>
      <c r="S344" s="75"/>
      <c r="T344" s="208">
        <f>S344*H344</f>
        <v>0</v>
      </c>
      <c r="U344" s="208">
        <v>0</v>
      </c>
      <c r="V344" s="208">
        <f>U344*H344</f>
        <v>0</v>
      </c>
      <c r="W344" s="208">
        <v>0.058999999999999997</v>
      </c>
      <c r="X344" s="209">
        <f>W344*H344</f>
        <v>5.2878749999999997</v>
      </c>
      <c r="AR344" s="13" t="s">
        <v>138</v>
      </c>
      <c r="AT344" s="13" t="s">
        <v>134</v>
      </c>
      <c r="AU344" s="13" t="s">
        <v>82</v>
      </c>
      <c r="AY344" s="13" t="s">
        <v>133</v>
      </c>
      <c r="BE344" s="210">
        <f>IF(O344="základní",K344,0)</f>
        <v>0</v>
      </c>
      <c r="BF344" s="210">
        <f>IF(O344="snížená",K344,0)</f>
        <v>0</v>
      </c>
      <c r="BG344" s="210">
        <f>IF(O344="zákl. přenesená",K344,0)</f>
        <v>0</v>
      </c>
      <c r="BH344" s="210">
        <f>IF(O344="sníž. přenesená",K344,0)</f>
        <v>0</v>
      </c>
      <c r="BI344" s="210">
        <f>IF(O344="nulová",K344,0)</f>
        <v>0</v>
      </c>
      <c r="BJ344" s="13" t="s">
        <v>80</v>
      </c>
      <c r="BK344" s="210">
        <f>ROUND(P344*H344,2)</f>
        <v>0</v>
      </c>
      <c r="BL344" s="13" t="s">
        <v>138</v>
      </c>
      <c r="BM344" s="13" t="s">
        <v>447</v>
      </c>
    </row>
    <row r="345" s="11" customFormat="1">
      <c r="B345" s="226"/>
      <c r="C345" s="227"/>
      <c r="D345" s="228" t="s">
        <v>175</v>
      </c>
      <c r="E345" s="229" t="s">
        <v>1</v>
      </c>
      <c r="F345" s="230" t="s">
        <v>327</v>
      </c>
      <c r="G345" s="227"/>
      <c r="H345" s="231">
        <v>89.625</v>
      </c>
      <c r="I345" s="232"/>
      <c r="J345" s="232"/>
      <c r="K345" s="227"/>
      <c r="L345" s="227"/>
      <c r="M345" s="233"/>
      <c r="N345" s="234"/>
      <c r="O345" s="235"/>
      <c r="P345" s="235"/>
      <c r="Q345" s="235"/>
      <c r="R345" s="235"/>
      <c r="S345" s="235"/>
      <c r="T345" s="235"/>
      <c r="U345" s="235"/>
      <c r="V345" s="235"/>
      <c r="W345" s="235"/>
      <c r="X345" s="236"/>
      <c r="AT345" s="237" t="s">
        <v>175</v>
      </c>
      <c r="AU345" s="237" t="s">
        <v>82</v>
      </c>
      <c r="AV345" s="11" t="s">
        <v>82</v>
      </c>
      <c r="AW345" s="11" t="s">
        <v>5</v>
      </c>
      <c r="AX345" s="11" t="s">
        <v>80</v>
      </c>
      <c r="AY345" s="237" t="s">
        <v>133</v>
      </c>
    </row>
    <row r="346" s="1" customFormat="1" ht="16.5" customHeight="1">
      <c r="B346" s="34"/>
      <c r="C346" s="198" t="s">
        <v>448</v>
      </c>
      <c r="D346" s="198" t="s">
        <v>134</v>
      </c>
      <c r="E346" s="199" t="s">
        <v>449</v>
      </c>
      <c r="F346" s="200" t="s">
        <v>450</v>
      </c>
      <c r="G346" s="201" t="s">
        <v>207</v>
      </c>
      <c r="H346" s="202">
        <v>65.420000000000002</v>
      </c>
      <c r="I346" s="203"/>
      <c r="J346" s="203"/>
      <c r="K346" s="204">
        <f>ROUND(P346*H346,2)</f>
        <v>0</v>
      </c>
      <c r="L346" s="200" t="s">
        <v>173</v>
      </c>
      <c r="M346" s="39"/>
      <c r="N346" s="205" t="s">
        <v>1</v>
      </c>
      <c r="O346" s="206" t="s">
        <v>41</v>
      </c>
      <c r="P346" s="207">
        <f>I346+J346</f>
        <v>0</v>
      </c>
      <c r="Q346" s="207">
        <f>ROUND(I346*H346,2)</f>
        <v>0</v>
      </c>
      <c r="R346" s="207">
        <f>ROUND(J346*H346,2)</f>
        <v>0</v>
      </c>
      <c r="S346" s="75"/>
      <c r="T346" s="208">
        <f>S346*H346</f>
        <v>0</v>
      </c>
      <c r="U346" s="208">
        <v>0</v>
      </c>
      <c r="V346" s="208">
        <f>U346*H346</f>
        <v>0</v>
      </c>
      <c r="W346" s="208">
        <v>0.088999999999999996</v>
      </c>
      <c r="X346" s="209">
        <f>W346*H346</f>
        <v>5.8223799999999999</v>
      </c>
      <c r="AR346" s="13" t="s">
        <v>138</v>
      </c>
      <c r="AT346" s="13" t="s">
        <v>134</v>
      </c>
      <c r="AU346" s="13" t="s">
        <v>82</v>
      </c>
      <c r="AY346" s="13" t="s">
        <v>133</v>
      </c>
      <c r="BE346" s="210">
        <f>IF(O346="základní",K346,0)</f>
        <v>0</v>
      </c>
      <c r="BF346" s="210">
        <f>IF(O346="snížená",K346,0)</f>
        <v>0</v>
      </c>
      <c r="BG346" s="210">
        <f>IF(O346="zákl. přenesená",K346,0)</f>
        <v>0</v>
      </c>
      <c r="BH346" s="210">
        <f>IF(O346="sníž. přenesená",K346,0)</f>
        <v>0</v>
      </c>
      <c r="BI346" s="210">
        <f>IF(O346="nulová",K346,0)</f>
        <v>0</v>
      </c>
      <c r="BJ346" s="13" t="s">
        <v>80</v>
      </c>
      <c r="BK346" s="210">
        <f>ROUND(P346*H346,2)</f>
        <v>0</v>
      </c>
      <c r="BL346" s="13" t="s">
        <v>138</v>
      </c>
      <c r="BM346" s="13" t="s">
        <v>451</v>
      </c>
    </row>
    <row r="347" s="11" customFormat="1">
      <c r="B347" s="226"/>
      <c r="C347" s="227"/>
      <c r="D347" s="228" t="s">
        <v>175</v>
      </c>
      <c r="E347" s="229" t="s">
        <v>1</v>
      </c>
      <c r="F347" s="230" t="s">
        <v>328</v>
      </c>
      <c r="G347" s="227"/>
      <c r="H347" s="231">
        <v>65.420000000000002</v>
      </c>
      <c r="I347" s="232"/>
      <c r="J347" s="232"/>
      <c r="K347" s="227"/>
      <c r="L347" s="227"/>
      <c r="M347" s="233"/>
      <c r="N347" s="234"/>
      <c r="O347" s="235"/>
      <c r="P347" s="235"/>
      <c r="Q347" s="235"/>
      <c r="R347" s="235"/>
      <c r="S347" s="235"/>
      <c r="T347" s="235"/>
      <c r="U347" s="235"/>
      <c r="V347" s="235"/>
      <c r="W347" s="235"/>
      <c r="X347" s="236"/>
      <c r="AT347" s="237" t="s">
        <v>175</v>
      </c>
      <c r="AU347" s="237" t="s">
        <v>82</v>
      </c>
      <c r="AV347" s="11" t="s">
        <v>82</v>
      </c>
      <c r="AW347" s="11" t="s">
        <v>5</v>
      </c>
      <c r="AX347" s="11" t="s">
        <v>80</v>
      </c>
      <c r="AY347" s="237" t="s">
        <v>133</v>
      </c>
    </row>
    <row r="348" s="9" customFormat="1" ht="22.8" customHeight="1">
      <c r="B348" s="183"/>
      <c r="C348" s="184"/>
      <c r="D348" s="185" t="s">
        <v>71</v>
      </c>
      <c r="E348" s="224" t="s">
        <v>452</v>
      </c>
      <c r="F348" s="224" t="s">
        <v>453</v>
      </c>
      <c r="G348" s="184"/>
      <c r="H348" s="184"/>
      <c r="I348" s="187"/>
      <c r="J348" s="187"/>
      <c r="K348" s="225">
        <f>BK348</f>
        <v>0</v>
      </c>
      <c r="L348" s="184"/>
      <c r="M348" s="189"/>
      <c r="N348" s="190"/>
      <c r="O348" s="191"/>
      <c r="P348" s="191"/>
      <c r="Q348" s="192">
        <f>SUM(Q349:Q354)</f>
        <v>0</v>
      </c>
      <c r="R348" s="192">
        <f>SUM(R349:R354)</f>
        <v>0</v>
      </c>
      <c r="S348" s="191"/>
      <c r="T348" s="193">
        <f>SUM(T349:T354)</f>
        <v>0</v>
      </c>
      <c r="U348" s="191"/>
      <c r="V348" s="193">
        <f>SUM(V349:V354)</f>
        <v>0</v>
      </c>
      <c r="W348" s="191"/>
      <c r="X348" s="194">
        <f>SUM(X349:X354)</f>
        <v>0</v>
      </c>
      <c r="AR348" s="195" t="s">
        <v>80</v>
      </c>
      <c r="AT348" s="196" t="s">
        <v>71</v>
      </c>
      <c r="AU348" s="196" t="s">
        <v>80</v>
      </c>
      <c r="AY348" s="195" t="s">
        <v>133</v>
      </c>
      <c r="BK348" s="197">
        <f>SUM(BK349:BK354)</f>
        <v>0</v>
      </c>
    </row>
    <row r="349" s="1" customFormat="1" ht="16.5" customHeight="1">
      <c r="B349" s="34"/>
      <c r="C349" s="198" t="s">
        <v>454</v>
      </c>
      <c r="D349" s="198" t="s">
        <v>134</v>
      </c>
      <c r="E349" s="199" t="s">
        <v>455</v>
      </c>
      <c r="F349" s="200" t="s">
        <v>456</v>
      </c>
      <c r="G349" s="201" t="s">
        <v>190</v>
      </c>
      <c r="H349" s="202">
        <v>57.628</v>
      </c>
      <c r="I349" s="203"/>
      <c r="J349" s="203"/>
      <c r="K349" s="204">
        <f>ROUND(P349*H349,2)</f>
        <v>0</v>
      </c>
      <c r="L349" s="200" t="s">
        <v>173</v>
      </c>
      <c r="M349" s="39"/>
      <c r="N349" s="205" t="s">
        <v>1</v>
      </c>
      <c r="O349" s="206" t="s">
        <v>41</v>
      </c>
      <c r="P349" s="207">
        <f>I349+J349</f>
        <v>0</v>
      </c>
      <c r="Q349" s="207">
        <f>ROUND(I349*H349,2)</f>
        <v>0</v>
      </c>
      <c r="R349" s="207">
        <f>ROUND(J349*H349,2)</f>
        <v>0</v>
      </c>
      <c r="S349" s="75"/>
      <c r="T349" s="208">
        <f>S349*H349</f>
        <v>0</v>
      </c>
      <c r="U349" s="208">
        <v>0</v>
      </c>
      <c r="V349" s="208">
        <f>U349*H349</f>
        <v>0</v>
      </c>
      <c r="W349" s="208">
        <v>0</v>
      </c>
      <c r="X349" s="209">
        <f>W349*H349</f>
        <v>0</v>
      </c>
      <c r="AR349" s="13" t="s">
        <v>138</v>
      </c>
      <c r="AT349" s="13" t="s">
        <v>134</v>
      </c>
      <c r="AU349" s="13" t="s">
        <v>82</v>
      </c>
      <c r="AY349" s="13" t="s">
        <v>133</v>
      </c>
      <c r="BE349" s="210">
        <f>IF(O349="základní",K349,0)</f>
        <v>0</v>
      </c>
      <c r="BF349" s="210">
        <f>IF(O349="snížená",K349,0)</f>
        <v>0</v>
      </c>
      <c r="BG349" s="210">
        <f>IF(O349="zákl. přenesená",K349,0)</f>
        <v>0</v>
      </c>
      <c r="BH349" s="210">
        <f>IF(O349="sníž. přenesená",K349,0)</f>
        <v>0</v>
      </c>
      <c r="BI349" s="210">
        <f>IF(O349="nulová",K349,0)</f>
        <v>0</v>
      </c>
      <c r="BJ349" s="13" t="s">
        <v>80</v>
      </c>
      <c r="BK349" s="210">
        <f>ROUND(P349*H349,2)</f>
        <v>0</v>
      </c>
      <c r="BL349" s="13" t="s">
        <v>138</v>
      </c>
      <c r="BM349" s="13" t="s">
        <v>457</v>
      </c>
    </row>
    <row r="350" s="1" customFormat="1" ht="16.5" customHeight="1">
      <c r="B350" s="34"/>
      <c r="C350" s="198" t="s">
        <v>458</v>
      </c>
      <c r="D350" s="198" t="s">
        <v>134</v>
      </c>
      <c r="E350" s="199" t="s">
        <v>459</v>
      </c>
      <c r="F350" s="200" t="s">
        <v>460</v>
      </c>
      <c r="G350" s="201" t="s">
        <v>190</v>
      </c>
      <c r="H350" s="202">
        <v>57.628</v>
      </c>
      <c r="I350" s="203"/>
      <c r="J350" s="203"/>
      <c r="K350" s="204">
        <f>ROUND(P350*H350,2)</f>
        <v>0</v>
      </c>
      <c r="L350" s="200" t="s">
        <v>173</v>
      </c>
      <c r="M350" s="39"/>
      <c r="N350" s="205" t="s">
        <v>1</v>
      </c>
      <c r="O350" s="206" t="s">
        <v>41</v>
      </c>
      <c r="P350" s="207">
        <f>I350+J350</f>
        <v>0</v>
      </c>
      <c r="Q350" s="207">
        <f>ROUND(I350*H350,2)</f>
        <v>0</v>
      </c>
      <c r="R350" s="207">
        <f>ROUND(J350*H350,2)</f>
        <v>0</v>
      </c>
      <c r="S350" s="75"/>
      <c r="T350" s="208">
        <f>S350*H350</f>
        <v>0</v>
      </c>
      <c r="U350" s="208">
        <v>0</v>
      </c>
      <c r="V350" s="208">
        <f>U350*H350</f>
        <v>0</v>
      </c>
      <c r="W350" s="208">
        <v>0</v>
      </c>
      <c r="X350" s="209">
        <f>W350*H350</f>
        <v>0</v>
      </c>
      <c r="AR350" s="13" t="s">
        <v>138</v>
      </c>
      <c r="AT350" s="13" t="s">
        <v>134</v>
      </c>
      <c r="AU350" s="13" t="s">
        <v>82</v>
      </c>
      <c r="AY350" s="13" t="s">
        <v>133</v>
      </c>
      <c r="BE350" s="210">
        <f>IF(O350="základní",K350,0)</f>
        <v>0</v>
      </c>
      <c r="BF350" s="210">
        <f>IF(O350="snížená",K350,0)</f>
        <v>0</v>
      </c>
      <c r="BG350" s="210">
        <f>IF(O350="zákl. přenesená",K350,0)</f>
        <v>0</v>
      </c>
      <c r="BH350" s="210">
        <f>IF(O350="sníž. přenesená",K350,0)</f>
        <v>0</v>
      </c>
      <c r="BI350" s="210">
        <f>IF(O350="nulová",K350,0)</f>
        <v>0</v>
      </c>
      <c r="BJ350" s="13" t="s">
        <v>80</v>
      </c>
      <c r="BK350" s="210">
        <f>ROUND(P350*H350,2)</f>
        <v>0</v>
      </c>
      <c r="BL350" s="13" t="s">
        <v>138</v>
      </c>
      <c r="BM350" s="13" t="s">
        <v>461</v>
      </c>
    </row>
    <row r="351" s="1" customFormat="1" ht="16.5" customHeight="1">
      <c r="B351" s="34"/>
      <c r="C351" s="198" t="s">
        <v>462</v>
      </c>
      <c r="D351" s="198" t="s">
        <v>134</v>
      </c>
      <c r="E351" s="199" t="s">
        <v>463</v>
      </c>
      <c r="F351" s="200" t="s">
        <v>464</v>
      </c>
      <c r="G351" s="201" t="s">
        <v>190</v>
      </c>
      <c r="H351" s="202">
        <v>1094.932</v>
      </c>
      <c r="I351" s="203"/>
      <c r="J351" s="203"/>
      <c r="K351" s="204">
        <f>ROUND(P351*H351,2)</f>
        <v>0</v>
      </c>
      <c r="L351" s="200" t="s">
        <v>173</v>
      </c>
      <c r="M351" s="39"/>
      <c r="N351" s="205" t="s">
        <v>1</v>
      </c>
      <c r="O351" s="206" t="s">
        <v>41</v>
      </c>
      <c r="P351" s="207">
        <f>I351+J351</f>
        <v>0</v>
      </c>
      <c r="Q351" s="207">
        <f>ROUND(I351*H351,2)</f>
        <v>0</v>
      </c>
      <c r="R351" s="207">
        <f>ROUND(J351*H351,2)</f>
        <v>0</v>
      </c>
      <c r="S351" s="75"/>
      <c r="T351" s="208">
        <f>S351*H351</f>
        <v>0</v>
      </c>
      <c r="U351" s="208">
        <v>0</v>
      </c>
      <c r="V351" s="208">
        <f>U351*H351</f>
        <v>0</v>
      </c>
      <c r="W351" s="208">
        <v>0</v>
      </c>
      <c r="X351" s="209">
        <f>W351*H351</f>
        <v>0</v>
      </c>
      <c r="AR351" s="13" t="s">
        <v>138</v>
      </c>
      <c r="AT351" s="13" t="s">
        <v>134</v>
      </c>
      <c r="AU351" s="13" t="s">
        <v>82</v>
      </c>
      <c r="AY351" s="13" t="s">
        <v>133</v>
      </c>
      <c r="BE351" s="210">
        <f>IF(O351="základní",K351,0)</f>
        <v>0</v>
      </c>
      <c r="BF351" s="210">
        <f>IF(O351="snížená",K351,0)</f>
        <v>0</v>
      </c>
      <c r="BG351" s="210">
        <f>IF(O351="zákl. přenesená",K351,0)</f>
        <v>0</v>
      </c>
      <c r="BH351" s="210">
        <f>IF(O351="sníž. přenesená",K351,0)</f>
        <v>0</v>
      </c>
      <c r="BI351" s="210">
        <f>IF(O351="nulová",K351,0)</f>
        <v>0</v>
      </c>
      <c r="BJ351" s="13" t="s">
        <v>80</v>
      </c>
      <c r="BK351" s="210">
        <f>ROUND(P351*H351,2)</f>
        <v>0</v>
      </c>
      <c r="BL351" s="13" t="s">
        <v>138</v>
      </c>
      <c r="BM351" s="13" t="s">
        <v>465</v>
      </c>
    </row>
    <row r="352" s="11" customFormat="1">
      <c r="B352" s="226"/>
      <c r="C352" s="227"/>
      <c r="D352" s="228" t="s">
        <v>175</v>
      </c>
      <c r="E352" s="227"/>
      <c r="F352" s="230" t="s">
        <v>466</v>
      </c>
      <c r="G352" s="227"/>
      <c r="H352" s="231">
        <v>1094.932</v>
      </c>
      <c r="I352" s="232"/>
      <c r="J352" s="232"/>
      <c r="K352" s="227"/>
      <c r="L352" s="227"/>
      <c r="M352" s="233"/>
      <c r="N352" s="234"/>
      <c r="O352" s="235"/>
      <c r="P352" s="235"/>
      <c r="Q352" s="235"/>
      <c r="R352" s="235"/>
      <c r="S352" s="235"/>
      <c r="T352" s="235"/>
      <c r="U352" s="235"/>
      <c r="V352" s="235"/>
      <c r="W352" s="235"/>
      <c r="X352" s="236"/>
      <c r="AT352" s="237" t="s">
        <v>175</v>
      </c>
      <c r="AU352" s="237" t="s">
        <v>82</v>
      </c>
      <c r="AV352" s="11" t="s">
        <v>82</v>
      </c>
      <c r="AW352" s="11" t="s">
        <v>4</v>
      </c>
      <c r="AX352" s="11" t="s">
        <v>80</v>
      </c>
      <c r="AY352" s="237" t="s">
        <v>133</v>
      </c>
    </row>
    <row r="353" s="1" customFormat="1" ht="16.5" customHeight="1">
      <c r="B353" s="34"/>
      <c r="C353" s="198" t="s">
        <v>467</v>
      </c>
      <c r="D353" s="198" t="s">
        <v>134</v>
      </c>
      <c r="E353" s="199" t="s">
        <v>468</v>
      </c>
      <c r="F353" s="200" t="s">
        <v>469</v>
      </c>
      <c r="G353" s="201" t="s">
        <v>190</v>
      </c>
      <c r="H353" s="202">
        <v>29.489000000000001</v>
      </c>
      <c r="I353" s="203"/>
      <c r="J353" s="203"/>
      <c r="K353" s="204">
        <f>ROUND(P353*H353,2)</f>
        <v>0</v>
      </c>
      <c r="L353" s="200" t="s">
        <v>173</v>
      </c>
      <c r="M353" s="39"/>
      <c r="N353" s="205" t="s">
        <v>1</v>
      </c>
      <c r="O353" s="206" t="s">
        <v>41</v>
      </c>
      <c r="P353" s="207">
        <f>I353+J353</f>
        <v>0</v>
      </c>
      <c r="Q353" s="207">
        <f>ROUND(I353*H353,2)</f>
        <v>0</v>
      </c>
      <c r="R353" s="207">
        <f>ROUND(J353*H353,2)</f>
        <v>0</v>
      </c>
      <c r="S353" s="75"/>
      <c r="T353" s="208">
        <f>S353*H353</f>
        <v>0</v>
      </c>
      <c r="U353" s="208">
        <v>0</v>
      </c>
      <c r="V353" s="208">
        <f>U353*H353</f>
        <v>0</v>
      </c>
      <c r="W353" s="208">
        <v>0</v>
      </c>
      <c r="X353" s="209">
        <f>W353*H353</f>
        <v>0</v>
      </c>
      <c r="AR353" s="13" t="s">
        <v>138</v>
      </c>
      <c r="AT353" s="13" t="s">
        <v>134</v>
      </c>
      <c r="AU353" s="13" t="s">
        <v>82</v>
      </c>
      <c r="AY353" s="13" t="s">
        <v>133</v>
      </c>
      <c r="BE353" s="210">
        <f>IF(O353="základní",K353,0)</f>
        <v>0</v>
      </c>
      <c r="BF353" s="210">
        <f>IF(O353="snížená",K353,0)</f>
        <v>0</v>
      </c>
      <c r="BG353" s="210">
        <f>IF(O353="zákl. přenesená",K353,0)</f>
        <v>0</v>
      </c>
      <c r="BH353" s="210">
        <f>IF(O353="sníž. přenesená",K353,0)</f>
        <v>0</v>
      </c>
      <c r="BI353" s="210">
        <f>IF(O353="nulová",K353,0)</f>
        <v>0</v>
      </c>
      <c r="BJ353" s="13" t="s">
        <v>80</v>
      </c>
      <c r="BK353" s="210">
        <f>ROUND(P353*H353,2)</f>
        <v>0</v>
      </c>
      <c r="BL353" s="13" t="s">
        <v>138</v>
      </c>
      <c r="BM353" s="13" t="s">
        <v>470</v>
      </c>
    </row>
    <row r="354" s="1" customFormat="1" ht="16.5" customHeight="1">
      <c r="B354" s="34"/>
      <c r="C354" s="198" t="s">
        <v>471</v>
      </c>
      <c r="D354" s="198" t="s">
        <v>134</v>
      </c>
      <c r="E354" s="199" t="s">
        <v>472</v>
      </c>
      <c r="F354" s="200" t="s">
        <v>473</v>
      </c>
      <c r="G354" s="201" t="s">
        <v>190</v>
      </c>
      <c r="H354" s="202">
        <v>0.29999999999999999</v>
      </c>
      <c r="I354" s="203"/>
      <c r="J354" s="203"/>
      <c r="K354" s="204">
        <f>ROUND(P354*H354,2)</f>
        <v>0</v>
      </c>
      <c r="L354" s="200" t="s">
        <v>173</v>
      </c>
      <c r="M354" s="39"/>
      <c r="N354" s="205" t="s">
        <v>1</v>
      </c>
      <c r="O354" s="206" t="s">
        <v>41</v>
      </c>
      <c r="P354" s="207">
        <f>I354+J354</f>
        <v>0</v>
      </c>
      <c r="Q354" s="207">
        <f>ROUND(I354*H354,2)</f>
        <v>0</v>
      </c>
      <c r="R354" s="207">
        <f>ROUND(J354*H354,2)</f>
        <v>0</v>
      </c>
      <c r="S354" s="75"/>
      <c r="T354" s="208">
        <f>S354*H354</f>
        <v>0</v>
      </c>
      <c r="U354" s="208">
        <v>0</v>
      </c>
      <c r="V354" s="208">
        <f>U354*H354</f>
        <v>0</v>
      </c>
      <c r="W354" s="208">
        <v>0</v>
      </c>
      <c r="X354" s="209">
        <f>W354*H354</f>
        <v>0</v>
      </c>
      <c r="AR354" s="13" t="s">
        <v>138</v>
      </c>
      <c r="AT354" s="13" t="s">
        <v>134</v>
      </c>
      <c r="AU354" s="13" t="s">
        <v>82</v>
      </c>
      <c r="AY354" s="13" t="s">
        <v>133</v>
      </c>
      <c r="BE354" s="210">
        <f>IF(O354="základní",K354,0)</f>
        <v>0</v>
      </c>
      <c r="BF354" s="210">
        <f>IF(O354="snížená",K354,0)</f>
        <v>0</v>
      </c>
      <c r="BG354" s="210">
        <f>IF(O354="zákl. přenesená",K354,0)</f>
        <v>0</v>
      </c>
      <c r="BH354" s="210">
        <f>IF(O354="sníž. přenesená",K354,0)</f>
        <v>0</v>
      </c>
      <c r="BI354" s="210">
        <f>IF(O354="nulová",K354,0)</f>
        <v>0</v>
      </c>
      <c r="BJ354" s="13" t="s">
        <v>80</v>
      </c>
      <c r="BK354" s="210">
        <f>ROUND(P354*H354,2)</f>
        <v>0</v>
      </c>
      <c r="BL354" s="13" t="s">
        <v>138</v>
      </c>
      <c r="BM354" s="13" t="s">
        <v>474</v>
      </c>
    </row>
    <row r="355" s="9" customFormat="1" ht="22.8" customHeight="1">
      <c r="B355" s="183"/>
      <c r="C355" s="184"/>
      <c r="D355" s="185" t="s">
        <v>71</v>
      </c>
      <c r="E355" s="224" t="s">
        <v>475</v>
      </c>
      <c r="F355" s="224" t="s">
        <v>476</v>
      </c>
      <c r="G355" s="184"/>
      <c r="H355" s="184"/>
      <c r="I355" s="187"/>
      <c r="J355" s="187"/>
      <c r="K355" s="225">
        <f>BK355</f>
        <v>0</v>
      </c>
      <c r="L355" s="184"/>
      <c r="M355" s="189"/>
      <c r="N355" s="190"/>
      <c r="O355" s="191"/>
      <c r="P355" s="191"/>
      <c r="Q355" s="192">
        <f>Q356</f>
        <v>0</v>
      </c>
      <c r="R355" s="192">
        <f>R356</f>
        <v>0</v>
      </c>
      <c r="S355" s="191"/>
      <c r="T355" s="193">
        <f>T356</f>
        <v>0</v>
      </c>
      <c r="U355" s="191"/>
      <c r="V355" s="193">
        <f>V356</f>
        <v>0</v>
      </c>
      <c r="W355" s="191"/>
      <c r="X355" s="194">
        <f>X356</f>
        <v>0</v>
      </c>
      <c r="AR355" s="195" t="s">
        <v>80</v>
      </c>
      <c r="AT355" s="196" t="s">
        <v>71</v>
      </c>
      <c r="AU355" s="196" t="s">
        <v>80</v>
      </c>
      <c r="AY355" s="195" t="s">
        <v>133</v>
      </c>
      <c r="BK355" s="197">
        <f>BK356</f>
        <v>0</v>
      </c>
    </row>
    <row r="356" s="1" customFormat="1" ht="16.5" customHeight="1">
      <c r="B356" s="34"/>
      <c r="C356" s="198" t="s">
        <v>477</v>
      </c>
      <c r="D356" s="198" t="s">
        <v>134</v>
      </c>
      <c r="E356" s="199" t="s">
        <v>478</v>
      </c>
      <c r="F356" s="200" t="s">
        <v>479</v>
      </c>
      <c r="G356" s="201" t="s">
        <v>190</v>
      </c>
      <c r="H356" s="202">
        <v>42.462000000000003</v>
      </c>
      <c r="I356" s="203"/>
      <c r="J356" s="203"/>
      <c r="K356" s="204">
        <f>ROUND(P356*H356,2)</f>
        <v>0</v>
      </c>
      <c r="L356" s="200" t="s">
        <v>173</v>
      </c>
      <c r="M356" s="39"/>
      <c r="N356" s="205" t="s">
        <v>1</v>
      </c>
      <c r="O356" s="206" t="s">
        <v>41</v>
      </c>
      <c r="P356" s="207">
        <f>I356+J356</f>
        <v>0</v>
      </c>
      <c r="Q356" s="207">
        <f>ROUND(I356*H356,2)</f>
        <v>0</v>
      </c>
      <c r="R356" s="207">
        <f>ROUND(J356*H356,2)</f>
        <v>0</v>
      </c>
      <c r="S356" s="75"/>
      <c r="T356" s="208">
        <f>S356*H356</f>
        <v>0</v>
      </c>
      <c r="U356" s="208">
        <v>0</v>
      </c>
      <c r="V356" s="208">
        <f>U356*H356</f>
        <v>0</v>
      </c>
      <c r="W356" s="208">
        <v>0</v>
      </c>
      <c r="X356" s="209">
        <f>W356*H356</f>
        <v>0</v>
      </c>
      <c r="AR356" s="13" t="s">
        <v>138</v>
      </c>
      <c r="AT356" s="13" t="s">
        <v>134</v>
      </c>
      <c r="AU356" s="13" t="s">
        <v>82</v>
      </c>
      <c r="AY356" s="13" t="s">
        <v>133</v>
      </c>
      <c r="BE356" s="210">
        <f>IF(O356="základní",K356,0)</f>
        <v>0</v>
      </c>
      <c r="BF356" s="210">
        <f>IF(O356="snížená",K356,0)</f>
        <v>0</v>
      </c>
      <c r="BG356" s="210">
        <f>IF(O356="zákl. přenesená",K356,0)</f>
        <v>0</v>
      </c>
      <c r="BH356" s="210">
        <f>IF(O356="sníž. přenesená",K356,0)</f>
        <v>0</v>
      </c>
      <c r="BI356" s="210">
        <f>IF(O356="nulová",K356,0)</f>
        <v>0</v>
      </c>
      <c r="BJ356" s="13" t="s">
        <v>80</v>
      </c>
      <c r="BK356" s="210">
        <f>ROUND(P356*H356,2)</f>
        <v>0</v>
      </c>
      <c r="BL356" s="13" t="s">
        <v>138</v>
      </c>
      <c r="BM356" s="13" t="s">
        <v>480</v>
      </c>
    </row>
    <row r="357" s="9" customFormat="1" ht="25.92" customHeight="1">
      <c r="B357" s="183"/>
      <c r="C357" s="184"/>
      <c r="D357" s="185" t="s">
        <v>71</v>
      </c>
      <c r="E357" s="186" t="s">
        <v>481</v>
      </c>
      <c r="F357" s="186" t="s">
        <v>482</v>
      </c>
      <c r="G357" s="184"/>
      <c r="H357" s="184"/>
      <c r="I357" s="187"/>
      <c r="J357" s="187"/>
      <c r="K357" s="188">
        <f>BK357</f>
        <v>0</v>
      </c>
      <c r="L357" s="184"/>
      <c r="M357" s="189"/>
      <c r="N357" s="190"/>
      <c r="O357" s="191"/>
      <c r="P357" s="191"/>
      <c r="Q357" s="192">
        <f>Q358+Q366+Q372+Q386</f>
        <v>0</v>
      </c>
      <c r="R357" s="192">
        <f>R358+R366+R372+R386</f>
        <v>0</v>
      </c>
      <c r="S357" s="191"/>
      <c r="T357" s="193">
        <f>T358+T366+T372+T386</f>
        <v>0</v>
      </c>
      <c r="U357" s="191"/>
      <c r="V357" s="193">
        <f>V358+V366+V372+V386</f>
        <v>2.158204</v>
      </c>
      <c r="W357" s="191"/>
      <c r="X357" s="194">
        <f>X358+X366+X372+X386</f>
        <v>2.2007277000000003</v>
      </c>
      <c r="AR357" s="195" t="s">
        <v>82</v>
      </c>
      <c r="AT357" s="196" t="s">
        <v>71</v>
      </c>
      <c r="AU357" s="196" t="s">
        <v>72</v>
      </c>
      <c r="AY357" s="195" t="s">
        <v>133</v>
      </c>
      <c r="BK357" s="197">
        <f>BK358+BK366+BK372+BK386</f>
        <v>0</v>
      </c>
    </row>
    <row r="358" s="9" customFormat="1" ht="22.8" customHeight="1">
      <c r="B358" s="183"/>
      <c r="C358" s="184"/>
      <c r="D358" s="185" t="s">
        <v>71</v>
      </c>
      <c r="E358" s="224" t="s">
        <v>483</v>
      </c>
      <c r="F358" s="224" t="s">
        <v>484</v>
      </c>
      <c r="G358" s="184"/>
      <c r="H358" s="184"/>
      <c r="I358" s="187"/>
      <c r="J358" s="187"/>
      <c r="K358" s="225">
        <f>BK358</f>
        <v>0</v>
      </c>
      <c r="L358" s="184"/>
      <c r="M358" s="189"/>
      <c r="N358" s="190"/>
      <c r="O358" s="191"/>
      <c r="P358" s="191"/>
      <c r="Q358" s="192">
        <f>SUM(Q359:Q365)</f>
        <v>0</v>
      </c>
      <c r="R358" s="192">
        <f>SUM(R359:R365)</f>
        <v>0</v>
      </c>
      <c r="S358" s="191"/>
      <c r="T358" s="193">
        <f>SUM(T359:T365)</f>
        <v>0</v>
      </c>
      <c r="U358" s="191"/>
      <c r="V358" s="193">
        <f>SUM(V359:V365)</f>
        <v>0.97867999999999999</v>
      </c>
      <c r="W358" s="191"/>
      <c r="X358" s="194">
        <f>SUM(X359:X365)</f>
        <v>0</v>
      </c>
      <c r="AR358" s="195" t="s">
        <v>82</v>
      </c>
      <c r="AT358" s="196" t="s">
        <v>71</v>
      </c>
      <c r="AU358" s="196" t="s">
        <v>80</v>
      </c>
      <c r="AY358" s="195" t="s">
        <v>133</v>
      </c>
      <c r="BK358" s="197">
        <f>SUM(BK359:BK365)</f>
        <v>0</v>
      </c>
    </row>
    <row r="359" s="1" customFormat="1" ht="22.5" customHeight="1">
      <c r="B359" s="34"/>
      <c r="C359" s="198" t="s">
        <v>485</v>
      </c>
      <c r="D359" s="198" t="s">
        <v>134</v>
      </c>
      <c r="E359" s="199" t="s">
        <v>486</v>
      </c>
      <c r="F359" s="200" t="s">
        <v>487</v>
      </c>
      <c r="G359" s="201" t="s">
        <v>207</v>
      </c>
      <c r="H359" s="202">
        <v>89.625</v>
      </c>
      <c r="I359" s="203"/>
      <c r="J359" s="203"/>
      <c r="K359" s="204">
        <f>ROUND(P359*H359,2)</f>
        <v>0</v>
      </c>
      <c r="L359" s="200" t="s">
        <v>1</v>
      </c>
      <c r="M359" s="39"/>
      <c r="N359" s="205" t="s">
        <v>1</v>
      </c>
      <c r="O359" s="206" t="s">
        <v>41</v>
      </c>
      <c r="P359" s="207">
        <f>I359+J359</f>
        <v>0</v>
      </c>
      <c r="Q359" s="207">
        <f>ROUND(I359*H359,2)</f>
        <v>0</v>
      </c>
      <c r="R359" s="207">
        <f>ROUND(J359*H359,2)</f>
        <v>0</v>
      </c>
      <c r="S359" s="75"/>
      <c r="T359" s="208">
        <f>S359*H359</f>
        <v>0</v>
      </c>
      <c r="U359" s="208">
        <v>0.0040000000000000001</v>
      </c>
      <c r="V359" s="208">
        <f>U359*H359</f>
        <v>0.35849999999999999</v>
      </c>
      <c r="W359" s="208">
        <v>0</v>
      </c>
      <c r="X359" s="209">
        <f>W359*H359</f>
        <v>0</v>
      </c>
      <c r="AR359" s="13" t="s">
        <v>488</v>
      </c>
      <c r="AT359" s="13" t="s">
        <v>134</v>
      </c>
      <c r="AU359" s="13" t="s">
        <v>82</v>
      </c>
      <c r="AY359" s="13" t="s">
        <v>133</v>
      </c>
      <c r="BE359" s="210">
        <f>IF(O359="základní",K359,0)</f>
        <v>0</v>
      </c>
      <c r="BF359" s="210">
        <f>IF(O359="snížená",K359,0)</f>
        <v>0</v>
      </c>
      <c r="BG359" s="210">
        <f>IF(O359="zákl. přenesená",K359,0)</f>
        <v>0</v>
      </c>
      <c r="BH359" s="210">
        <f>IF(O359="sníž. přenesená",K359,0)</f>
        <v>0</v>
      </c>
      <c r="BI359" s="210">
        <f>IF(O359="nulová",K359,0)</f>
        <v>0</v>
      </c>
      <c r="BJ359" s="13" t="s">
        <v>80</v>
      </c>
      <c r="BK359" s="210">
        <f>ROUND(P359*H359,2)</f>
        <v>0</v>
      </c>
      <c r="BL359" s="13" t="s">
        <v>488</v>
      </c>
      <c r="BM359" s="13" t="s">
        <v>489</v>
      </c>
    </row>
    <row r="360" s="11" customFormat="1">
      <c r="B360" s="226"/>
      <c r="C360" s="227"/>
      <c r="D360" s="228" t="s">
        <v>175</v>
      </c>
      <c r="E360" s="229" t="s">
        <v>1</v>
      </c>
      <c r="F360" s="230" t="s">
        <v>490</v>
      </c>
      <c r="G360" s="227"/>
      <c r="H360" s="231">
        <v>89.625</v>
      </c>
      <c r="I360" s="232"/>
      <c r="J360" s="232"/>
      <c r="K360" s="227"/>
      <c r="L360" s="227"/>
      <c r="M360" s="233"/>
      <c r="N360" s="234"/>
      <c r="O360" s="235"/>
      <c r="P360" s="235"/>
      <c r="Q360" s="235"/>
      <c r="R360" s="235"/>
      <c r="S360" s="235"/>
      <c r="T360" s="235"/>
      <c r="U360" s="235"/>
      <c r="V360" s="235"/>
      <c r="W360" s="235"/>
      <c r="X360" s="236"/>
      <c r="AT360" s="237" t="s">
        <v>175</v>
      </c>
      <c r="AU360" s="237" t="s">
        <v>82</v>
      </c>
      <c r="AV360" s="11" t="s">
        <v>82</v>
      </c>
      <c r="AW360" s="11" t="s">
        <v>5</v>
      </c>
      <c r="AX360" s="11" t="s">
        <v>80</v>
      </c>
      <c r="AY360" s="237" t="s">
        <v>133</v>
      </c>
    </row>
    <row r="361" s="1" customFormat="1" ht="16.5" customHeight="1">
      <c r="B361" s="34"/>
      <c r="C361" s="198" t="s">
        <v>95</v>
      </c>
      <c r="D361" s="198" t="s">
        <v>134</v>
      </c>
      <c r="E361" s="199" t="s">
        <v>491</v>
      </c>
      <c r="F361" s="200" t="s">
        <v>492</v>
      </c>
      <c r="G361" s="201" t="s">
        <v>218</v>
      </c>
      <c r="H361" s="202">
        <v>65.420000000000002</v>
      </c>
      <c r="I361" s="203"/>
      <c r="J361" s="203"/>
      <c r="K361" s="204">
        <f>ROUND(P361*H361,2)</f>
        <v>0</v>
      </c>
      <c r="L361" s="200" t="s">
        <v>1</v>
      </c>
      <c r="M361" s="39"/>
      <c r="N361" s="205" t="s">
        <v>1</v>
      </c>
      <c r="O361" s="206" t="s">
        <v>41</v>
      </c>
      <c r="P361" s="207">
        <f>I361+J361</f>
        <v>0</v>
      </c>
      <c r="Q361" s="207">
        <f>ROUND(I361*H361,2)</f>
        <v>0</v>
      </c>
      <c r="R361" s="207">
        <f>ROUND(J361*H361,2)</f>
        <v>0</v>
      </c>
      <c r="S361" s="75"/>
      <c r="T361" s="208">
        <f>S361*H361</f>
        <v>0</v>
      </c>
      <c r="U361" s="208">
        <v>0.0040000000000000001</v>
      </c>
      <c r="V361" s="208">
        <f>U361*H361</f>
        <v>0.26168000000000002</v>
      </c>
      <c r="W361" s="208">
        <v>0</v>
      </c>
      <c r="X361" s="209">
        <f>W361*H361</f>
        <v>0</v>
      </c>
      <c r="AR361" s="13" t="s">
        <v>488</v>
      </c>
      <c r="AT361" s="13" t="s">
        <v>134</v>
      </c>
      <c r="AU361" s="13" t="s">
        <v>82</v>
      </c>
      <c r="AY361" s="13" t="s">
        <v>133</v>
      </c>
      <c r="BE361" s="210">
        <f>IF(O361="základní",K361,0)</f>
        <v>0</v>
      </c>
      <c r="BF361" s="210">
        <f>IF(O361="snížená",K361,0)</f>
        <v>0</v>
      </c>
      <c r="BG361" s="210">
        <f>IF(O361="zákl. přenesená",K361,0)</f>
        <v>0</v>
      </c>
      <c r="BH361" s="210">
        <f>IF(O361="sníž. přenesená",K361,0)</f>
        <v>0</v>
      </c>
      <c r="BI361" s="210">
        <f>IF(O361="nulová",K361,0)</f>
        <v>0</v>
      </c>
      <c r="BJ361" s="13" t="s">
        <v>80</v>
      </c>
      <c r="BK361" s="210">
        <f>ROUND(P361*H361,2)</f>
        <v>0</v>
      </c>
      <c r="BL361" s="13" t="s">
        <v>488</v>
      </c>
      <c r="BM361" s="13" t="s">
        <v>493</v>
      </c>
    </row>
    <row r="362" s="11" customFormat="1">
      <c r="B362" s="226"/>
      <c r="C362" s="227"/>
      <c r="D362" s="228" t="s">
        <v>175</v>
      </c>
      <c r="E362" s="229" t="s">
        <v>1</v>
      </c>
      <c r="F362" s="230" t="s">
        <v>494</v>
      </c>
      <c r="G362" s="227"/>
      <c r="H362" s="231">
        <v>65.420000000000002</v>
      </c>
      <c r="I362" s="232"/>
      <c r="J362" s="232"/>
      <c r="K362" s="227"/>
      <c r="L362" s="227"/>
      <c r="M362" s="233"/>
      <c r="N362" s="234"/>
      <c r="O362" s="235"/>
      <c r="P362" s="235"/>
      <c r="Q362" s="235"/>
      <c r="R362" s="235"/>
      <c r="S362" s="235"/>
      <c r="T362" s="235"/>
      <c r="U362" s="235"/>
      <c r="V362" s="235"/>
      <c r="W362" s="235"/>
      <c r="X362" s="236"/>
      <c r="AT362" s="237" t="s">
        <v>175</v>
      </c>
      <c r="AU362" s="237" t="s">
        <v>82</v>
      </c>
      <c r="AV362" s="11" t="s">
        <v>82</v>
      </c>
      <c r="AW362" s="11" t="s">
        <v>5</v>
      </c>
      <c r="AX362" s="11" t="s">
        <v>80</v>
      </c>
      <c r="AY362" s="237" t="s">
        <v>133</v>
      </c>
    </row>
    <row r="363" s="1" customFormat="1" ht="16.5" customHeight="1">
      <c r="B363" s="34"/>
      <c r="C363" s="198" t="s">
        <v>495</v>
      </c>
      <c r="D363" s="198" t="s">
        <v>134</v>
      </c>
      <c r="E363" s="199" t="s">
        <v>496</v>
      </c>
      <c r="F363" s="200" t="s">
        <v>497</v>
      </c>
      <c r="G363" s="201" t="s">
        <v>207</v>
      </c>
      <c r="H363" s="202">
        <v>89.625</v>
      </c>
      <c r="I363" s="203"/>
      <c r="J363" s="203"/>
      <c r="K363" s="204">
        <f>ROUND(P363*H363,2)</f>
        <v>0</v>
      </c>
      <c r="L363" s="200" t="s">
        <v>1</v>
      </c>
      <c r="M363" s="39"/>
      <c r="N363" s="205" t="s">
        <v>1</v>
      </c>
      <c r="O363" s="206" t="s">
        <v>41</v>
      </c>
      <c r="P363" s="207">
        <f>I363+J363</f>
        <v>0</v>
      </c>
      <c r="Q363" s="207">
        <f>ROUND(I363*H363,2)</f>
        <v>0</v>
      </c>
      <c r="R363" s="207">
        <f>ROUND(J363*H363,2)</f>
        <v>0</v>
      </c>
      <c r="S363" s="75"/>
      <c r="T363" s="208">
        <f>S363*H363</f>
        <v>0</v>
      </c>
      <c r="U363" s="208">
        <v>0.0040000000000000001</v>
      </c>
      <c r="V363" s="208">
        <f>U363*H363</f>
        <v>0.35849999999999999</v>
      </c>
      <c r="W363" s="208">
        <v>0</v>
      </c>
      <c r="X363" s="209">
        <f>W363*H363</f>
        <v>0</v>
      </c>
      <c r="AR363" s="13" t="s">
        <v>488</v>
      </c>
      <c r="AT363" s="13" t="s">
        <v>134</v>
      </c>
      <c r="AU363" s="13" t="s">
        <v>82</v>
      </c>
      <c r="AY363" s="13" t="s">
        <v>133</v>
      </c>
      <c r="BE363" s="210">
        <f>IF(O363="základní",K363,0)</f>
        <v>0</v>
      </c>
      <c r="BF363" s="210">
        <f>IF(O363="snížená",K363,0)</f>
        <v>0</v>
      </c>
      <c r="BG363" s="210">
        <f>IF(O363="zákl. přenesená",K363,0)</f>
        <v>0</v>
      </c>
      <c r="BH363" s="210">
        <f>IF(O363="sníž. přenesená",K363,0)</f>
        <v>0</v>
      </c>
      <c r="BI363" s="210">
        <f>IF(O363="nulová",K363,0)</f>
        <v>0</v>
      </c>
      <c r="BJ363" s="13" t="s">
        <v>80</v>
      </c>
      <c r="BK363" s="210">
        <f>ROUND(P363*H363,2)</f>
        <v>0</v>
      </c>
      <c r="BL363" s="13" t="s">
        <v>488</v>
      </c>
      <c r="BM363" s="13" t="s">
        <v>498</v>
      </c>
    </row>
    <row r="364" s="11" customFormat="1">
      <c r="B364" s="226"/>
      <c r="C364" s="227"/>
      <c r="D364" s="228" t="s">
        <v>175</v>
      </c>
      <c r="E364" s="229" t="s">
        <v>1</v>
      </c>
      <c r="F364" s="230" t="s">
        <v>490</v>
      </c>
      <c r="G364" s="227"/>
      <c r="H364" s="231">
        <v>89.625</v>
      </c>
      <c r="I364" s="232"/>
      <c r="J364" s="232"/>
      <c r="K364" s="227"/>
      <c r="L364" s="227"/>
      <c r="M364" s="233"/>
      <c r="N364" s="234"/>
      <c r="O364" s="235"/>
      <c r="P364" s="235"/>
      <c r="Q364" s="235"/>
      <c r="R364" s="235"/>
      <c r="S364" s="235"/>
      <c r="T364" s="235"/>
      <c r="U364" s="235"/>
      <c r="V364" s="235"/>
      <c r="W364" s="235"/>
      <c r="X364" s="236"/>
      <c r="AT364" s="237" t="s">
        <v>175</v>
      </c>
      <c r="AU364" s="237" t="s">
        <v>82</v>
      </c>
      <c r="AV364" s="11" t="s">
        <v>82</v>
      </c>
      <c r="AW364" s="11" t="s">
        <v>5</v>
      </c>
      <c r="AX364" s="11" t="s">
        <v>80</v>
      </c>
      <c r="AY364" s="237" t="s">
        <v>133</v>
      </c>
    </row>
    <row r="365" s="1" customFormat="1" ht="16.5" customHeight="1">
      <c r="B365" s="34"/>
      <c r="C365" s="198" t="s">
        <v>499</v>
      </c>
      <c r="D365" s="198" t="s">
        <v>134</v>
      </c>
      <c r="E365" s="199" t="s">
        <v>500</v>
      </c>
      <c r="F365" s="200" t="s">
        <v>501</v>
      </c>
      <c r="G365" s="201" t="s">
        <v>502</v>
      </c>
      <c r="H365" s="248"/>
      <c r="I365" s="203"/>
      <c r="J365" s="203"/>
      <c r="K365" s="204">
        <f>ROUND(P365*H365,2)</f>
        <v>0</v>
      </c>
      <c r="L365" s="200" t="s">
        <v>173</v>
      </c>
      <c r="M365" s="39"/>
      <c r="N365" s="205" t="s">
        <v>1</v>
      </c>
      <c r="O365" s="206" t="s">
        <v>41</v>
      </c>
      <c r="P365" s="207">
        <f>I365+J365</f>
        <v>0</v>
      </c>
      <c r="Q365" s="207">
        <f>ROUND(I365*H365,2)</f>
        <v>0</v>
      </c>
      <c r="R365" s="207">
        <f>ROUND(J365*H365,2)</f>
        <v>0</v>
      </c>
      <c r="S365" s="75"/>
      <c r="T365" s="208">
        <f>S365*H365</f>
        <v>0</v>
      </c>
      <c r="U365" s="208">
        <v>0</v>
      </c>
      <c r="V365" s="208">
        <f>U365*H365</f>
        <v>0</v>
      </c>
      <c r="W365" s="208">
        <v>0</v>
      </c>
      <c r="X365" s="209">
        <f>W365*H365</f>
        <v>0</v>
      </c>
      <c r="AR365" s="13" t="s">
        <v>488</v>
      </c>
      <c r="AT365" s="13" t="s">
        <v>134</v>
      </c>
      <c r="AU365" s="13" t="s">
        <v>82</v>
      </c>
      <c r="AY365" s="13" t="s">
        <v>133</v>
      </c>
      <c r="BE365" s="210">
        <f>IF(O365="základní",K365,0)</f>
        <v>0</v>
      </c>
      <c r="BF365" s="210">
        <f>IF(O365="snížená",K365,0)</f>
        <v>0</v>
      </c>
      <c r="BG365" s="210">
        <f>IF(O365="zákl. přenesená",K365,0)</f>
        <v>0</v>
      </c>
      <c r="BH365" s="210">
        <f>IF(O365="sníž. přenesená",K365,0)</f>
        <v>0</v>
      </c>
      <c r="BI365" s="210">
        <f>IF(O365="nulová",K365,0)</f>
        <v>0</v>
      </c>
      <c r="BJ365" s="13" t="s">
        <v>80</v>
      </c>
      <c r="BK365" s="210">
        <f>ROUND(P365*H365,2)</f>
        <v>0</v>
      </c>
      <c r="BL365" s="13" t="s">
        <v>488</v>
      </c>
      <c r="BM365" s="13" t="s">
        <v>503</v>
      </c>
    </row>
    <row r="366" s="9" customFormat="1" ht="22.8" customHeight="1">
      <c r="B366" s="183"/>
      <c r="C366" s="184"/>
      <c r="D366" s="185" t="s">
        <v>71</v>
      </c>
      <c r="E366" s="224" t="s">
        <v>504</v>
      </c>
      <c r="F366" s="224" t="s">
        <v>505</v>
      </c>
      <c r="G366" s="184"/>
      <c r="H366" s="184"/>
      <c r="I366" s="187"/>
      <c r="J366" s="187"/>
      <c r="K366" s="225">
        <f>BK366</f>
        <v>0</v>
      </c>
      <c r="L366" s="184"/>
      <c r="M366" s="189"/>
      <c r="N366" s="190"/>
      <c r="O366" s="191"/>
      <c r="P366" s="191"/>
      <c r="Q366" s="192">
        <f>SUM(Q367:Q371)</f>
        <v>0</v>
      </c>
      <c r="R366" s="192">
        <f>SUM(R367:R371)</f>
        <v>0</v>
      </c>
      <c r="S366" s="191"/>
      <c r="T366" s="193">
        <f>SUM(T367:T371)</f>
        <v>0</v>
      </c>
      <c r="U366" s="191"/>
      <c r="V366" s="193">
        <f>SUM(V367:V371)</f>
        <v>0.91256380000000004</v>
      </c>
      <c r="W366" s="191"/>
      <c r="X366" s="194">
        <f>SUM(X367:X371)</f>
        <v>0</v>
      </c>
      <c r="AR366" s="195" t="s">
        <v>82</v>
      </c>
      <c r="AT366" s="196" t="s">
        <v>71</v>
      </c>
      <c r="AU366" s="196" t="s">
        <v>80</v>
      </c>
      <c r="AY366" s="195" t="s">
        <v>133</v>
      </c>
      <c r="BK366" s="197">
        <f>SUM(BK367:BK371)</f>
        <v>0</v>
      </c>
    </row>
    <row r="367" s="1" customFormat="1" ht="16.5" customHeight="1">
      <c r="B367" s="34"/>
      <c r="C367" s="198" t="s">
        <v>506</v>
      </c>
      <c r="D367" s="198" t="s">
        <v>134</v>
      </c>
      <c r="E367" s="199" t="s">
        <v>507</v>
      </c>
      <c r="F367" s="200" t="s">
        <v>508</v>
      </c>
      <c r="G367" s="201" t="s">
        <v>207</v>
      </c>
      <c r="H367" s="202">
        <v>89.625</v>
      </c>
      <c r="I367" s="203"/>
      <c r="J367" s="203"/>
      <c r="K367" s="204">
        <f>ROUND(P367*H367,2)</f>
        <v>0</v>
      </c>
      <c r="L367" s="200" t="s">
        <v>173</v>
      </c>
      <c r="M367" s="39"/>
      <c r="N367" s="205" t="s">
        <v>1</v>
      </c>
      <c r="O367" s="206" t="s">
        <v>41</v>
      </c>
      <c r="P367" s="207">
        <f>I367+J367</f>
        <v>0</v>
      </c>
      <c r="Q367" s="207">
        <f>ROUND(I367*H367,2)</f>
        <v>0</v>
      </c>
      <c r="R367" s="207">
        <f>ROUND(J367*H367,2)</f>
        <v>0</v>
      </c>
      <c r="S367" s="75"/>
      <c r="T367" s="208">
        <f>S367*H367</f>
        <v>0</v>
      </c>
      <c r="U367" s="208">
        <v>0.0060000000000000001</v>
      </c>
      <c r="V367" s="208">
        <f>U367*H367</f>
        <v>0.53775000000000006</v>
      </c>
      <c r="W367" s="208">
        <v>0</v>
      </c>
      <c r="X367" s="209">
        <f>W367*H367</f>
        <v>0</v>
      </c>
      <c r="AR367" s="13" t="s">
        <v>488</v>
      </c>
      <c r="AT367" s="13" t="s">
        <v>134</v>
      </c>
      <c r="AU367" s="13" t="s">
        <v>82</v>
      </c>
      <c r="AY367" s="13" t="s">
        <v>133</v>
      </c>
      <c r="BE367" s="210">
        <f>IF(O367="základní",K367,0)</f>
        <v>0</v>
      </c>
      <c r="BF367" s="210">
        <f>IF(O367="snížená",K367,0)</f>
        <v>0</v>
      </c>
      <c r="BG367" s="210">
        <f>IF(O367="zákl. přenesená",K367,0)</f>
        <v>0</v>
      </c>
      <c r="BH367" s="210">
        <f>IF(O367="sníž. přenesená",K367,0)</f>
        <v>0</v>
      </c>
      <c r="BI367" s="210">
        <f>IF(O367="nulová",K367,0)</f>
        <v>0</v>
      </c>
      <c r="BJ367" s="13" t="s">
        <v>80</v>
      </c>
      <c r="BK367" s="210">
        <f>ROUND(P367*H367,2)</f>
        <v>0</v>
      </c>
      <c r="BL367" s="13" t="s">
        <v>488</v>
      </c>
      <c r="BM367" s="13" t="s">
        <v>509</v>
      </c>
    </row>
    <row r="368" s="11" customFormat="1">
      <c r="B368" s="226"/>
      <c r="C368" s="227"/>
      <c r="D368" s="228" t="s">
        <v>175</v>
      </c>
      <c r="E368" s="229" t="s">
        <v>1</v>
      </c>
      <c r="F368" s="230" t="s">
        <v>327</v>
      </c>
      <c r="G368" s="227"/>
      <c r="H368" s="231">
        <v>89.625</v>
      </c>
      <c r="I368" s="232"/>
      <c r="J368" s="232"/>
      <c r="K368" s="227"/>
      <c r="L368" s="227"/>
      <c r="M368" s="233"/>
      <c r="N368" s="234"/>
      <c r="O368" s="235"/>
      <c r="P368" s="235"/>
      <c r="Q368" s="235"/>
      <c r="R368" s="235"/>
      <c r="S368" s="235"/>
      <c r="T368" s="235"/>
      <c r="U368" s="235"/>
      <c r="V368" s="235"/>
      <c r="W368" s="235"/>
      <c r="X368" s="236"/>
      <c r="AT368" s="237" t="s">
        <v>175</v>
      </c>
      <c r="AU368" s="237" t="s">
        <v>82</v>
      </c>
      <c r="AV368" s="11" t="s">
        <v>82</v>
      </c>
      <c r="AW368" s="11" t="s">
        <v>5</v>
      </c>
      <c r="AX368" s="11" t="s">
        <v>80</v>
      </c>
      <c r="AY368" s="237" t="s">
        <v>133</v>
      </c>
    </row>
    <row r="369" s="1" customFormat="1" ht="16.5" customHeight="1">
      <c r="B369" s="34"/>
      <c r="C369" s="238" t="s">
        <v>510</v>
      </c>
      <c r="D369" s="238" t="s">
        <v>211</v>
      </c>
      <c r="E369" s="239" t="s">
        <v>253</v>
      </c>
      <c r="F369" s="240" t="s">
        <v>254</v>
      </c>
      <c r="G369" s="241" t="s">
        <v>207</v>
      </c>
      <c r="H369" s="242">
        <v>91.418000000000006</v>
      </c>
      <c r="I369" s="243"/>
      <c r="J369" s="244"/>
      <c r="K369" s="245">
        <f>ROUND(P369*H369,2)</f>
        <v>0</v>
      </c>
      <c r="L369" s="240" t="s">
        <v>173</v>
      </c>
      <c r="M369" s="246"/>
      <c r="N369" s="247" t="s">
        <v>1</v>
      </c>
      <c r="O369" s="206" t="s">
        <v>41</v>
      </c>
      <c r="P369" s="207">
        <f>I369+J369</f>
        <v>0</v>
      </c>
      <c r="Q369" s="207">
        <f>ROUND(I369*H369,2)</f>
        <v>0</v>
      </c>
      <c r="R369" s="207">
        <f>ROUND(J369*H369,2)</f>
        <v>0</v>
      </c>
      <c r="S369" s="75"/>
      <c r="T369" s="208">
        <f>S369*H369</f>
        <v>0</v>
      </c>
      <c r="U369" s="208">
        <v>0.0041000000000000003</v>
      </c>
      <c r="V369" s="208">
        <f>U369*H369</f>
        <v>0.37481380000000003</v>
      </c>
      <c r="W369" s="208">
        <v>0</v>
      </c>
      <c r="X369" s="209">
        <f>W369*H369</f>
        <v>0</v>
      </c>
      <c r="AR369" s="13" t="s">
        <v>407</v>
      </c>
      <c r="AT369" s="13" t="s">
        <v>211</v>
      </c>
      <c r="AU369" s="13" t="s">
        <v>82</v>
      </c>
      <c r="AY369" s="13" t="s">
        <v>133</v>
      </c>
      <c r="BE369" s="210">
        <f>IF(O369="základní",K369,0)</f>
        <v>0</v>
      </c>
      <c r="BF369" s="210">
        <f>IF(O369="snížená",K369,0)</f>
        <v>0</v>
      </c>
      <c r="BG369" s="210">
        <f>IF(O369="zákl. přenesená",K369,0)</f>
        <v>0</v>
      </c>
      <c r="BH369" s="210">
        <f>IF(O369="sníž. přenesená",K369,0)</f>
        <v>0</v>
      </c>
      <c r="BI369" s="210">
        <f>IF(O369="nulová",K369,0)</f>
        <v>0</v>
      </c>
      <c r="BJ369" s="13" t="s">
        <v>80</v>
      </c>
      <c r="BK369" s="210">
        <f>ROUND(P369*H369,2)</f>
        <v>0</v>
      </c>
      <c r="BL369" s="13" t="s">
        <v>488</v>
      </c>
      <c r="BM369" s="13" t="s">
        <v>511</v>
      </c>
    </row>
    <row r="370" s="11" customFormat="1">
      <c r="B370" s="226"/>
      <c r="C370" s="227"/>
      <c r="D370" s="228" t="s">
        <v>175</v>
      </c>
      <c r="E370" s="227"/>
      <c r="F370" s="230" t="s">
        <v>512</v>
      </c>
      <c r="G370" s="227"/>
      <c r="H370" s="231">
        <v>91.418000000000006</v>
      </c>
      <c r="I370" s="232"/>
      <c r="J370" s="232"/>
      <c r="K370" s="227"/>
      <c r="L370" s="227"/>
      <c r="M370" s="233"/>
      <c r="N370" s="234"/>
      <c r="O370" s="235"/>
      <c r="P370" s="235"/>
      <c r="Q370" s="235"/>
      <c r="R370" s="235"/>
      <c r="S370" s="235"/>
      <c r="T370" s="235"/>
      <c r="U370" s="235"/>
      <c r="V370" s="235"/>
      <c r="W370" s="235"/>
      <c r="X370" s="236"/>
      <c r="AT370" s="237" t="s">
        <v>175</v>
      </c>
      <c r="AU370" s="237" t="s">
        <v>82</v>
      </c>
      <c r="AV370" s="11" t="s">
        <v>82</v>
      </c>
      <c r="AW370" s="11" t="s">
        <v>4</v>
      </c>
      <c r="AX370" s="11" t="s">
        <v>80</v>
      </c>
      <c r="AY370" s="237" t="s">
        <v>133</v>
      </c>
    </row>
    <row r="371" s="1" customFormat="1" ht="16.5" customHeight="1">
      <c r="B371" s="34"/>
      <c r="C371" s="198" t="s">
        <v>513</v>
      </c>
      <c r="D371" s="198" t="s">
        <v>134</v>
      </c>
      <c r="E371" s="199" t="s">
        <v>514</v>
      </c>
      <c r="F371" s="200" t="s">
        <v>515</v>
      </c>
      <c r="G371" s="201" t="s">
        <v>502</v>
      </c>
      <c r="H371" s="248"/>
      <c r="I371" s="203"/>
      <c r="J371" s="203"/>
      <c r="K371" s="204">
        <f>ROUND(P371*H371,2)</f>
        <v>0</v>
      </c>
      <c r="L371" s="200" t="s">
        <v>173</v>
      </c>
      <c r="M371" s="39"/>
      <c r="N371" s="205" t="s">
        <v>1</v>
      </c>
      <c r="O371" s="206" t="s">
        <v>41</v>
      </c>
      <c r="P371" s="207">
        <f>I371+J371</f>
        <v>0</v>
      </c>
      <c r="Q371" s="207">
        <f>ROUND(I371*H371,2)</f>
        <v>0</v>
      </c>
      <c r="R371" s="207">
        <f>ROUND(J371*H371,2)</f>
        <v>0</v>
      </c>
      <c r="S371" s="75"/>
      <c r="T371" s="208">
        <f>S371*H371</f>
        <v>0</v>
      </c>
      <c r="U371" s="208">
        <v>0</v>
      </c>
      <c r="V371" s="208">
        <f>U371*H371</f>
        <v>0</v>
      </c>
      <c r="W371" s="208">
        <v>0</v>
      </c>
      <c r="X371" s="209">
        <f>W371*H371</f>
        <v>0</v>
      </c>
      <c r="AR371" s="13" t="s">
        <v>488</v>
      </c>
      <c r="AT371" s="13" t="s">
        <v>134</v>
      </c>
      <c r="AU371" s="13" t="s">
        <v>82</v>
      </c>
      <c r="AY371" s="13" t="s">
        <v>133</v>
      </c>
      <c r="BE371" s="210">
        <f>IF(O371="základní",K371,0)</f>
        <v>0</v>
      </c>
      <c r="BF371" s="210">
        <f>IF(O371="snížená",K371,0)</f>
        <v>0</v>
      </c>
      <c r="BG371" s="210">
        <f>IF(O371="zákl. přenesená",K371,0)</f>
        <v>0</v>
      </c>
      <c r="BH371" s="210">
        <f>IF(O371="sníž. přenesená",K371,0)</f>
        <v>0</v>
      </c>
      <c r="BI371" s="210">
        <f>IF(O371="nulová",K371,0)</f>
        <v>0</v>
      </c>
      <c r="BJ371" s="13" t="s">
        <v>80</v>
      </c>
      <c r="BK371" s="210">
        <f>ROUND(P371*H371,2)</f>
        <v>0</v>
      </c>
      <c r="BL371" s="13" t="s">
        <v>488</v>
      </c>
      <c r="BM371" s="13" t="s">
        <v>516</v>
      </c>
    </row>
    <row r="372" s="9" customFormat="1" ht="22.8" customHeight="1">
      <c r="B372" s="183"/>
      <c r="C372" s="184"/>
      <c r="D372" s="185" t="s">
        <v>71</v>
      </c>
      <c r="E372" s="224" t="s">
        <v>517</v>
      </c>
      <c r="F372" s="224" t="s">
        <v>518</v>
      </c>
      <c r="G372" s="184"/>
      <c r="H372" s="184"/>
      <c r="I372" s="187"/>
      <c r="J372" s="187"/>
      <c r="K372" s="225">
        <f>BK372</f>
        <v>0</v>
      </c>
      <c r="L372" s="184"/>
      <c r="M372" s="189"/>
      <c r="N372" s="190"/>
      <c r="O372" s="191"/>
      <c r="P372" s="191"/>
      <c r="Q372" s="192">
        <f>SUM(Q373:Q385)</f>
        <v>0</v>
      </c>
      <c r="R372" s="192">
        <f>SUM(R373:R385)</f>
        <v>0</v>
      </c>
      <c r="S372" s="191"/>
      <c r="T372" s="193">
        <f>SUM(T373:T385)</f>
        <v>0</v>
      </c>
      <c r="U372" s="191"/>
      <c r="V372" s="193">
        <f>SUM(V373:V385)</f>
        <v>0.26696019999999998</v>
      </c>
      <c r="W372" s="191"/>
      <c r="X372" s="194">
        <f>SUM(X373:X385)</f>
        <v>0.29926619999999998</v>
      </c>
      <c r="AR372" s="195" t="s">
        <v>82</v>
      </c>
      <c r="AT372" s="196" t="s">
        <v>71</v>
      </c>
      <c r="AU372" s="196" t="s">
        <v>80</v>
      </c>
      <c r="AY372" s="195" t="s">
        <v>133</v>
      </c>
      <c r="BK372" s="197">
        <f>SUM(BK373:BK385)</f>
        <v>0</v>
      </c>
    </row>
    <row r="373" s="1" customFormat="1" ht="16.5" customHeight="1">
      <c r="B373" s="34"/>
      <c r="C373" s="198" t="s">
        <v>519</v>
      </c>
      <c r="D373" s="198" t="s">
        <v>134</v>
      </c>
      <c r="E373" s="199" t="s">
        <v>520</v>
      </c>
      <c r="F373" s="200" t="s">
        <v>521</v>
      </c>
      <c r="G373" s="201" t="s">
        <v>218</v>
      </c>
      <c r="H373" s="202">
        <v>43.060000000000002</v>
      </c>
      <c r="I373" s="203"/>
      <c r="J373" s="203"/>
      <c r="K373" s="204">
        <f>ROUND(P373*H373,2)</f>
        <v>0</v>
      </c>
      <c r="L373" s="200" t="s">
        <v>173</v>
      </c>
      <c r="M373" s="39"/>
      <c r="N373" s="205" t="s">
        <v>1</v>
      </c>
      <c r="O373" s="206" t="s">
        <v>41</v>
      </c>
      <c r="P373" s="207">
        <f>I373+J373</f>
        <v>0</v>
      </c>
      <c r="Q373" s="207">
        <f>ROUND(I373*H373,2)</f>
        <v>0</v>
      </c>
      <c r="R373" s="207">
        <f>ROUND(J373*H373,2)</f>
        <v>0</v>
      </c>
      <c r="S373" s="75"/>
      <c r="T373" s="208">
        <f>S373*H373</f>
        <v>0</v>
      </c>
      <c r="U373" s="208">
        <v>0</v>
      </c>
      <c r="V373" s="208">
        <f>U373*H373</f>
        <v>0</v>
      </c>
      <c r="W373" s="208">
        <v>0.00167</v>
      </c>
      <c r="X373" s="209">
        <f>W373*H373</f>
        <v>0.071910200000000007</v>
      </c>
      <c r="AR373" s="13" t="s">
        <v>488</v>
      </c>
      <c r="AT373" s="13" t="s">
        <v>134</v>
      </c>
      <c r="AU373" s="13" t="s">
        <v>82</v>
      </c>
      <c r="AY373" s="13" t="s">
        <v>133</v>
      </c>
      <c r="BE373" s="210">
        <f>IF(O373="základní",K373,0)</f>
        <v>0</v>
      </c>
      <c r="BF373" s="210">
        <f>IF(O373="snížená",K373,0)</f>
        <v>0</v>
      </c>
      <c r="BG373" s="210">
        <f>IF(O373="zákl. přenesená",K373,0)</f>
        <v>0</v>
      </c>
      <c r="BH373" s="210">
        <f>IF(O373="sníž. přenesená",K373,0)</f>
        <v>0</v>
      </c>
      <c r="BI373" s="210">
        <f>IF(O373="nulová",K373,0)</f>
        <v>0</v>
      </c>
      <c r="BJ373" s="13" t="s">
        <v>80</v>
      </c>
      <c r="BK373" s="210">
        <f>ROUND(P373*H373,2)</f>
        <v>0</v>
      </c>
      <c r="BL373" s="13" t="s">
        <v>488</v>
      </c>
      <c r="BM373" s="13" t="s">
        <v>522</v>
      </c>
    </row>
    <row r="374" s="11" customFormat="1">
      <c r="B374" s="226"/>
      <c r="C374" s="227"/>
      <c r="D374" s="228" t="s">
        <v>175</v>
      </c>
      <c r="E374" s="229" t="s">
        <v>1</v>
      </c>
      <c r="F374" s="230" t="s">
        <v>523</v>
      </c>
      <c r="G374" s="227"/>
      <c r="H374" s="231">
        <v>18.039999999999999</v>
      </c>
      <c r="I374" s="232"/>
      <c r="J374" s="232"/>
      <c r="K374" s="227"/>
      <c r="L374" s="227"/>
      <c r="M374" s="233"/>
      <c r="N374" s="234"/>
      <c r="O374" s="235"/>
      <c r="P374" s="235"/>
      <c r="Q374" s="235"/>
      <c r="R374" s="235"/>
      <c r="S374" s="235"/>
      <c r="T374" s="235"/>
      <c r="U374" s="235"/>
      <c r="V374" s="235"/>
      <c r="W374" s="235"/>
      <c r="X374" s="236"/>
      <c r="AT374" s="237" t="s">
        <v>175</v>
      </c>
      <c r="AU374" s="237" t="s">
        <v>82</v>
      </c>
      <c r="AV374" s="11" t="s">
        <v>82</v>
      </c>
      <c r="AW374" s="11" t="s">
        <v>5</v>
      </c>
      <c r="AX374" s="11" t="s">
        <v>72</v>
      </c>
      <c r="AY374" s="237" t="s">
        <v>133</v>
      </c>
    </row>
    <row r="375" s="11" customFormat="1">
      <c r="B375" s="226"/>
      <c r="C375" s="227"/>
      <c r="D375" s="228" t="s">
        <v>175</v>
      </c>
      <c r="E375" s="229" t="s">
        <v>1</v>
      </c>
      <c r="F375" s="230" t="s">
        <v>524</v>
      </c>
      <c r="G375" s="227"/>
      <c r="H375" s="231">
        <v>18.039999999999999</v>
      </c>
      <c r="I375" s="232"/>
      <c r="J375" s="232"/>
      <c r="K375" s="227"/>
      <c r="L375" s="227"/>
      <c r="M375" s="233"/>
      <c r="N375" s="234"/>
      <c r="O375" s="235"/>
      <c r="P375" s="235"/>
      <c r="Q375" s="235"/>
      <c r="R375" s="235"/>
      <c r="S375" s="235"/>
      <c r="T375" s="235"/>
      <c r="U375" s="235"/>
      <c r="V375" s="235"/>
      <c r="W375" s="235"/>
      <c r="X375" s="236"/>
      <c r="AT375" s="237" t="s">
        <v>175</v>
      </c>
      <c r="AU375" s="237" t="s">
        <v>82</v>
      </c>
      <c r="AV375" s="11" t="s">
        <v>82</v>
      </c>
      <c r="AW375" s="11" t="s">
        <v>5</v>
      </c>
      <c r="AX375" s="11" t="s">
        <v>72</v>
      </c>
      <c r="AY375" s="237" t="s">
        <v>133</v>
      </c>
    </row>
    <row r="376" s="11" customFormat="1">
      <c r="B376" s="226"/>
      <c r="C376" s="227"/>
      <c r="D376" s="228" t="s">
        <v>175</v>
      </c>
      <c r="E376" s="229" t="s">
        <v>1</v>
      </c>
      <c r="F376" s="230" t="s">
        <v>525</v>
      </c>
      <c r="G376" s="227"/>
      <c r="H376" s="231">
        <v>6.9800000000000004</v>
      </c>
      <c r="I376" s="232"/>
      <c r="J376" s="232"/>
      <c r="K376" s="227"/>
      <c r="L376" s="227"/>
      <c r="M376" s="233"/>
      <c r="N376" s="234"/>
      <c r="O376" s="235"/>
      <c r="P376" s="235"/>
      <c r="Q376" s="235"/>
      <c r="R376" s="235"/>
      <c r="S376" s="235"/>
      <c r="T376" s="235"/>
      <c r="U376" s="235"/>
      <c r="V376" s="235"/>
      <c r="W376" s="235"/>
      <c r="X376" s="236"/>
      <c r="AT376" s="237" t="s">
        <v>175</v>
      </c>
      <c r="AU376" s="237" t="s">
        <v>82</v>
      </c>
      <c r="AV376" s="11" t="s">
        <v>82</v>
      </c>
      <c r="AW376" s="11" t="s">
        <v>5</v>
      </c>
      <c r="AX376" s="11" t="s">
        <v>72</v>
      </c>
      <c r="AY376" s="237" t="s">
        <v>133</v>
      </c>
    </row>
    <row r="377" s="1" customFormat="1" ht="16.5" customHeight="1">
      <c r="B377" s="34"/>
      <c r="C377" s="198" t="s">
        <v>526</v>
      </c>
      <c r="D377" s="198" t="s">
        <v>134</v>
      </c>
      <c r="E377" s="199" t="s">
        <v>527</v>
      </c>
      <c r="F377" s="200" t="s">
        <v>528</v>
      </c>
      <c r="G377" s="201" t="s">
        <v>218</v>
      </c>
      <c r="H377" s="202">
        <v>33.799999999999997</v>
      </c>
      <c r="I377" s="203"/>
      <c r="J377" s="203"/>
      <c r="K377" s="204">
        <f>ROUND(P377*H377,2)</f>
        <v>0</v>
      </c>
      <c r="L377" s="200" t="s">
        <v>173</v>
      </c>
      <c r="M377" s="39"/>
      <c r="N377" s="205" t="s">
        <v>1</v>
      </c>
      <c r="O377" s="206" t="s">
        <v>41</v>
      </c>
      <c r="P377" s="207">
        <f>I377+J377</f>
        <v>0</v>
      </c>
      <c r="Q377" s="207">
        <f>ROUND(I377*H377,2)</f>
        <v>0</v>
      </c>
      <c r="R377" s="207">
        <f>ROUND(J377*H377,2)</f>
        <v>0</v>
      </c>
      <c r="S377" s="75"/>
      <c r="T377" s="208">
        <f>S377*H377</f>
        <v>0</v>
      </c>
      <c r="U377" s="208">
        <v>0</v>
      </c>
      <c r="V377" s="208">
        <f>U377*H377</f>
        <v>0</v>
      </c>
      <c r="W377" s="208">
        <v>0.0025999999999999999</v>
      </c>
      <c r="X377" s="209">
        <f>W377*H377</f>
        <v>0.087879999999999986</v>
      </c>
      <c r="AR377" s="13" t="s">
        <v>488</v>
      </c>
      <c r="AT377" s="13" t="s">
        <v>134</v>
      </c>
      <c r="AU377" s="13" t="s">
        <v>82</v>
      </c>
      <c r="AY377" s="13" t="s">
        <v>133</v>
      </c>
      <c r="BE377" s="210">
        <f>IF(O377="základní",K377,0)</f>
        <v>0</v>
      </c>
      <c r="BF377" s="210">
        <f>IF(O377="snížená",K377,0)</f>
        <v>0</v>
      </c>
      <c r="BG377" s="210">
        <f>IF(O377="zákl. přenesená",K377,0)</f>
        <v>0</v>
      </c>
      <c r="BH377" s="210">
        <f>IF(O377="sníž. přenesená",K377,0)</f>
        <v>0</v>
      </c>
      <c r="BI377" s="210">
        <f>IF(O377="nulová",K377,0)</f>
        <v>0</v>
      </c>
      <c r="BJ377" s="13" t="s">
        <v>80</v>
      </c>
      <c r="BK377" s="210">
        <f>ROUND(P377*H377,2)</f>
        <v>0</v>
      </c>
      <c r="BL377" s="13" t="s">
        <v>488</v>
      </c>
      <c r="BM377" s="13" t="s">
        <v>529</v>
      </c>
    </row>
    <row r="378" s="11" customFormat="1">
      <c r="B378" s="226"/>
      <c r="C378" s="227"/>
      <c r="D378" s="228" t="s">
        <v>175</v>
      </c>
      <c r="E378" s="229" t="s">
        <v>1</v>
      </c>
      <c r="F378" s="230" t="s">
        <v>530</v>
      </c>
      <c r="G378" s="227"/>
      <c r="H378" s="231">
        <v>33.799999999999997</v>
      </c>
      <c r="I378" s="232"/>
      <c r="J378" s="232"/>
      <c r="K378" s="227"/>
      <c r="L378" s="227"/>
      <c r="M378" s="233"/>
      <c r="N378" s="234"/>
      <c r="O378" s="235"/>
      <c r="P378" s="235"/>
      <c r="Q378" s="235"/>
      <c r="R378" s="235"/>
      <c r="S378" s="235"/>
      <c r="T378" s="235"/>
      <c r="U378" s="235"/>
      <c r="V378" s="235"/>
      <c r="W378" s="235"/>
      <c r="X378" s="236"/>
      <c r="AT378" s="237" t="s">
        <v>175</v>
      </c>
      <c r="AU378" s="237" t="s">
        <v>82</v>
      </c>
      <c r="AV378" s="11" t="s">
        <v>82</v>
      </c>
      <c r="AW378" s="11" t="s">
        <v>5</v>
      </c>
      <c r="AX378" s="11" t="s">
        <v>80</v>
      </c>
      <c r="AY378" s="237" t="s">
        <v>133</v>
      </c>
    </row>
    <row r="379" s="1" customFormat="1" ht="16.5" customHeight="1">
      <c r="B379" s="34"/>
      <c r="C379" s="198" t="s">
        <v>531</v>
      </c>
      <c r="D379" s="198" t="s">
        <v>134</v>
      </c>
      <c r="E379" s="199" t="s">
        <v>532</v>
      </c>
      <c r="F379" s="200" t="s">
        <v>533</v>
      </c>
      <c r="G379" s="201" t="s">
        <v>218</v>
      </c>
      <c r="H379" s="202">
        <v>35.399999999999999</v>
      </c>
      <c r="I379" s="203"/>
      <c r="J379" s="203"/>
      <c r="K379" s="204">
        <f>ROUND(P379*H379,2)</f>
        <v>0</v>
      </c>
      <c r="L379" s="200" t="s">
        <v>173</v>
      </c>
      <c r="M379" s="39"/>
      <c r="N379" s="205" t="s">
        <v>1</v>
      </c>
      <c r="O379" s="206" t="s">
        <v>41</v>
      </c>
      <c r="P379" s="207">
        <f>I379+J379</f>
        <v>0</v>
      </c>
      <c r="Q379" s="207">
        <f>ROUND(I379*H379,2)</f>
        <v>0</v>
      </c>
      <c r="R379" s="207">
        <f>ROUND(J379*H379,2)</f>
        <v>0</v>
      </c>
      <c r="S379" s="75"/>
      <c r="T379" s="208">
        <f>S379*H379</f>
        <v>0</v>
      </c>
      <c r="U379" s="208">
        <v>0</v>
      </c>
      <c r="V379" s="208">
        <f>U379*H379</f>
        <v>0</v>
      </c>
      <c r="W379" s="208">
        <v>0.0039399999999999999</v>
      </c>
      <c r="X379" s="209">
        <f>W379*H379</f>
        <v>0.13947599999999999</v>
      </c>
      <c r="AR379" s="13" t="s">
        <v>488</v>
      </c>
      <c r="AT379" s="13" t="s">
        <v>134</v>
      </c>
      <c r="AU379" s="13" t="s">
        <v>82</v>
      </c>
      <c r="AY379" s="13" t="s">
        <v>133</v>
      </c>
      <c r="BE379" s="210">
        <f>IF(O379="základní",K379,0)</f>
        <v>0</v>
      </c>
      <c r="BF379" s="210">
        <f>IF(O379="snížená",K379,0)</f>
        <v>0</v>
      </c>
      <c r="BG379" s="210">
        <f>IF(O379="zákl. přenesená",K379,0)</f>
        <v>0</v>
      </c>
      <c r="BH379" s="210">
        <f>IF(O379="sníž. přenesená",K379,0)</f>
        <v>0</v>
      </c>
      <c r="BI379" s="210">
        <f>IF(O379="nulová",K379,0)</f>
        <v>0</v>
      </c>
      <c r="BJ379" s="13" t="s">
        <v>80</v>
      </c>
      <c r="BK379" s="210">
        <f>ROUND(P379*H379,2)</f>
        <v>0</v>
      </c>
      <c r="BL379" s="13" t="s">
        <v>488</v>
      </c>
      <c r="BM379" s="13" t="s">
        <v>534</v>
      </c>
    </row>
    <row r="380" s="11" customFormat="1">
      <c r="B380" s="226"/>
      <c r="C380" s="227"/>
      <c r="D380" s="228" t="s">
        <v>175</v>
      </c>
      <c r="E380" s="229" t="s">
        <v>1</v>
      </c>
      <c r="F380" s="230" t="s">
        <v>535</v>
      </c>
      <c r="G380" s="227"/>
      <c r="H380" s="231">
        <v>35.399999999999999</v>
      </c>
      <c r="I380" s="232"/>
      <c r="J380" s="232"/>
      <c r="K380" s="227"/>
      <c r="L380" s="227"/>
      <c r="M380" s="233"/>
      <c r="N380" s="234"/>
      <c r="O380" s="235"/>
      <c r="P380" s="235"/>
      <c r="Q380" s="235"/>
      <c r="R380" s="235"/>
      <c r="S380" s="235"/>
      <c r="T380" s="235"/>
      <c r="U380" s="235"/>
      <c r="V380" s="235"/>
      <c r="W380" s="235"/>
      <c r="X380" s="236"/>
      <c r="AT380" s="237" t="s">
        <v>175</v>
      </c>
      <c r="AU380" s="237" t="s">
        <v>82</v>
      </c>
      <c r="AV380" s="11" t="s">
        <v>82</v>
      </c>
      <c r="AW380" s="11" t="s">
        <v>5</v>
      </c>
      <c r="AX380" s="11" t="s">
        <v>80</v>
      </c>
      <c r="AY380" s="237" t="s">
        <v>133</v>
      </c>
    </row>
    <row r="381" s="1" customFormat="1" ht="33.75" customHeight="1">
      <c r="B381" s="34"/>
      <c r="C381" s="198" t="s">
        <v>536</v>
      </c>
      <c r="D381" s="198" t="s">
        <v>134</v>
      </c>
      <c r="E381" s="199" t="s">
        <v>537</v>
      </c>
      <c r="F381" s="200" t="s">
        <v>538</v>
      </c>
      <c r="G381" s="201" t="s">
        <v>218</v>
      </c>
      <c r="H381" s="202">
        <v>43.060000000000002</v>
      </c>
      <c r="I381" s="203"/>
      <c r="J381" s="203"/>
      <c r="K381" s="204">
        <f>ROUND(P381*H381,2)</f>
        <v>0</v>
      </c>
      <c r="L381" s="200" t="s">
        <v>173</v>
      </c>
      <c r="M381" s="39"/>
      <c r="N381" s="205" t="s">
        <v>1</v>
      </c>
      <c r="O381" s="206" t="s">
        <v>41</v>
      </c>
      <c r="P381" s="207">
        <f>I381+J381</f>
        <v>0</v>
      </c>
      <c r="Q381" s="207">
        <f>ROUND(I381*H381,2)</f>
        <v>0</v>
      </c>
      <c r="R381" s="207">
        <f>ROUND(J381*H381,2)</f>
        <v>0</v>
      </c>
      <c r="S381" s="75"/>
      <c r="T381" s="208">
        <f>S381*H381</f>
        <v>0</v>
      </c>
      <c r="U381" s="208">
        <v>0.00197</v>
      </c>
      <c r="V381" s="208">
        <f>U381*H381</f>
        <v>0.084828200000000006</v>
      </c>
      <c r="W381" s="208">
        <v>0</v>
      </c>
      <c r="X381" s="209">
        <f>W381*H381</f>
        <v>0</v>
      </c>
      <c r="AR381" s="13" t="s">
        <v>488</v>
      </c>
      <c r="AT381" s="13" t="s">
        <v>134</v>
      </c>
      <c r="AU381" s="13" t="s">
        <v>82</v>
      </c>
      <c r="AY381" s="13" t="s">
        <v>133</v>
      </c>
      <c r="BE381" s="210">
        <f>IF(O381="základní",K381,0)</f>
        <v>0</v>
      </c>
      <c r="BF381" s="210">
        <f>IF(O381="snížená",K381,0)</f>
        <v>0</v>
      </c>
      <c r="BG381" s="210">
        <f>IF(O381="zákl. přenesená",K381,0)</f>
        <v>0</v>
      </c>
      <c r="BH381" s="210">
        <f>IF(O381="sníž. přenesená",K381,0)</f>
        <v>0</v>
      </c>
      <c r="BI381" s="210">
        <f>IF(O381="nulová",K381,0)</f>
        <v>0</v>
      </c>
      <c r="BJ381" s="13" t="s">
        <v>80</v>
      </c>
      <c r="BK381" s="210">
        <f>ROUND(P381*H381,2)</f>
        <v>0</v>
      </c>
      <c r="BL381" s="13" t="s">
        <v>488</v>
      </c>
      <c r="BM381" s="13" t="s">
        <v>539</v>
      </c>
    </row>
    <row r="382" s="1" customFormat="1" ht="33.75" customHeight="1">
      <c r="B382" s="34"/>
      <c r="C382" s="198" t="s">
        <v>98</v>
      </c>
      <c r="D382" s="198" t="s">
        <v>134</v>
      </c>
      <c r="E382" s="199" t="s">
        <v>540</v>
      </c>
      <c r="F382" s="200" t="s">
        <v>541</v>
      </c>
      <c r="G382" s="201" t="s">
        <v>218</v>
      </c>
      <c r="H382" s="202">
        <v>33.799999999999997</v>
      </c>
      <c r="I382" s="203"/>
      <c r="J382" s="203"/>
      <c r="K382" s="204">
        <f>ROUND(P382*H382,2)</f>
        <v>0</v>
      </c>
      <c r="L382" s="200" t="s">
        <v>173</v>
      </c>
      <c r="M382" s="39"/>
      <c r="N382" s="205" t="s">
        <v>1</v>
      </c>
      <c r="O382" s="206" t="s">
        <v>41</v>
      </c>
      <c r="P382" s="207">
        <f>I382+J382</f>
        <v>0</v>
      </c>
      <c r="Q382" s="207">
        <f>ROUND(I382*H382,2)</f>
        <v>0</v>
      </c>
      <c r="R382" s="207">
        <f>ROUND(J382*H382,2)</f>
        <v>0</v>
      </c>
      <c r="S382" s="75"/>
      <c r="T382" s="208">
        <f>S382*H382</f>
        <v>0</v>
      </c>
      <c r="U382" s="208">
        <v>0.0028600000000000001</v>
      </c>
      <c r="V382" s="208">
        <f>U382*H382</f>
        <v>0.09666799999999999</v>
      </c>
      <c r="W382" s="208">
        <v>0</v>
      </c>
      <c r="X382" s="209">
        <f>W382*H382</f>
        <v>0</v>
      </c>
      <c r="AR382" s="13" t="s">
        <v>488</v>
      </c>
      <c r="AT382" s="13" t="s">
        <v>134</v>
      </c>
      <c r="AU382" s="13" t="s">
        <v>82</v>
      </c>
      <c r="AY382" s="13" t="s">
        <v>133</v>
      </c>
      <c r="BE382" s="210">
        <f>IF(O382="základní",K382,0)</f>
        <v>0</v>
      </c>
      <c r="BF382" s="210">
        <f>IF(O382="snížená",K382,0)</f>
        <v>0</v>
      </c>
      <c r="BG382" s="210">
        <f>IF(O382="zákl. přenesená",K382,0)</f>
        <v>0</v>
      </c>
      <c r="BH382" s="210">
        <f>IF(O382="sníž. přenesená",K382,0)</f>
        <v>0</v>
      </c>
      <c r="BI382" s="210">
        <f>IF(O382="nulová",K382,0)</f>
        <v>0</v>
      </c>
      <c r="BJ382" s="13" t="s">
        <v>80</v>
      </c>
      <c r="BK382" s="210">
        <f>ROUND(P382*H382,2)</f>
        <v>0</v>
      </c>
      <c r="BL382" s="13" t="s">
        <v>488</v>
      </c>
      <c r="BM382" s="13" t="s">
        <v>542</v>
      </c>
    </row>
    <row r="383" s="1" customFormat="1" ht="33.75" customHeight="1">
      <c r="B383" s="34"/>
      <c r="C383" s="198" t="s">
        <v>543</v>
      </c>
      <c r="D383" s="198" t="s">
        <v>134</v>
      </c>
      <c r="E383" s="199" t="s">
        <v>544</v>
      </c>
      <c r="F383" s="200" t="s">
        <v>545</v>
      </c>
      <c r="G383" s="201" t="s">
        <v>546</v>
      </c>
      <c r="H383" s="202">
        <v>4</v>
      </c>
      <c r="I383" s="203"/>
      <c r="J383" s="203"/>
      <c r="K383" s="204">
        <f>ROUND(P383*H383,2)</f>
        <v>0</v>
      </c>
      <c r="L383" s="200" t="s">
        <v>173</v>
      </c>
      <c r="M383" s="39"/>
      <c r="N383" s="205" t="s">
        <v>1</v>
      </c>
      <c r="O383" s="206" t="s">
        <v>41</v>
      </c>
      <c r="P383" s="207">
        <f>I383+J383</f>
        <v>0</v>
      </c>
      <c r="Q383" s="207">
        <f>ROUND(I383*H383,2)</f>
        <v>0</v>
      </c>
      <c r="R383" s="207">
        <f>ROUND(J383*H383,2)</f>
        <v>0</v>
      </c>
      <c r="S383" s="75"/>
      <c r="T383" s="208">
        <f>S383*H383</f>
        <v>0</v>
      </c>
      <c r="U383" s="208">
        <v>0.00048000000000000001</v>
      </c>
      <c r="V383" s="208">
        <f>U383*H383</f>
        <v>0.0019200000000000001</v>
      </c>
      <c r="W383" s="208">
        <v>0</v>
      </c>
      <c r="X383" s="209">
        <f>W383*H383</f>
        <v>0</v>
      </c>
      <c r="AR383" s="13" t="s">
        <v>488</v>
      </c>
      <c r="AT383" s="13" t="s">
        <v>134</v>
      </c>
      <c r="AU383" s="13" t="s">
        <v>82</v>
      </c>
      <c r="AY383" s="13" t="s">
        <v>133</v>
      </c>
      <c r="BE383" s="210">
        <f>IF(O383="základní",K383,0)</f>
        <v>0</v>
      </c>
      <c r="BF383" s="210">
        <f>IF(O383="snížená",K383,0)</f>
        <v>0</v>
      </c>
      <c r="BG383" s="210">
        <f>IF(O383="zákl. přenesená",K383,0)</f>
        <v>0</v>
      </c>
      <c r="BH383" s="210">
        <f>IF(O383="sníž. přenesená",K383,0)</f>
        <v>0</v>
      </c>
      <c r="BI383" s="210">
        <f>IF(O383="nulová",K383,0)</f>
        <v>0</v>
      </c>
      <c r="BJ383" s="13" t="s">
        <v>80</v>
      </c>
      <c r="BK383" s="210">
        <f>ROUND(P383*H383,2)</f>
        <v>0</v>
      </c>
      <c r="BL383" s="13" t="s">
        <v>488</v>
      </c>
      <c r="BM383" s="13" t="s">
        <v>547</v>
      </c>
    </row>
    <row r="384" s="1" customFormat="1" ht="33.75" customHeight="1">
      <c r="B384" s="34"/>
      <c r="C384" s="198" t="s">
        <v>548</v>
      </c>
      <c r="D384" s="198" t="s">
        <v>134</v>
      </c>
      <c r="E384" s="199" t="s">
        <v>549</v>
      </c>
      <c r="F384" s="200" t="s">
        <v>550</v>
      </c>
      <c r="G384" s="201" t="s">
        <v>218</v>
      </c>
      <c r="H384" s="202">
        <v>35.399999999999999</v>
      </c>
      <c r="I384" s="203"/>
      <c r="J384" s="203"/>
      <c r="K384" s="204">
        <f>ROUND(P384*H384,2)</f>
        <v>0</v>
      </c>
      <c r="L384" s="200" t="s">
        <v>173</v>
      </c>
      <c r="M384" s="39"/>
      <c r="N384" s="205" t="s">
        <v>1</v>
      </c>
      <c r="O384" s="206" t="s">
        <v>41</v>
      </c>
      <c r="P384" s="207">
        <f>I384+J384</f>
        <v>0</v>
      </c>
      <c r="Q384" s="207">
        <f>ROUND(I384*H384,2)</f>
        <v>0</v>
      </c>
      <c r="R384" s="207">
        <f>ROUND(J384*H384,2)</f>
        <v>0</v>
      </c>
      <c r="S384" s="75"/>
      <c r="T384" s="208">
        <f>S384*H384</f>
        <v>0</v>
      </c>
      <c r="U384" s="208">
        <v>0.0023600000000000001</v>
      </c>
      <c r="V384" s="208">
        <f>U384*H384</f>
        <v>0.083544000000000007</v>
      </c>
      <c r="W384" s="208">
        <v>0</v>
      </c>
      <c r="X384" s="209">
        <f>W384*H384</f>
        <v>0</v>
      </c>
      <c r="AR384" s="13" t="s">
        <v>488</v>
      </c>
      <c r="AT384" s="13" t="s">
        <v>134</v>
      </c>
      <c r="AU384" s="13" t="s">
        <v>82</v>
      </c>
      <c r="AY384" s="13" t="s">
        <v>133</v>
      </c>
      <c r="BE384" s="210">
        <f>IF(O384="základní",K384,0)</f>
        <v>0</v>
      </c>
      <c r="BF384" s="210">
        <f>IF(O384="snížená",K384,0)</f>
        <v>0</v>
      </c>
      <c r="BG384" s="210">
        <f>IF(O384="zákl. přenesená",K384,0)</f>
        <v>0</v>
      </c>
      <c r="BH384" s="210">
        <f>IF(O384="sníž. přenesená",K384,0)</f>
        <v>0</v>
      </c>
      <c r="BI384" s="210">
        <f>IF(O384="nulová",K384,0)</f>
        <v>0</v>
      </c>
      <c r="BJ384" s="13" t="s">
        <v>80</v>
      </c>
      <c r="BK384" s="210">
        <f>ROUND(P384*H384,2)</f>
        <v>0</v>
      </c>
      <c r="BL384" s="13" t="s">
        <v>488</v>
      </c>
      <c r="BM384" s="13" t="s">
        <v>551</v>
      </c>
    </row>
    <row r="385" s="1" customFormat="1" ht="16.5" customHeight="1">
      <c r="B385" s="34"/>
      <c r="C385" s="198" t="s">
        <v>552</v>
      </c>
      <c r="D385" s="198" t="s">
        <v>134</v>
      </c>
      <c r="E385" s="199" t="s">
        <v>553</v>
      </c>
      <c r="F385" s="200" t="s">
        <v>554</v>
      </c>
      <c r="G385" s="201" t="s">
        <v>502</v>
      </c>
      <c r="H385" s="248"/>
      <c r="I385" s="203"/>
      <c r="J385" s="203"/>
      <c r="K385" s="204">
        <f>ROUND(P385*H385,2)</f>
        <v>0</v>
      </c>
      <c r="L385" s="200" t="s">
        <v>173</v>
      </c>
      <c r="M385" s="39"/>
      <c r="N385" s="205" t="s">
        <v>1</v>
      </c>
      <c r="O385" s="206" t="s">
        <v>41</v>
      </c>
      <c r="P385" s="207">
        <f>I385+J385</f>
        <v>0</v>
      </c>
      <c r="Q385" s="207">
        <f>ROUND(I385*H385,2)</f>
        <v>0</v>
      </c>
      <c r="R385" s="207">
        <f>ROUND(J385*H385,2)</f>
        <v>0</v>
      </c>
      <c r="S385" s="75"/>
      <c r="T385" s="208">
        <f>S385*H385</f>
        <v>0</v>
      </c>
      <c r="U385" s="208">
        <v>0</v>
      </c>
      <c r="V385" s="208">
        <f>U385*H385</f>
        <v>0</v>
      </c>
      <c r="W385" s="208">
        <v>0</v>
      </c>
      <c r="X385" s="209">
        <f>W385*H385</f>
        <v>0</v>
      </c>
      <c r="AR385" s="13" t="s">
        <v>488</v>
      </c>
      <c r="AT385" s="13" t="s">
        <v>134</v>
      </c>
      <c r="AU385" s="13" t="s">
        <v>82</v>
      </c>
      <c r="AY385" s="13" t="s">
        <v>133</v>
      </c>
      <c r="BE385" s="210">
        <f>IF(O385="základní",K385,0)</f>
        <v>0</v>
      </c>
      <c r="BF385" s="210">
        <f>IF(O385="snížená",K385,0)</f>
        <v>0</v>
      </c>
      <c r="BG385" s="210">
        <f>IF(O385="zákl. přenesená",K385,0)</f>
        <v>0</v>
      </c>
      <c r="BH385" s="210">
        <f>IF(O385="sníž. přenesená",K385,0)</f>
        <v>0</v>
      </c>
      <c r="BI385" s="210">
        <f>IF(O385="nulová",K385,0)</f>
        <v>0</v>
      </c>
      <c r="BJ385" s="13" t="s">
        <v>80</v>
      </c>
      <c r="BK385" s="210">
        <f>ROUND(P385*H385,2)</f>
        <v>0</v>
      </c>
      <c r="BL385" s="13" t="s">
        <v>488</v>
      </c>
      <c r="BM385" s="13" t="s">
        <v>555</v>
      </c>
    </row>
    <row r="386" s="9" customFormat="1" ht="22.8" customHeight="1">
      <c r="B386" s="183"/>
      <c r="C386" s="184"/>
      <c r="D386" s="185" t="s">
        <v>71</v>
      </c>
      <c r="E386" s="224" t="s">
        <v>556</v>
      </c>
      <c r="F386" s="224" t="s">
        <v>557</v>
      </c>
      <c r="G386" s="184"/>
      <c r="H386" s="184"/>
      <c r="I386" s="187"/>
      <c r="J386" s="187"/>
      <c r="K386" s="225">
        <f>BK386</f>
        <v>0</v>
      </c>
      <c r="L386" s="184"/>
      <c r="M386" s="189"/>
      <c r="N386" s="190"/>
      <c r="O386" s="191"/>
      <c r="P386" s="191"/>
      <c r="Q386" s="192">
        <f>SUM(Q387:Q389)</f>
        <v>0</v>
      </c>
      <c r="R386" s="192">
        <f>SUM(R387:R389)</f>
        <v>0</v>
      </c>
      <c r="S386" s="191"/>
      <c r="T386" s="193">
        <f>SUM(T387:T389)</f>
        <v>0</v>
      </c>
      <c r="U386" s="191"/>
      <c r="V386" s="193">
        <f>SUM(V387:V389)</f>
        <v>0</v>
      </c>
      <c r="W386" s="191"/>
      <c r="X386" s="194">
        <f>SUM(X387:X389)</f>
        <v>1.9014615000000001</v>
      </c>
      <c r="AR386" s="195" t="s">
        <v>82</v>
      </c>
      <c r="AT386" s="196" t="s">
        <v>71</v>
      </c>
      <c r="AU386" s="196" t="s">
        <v>80</v>
      </c>
      <c r="AY386" s="195" t="s">
        <v>133</v>
      </c>
      <c r="BK386" s="197">
        <f>SUM(BK387:BK389)</f>
        <v>0</v>
      </c>
    </row>
    <row r="387" s="1" customFormat="1" ht="16.5" customHeight="1">
      <c r="B387" s="34"/>
      <c r="C387" s="198" t="s">
        <v>558</v>
      </c>
      <c r="D387" s="198" t="s">
        <v>134</v>
      </c>
      <c r="E387" s="199" t="s">
        <v>559</v>
      </c>
      <c r="F387" s="200" t="s">
        <v>560</v>
      </c>
      <c r="G387" s="201" t="s">
        <v>207</v>
      </c>
      <c r="H387" s="202">
        <v>173.17500000000001</v>
      </c>
      <c r="I387" s="203"/>
      <c r="J387" s="203"/>
      <c r="K387" s="204">
        <f>ROUND(P387*H387,2)</f>
        <v>0</v>
      </c>
      <c r="L387" s="200" t="s">
        <v>173</v>
      </c>
      <c r="M387" s="39"/>
      <c r="N387" s="205" t="s">
        <v>1</v>
      </c>
      <c r="O387" s="206" t="s">
        <v>41</v>
      </c>
      <c r="P387" s="207">
        <f>I387+J387</f>
        <v>0</v>
      </c>
      <c r="Q387" s="207">
        <f>ROUND(I387*H387,2)</f>
        <v>0</v>
      </c>
      <c r="R387" s="207">
        <f>ROUND(J387*H387,2)</f>
        <v>0</v>
      </c>
      <c r="S387" s="75"/>
      <c r="T387" s="208">
        <f>S387*H387</f>
        <v>0</v>
      </c>
      <c r="U387" s="208">
        <v>0</v>
      </c>
      <c r="V387" s="208">
        <f>U387*H387</f>
        <v>0</v>
      </c>
      <c r="W387" s="208">
        <v>0.01098</v>
      </c>
      <c r="X387" s="209">
        <f>W387*H387</f>
        <v>1.9014615000000001</v>
      </c>
      <c r="AR387" s="13" t="s">
        <v>488</v>
      </c>
      <c r="AT387" s="13" t="s">
        <v>134</v>
      </c>
      <c r="AU387" s="13" t="s">
        <v>82</v>
      </c>
      <c r="AY387" s="13" t="s">
        <v>133</v>
      </c>
      <c r="BE387" s="210">
        <f>IF(O387="základní",K387,0)</f>
        <v>0</v>
      </c>
      <c r="BF387" s="210">
        <f>IF(O387="snížená",K387,0)</f>
        <v>0</v>
      </c>
      <c r="BG387" s="210">
        <f>IF(O387="zákl. přenesená",K387,0)</f>
        <v>0</v>
      </c>
      <c r="BH387" s="210">
        <f>IF(O387="sníž. přenesená",K387,0)</f>
        <v>0</v>
      </c>
      <c r="BI387" s="210">
        <f>IF(O387="nulová",K387,0)</f>
        <v>0</v>
      </c>
      <c r="BJ387" s="13" t="s">
        <v>80</v>
      </c>
      <c r="BK387" s="210">
        <f>ROUND(P387*H387,2)</f>
        <v>0</v>
      </c>
      <c r="BL387" s="13" t="s">
        <v>488</v>
      </c>
      <c r="BM387" s="13" t="s">
        <v>561</v>
      </c>
    </row>
    <row r="388" s="11" customFormat="1">
      <c r="B388" s="226"/>
      <c r="C388" s="227"/>
      <c r="D388" s="228" t="s">
        <v>175</v>
      </c>
      <c r="E388" s="229" t="s">
        <v>1</v>
      </c>
      <c r="F388" s="230" t="s">
        <v>562</v>
      </c>
      <c r="G388" s="227"/>
      <c r="H388" s="231">
        <v>133.11000000000001</v>
      </c>
      <c r="I388" s="232"/>
      <c r="J388" s="232"/>
      <c r="K388" s="227"/>
      <c r="L388" s="227"/>
      <c r="M388" s="233"/>
      <c r="N388" s="234"/>
      <c r="O388" s="235"/>
      <c r="P388" s="235"/>
      <c r="Q388" s="235"/>
      <c r="R388" s="235"/>
      <c r="S388" s="235"/>
      <c r="T388" s="235"/>
      <c r="U388" s="235"/>
      <c r="V388" s="235"/>
      <c r="W388" s="235"/>
      <c r="X388" s="236"/>
      <c r="AT388" s="237" t="s">
        <v>175</v>
      </c>
      <c r="AU388" s="237" t="s">
        <v>82</v>
      </c>
      <c r="AV388" s="11" t="s">
        <v>82</v>
      </c>
      <c r="AW388" s="11" t="s">
        <v>5</v>
      </c>
      <c r="AX388" s="11" t="s">
        <v>72</v>
      </c>
      <c r="AY388" s="237" t="s">
        <v>133</v>
      </c>
    </row>
    <row r="389" s="11" customFormat="1">
      <c r="B389" s="226"/>
      <c r="C389" s="227"/>
      <c r="D389" s="228" t="s">
        <v>175</v>
      </c>
      <c r="E389" s="229" t="s">
        <v>1</v>
      </c>
      <c r="F389" s="230" t="s">
        <v>563</v>
      </c>
      <c r="G389" s="227"/>
      <c r="H389" s="231">
        <v>40.064999999999998</v>
      </c>
      <c r="I389" s="232"/>
      <c r="J389" s="232"/>
      <c r="K389" s="227"/>
      <c r="L389" s="227"/>
      <c r="M389" s="233"/>
      <c r="N389" s="249"/>
      <c r="O389" s="250"/>
      <c r="P389" s="250"/>
      <c r="Q389" s="250"/>
      <c r="R389" s="250"/>
      <c r="S389" s="250"/>
      <c r="T389" s="250"/>
      <c r="U389" s="250"/>
      <c r="V389" s="250"/>
      <c r="W389" s="250"/>
      <c r="X389" s="251"/>
      <c r="AT389" s="237" t="s">
        <v>175</v>
      </c>
      <c r="AU389" s="237" t="s">
        <v>82</v>
      </c>
      <c r="AV389" s="11" t="s">
        <v>82</v>
      </c>
      <c r="AW389" s="11" t="s">
        <v>5</v>
      </c>
      <c r="AX389" s="11" t="s">
        <v>72</v>
      </c>
      <c r="AY389" s="237" t="s">
        <v>133</v>
      </c>
    </row>
    <row r="390" s="1" customFormat="1" ht="6.96" customHeight="1">
      <c r="B390" s="53"/>
      <c r="C390" s="54"/>
      <c r="D390" s="54"/>
      <c r="E390" s="54"/>
      <c r="F390" s="54"/>
      <c r="G390" s="54"/>
      <c r="H390" s="54"/>
      <c r="I390" s="153"/>
      <c r="J390" s="153"/>
      <c r="K390" s="54"/>
      <c r="L390" s="54"/>
      <c r="M390" s="39"/>
    </row>
  </sheetData>
  <sheetProtection sheet="1" autoFilter="0" formatColumns="0" formatRows="0" objects="1" scenarios="1" spinCount="100000" saltValue="wS3G0XoiTTbk3cckpbqvhahmYVV+PKathbmqSBXS7fTQ9HvwDPM0/nKnmzJc6ZvRQJPX0qwd6Hc5l6XEpoxDVg==" hashValue="zyq59oce04MILGUap8daRwEtOcGcnMB3jHzwQSs+nk+tCL5lIeyVFn1uDbJp45EtNsnXfwEaU0oqkYD7MXwqdA==" algorithmName="SHA-512" password="CC35"/>
  <autoFilter ref="C93:L389"/>
  <mergeCells count="9">
    <mergeCell ref="E7:H7"/>
    <mergeCell ref="E9:H9"/>
    <mergeCell ref="E18:H18"/>
    <mergeCell ref="E27:H27"/>
    <mergeCell ref="E50:H50"/>
    <mergeCell ref="E52:H52"/>
    <mergeCell ref="E84:H84"/>
    <mergeCell ref="E86:H86"/>
    <mergeCell ref="M2:Z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23.5" style="121" customWidth="1"/>
    <col min="10" max="10" width="23.5" style="121" customWidth="1"/>
    <col min="11" max="11" width="23.5" customWidth="1"/>
    <col min="12" max="12" width="15.5" customWidth="1"/>
    <col min="13" max="13" width="9.33" customWidth="1"/>
    <col min="14" max="14" width="10.83" hidden="1" customWidth="1"/>
    <col min="15" max="15" width="9.33" hidden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4.17" hidden="1" customWidth="1"/>
    <col min="22" max="22" width="14.17" hidden="1" customWidth="1"/>
    <col min="23" max="23" width="14.17" hidden="1" customWidth="1"/>
    <col min="24" max="24" width="14.17" hidden="1" customWidth="1"/>
    <col min="25" max="25" width="12.33" hidden="1" customWidth="1"/>
    <col min="26" max="26" width="16.33" customWidth="1"/>
    <col min="27" max="27" width="12.33" customWidth="1"/>
    <col min="28" max="28" width="15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M2"/>
      <c r="AT2" s="13" t="s">
        <v>88</v>
      </c>
    </row>
    <row r="3" ht="6.96" customHeight="1">
      <c r="B3" s="122"/>
      <c r="C3" s="123"/>
      <c r="D3" s="123"/>
      <c r="E3" s="123"/>
      <c r="F3" s="123"/>
      <c r="G3" s="123"/>
      <c r="H3" s="123"/>
      <c r="I3" s="124"/>
      <c r="J3" s="124"/>
      <c r="K3" s="123"/>
      <c r="L3" s="123"/>
      <c r="M3" s="16"/>
      <c r="AT3" s="13" t="s">
        <v>82</v>
      </c>
    </row>
    <row r="4" ht="24.96" customHeight="1">
      <c r="B4" s="16"/>
      <c r="D4" s="125" t="s">
        <v>101</v>
      </c>
      <c r="M4" s="16"/>
      <c r="N4" s="20" t="s">
        <v>11</v>
      </c>
      <c r="AT4" s="13" t="s">
        <v>4</v>
      </c>
    </row>
    <row r="5" ht="6.96" customHeight="1">
      <c r="B5" s="16"/>
      <c r="M5" s="16"/>
    </row>
    <row r="6" ht="12" customHeight="1">
      <c r="B6" s="16"/>
      <c r="D6" s="126" t="s">
        <v>17</v>
      </c>
      <c r="M6" s="16"/>
    </row>
    <row r="7" ht="16.5" customHeight="1">
      <c r="B7" s="16"/>
      <c r="E7" s="127" t="str">
        <f>'Rekapitulace stavby'!K6</f>
        <v>Zateplení objektu ObÚ</v>
      </c>
      <c r="F7" s="126"/>
      <c r="G7" s="126"/>
      <c r="H7" s="126"/>
      <c r="M7" s="16"/>
    </row>
    <row r="8" s="1" customFormat="1" ht="12" customHeight="1">
      <c r="B8" s="39"/>
      <c r="D8" s="126" t="s">
        <v>102</v>
      </c>
      <c r="I8" s="128"/>
      <c r="J8" s="128"/>
      <c r="M8" s="39"/>
    </row>
    <row r="9" s="1" customFormat="1" ht="36.96" customHeight="1">
      <c r="B9" s="39"/>
      <c r="E9" s="129" t="s">
        <v>564</v>
      </c>
      <c r="F9" s="1"/>
      <c r="G9" s="1"/>
      <c r="H9" s="1"/>
      <c r="I9" s="128"/>
      <c r="J9" s="128"/>
      <c r="M9" s="39"/>
    </row>
    <row r="10" s="1" customFormat="1">
      <c r="B10" s="39"/>
      <c r="I10" s="128"/>
      <c r="J10" s="128"/>
      <c r="M10" s="39"/>
    </row>
    <row r="11" s="1" customFormat="1" ht="12" customHeight="1">
      <c r="B11" s="39"/>
      <c r="D11" s="126" t="s">
        <v>19</v>
      </c>
      <c r="F11" s="13" t="s">
        <v>1</v>
      </c>
      <c r="I11" s="130" t="s">
        <v>20</v>
      </c>
      <c r="J11" s="131" t="s">
        <v>1</v>
      </c>
      <c r="M11" s="39"/>
    </row>
    <row r="12" s="1" customFormat="1" ht="12" customHeight="1">
      <c r="B12" s="39"/>
      <c r="D12" s="126" t="s">
        <v>21</v>
      </c>
      <c r="F12" s="13" t="s">
        <v>22</v>
      </c>
      <c r="I12" s="130" t="s">
        <v>23</v>
      </c>
      <c r="J12" s="132" t="str">
        <f>'Rekapitulace stavby'!AN8</f>
        <v>11. 11. 2018</v>
      </c>
      <c r="M12" s="39"/>
    </row>
    <row r="13" s="1" customFormat="1" ht="10.8" customHeight="1">
      <c r="B13" s="39"/>
      <c r="I13" s="128"/>
      <c r="J13" s="128"/>
      <c r="M13" s="39"/>
    </row>
    <row r="14" s="1" customFormat="1" ht="12" customHeight="1">
      <c r="B14" s="39"/>
      <c r="D14" s="126" t="s">
        <v>25</v>
      </c>
      <c r="I14" s="130" t="s">
        <v>26</v>
      </c>
      <c r="J14" s="131" t="s">
        <v>1</v>
      </c>
      <c r="M14" s="39"/>
    </row>
    <row r="15" s="1" customFormat="1" ht="18" customHeight="1">
      <c r="B15" s="39"/>
      <c r="E15" s="13" t="s">
        <v>27</v>
      </c>
      <c r="I15" s="130" t="s">
        <v>28</v>
      </c>
      <c r="J15" s="131" t="s">
        <v>1</v>
      </c>
      <c r="M15" s="39"/>
    </row>
    <row r="16" s="1" customFormat="1" ht="6.96" customHeight="1">
      <c r="B16" s="39"/>
      <c r="I16" s="128"/>
      <c r="J16" s="128"/>
      <c r="M16" s="39"/>
    </row>
    <row r="17" s="1" customFormat="1" ht="12" customHeight="1">
      <c r="B17" s="39"/>
      <c r="D17" s="126" t="s">
        <v>29</v>
      </c>
      <c r="I17" s="130" t="s">
        <v>26</v>
      </c>
      <c r="J17" s="29" t="str">
        <f>'Rekapitulace stavby'!AN13</f>
        <v>Vyplň údaj</v>
      </c>
      <c r="M17" s="39"/>
    </row>
    <row r="18" s="1" customFormat="1" ht="18" customHeight="1">
      <c r="B18" s="39"/>
      <c r="E18" s="29" t="str">
        <f>'Rekapitulace stavby'!E14</f>
        <v>Vyplň údaj</v>
      </c>
      <c r="F18" s="13"/>
      <c r="G18" s="13"/>
      <c r="H18" s="13"/>
      <c r="I18" s="130" t="s">
        <v>28</v>
      </c>
      <c r="J18" s="29" t="str">
        <f>'Rekapitulace stavby'!AN14</f>
        <v>Vyplň údaj</v>
      </c>
      <c r="M18" s="39"/>
    </row>
    <row r="19" s="1" customFormat="1" ht="6.96" customHeight="1">
      <c r="B19" s="39"/>
      <c r="I19" s="128"/>
      <c r="J19" s="128"/>
      <c r="M19" s="39"/>
    </row>
    <row r="20" s="1" customFormat="1" ht="12" customHeight="1">
      <c r="B20" s="39"/>
      <c r="D20" s="126" t="s">
        <v>31</v>
      </c>
      <c r="I20" s="130" t="s">
        <v>26</v>
      </c>
      <c r="J20" s="131" t="s">
        <v>1</v>
      </c>
      <c r="M20" s="39"/>
    </row>
    <row r="21" s="1" customFormat="1" ht="18" customHeight="1">
      <c r="B21" s="39"/>
      <c r="E21" s="13" t="s">
        <v>32</v>
      </c>
      <c r="I21" s="130" t="s">
        <v>28</v>
      </c>
      <c r="J21" s="131" t="s">
        <v>1</v>
      </c>
      <c r="M21" s="39"/>
    </row>
    <row r="22" s="1" customFormat="1" ht="6.96" customHeight="1">
      <c r="B22" s="39"/>
      <c r="I22" s="128"/>
      <c r="J22" s="128"/>
      <c r="M22" s="39"/>
    </row>
    <row r="23" s="1" customFormat="1" ht="12" customHeight="1">
      <c r="B23" s="39"/>
      <c r="D23" s="126" t="s">
        <v>33</v>
      </c>
      <c r="I23" s="130" t="s">
        <v>26</v>
      </c>
      <c r="J23" s="131" t="s">
        <v>1</v>
      </c>
      <c r="M23" s="39"/>
    </row>
    <row r="24" s="1" customFormat="1" ht="18" customHeight="1">
      <c r="B24" s="39"/>
      <c r="E24" s="13" t="s">
        <v>34</v>
      </c>
      <c r="I24" s="130" t="s">
        <v>28</v>
      </c>
      <c r="J24" s="131" t="s">
        <v>1</v>
      </c>
      <c r="M24" s="39"/>
    </row>
    <row r="25" s="1" customFormat="1" ht="6.96" customHeight="1">
      <c r="B25" s="39"/>
      <c r="I25" s="128"/>
      <c r="J25" s="128"/>
      <c r="M25" s="39"/>
    </row>
    <row r="26" s="1" customFormat="1" ht="12" customHeight="1">
      <c r="B26" s="39"/>
      <c r="D26" s="126" t="s">
        <v>35</v>
      </c>
      <c r="I26" s="128"/>
      <c r="J26" s="128"/>
      <c r="M26" s="39"/>
    </row>
    <row r="27" s="6" customFormat="1" ht="16.5" customHeight="1">
      <c r="B27" s="133"/>
      <c r="E27" s="134" t="s">
        <v>1</v>
      </c>
      <c r="F27" s="134"/>
      <c r="G27" s="134"/>
      <c r="H27" s="134"/>
      <c r="I27" s="135"/>
      <c r="J27" s="135"/>
      <c r="M27" s="133"/>
    </row>
    <row r="28" s="1" customFormat="1" ht="6.96" customHeight="1">
      <c r="B28" s="39"/>
      <c r="I28" s="128"/>
      <c r="J28" s="128"/>
      <c r="M28" s="39"/>
    </row>
    <row r="29" s="1" customFormat="1" ht="6.96" customHeight="1">
      <c r="B29" s="39"/>
      <c r="D29" s="67"/>
      <c r="E29" s="67"/>
      <c r="F29" s="67"/>
      <c r="G29" s="67"/>
      <c r="H29" s="67"/>
      <c r="I29" s="136"/>
      <c r="J29" s="136"/>
      <c r="K29" s="67"/>
      <c r="L29" s="67"/>
      <c r="M29" s="39"/>
    </row>
    <row r="30" s="1" customFormat="1">
      <c r="B30" s="39"/>
      <c r="E30" s="126" t="s">
        <v>104</v>
      </c>
      <c r="I30" s="128"/>
      <c r="J30" s="128"/>
      <c r="K30" s="137">
        <f>I61</f>
        <v>0</v>
      </c>
      <c r="M30" s="39"/>
    </row>
    <row r="31" s="1" customFormat="1">
      <c r="B31" s="39"/>
      <c r="E31" s="126" t="s">
        <v>105</v>
      </c>
      <c r="I31" s="128"/>
      <c r="J31" s="128"/>
      <c r="K31" s="137">
        <f>J61</f>
        <v>0</v>
      </c>
      <c r="M31" s="39"/>
    </row>
    <row r="32" s="1" customFormat="1" ht="25.44" customHeight="1">
      <c r="B32" s="39"/>
      <c r="D32" s="138" t="s">
        <v>36</v>
      </c>
      <c r="I32" s="128"/>
      <c r="J32" s="128"/>
      <c r="K32" s="139">
        <f>ROUND(K91, 2)</f>
        <v>0</v>
      </c>
      <c r="M32" s="39"/>
    </row>
    <row r="33" s="1" customFormat="1" ht="6.96" customHeight="1">
      <c r="B33" s="39"/>
      <c r="D33" s="67"/>
      <c r="E33" s="67"/>
      <c r="F33" s="67"/>
      <c r="G33" s="67"/>
      <c r="H33" s="67"/>
      <c r="I33" s="136"/>
      <c r="J33" s="136"/>
      <c r="K33" s="67"/>
      <c r="L33" s="67"/>
      <c r="M33" s="39"/>
    </row>
    <row r="34" s="1" customFormat="1" ht="14.4" customHeight="1">
      <c r="B34" s="39"/>
      <c r="F34" s="140" t="s">
        <v>38</v>
      </c>
      <c r="I34" s="141" t="s">
        <v>37</v>
      </c>
      <c r="J34" s="128"/>
      <c r="K34" s="140" t="s">
        <v>39</v>
      </c>
      <c r="M34" s="39"/>
    </row>
    <row r="35" s="1" customFormat="1" ht="14.4" customHeight="1">
      <c r="B35" s="39"/>
      <c r="D35" s="126" t="s">
        <v>40</v>
      </c>
      <c r="E35" s="126" t="s">
        <v>41</v>
      </c>
      <c r="F35" s="137">
        <f>ROUND((SUM(BE91:BE145)),  2)</f>
        <v>0</v>
      </c>
      <c r="I35" s="142">
        <v>0.20999999999999999</v>
      </c>
      <c r="J35" s="128"/>
      <c r="K35" s="137">
        <f>ROUND(((SUM(BE91:BE145))*I35),  2)</f>
        <v>0</v>
      </c>
      <c r="M35" s="39"/>
    </row>
    <row r="36" s="1" customFormat="1" ht="14.4" customHeight="1">
      <c r="B36" s="39"/>
      <c r="E36" s="126" t="s">
        <v>42</v>
      </c>
      <c r="F36" s="137">
        <f>ROUND((SUM(BF91:BF145)),  2)</f>
        <v>0</v>
      </c>
      <c r="I36" s="142">
        <v>0.14999999999999999</v>
      </c>
      <c r="J36" s="128"/>
      <c r="K36" s="137">
        <f>ROUND(((SUM(BF91:BF145))*I36),  2)</f>
        <v>0</v>
      </c>
      <c r="M36" s="39"/>
    </row>
    <row r="37" hidden="1" s="1" customFormat="1" ht="14.4" customHeight="1">
      <c r="B37" s="39"/>
      <c r="E37" s="126" t="s">
        <v>43</v>
      </c>
      <c r="F37" s="137">
        <f>ROUND((SUM(BG91:BG145)),  2)</f>
        <v>0</v>
      </c>
      <c r="I37" s="142">
        <v>0.20999999999999999</v>
      </c>
      <c r="J37" s="128"/>
      <c r="K37" s="137">
        <f>0</f>
        <v>0</v>
      </c>
      <c r="M37" s="39"/>
    </row>
    <row r="38" hidden="1" s="1" customFormat="1" ht="14.4" customHeight="1">
      <c r="B38" s="39"/>
      <c r="E38" s="126" t="s">
        <v>44</v>
      </c>
      <c r="F38" s="137">
        <f>ROUND((SUM(BH91:BH145)),  2)</f>
        <v>0</v>
      </c>
      <c r="I38" s="142">
        <v>0.14999999999999999</v>
      </c>
      <c r="J38" s="128"/>
      <c r="K38" s="137">
        <f>0</f>
        <v>0</v>
      </c>
      <c r="M38" s="39"/>
    </row>
    <row r="39" hidden="1" s="1" customFormat="1" ht="14.4" customHeight="1">
      <c r="B39" s="39"/>
      <c r="E39" s="126" t="s">
        <v>45</v>
      </c>
      <c r="F39" s="137">
        <f>ROUND((SUM(BI91:BI145)),  2)</f>
        <v>0</v>
      </c>
      <c r="I39" s="142">
        <v>0</v>
      </c>
      <c r="J39" s="128"/>
      <c r="K39" s="137">
        <f>0</f>
        <v>0</v>
      </c>
      <c r="M39" s="39"/>
    </row>
    <row r="40" s="1" customFormat="1" ht="6.96" customHeight="1">
      <c r="B40" s="39"/>
      <c r="I40" s="128"/>
      <c r="J40" s="128"/>
      <c r="M40" s="39"/>
    </row>
    <row r="41" s="1" customFormat="1" ht="25.44" customHeight="1">
      <c r="B41" s="39"/>
      <c r="C41" s="143"/>
      <c r="D41" s="144" t="s">
        <v>46</v>
      </c>
      <c r="E41" s="145"/>
      <c r="F41" s="145"/>
      <c r="G41" s="146" t="s">
        <v>47</v>
      </c>
      <c r="H41" s="147" t="s">
        <v>48</v>
      </c>
      <c r="I41" s="148"/>
      <c r="J41" s="148"/>
      <c r="K41" s="149">
        <f>SUM(K32:K39)</f>
        <v>0</v>
      </c>
      <c r="L41" s="150"/>
      <c r="M41" s="39"/>
    </row>
    <row r="42" s="1" customFormat="1" ht="14.4" customHeight="1">
      <c r="B42" s="151"/>
      <c r="C42" s="152"/>
      <c r="D42" s="152"/>
      <c r="E42" s="152"/>
      <c r="F42" s="152"/>
      <c r="G42" s="152"/>
      <c r="H42" s="152"/>
      <c r="I42" s="153"/>
      <c r="J42" s="153"/>
      <c r="K42" s="152"/>
      <c r="L42" s="152"/>
      <c r="M42" s="39"/>
    </row>
    <row r="46" s="1" customFormat="1" ht="6.96" customHeight="1">
      <c r="B46" s="154"/>
      <c r="C46" s="155"/>
      <c r="D46" s="155"/>
      <c r="E46" s="155"/>
      <c r="F46" s="155"/>
      <c r="G46" s="155"/>
      <c r="H46" s="155"/>
      <c r="I46" s="156"/>
      <c r="J46" s="156"/>
      <c r="K46" s="155"/>
      <c r="L46" s="155"/>
      <c r="M46" s="39"/>
    </row>
    <row r="47" s="1" customFormat="1" ht="24.96" customHeight="1">
      <c r="B47" s="34"/>
      <c r="C47" s="19" t="s">
        <v>106</v>
      </c>
      <c r="D47" s="35"/>
      <c r="E47" s="35"/>
      <c r="F47" s="35"/>
      <c r="G47" s="35"/>
      <c r="H47" s="35"/>
      <c r="I47" s="128"/>
      <c r="J47" s="128"/>
      <c r="K47" s="35"/>
      <c r="L47" s="35"/>
      <c r="M47" s="39"/>
    </row>
    <row r="48" s="1" customFormat="1" ht="6.96" customHeight="1">
      <c r="B48" s="34"/>
      <c r="C48" s="35"/>
      <c r="D48" s="35"/>
      <c r="E48" s="35"/>
      <c r="F48" s="35"/>
      <c r="G48" s="35"/>
      <c r="H48" s="35"/>
      <c r="I48" s="128"/>
      <c r="J48" s="128"/>
      <c r="K48" s="35"/>
      <c r="L48" s="35"/>
      <c r="M48" s="39"/>
    </row>
    <row r="49" s="1" customFormat="1" ht="12" customHeight="1">
      <c r="B49" s="34"/>
      <c r="C49" s="28" t="s">
        <v>17</v>
      </c>
      <c r="D49" s="35"/>
      <c r="E49" s="35"/>
      <c r="F49" s="35"/>
      <c r="G49" s="35"/>
      <c r="H49" s="35"/>
      <c r="I49" s="128"/>
      <c r="J49" s="128"/>
      <c r="K49" s="35"/>
      <c r="L49" s="35"/>
      <c r="M49" s="39"/>
    </row>
    <row r="50" s="1" customFormat="1" ht="16.5" customHeight="1">
      <c r="B50" s="34"/>
      <c r="C50" s="35"/>
      <c r="D50" s="35"/>
      <c r="E50" s="157" t="str">
        <f>E7</f>
        <v>Zateplení objektu ObÚ</v>
      </c>
      <c r="F50" s="28"/>
      <c r="G50" s="28"/>
      <c r="H50" s="28"/>
      <c r="I50" s="128"/>
      <c r="J50" s="128"/>
      <c r="K50" s="35"/>
      <c r="L50" s="35"/>
      <c r="M50" s="39"/>
    </row>
    <row r="51" s="1" customFormat="1" ht="12" customHeight="1">
      <c r="B51" s="34"/>
      <c r="C51" s="28" t="s">
        <v>102</v>
      </c>
      <c r="D51" s="35"/>
      <c r="E51" s="35"/>
      <c r="F51" s="35"/>
      <c r="G51" s="35"/>
      <c r="H51" s="35"/>
      <c r="I51" s="128"/>
      <c r="J51" s="128"/>
      <c r="K51" s="35"/>
      <c r="L51" s="35"/>
      <c r="M51" s="39"/>
    </row>
    <row r="52" s="1" customFormat="1" ht="16.5" customHeight="1">
      <c r="B52" s="34"/>
      <c r="C52" s="35"/>
      <c r="D52" s="35"/>
      <c r="E52" s="60" t="str">
        <f>E9</f>
        <v>20 - Balkony</v>
      </c>
      <c r="F52" s="35"/>
      <c r="G52" s="35"/>
      <c r="H52" s="35"/>
      <c r="I52" s="128"/>
      <c r="J52" s="128"/>
      <c r="K52" s="35"/>
      <c r="L52" s="35"/>
      <c r="M52" s="39"/>
    </row>
    <row r="53" s="1" customFormat="1" ht="6.96" customHeight="1">
      <c r="B53" s="34"/>
      <c r="C53" s="35"/>
      <c r="D53" s="35"/>
      <c r="E53" s="35"/>
      <c r="F53" s="35"/>
      <c r="G53" s="35"/>
      <c r="H53" s="35"/>
      <c r="I53" s="128"/>
      <c r="J53" s="128"/>
      <c r="K53" s="35"/>
      <c r="L53" s="35"/>
      <c r="M53" s="39"/>
    </row>
    <row r="54" s="1" customFormat="1" ht="12" customHeight="1">
      <c r="B54" s="34"/>
      <c r="C54" s="28" t="s">
        <v>21</v>
      </c>
      <c r="D54" s="35"/>
      <c r="E54" s="35"/>
      <c r="F54" s="23" t="str">
        <f>F12</f>
        <v>Bukovany</v>
      </c>
      <c r="G54" s="35"/>
      <c r="H54" s="35"/>
      <c r="I54" s="130" t="s">
        <v>23</v>
      </c>
      <c r="J54" s="132" t="str">
        <f>IF(J12="","",J12)</f>
        <v>11. 11. 2018</v>
      </c>
      <c r="K54" s="35"/>
      <c r="L54" s="35"/>
      <c r="M54" s="39"/>
    </row>
    <row r="55" s="1" customFormat="1" ht="6.96" customHeight="1">
      <c r="B55" s="34"/>
      <c r="C55" s="35"/>
      <c r="D55" s="35"/>
      <c r="E55" s="35"/>
      <c r="F55" s="35"/>
      <c r="G55" s="35"/>
      <c r="H55" s="35"/>
      <c r="I55" s="128"/>
      <c r="J55" s="128"/>
      <c r="K55" s="35"/>
      <c r="L55" s="35"/>
      <c r="M55" s="39"/>
    </row>
    <row r="56" s="1" customFormat="1" ht="13.65" customHeight="1">
      <c r="B56" s="34"/>
      <c r="C56" s="28" t="s">
        <v>25</v>
      </c>
      <c r="D56" s="35"/>
      <c r="E56" s="35"/>
      <c r="F56" s="23" t="str">
        <f>E15</f>
        <v>Obec Bukovany</v>
      </c>
      <c r="G56" s="35"/>
      <c r="H56" s="35"/>
      <c r="I56" s="130" t="s">
        <v>31</v>
      </c>
      <c r="J56" s="158" t="str">
        <f>E21</f>
        <v>Projektstav - Majer Antonín</v>
      </c>
      <c r="K56" s="35"/>
      <c r="L56" s="35"/>
      <c r="M56" s="39"/>
    </row>
    <row r="57" s="1" customFormat="1" ht="13.65" customHeight="1">
      <c r="B57" s="34"/>
      <c r="C57" s="28" t="s">
        <v>29</v>
      </c>
      <c r="D57" s="35"/>
      <c r="E57" s="35"/>
      <c r="F57" s="23" t="str">
        <f>IF(E18="","",E18)</f>
        <v>Vyplň údaj</v>
      </c>
      <c r="G57" s="35"/>
      <c r="H57" s="35"/>
      <c r="I57" s="130" t="s">
        <v>33</v>
      </c>
      <c r="J57" s="158" t="str">
        <f>E24</f>
        <v>Milan Hájek</v>
      </c>
      <c r="K57" s="35"/>
      <c r="L57" s="35"/>
      <c r="M57" s="39"/>
    </row>
    <row r="58" s="1" customFormat="1" ht="10.32" customHeight="1">
      <c r="B58" s="34"/>
      <c r="C58" s="35"/>
      <c r="D58" s="35"/>
      <c r="E58" s="35"/>
      <c r="F58" s="35"/>
      <c r="G58" s="35"/>
      <c r="H58" s="35"/>
      <c r="I58" s="128"/>
      <c r="J58" s="128"/>
      <c r="K58" s="35"/>
      <c r="L58" s="35"/>
      <c r="M58" s="39"/>
    </row>
    <row r="59" s="1" customFormat="1" ht="29.28" customHeight="1">
      <c r="B59" s="34"/>
      <c r="C59" s="159" t="s">
        <v>107</v>
      </c>
      <c r="D59" s="160"/>
      <c r="E59" s="160"/>
      <c r="F59" s="160"/>
      <c r="G59" s="160"/>
      <c r="H59" s="160"/>
      <c r="I59" s="161" t="s">
        <v>108</v>
      </c>
      <c r="J59" s="161" t="s">
        <v>109</v>
      </c>
      <c r="K59" s="162" t="s">
        <v>110</v>
      </c>
      <c r="L59" s="160"/>
      <c r="M59" s="39"/>
    </row>
    <row r="60" s="1" customFormat="1" ht="10.32" customHeight="1">
      <c r="B60" s="34"/>
      <c r="C60" s="35"/>
      <c r="D60" s="35"/>
      <c r="E60" s="35"/>
      <c r="F60" s="35"/>
      <c r="G60" s="35"/>
      <c r="H60" s="35"/>
      <c r="I60" s="128"/>
      <c r="J60" s="128"/>
      <c r="K60" s="35"/>
      <c r="L60" s="35"/>
      <c r="M60" s="39"/>
    </row>
    <row r="61" s="1" customFormat="1" ht="22.8" customHeight="1">
      <c r="B61" s="34"/>
      <c r="C61" s="163" t="s">
        <v>111</v>
      </c>
      <c r="D61" s="35"/>
      <c r="E61" s="35"/>
      <c r="F61" s="35"/>
      <c r="G61" s="35"/>
      <c r="H61" s="35"/>
      <c r="I61" s="164">
        <f>Q91</f>
        <v>0</v>
      </c>
      <c r="J61" s="164">
        <f>R91</f>
        <v>0</v>
      </c>
      <c r="K61" s="94">
        <f>K91</f>
        <v>0</v>
      </c>
      <c r="L61" s="35"/>
      <c r="M61" s="39"/>
      <c r="AU61" s="13" t="s">
        <v>112</v>
      </c>
    </row>
    <row r="62" s="7" customFormat="1" ht="24.96" customHeight="1">
      <c r="B62" s="165"/>
      <c r="C62" s="166"/>
      <c r="D62" s="167" t="s">
        <v>154</v>
      </c>
      <c r="E62" s="168"/>
      <c r="F62" s="168"/>
      <c r="G62" s="168"/>
      <c r="H62" s="168"/>
      <c r="I62" s="169">
        <f>Q92</f>
        <v>0</v>
      </c>
      <c r="J62" s="169">
        <f>R92</f>
        <v>0</v>
      </c>
      <c r="K62" s="170">
        <f>K92</f>
        <v>0</v>
      </c>
      <c r="L62" s="166"/>
      <c r="M62" s="171"/>
    </row>
    <row r="63" s="10" customFormat="1" ht="19.92" customHeight="1">
      <c r="B63" s="217"/>
      <c r="C63" s="218"/>
      <c r="D63" s="219" t="s">
        <v>158</v>
      </c>
      <c r="E63" s="220"/>
      <c r="F63" s="220"/>
      <c r="G63" s="220"/>
      <c r="H63" s="220"/>
      <c r="I63" s="221">
        <f>Q93</f>
        <v>0</v>
      </c>
      <c r="J63" s="221">
        <f>R93</f>
        <v>0</v>
      </c>
      <c r="K63" s="222">
        <f>K93</f>
        <v>0</v>
      </c>
      <c r="L63" s="218"/>
      <c r="M63" s="223"/>
    </row>
    <row r="64" s="10" customFormat="1" ht="19.92" customHeight="1">
      <c r="B64" s="217"/>
      <c r="C64" s="218"/>
      <c r="D64" s="219" t="s">
        <v>159</v>
      </c>
      <c r="E64" s="220"/>
      <c r="F64" s="220"/>
      <c r="G64" s="220"/>
      <c r="H64" s="220"/>
      <c r="I64" s="221">
        <f>Q99</f>
        <v>0</v>
      </c>
      <c r="J64" s="221">
        <f>R99</f>
        <v>0</v>
      </c>
      <c r="K64" s="222">
        <f>K99</f>
        <v>0</v>
      </c>
      <c r="L64" s="218"/>
      <c r="M64" s="223"/>
    </row>
    <row r="65" s="10" customFormat="1" ht="19.92" customHeight="1">
      <c r="B65" s="217"/>
      <c r="C65" s="218"/>
      <c r="D65" s="219" t="s">
        <v>161</v>
      </c>
      <c r="E65" s="220"/>
      <c r="F65" s="220"/>
      <c r="G65" s="220"/>
      <c r="H65" s="220"/>
      <c r="I65" s="221">
        <f>Q102</f>
        <v>0</v>
      </c>
      <c r="J65" s="221">
        <f>R102</f>
        <v>0</v>
      </c>
      <c r="K65" s="222">
        <f>K102</f>
        <v>0</v>
      </c>
      <c r="L65" s="218"/>
      <c r="M65" s="223"/>
    </row>
    <row r="66" s="7" customFormat="1" ht="24.96" customHeight="1">
      <c r="B66" s="165"/>
      <c r="C66" s="166"/>
      <c r="D66" s="167" t="s">
        <v>162</v>
      </c>
      <c r="E66" s="168"/>
      <c r="F66" s="168"/>
      <c r="G66" s="168"/>
      <c r="H66" s="168"/>
      <c r="I66" s="169">
        <f>Q104</f>
        <v>0</v>
      </c>
      <c r="J66" s="169">
        <f>R104</f>
        <v>0</v>
      </c>
      <c r="K66" s="170">
        <f>K104</f>
        <v>0</v>
      </c>
      <c r="L66" s="166"/>
      <c r="M66" s="171"/>
    </row>
    <row r="67" s="10" customFormat="1" ht="19.92" customHeight="1">
      <c r="B67" s="217"/>
      <c r="C67" s="218"/>
      <c r="D67" s="219" t="s">
        <v>163</v>
      </c>
      <c r="E67" s="220"/>
      <c r="F67" s="220"/>
      <c r="G67" s="220"/>
      <c r="H67" s="220"/>
      <c r="I67" s="221">
        <f>Q105</f>
        <v>0</v>
      </c>
      <c r="J67" s="221">
        <f>R105</f>
        <v>0</v>
      </c>
      <c r="K67" s="222">
        <f>K105</f>
        <v>0</v>
      </c>
      <c r="L67" s="218"/>
      <c r="M67" s="223"/>
    </row>
    <row r="68" s="10" customFormat="1" ht="19.92" customHeight="1">
      <c r="B68" s="217"/>
      <c r="C68" s="218"/>
      <c r="D68" s="219" t="s">
        <v>164</v>
      </c>
      <c r="E68" s="220"/>
      <c r="F68" s="220"/>
      <c r="G68" s="220"/>
      <c r="H68" s="220"/>
      <c r="I68" s="221">
        <f>Q113</f>
        <v>0</v>
      </c>
      <c r="J68" s="221">
        <f>R113</f>
        <v>0</v>
      </c>
      <c r="K68" s="222">
        <f>K113</f>
        <v>0</v>
      </c>
      <c r="L68" s="218"/>
      <c r="M68" s="223"/>
    </row>
    <row r="69" s="10" customFormat="1" ht="19.92" customHeight="1">
      <c r="B69" s="217"/>
      <c r="C69" s="218"/>
      <c r="D69" s="219" t="s">
        <v>166</v>
      </c>
      <c r="E69" s="220"/>
      <c r="F69" s="220"/>
      <c r="G69" s="220"/>
      <c r="H69" s="220"/>
      <c r="I69" s="221">
        <f>Q123</f>
        <v>0</v>
      </c>
      <c r="J69" s="221">
        <f>R123</f>
        <v>0</v>
      </c>
      <c r="K69" s="222">
        <f>K123</f>
        <v>0</v>
      </c>
      <c r="L69" s="218"/>
      <c r="M69" s="223"/>
    </row>
    <row r="70" s="10" customFormat="1" ht="19.92" customHeight="1">
      <c r="B70" s="217"/>
      <c r="C70" s="218"/>
      <c r="D70" s="219" t="s">
        <v>565</v>
      </c>
      <c r="E70" s="220"/>
      <c r="F70" s="220"/>
      <c r="G70" s="220"/>
      <c r="H70" s="220"/>
      <c r="I70" s="221">
        <f>Q126</f>
        <v>0</v>
      </c>
      <c r="J70" s="221">
        <f>R126</f>
        <v>0</v>
      </c>
      <c r="K70" s="222">
        <f>K126</f>
        <v>0</v>
      </c>
      <c r="L70" s="218"/>
      <c r="M70" s="223"/>
    </row>
    <row r="71" s="10" customFormat="1" ht="19.92" customHeight="1">
      <c r="B71" s="217"/>
      <c r="C71" s="218"/>
      <c r="D71" s="219" t="s">
        <v>566</v>
      </c>
      <c r="E71" s="220"/>
      <c r="F71" s="220"/>
      <c r="G71" s="220"/>
      <c r="H71" s="220"/>
      <c r="I71" s="221">
        <f>Q131</f>
        <v>0</v>
      </c>
      <c r="J71" s="221">
        <f>R131</f>
        <v>0</v>
      </c>
      <c r="K71" s="222">
        <f>K131</f>
        <v>0</v>
      </c>
      <c r="L71" s="218"/>
      <c r="M71" s="223"/>
    </row>
    <row r="72" s="1" customFormat="1" ht="21.84" customHeight="1">
      <c r="B72" s="34"/>
      <c r="C72" s="35"/>
      <c r="D72" s="35"/>
      <c r="E72" s="35"/>
      <c r="F72" s="35"/>
      <c r="G72" s="35"/>
      <c r="H72" s="35"/>
      <c r="I72" s="128"/>
      <c r="J72" s="128"/>
      <c r="K72" s="35"/>
      <c r="L72" s="35"/>
      <c r="M72" s="39"/>
    </row>
    <row r="73" s="1" customFormat="1" ht="6.96" customHeight="1">
      <c r="B73" s="53"/>
      <c r="C73" s="54"/>
      <c r="D73" s="54"/>
      <c r="E73" s="54"/>
      <c r="F73" s="54"/>
      <c r="G73" s="54"/>
      <c r="H73" s="54"/>
      <c r="I73" s="153"/>
      <c r="J73" s="153"/>
      <c r="K73" s="54"/>
      <c r="L73" s="54"/>
      <c r="M73" s="39"/>
    </row>
    <row r="77" s="1" customFormat="1" ht="6.96" customHeight="1">
      <c r="B77" s="55"/>
      <c r="C77" s="56"/>
      <c r="D77" s="56"/>
      <c r="E77" s="56"/>
      <c r="F77" s="56"/>
      <c r="G77" s="56"/>
      <c r="H77" s="56"/>
      <c r="I77" s="156"/>
      <c r="J77" s="156"/>
      <c r="K77" s="56"/>
      <c r="L77" s="56"/>
      <c r="M77" s="39"/>
    </row>
    <row r="78" s="1" customFormat="1" ht="24.96" customHeight="1">
      <c r="B78" s="34"/>
      <c r="C78" s="19" t="s">
        <v>114</v>
      </c>
      <c r="D78" s="35"/>
      <c r="E78" s="35"/>
      <c r="F78" s="35"/>
      <c r="G78" s="35"/>
      <c r="H78" s="35"/>
      <c r="I78" s="128"/>
      <c r="J78" s="128"/>
      <c r="K78" s="35"/>
      <c r="L78" s="35"/>
      <c r="M78" s="39"/>
    </row>
    <row r="79" s="1" customFormat="1" ht="6.96" customHeight="1">
      <c r="B79" s="34"/>
      <c r="C79" s="35"/>
      <c r="D79" s="35"/>
      <c r="E79" s="35"/>
      <c r="F79" s="35"/>
      <c r="G79" s="35"/>
      <c r="H79" s="35"/>
      <c r="I79" s="128"/>
      <c r="J79" s="128"/>
      <c r="K79" s="35"/>
      <c r="L79" s="35"/>
      <c r="M79" s="39"/>
    </row>
    <row r="80" s="1" customFormat="1" ht="12" customHeight="1">
      <c r="B80" s="34"/>
      <c r="C80" s="28" t="s">
        <v>17</v>
      </c>
      <c r="D80" s="35"/>
      <c r="E80" s="35"/>
      <c r="F80" s="35"/>
      <c r="G80" s="35"/>
      <c r="H80" s="35"/>
      <c r="I80" s="128"/>
      <c r="J80" s="128"/>
      <c r="K80" s="35"/>
      <c r="L80" s="35"/>
      <c r="M80" s="39"/>
    </row>
    <row r="81" s="1" customFormat="1" ht="16.5" customHeight="1">
      <c r="B81" s="34"/>
      <c r="C81" s="35"/>
      <c r="D81" s="35"/>
      <c r="E81" s="157" t="str">
        <f>E7</f>
        <v>Zateplení objektu ObÚ</v>
      </c>
      <c r="F81" s="28"/>
      <c r="G81" s="28"/>
      <c r="H81" s="28"/>
      <c r="I81" s="128"/>
      <c r="J81" s="128"/>
      <c r="K81" s="35"/>
      <c r="L81" s="35"/>
      <c r="M81" s="39"/>
    </row>
    <row r="82" s="1" customFormat="1" ht="12" customHeight="1">
      <c r="B82" s="34"/>
      <c r="C82" s="28" t="s">
        <v>102</v>
      </c>
      <c r="D82" s="35"/>
      <c r="E82" s="35"/>
      <c r="F82" s="35"/>
      <c r="G82" s="35"/>
      <c r="H82" s="35"/>
      <c r="I82" s="128"/>
      <c r="J82" s="128"/>
      <c r="K82" s="35"/>
      <c r="L82" s="35"/>
      <c r="M82" s="39"/>
    </row>
    <row r="83" s="1" customFormat="1" ht="16.5" customHeight="1">
      <c r="B83" s="34"/>
      <c r="C83" s="35"/>
      <c r="D83" s="35"/>
      <c r="E83" s="60" t="str">
        <f>E9</f>
        <v>20 - Balkony</v>
      </c>
      <c r="F83" s="35"/>
      <c r="G83" s="35"/>
      <c r="H83" s="35"/>
      <c r="I83" s="128"/>
      <c r="J83" s="128"/>
      <c r="K83" s="35"/>
      <c r="L83" s="35"/>
      <c r="M83" s="39"/>
    </row>
    <row r="84" s="1" customFormat="1" ht="6.96" customHeight="1">
      <c r="B84" s="34"/>
      <c r="C84" s="35"/>
      <c r="D84" s="35"/>
      <c r="E84" s="35"/>
      <c r="F84" s="35"/>
      <c r="G84" s="35"/>
      <c r="H84" s="35"/>
      <c r="I84" s="128"/>
      <c r="J84" s="128"/>
      <c r="K84" s="35"/>
      <c r="L84" s="35"/>
      <c r="M84" s="39"/>
    </row>
    <row r="85" s="1" customFormat="1" ht="12" customHeight="1">
      <c r="B85" s="34"/>
      <c r="C85" s="28" t="s">
        <v>21</v>
      </c>
      <c r="D85" s="35"/>
      <c r="E85" s="35"/>
      <c r="F85" s="23" t="str">
        <f>F12</f>
        <v>Bukovany</v>
      </c>
      <c r="G85" s="35"/>
      <c r="H85" s="35"/>
      <c r="I85" s="130" t="s">
        <v>23</v>
      </c>
      <c r="J85" s="132" t="str">
        <f>IF(J12="","",J12)</f>
        <v>11. 11. 2018</v>
      </c>
      <c r="K85" s="35"/>
      <c r="L85" s="35"/>
      <c r="M85" s="39"/>
    </row>
    <row r="86" s="1" customFormat="1" ht="6.96" customHeight="1">
      <c r="B86" s="34"/>
      <c r="C86" s="35"/>
      <c r="D86" s="35"/>
      <c r="E86" s="35"/>
      <c r="F86" s="35"/>
      <c r="G86" s="35"/>
      <c r="H86" s="35"/>
      <c r="I86" s="128"/>
      <c r="J86" s="128"/>
      <c r="K86" s="35"/>
      <c r="L86" s="35"/>
      <c r="M86" s="39"/>
    </row>
    <row r="87" s="1" customFormat="1" ht="13.65" customHeight="1">
      <c r="B87" s="34"/>
      <c r="C87" s="28" t="s">
        <v>25</v>
      </c>
      <c r="D87" s="35"/>
      <c r="E87" s="35"/>
      <c r="F87" s="23" t="str">
        <f>E15</f>
        <v>Obec Bukovany</v>
      </c>
      <c r="G87" s="35"/>
      <c r="H87" s="35"/>
      <c r="I87" s="130" t="s">
        <v>31</v>
      </c>
      <c r="J87" s="158" t="str">
        <f>E21</f>
        <v>Projektstav - Majer Antonín</v>
      </c>
      <c r="K87" s="35"/>
      <c r="L87" s="35"/>
      <c r="M87" s="39"/>
    </row>
    <row r="88" s="1" customFormat="1" ht="13.65" customHeight="1">
      <c r="B88" s="34"/>
      <c r="C88" s="28" t="s">
        <v>29</v>
      </c>
      <c r="D88" s="35"/>
      <c r="E88" s="35"/>
      <c r="F88" s="23" t="str">
        <f>IF(E18="","",E18)</f>
        <v>Vyplň údaj</v>
      </c>
      <c r="G88" s="35"/>
      <c r="H88" s="35"/>
      <c r="I88" s="130" t="s">
        <v>33</v>
      </c>
      <c r="J88" s="158" t="str">
        <f>E24</f>
        <v>Milan Hájek</v>
      </c>
      <c r="K88" s="35"/>
      <c r="L88" s="35"/>
      <c r="M88" s="39"/>
    </row>
    <row r="89" s="1" customFormat="1" ht="10.32" customHeight="1">
      <c r="B89" s="34"/>
      <c r="C89" s="35"/>
      <c r="D89" s="35"/>
      <c r="E89" s="35"/>
      <c r="F89" s="35"/>
      <c r="G89" s="35"/>
      <c r="H89" s="35"/>
      <c r="I89" s="128"/>
      <c r="J89" s="128"/>
      <c r="K89" s="35"/>
      <c r="L89" s="35"/>
      <c r="M89" s="39"/>
    </row>
    <row r="90" s="8" customFormat="1" ht="29.28" customHeight="1">
      <c r="B90" s="172"/>
      <c r="C90" s="173" t="s">
        <v>115</v>
      </c>
      <c r="D90" s="174" t="s">
        <v>55</v>
      </c>
      <c r="E90" s="174" t="s">
        <v>51</v>
      </c>
      <c r="F90" s="174" t="s">
        <v>52</v>
      </c>
      <c r="G90" s="174" t="s">
        <v>116</v>
      </c>
      <c r="H90" s="174" t="s">
        <v>117</v>
      </c>
      <c r="I90" s="175" t="s">
        <v>118</v>
      </c>
      <c r="J90" s="175" t="s">
        <v>119</v>
      </c>
      <c r="K90" s="174" t="s">
        <v>110</v>
      </c>
      <c r="L90" s="176" t="s">
        <v>120</v>
      </c>
      <c r="M90" s="177"/>
      <c r="N90" s="84" t="s">
        <v>1</v>
      </c>
      <c r="O90" s="85" t="s">
        <v>40</v>
      </c>
      <c r="P90" s="85" t="s">
        <v>121</v>
      </c>
      <c r="Q90" s="85" t="s">
        <v>122</v>
      </c>
      <c r="R90" s="85" t="s">
        <v>123</v>
      </c>
      <c r="S90" s="85" t="s">
        <v>124</v>
      </c>
      <c r="T90" s="85" t="s">
        <v>125</v>
      </c>
      <c r="U90" s="85" t="s">
        <v>126</v>
      </c>
      <c r="V90" s="85" t="s">
        <v>127</v>
      </c>
      <c r="W90" s="85" t="s">
        <v>128</v>
      </c>
      <c r="X90" s="86" t="s">
        <v>129</v>
      </c>
    </row>
    <row r="91" s="1" customFormat="1" ht="22.8" customHeight="1">
      <c r="B91" s="34"/>
      <c r="C91" s="91" t="s">
        <v>130</v>
      </c>
      <c r="D91" s="35"/>
      <c r="E91" s="35"/>
      <c r="F91" s="35"/>
      <c r="G91" s="35"/>
      <c r="H91" s="35"/>
      <c r="I91" s="128"/>
      <c r="J91" s="128"/>
      <c r="K91" s="178">
        <f>BK91</f>
        <v>0</v>
      </c>
      <c r="L91" s="35"/>
      <c r="M91" s="39"/>
      <c r="N91" s="87"/>
      <c r="O91" s="88"/>
      <c r="P91" s="88"/>
      <c r="Q91" s="179">
        <f>Q92+Q104</f>
        <v>0</v>
      </c>
      <c r="R91" s="179">
        <f>R92+R104</f>
        <v>0</v>
      </c>
      <c r="S91" s="88"/>
      <c r="T91" s="180">
        <f>T92+T104</f>
        <v>0</v>
      </c>
      <c r="U91" s="88"/>
      <c r="V91" s="180">
        <f>V92+V104</f>
        <v>2.0614201399999996</v>
      </c>
      <c r="W91" s="88"/>
      <c r="X91" s="181">
        <f>X92+X104</f>
        <v>0.078937800000000002</v>
      </c>
      <c r="AT91" s="13" t="s">
        <v>71</v>
      </c>
      <c r="AU91" s="13" t="s">
        <v>112</v>
      </c>
      <c r="BK91" s="182">
        <f>BK92+BK104</f>
        <v>0</v>
      </c>
    </row>
    <row r="92" s="9" customFormat="1" ht="25.92" customHeight="1">
      <c r="B92" s="183"/>
      <c r="C92" s="184"/>
      <c r="D92" s="185" t="s">
        <v>71</v>
      </c>
      <c r="E92" s="186" t="s">
        <v>167</v>
      </c>
      <c r="F92" s="186" t="s">
        <v>168</v>
      </c>
      <c r="G92" s="184"/>
      <c r="H92" s="184"/>
      <c r="I92" s="187"/>
      <c r="J92" s="187"/>
      <c r="K92" s="188">
        <f>BK92</f>
        <v>0</v>
      </c>
      <c r="L92" s="184"/>
      <c r="M92" s="189"/>
      <c r="N92" s="190"/>
      <c r="O92" s="191"/>
      <c r="P92" s="191"/>
      <c r="Q92" s="192">
        <f>Q93+Q99+Q102</f>
        <v>0</v>
      </c>
      <c r="R92" s="192">
        <f>R93+R99+R102</f>
        <v>0</v>
      </c>
      <c r="S92" s="191"/>
      <c r="T92" s="193">
        <f>T93+T99+T102</f>
        <v>0</v>
      </c>
      <c r="U92" s="191"/>
      <c r="V92" s="193">
        <f>V93+V99+V102</f>
        <v>1.6792700399999998</v>
      </c>
      <c r="W92" s="191"/>
      <c r="X92" s="194">
        <f>X93+X99+X102</f>
        <v>0</v>
      </c>
      <c r="AR92" s="195" t="s">
        <v>80</v>
      </c>
      <c r="AT92" s="196" t="s">
        <v>71</v>
      </c>
      <c r="AU92" s="196" t="s">
        <v>72</v>
      </c>
      <c r="AY92" s="195" t="s">
        <v>133</v>
      </c>
      <c r="BK92" s="197">
        <f>BK93+BK99+BK102</f>
        <v>0</v>
      </c>
    </row>
    <row r="93" s="9" customFormat="1" ht="22.8" customHeight="1">
      <c r="B93" s="183"/>
      <c r="C93" s="184"/>
      <c r="D93" s="185" t="s">
        <v>71</v>
      </c>
      <c r="E93" s="224" t="s">
        <v>193</v>
      </c>
      <c r="F93" s="224" t="s">
        <v>227</v>
      </c>
      <c r="G93" s="184"/>
      <c r="H93" s="184"/>
      <c r="I93" s="187"/>
      <c r="J93" s="187"/>
      <c r="K93" s="225">
        <f>BK93</f>
        <v>0</v>
      </c>
      <c r="L93" s="184"/>
      <c r="M93" s="189"/>
      <c r="N93" s="190"/>
      <c r="O93" s="191"/>
      <c r="P93" s="191"/>
      <c r="Q93" s="192">
        <f>SUM(Q94:Q98)</f>
        <v>0</v>
      </c>
      <c r="R93" s="192">
        <f>SUM(R94:R98)</f>
        <v>0</v>
      </c>
      <c r="S93" s="191"/>
      <c r="T93" s="193">
        <f>SUM(T94:T98)</f>
        <v>0</v>
      </c>
      <c r="U93" s="191"/>
      <c r="V93" s="193">
        <f>SUM(V94:V98)</f>
        <v>0.98910503999999988</v>
      </c>
      <c r="W93" s="191"/>
      <c r="X93" s="194">
        <f>SUM(X94:X98)</f>
        <v>0</v>
      </c>
      <c r="AR93" s="195" t="s">
        <v>80</v>
      </c>
      <c r="AT93" s="196" t="s">
        <v>71</v>
      </c>
      <c r="AU93" s="196" t="s">
        <v>80</v>
      </c>
      <c r="AY93" s="195" t="s">
        <v>133</v>
      </c>
      <c r="BK93" s="197">
        <f>SUM(BK94:BK98)</f>
        <v>0</v>
      </c>
    </row>
    <row r="94" s="1" customFormat="1" ht="16.5" customHeight="1">
      <c r="B94" s="34"/>
      <c r="C94" s="198" t="s">
        <v>80</v>
      </c>
      <c r="D94" s="198" t="s">
        <v>134</v>
      </c>
      <c r="E94" s="199" t="s">
        <v>567</v>
      </c>
      <c r="F94" s="200" t="s">
        <v>568</v>
      </c>
      <c r="G94" s="201" t="s">
        <v>207</v>
      </c>
      <c r="H94" s="202">
        <v>8.7639999999999993</v>
      </c>
      <c r="I94" s="203"/>
      <c r="J94" s="203"/>
      <c r="K94" s="204">
        <f>ROUND(P94*H94,2)</f>
        <v>0</v>
      </c>
      <c r="L94" s="200" t="s">
        <v>173</v>
      </c>
      <c r="M94" s="39"/>
      <c r="N94" s="205" t="s">
        <v>1</v>
      </c>
      <c r="O94" s="206" t="s">
        <v>41</v>
      </c>
      <c r="P94" s="207">
        <f>I94+J94</f>
        <v>0</v>
      </c>
      <c r="Q94" s="207">
        <f>ROUND(I94*H94,2)</f>
        <v>0</v>
      </c>
      <c r="R94" s="207">
        <f>ROUND(J94*H94,2)</f>
        <v>0</v>
      </c>
      <c r="S94" s="75"/>
      <c r="T94" s="208">
        <f>S94*H94</f>
        <v>0</v>
      </c>
      <c r="U94" s="208">
        <v>0.0043800000000000002</v>
      </c>
      <c r="V94" s="208">
        <f>U94*H94</f>
        <v>0.038386320000000002</v>
      </c>
      <c r="W94" s="208">
        <v>0</v>
      </c>
      <c r="X94" s="209">
        <f>W94*H94</f>
        <v>0</v>
      </c>
      <c r="AR94" s="13" t="s">
        <v>138</v>
      </c>
      <c r="AT94" s="13" t="s">
        <v>134</v>
      </c>
      <c r="AU94" s="13" t="s">
        <v>82</v>
      </c>
      <c r="AY94" s="13" t="s">
        <v>133</v>
      </c>
      <c r="BE94" s="210">
        <f>IF(O94="základní",K94,0)</f>
        <v>0</v>
      </c>
      <c r="BF94" s="210">
        <f>IF(O94="snížená",K94,0)</f>
        <v>0</v>
      </c>
      <c r="BG94" s="210">
        <f>IF(O94="zákl. přenesená",K94,0)</f>
        <v>0</v>
      </c>
      <c r="BH94" s="210">
        <f>IF(O94="sníž. přenesená",K94,0)</f>
        <v>0</v>
      </c>
      <c r="BI94" s="210">
        <f>IF(O94="nulová",K94,0)</f>
        <v>0</v>
      </c>
      <c r="BJ94" s="13" t="s">
        <v>80</v>
      </c>
      <c r="BK94" s="210">
        <f>ROUND(P94*H94,2)</f>
        <v>0</v>
      </c>
      <c r="BL94" s="13" t="s">
        <v>138</v>
      </c>
      <c r="BM94" s="13" t="s">
        <v>569</v>
      </c>
    </row>
    <row r="95" s="1" customFormat="1" ht="22.5" customHeight="1">
      <c r="B95" s="34"/>
      <c r="C95" s="198" t="s">
        <v>82</v>
      </c>
      <c r="D95" s="198" t="s">
        <v>134</v>
      </c>
      <c r="E95" s="199" t="s">
        <v>570</v>
      </c>
      <c r="F95" s="200" t="s">
        <v>571</v>
      </c>
      <c r="G95" s="201" t="s">
        <v>207</v>
      </c>
      <c r="H95" s="202">
        <v>8.7639999999999993</v>
      </c>
      <c r="I95" s="203"/>
      <c r="J95" s="203"/>
      <c r="K95" s="204">
        <f>ROUND(P95*H95,2)</f>
        <v>0</v>
      </c>
      <c r="L95" s="200" t="s">
        <v>173</v>
      </c>
      <c r="M95" s="39"/>
      <c r="N95" s="205" t="s">
        <v>1</v>
      </c>
      <c r="O95" s="206" t="s">
        <v>41</v>
      </c>
      <c r="P95" s="207">
        <f>I95+J95</f>
        <v>0</v>
      </c>
      <c r="Q95" s="207">
        <f>ROUND(I95*H95,2)</f>
        <v>0</v>
      </c>
      <c r="R95" s="207">
        <f>ROUND(J95*H95,2)</f>
        <v>0</v>
      </c>
      <c r="S95" s="75"/>
      <c r="T95" s="208">
        <f>S95*H95</f>
        <v>0</v>
      </c>
      <c r="U95" s="208">
        <v>0.00348</v>
      </c>
      <c r="V95" s="208">
        <f>U95*H95</f>
        <v>0.030498719999999997</v>
      </c>
      <c r="W95" s="208">
        <v>0</v>
      </c>
      <c r="X95" s="209">
        <f>W95*H95</f>
        <v>0</v>
      </c>
      <c r="AR95" s="13" t="s">
        <v>138</v>
      </c>
      <c r="AT95" s="13" t="s">
        <v>134</v>
      </c>
      <c r="AU95" s="13" t="s">
        <v>82</v>
      </c>
      <c r="AY95" s="13" t="s">
        <v>133</v>
      </c>
      <c r="BE95" s="210">
        <f>IF(O95="základní",K95,0)</f>
        <v>0</v>
      </c>
      <c r="BF95" s="210">
        <f>IF(O95="snížená",K95,0)</f>
        <v>0</v>
      </c>
      <c r="BG95" s="210">
        <f>IF(O95="zákl. přenesená",K95,0)</f>
        <v>0</v>
      </c>
      <c r="BH95" s="210">
        <f>IF(O95="sníž. přenesená",K95,0)</f>
        <v>0</v>
      </c>
      <c r="BI95" s="210">
        <f>IF(O95="nulová",K95,0)</f>
        <v>0</v>
      </c>
      <c r="BJ95" s="13" t="s">
        <v>80</v>
      </c>
      <c r="BK95" s="210">
        <f>ROUND(P95*H95,2)</f>
        <v>0</v>
      </c>
      <c r="BL95" s="13" t="s">
        <v>138</v>
      </c>
      <c r="BM95" s="13" t="s">
        <v>572</v>
      </c>
    </row>
    <row r="96" s="11" customFormat="1">
      <c r="B96" s="226"/>
      <c r="C96" s="227"/>
      <c r="D96" s="228" t="s">
        <v>175</v>
      </c>
      <c r="E96" s="229" t="s">
        <v>1</v>
      </c>
      <c r="F96" s="230" t="s">
        <v>573</v>
      </c>
      <c r="G96" s="227"/>
      <c r="H96" s="231">
        <v>8.7639999999999993</v>
      </c>
      <c r="I96" s="232"/>
      <c r="J96" s="232"/>
      <c r="K96" s="227"/>
      <c r="L96" s="227"/>
      <c r="M96" s="233"/>
      <c r="N96" s="234"/>
      <c r="O96" s="235"/>
      <c r="P96" s="235"/>
      <c r="Q96" s="235"/>
      <c r="R96" s="235"/>
      <c r="S96" s="235"/>
      <c r="T96" s="235"/>
      <c r="U96" s="235"/>
      <c r="V96" s="235"/>
      <c r="W96" s="235"/>
      <c r="X96" s="236"/>
      <c r="AT96" s="237" t="s">
        <v>175</v>
      </c>
      <c r="AU96" s="237" t="s">
        <v>82</v>
      </c>
      <c r="AV96" s="11" t="s">
        <v>82</v>
      </c>
      <c r="AW96" s="11" t="s">
        <v>5</v>
      </c>
      <c r="AX96" s="11" t="s">
        <v>80</v>
      </c>
      <c r="AY96" s="237" t="s">
        <v>133</v>
      </c>
    </row>
    <row r="97" s="1" customFormat="1" ht="16.5" customHeight="1">
      <c r="B97" s="34"/>
      <c r="C97" s="198" t="s">
        <v>143</v>
      </c>
      <c r="D97" s="198" t="s">
        <v>134</v>
      </c>
      <c r="E97" s="199" t="s">
        <v>574</v>
      </c>
      <c r="F97" s="200" t="s">
        <v>575</v>
      </c>
      <c r="G97" s="201" t="s">
        <v>207</v>
      </c>
      <c r="H97" s="202">
        <v>8.7639999999999993</v>
      </c>
      <c r="I97" s="203"/>
      <c r="J97" s="203"/>
      <c r="K97" s="204">
        <f>ROUND(P97*H97,2)</f>
        <v>0</v>
      </c>
      <c r="L97" s="200" t="s">
        <v>173</v>
      </c>
      <c r="M97" s="39"/>
      <c r="N97" s="205" t="s">
        <v>1</v>
      </c>
      <c r="O97" s="206" t="s">
        <v>41</v>
      </c>
      <c r="P97" s="207">
        <f>I97+J97</f>
        <v>0</v>
      </c>
      <c r="Q97" s="207">
        <f>ROUND(I97*H97,2)</f>
        <v>0</v>
      </c>
      <c r="R97" s="207">
        <f>ROUND(J97*H97,2)</f>
        <v>0</v>
      </c>
      <c r="S97" s="75"/>
      <c r="T97" s="208">
        <f>S97*H97</f>
        <v>0</v>
      </c>
      <c r="U97" s="208">
        <v>0.105</v>
      </c>
      <c r="V97" s="208">
        <f>U97*H97</f>
        <v>0.92021999999999993</v>
      </c>
      <c r="W97" s="208">
        <v>0</v>
      </c>
      <c r="X97" s="209">
        <f>W97*H97</f>
        <v>0</v>
      </c>
      <c r="AR97" s="13" t="s">
        <v>138</v>
      </c>
      <c r="AT97" s="13" t="s">
        <v>134</v>
      </c>
      <c r="AU97" s="13" t="s">
        <v>82</v>
      </c>
      <c r="AY97" s="13" t="s">
        <v>133</v>
      </c>
      <c r="BE97" s="210">
        <f>IF(O97="základní",K97,0)</f>
        <v>0</v>
      </c>
      <c r="BF97" s="210">
        <f>IF(O97="snížená",K97,0)</f>
        <v>0</v>
      </c>
      <c r="BG97" s="210">
        <f>IF(O97="zákl. přenesená",K97,0)</f>
        <v>0</v>
      </c>
      <c r="BH97" s="210">
        <f>IF(O97="sníž. přenesená",K97,0)</f>
        <v>0</v>
      </c>
      <c r="BI97" s="210">
        <f>IF(O97="nulová",K97,0)</f>
        <v>0</v>
      </c>
      <c r="BJ97" s="13" t="s">
        <v>80</v>
      </c>
      <c r="BK97" s="210">
        <f>ROUND(P97*H97,2)</f>
        <v>0</v>
      </c>
      <c r="BL97" s="13" t="s">
        <v>138</v>
      </c>
      <c r="BM97" s="13" t="s">
        <v>576</v>
      </c>
    </row>
    <row r="98" s="11" customFormat="1">
      <c r="B98" s="226"/>
      <c r="C98" s="227"/>
      <c r="D98" s="228" t="s">
        <v>175</v>
      </c>
      <c r="E98" s="229" t="s">
        <v>1</v>
      </c>
      <c r="F98" s="230" t="s">
        <v>577</v>
      </c>
      <c r="G98" s="227"/>
      <c r="H98" s="231">
        <v>8.7639999999999993</v>
      </c>
      <c r="I98" s="232"/>
      <c r="J98" s="232"/>
      <c r="K98" s="227"/>
      <c r="L98" s="227"/>
      <c r="M98" s="233"/>
      <c r="N98" s="234"/>
      <c r="O98" s="235"/>
      <c r="P98" s="235"/>
      <c r="Q98" s="235"/>
      <c r="R98" s="235"/>
      <c r="S98" s="235"/>
      <c r="T98" s="235"/>
      <c r="U98" s="235"/>
      <c r="V98" s="235"/>
      <c r="W98" s="235"/>
      <c r="X98" s="236"/>
      <c r="AT98" s="237" t="s">
        <v>175</v>
      </c>
      <c r="AU98" s="237" t="s">
        <v>82</v>
      </c>
      <c r="AV98" s="11" t="s">
        <v>82</v>
      </c>
      <c r="AW98" s="11" t="s">
        <v>5</v>
      </c>
      <c r="AX98" s="11" t="s">
        <v>80</v>
      </c>
      <c r="AY98" s="237" t="s">
        <v>133</v>
      </c>
    </row>
    <row r="99" s="9" customFormat="1" ht="22.8" customHeight="1">
      <c r="B99" s="183"/>
      <c r="C99" s="184"/>
      <c r="D99" s="185" t="s">
        <v>71</v>
      </c>
      <c r="E99" s="224" t="s">
        <v>210</v>
      </c>
      <c r="F99" s="224" t="s">
        <v>384</v>
      </c>
      <c r="G99" s="184"/>
      <c r="H99" s="184"/>
      <c r="I99" s="187"/>
      <c r="J99" s="187"/>
      <c r="K99" s="225">
        <f>BK99</f>
        <v>0</v>
      </c>
      <c r="L99" s="184"/>
      <c r="M99" s="189"/>
      <c r="N99" s="190"/>
      <c r="O99" s="191"/>
      <c r="P99" s="191"/>
      <c r="Q99" s="192">
        <f>SUM(Q100:Q101)</f>
        <v>0</v>
      </c>
      <c r="R99" s="192">
        <f>SUM(R100:R101)</f>
        <v>0</v>
      </c>
      <c r="S99" s="191"/>
      <c r="T99" s="193">
        <f>SUM(T100:T101)</f>
        <v>0</v>
      </c>
      <c r="U99" s="191"/>
      <c r="V99" s="193">
        <f>SUM(V100:V101)</f>
        <v>0.69016499999999992</v>
      </c>
      <c r="W99" s="191"/>
      <c r="X99" s="194">
        <f>SUM(X100:X101)</f>
        <v>0</v>
      </c>
      <c r="AR99" s="195" t="s">
        <v>80</v>
      </c>
      <c r="AT99" s="196" t="s">
        <v>71</v>
      </c>
      <c r="AU99" s="196" t="s">
        <v>80</v>
      </c>
      <c r="AY99" s="195" t="s">
        <v>133</v>
      </c>
      <c r="BK99" s="197">
        <f>SUM(BK100:BK101)</f>
        <v>0</v>
      </c>
    </row>
    <row r="100" s="1" customFormat="1" ht="16.5" customHeight="1">
      <c r="B100" s="34"/>
      <c r="C100" s="198" t="s">
        <v>138</v>
      </c>
      <c r="D100" s="198" t="s">
        <v>134</v>
      </c>
      <c r="E100" s="199" t="s">
        <v>578</v>
      </c>
      <c r="F100" s="200" t="s">
        <v>579</v>
      </c>
      <c r="G100" s="201" t="s">
        <v>207</v>
      </c>
      <c r="H100" s="202">
        <v>8.7639999999999993</v>
      </c>
      <c r="I100" s="203"/>
      <c r="J100" s="203"/>
      <c r="K100" s="204">
        <f>ROUND(P100*H100,2)</f>
        <v>0</v>
      </c>
      <c r="L100" s="200" t="s">
        <v>173</v>
      </c>
      <c r="M100" s="39"/>
      <c r="N100" s="205" t="s">
        <v>1</v>
      </c>
      <c r="O100" s="206" t="s">
        <v>41</v>
      </c>
      <c r="P100" s="207">
        <f>I100+J100</f>
        <v>0</v>
      </c>
      <c r="Q100" s="207">
        <f>ROUND(I100*H100,2)</f>
        <v>0</v>
      </c>
      <c r="R100" s="207">
        <f>ROUND(J100*H100,2)</f>
        <v>0</v>
      </c>
      <c r="S100" s="75"/>
      <c r="T100" s="208">
        <f>S100*H100</f>
        <v>0</v>
      </c>
      <c r="U100" s="208">
        <v>0.038850000000000003</v>
      </c>
      <c r="V100" s="208">
        <f>U100*H100</f>
        <v>0.34048139999999999</v>
      </c>
      <c r="W100" s="208">
        <v>0</v>
      </c>
      <c r="X100" s="209">
        <f>W100*H100</f>
        <v>0</v>
      </c>
      <c r="AR100" s="13" t="s">
        <v>138</v>
      </c>
      <c r="AT100" s="13" t="s">
        <v>134</v>
      </c>
      <c r="AU100" s="13" t="s">
        <v>82</v>
      </c>
      <c r="AY100" s="13" t="s">
        <v>133</v>
      </c>
      <c r="BE100" s="210">
        <f>IF(O100="základní",K100,0)</f>
        <v>0</v>
      </c>
      <c r="BF100" s="210">
        <f>IF(O100="snížená",K100,0)</f>
        <v>0</v>
      </c>
      <c r="BG100" s="210">
        <f>IF(O100="zákl. přenesená",K100,0)</f>
        <v>0</v>
      </c>
      <c r="BH100" s="210">
        <f>IF(O100="sníž. přenesená",K100,0)</f>
        <v>0</v>
      </c>
      <c r="BI100" s="210">
        <f>IF(O100="nulová",K100,0)</f>
        <v>0</v>
      </c>
      <c r="BJ100" s="13" t="s">
        <v>80</v>
      </c>
      <c r="BK100" s="210">
        <f>ROUND(P100*H100,2)</f>
        <v>0</v>
      </c>
      <c r="BL100" s="13" t="s">
        <v>138</v>
      </c>
      <c r="BM100" s="13" t="s">
        <v>580</v>
      </c>
    </row>
    <row r="101" s="1" customFormat="1" ht="16.5" customHeight="1">
      <c r="B101" s="34"/>
      <c r="C101" s="198" t="s">
        <v>132</v>
      </c>
      <c r="D101" s="198" t="s">
        <v>134</v>
      </c>
      <c r="E101" s="199" t="s">
        <v>581</v>
      </c>
      <c r="F101" s="200" t="s">
        <v>582</v>
      </c>
      <c r="G101" s="201" t="s">
        <v>207</v>
      </c>
      <c r="H101" s="202">
        <v>8.7639999999999993</v>
      </c>
      <c r="I101" s="203"/>
      <c r="J101" s="203"/>
      <c r="K101" s="204">
        <f>ROUND(P101*H101,2)</f>
        <v>0</v>
      </c>
      <c r="L101" s="200" t="s">
        <v>173</v>
      </c>
      <c r="M101" s="39"/>
      <c r="N101" s="205" t="s">
        <v>1</v>
      </c>
      <c r="O101" s="206" t="s">
        <v>41</v>
      </c>
      <c r="P101" s="207">
        <f>I101+J101</f>
        <v>0</v>
      </c>
      <c r="Q101" s="207">
        <f>ROUND(I101*H101,2)</f>
        <v>0</v>
      </c>
      <c r="R101" s="207">
        <f>ROUND(J101*H101,2)</f>
        <v>0</v>
      </c>
      <c r="S101" s="75"/>
      <c r="T101" s="208">
        <f>S101*H101</f>
        <v>0</v>
      </c>
      <c r="U101" s="208">
        <v>0.039899999999999998</v>
      </c>
      <c r="V101" s="208">
        <f>U101*H101</f>
        <v>0.34968359999999998</v>
      </c>
      <c r="W101" s="208">
        <v>0</v>
      </c>
      <c r="X101" s="209">
        <f>W101*H101</f>
        <v>0</v>
      </c>
      <c r="AR101" s="13" t="s">
        <v>138</v>
      </c>
      <c r="AT101" s="13" t="s">
        <v>134</v>
      </c>
      <c r="AU101" s="13" t="s">
        <v>82</v>
      </c>
      <c r="AY101" s="13" t="s">
        <v>133</v>
      </c>
      <c r="BE101" s="210">
        <f>IF(O101="základní",K101,0)</f>
        <v>0</v>
      </c>
      <c r="BF101" s="210">
        <f>IF(O101="snížená",K101,0)</f>
        <v>0</v>
      </c>
      <c r="BG101" s="210">
        <f>IF(O101="zákl. přenesená",K101,0)</f>
        <v>0</v>
      </c>
      <c r="BH101" s="210">
        <f>IF(O101="sníž. přenesená",K101,0)</f>
        <v>0</v>
      </c>
      <c r="BI101" s="210">
        <f>IF(O101="nulová",K101,0)</f>
        <v>0</v>
      </c>
      <c r="BJ101" s="13" t="s">
        <v>80</v>
      </c>
      <c r="BK101" s="210">
        <f>ROUND(P101*H101,2)</f>
        <v>0</v>
      </c>
      <c r="BL101" s="13" t="s">
        <v>138</v>
      </c>
      <c r="BM101" s="13" t="s">
        <v>583</v>
      </c>
    </row>
    <row r="102" s="9" customFormat="1" ht="22.8" customHeight="1">
      <c r="B102" s="183"/>
      <c r="C102" s="184"/>
      <c r="D102" s="185" t="s">
        <v>71</v>
      </c>
      <c r="E102" s="224" t="s">
        <v>475</v>
      </c>
      <c r="F102" s="224" t="s">
        <v>476</v>
      </c>
      <c r="G102" s="184"/>
      <c r="H102" s="184"/>
      <c r="I102" s="187"/>
      <c r="J102" s="187"/>
      <c r="K102" s="225">
        <f>BK102</f>
        <v>0</v>
      </c>
      <c r="L102" s="184"/>
      <c r="M102" s="189"/>
      <c r="N102" s="190"/>
      <c r="O102" s="191"/>
      <c r="P102" s="191"/>
      <c r="Q102" s="192">
        <f>Q103</f>
        <v>0</v>
      </c>
      <c r="R102" s="192">
        <f>R103</f>
        <v>0</v>
      </c>
      <c r="S102" s="191"/>
      <c r="T102" s="193">
        <f>T103</f>
        <v>0</v>
      </c>
      <c r="U102" s="191"/>
      <c r="V102" s="193">
        <f>V103</f>
        <v>0</v>
      </c>
      <c r="W102" s="191"/>
      <c r="X102" s="194">
        <f>X103</f>
        <v>0</v>
      </c>
      <c r="AR102" s="195" t="s">
        <v>80</v>
      </c>
      <c r="AT102" s="196" t="s">
        <v>71</v>
      </c>
      <c r="AU102" s="196" t="s">
        <v>80</v>
      </c>
      <c r="AY102" s="195" t="s">
        <v>133</v>
      </c>
      <c r="BK102" s="197">
        <f>BK103</f>
        <v>0</v>
      </c>
    </row>
    <row r="103" s="1" customFormat="1" ht="16.5" customHeight="1">
      <c r="B103" s="34"/>
      <c r="C103" s="198" t="s">
        <v>193</v>
      </c>
      <c r="D103" s="198" t="s">
        <v>134</v>
      </c>
      <c r="E103" s="199" t="s">
        <v>478</v>
      </c>
      <c r="F103" s="200" t="s">
        <v>479</v>
      </c>
      <c r="G103" s="201" t="s">
        <v>190</v>
      </c>
      <c r="H103" s="202">
        <v>1.6790000000000001</v>
      </c>
      <c r="I103" s="203"/>
      <c r="J103" s="203"/>
      <c r="K103" s="204">
        <f>ROUND(P103*H103,2)</f>
        <v>0</v>
      </c>
      <c r="L103" s="200" t="s">
        <v>173</v>
      </c>
      <c r="M103" s="39"/>
      <c r="N103" s="205" t="s">
        <v>1</v>
      </c>
      <c r="O103" s="206" t="s">
        <v>41</v>
      </c>
      <c r="P103" s="207">
        <f>I103+J103</f>
        <v>0</v>
      </c>
      <c r="Q103" s="207">
        <f>ROUND(I103*H103,2)</f>
        <v>0</v>
      </c>
      <c r="R103" s="207">
        <f>ROUND(J103*H103,2)</f>
        <v>0</v>
      </c>
      <c r="S103" s="75"/>
      <c r="T103" s="208">
        <f>S103*H103</f>
        <v>0</v>
      </c>
      <c r="U103" s="208">
        <v>0</v>
      </c>
      <c r="V103" s="208">
        <f>U103*H103</f>
        <v>0</v>
      </c>
      <c r="W103" s="208">
        <v>0</v>
      </c>
      <c r="X103" s="209">
        <f>W103*H103</f>
        <v>0</v>
      </c>
      <c r="AR103" s="13" t="s">
        <v>138</v>
      </c>
      <c r="AT103" s="13" t="s">
        <v>134</v>
      </c>
      <c r="AU103" s="13" t="s">
        <v>82</v>
      </c>
      <c r="AY103" s="13" t="s">
        <v>133</v>
      </c>
      <c r="BE103" s="210">
        <f>IF(O103="základní",K103,0)</f>
        <v>0</v>
      </c>
      <c r="BF103" s="210">
        <f>IF(O103="snížená",K103,0)</f>
        <v>0</v>
      </c>
      <c r="BG103" s="210">
        <f>IF(O103="zákl. přenesená",K103,0)</f>
        <v>0</v>
      </c>
      <c r="BH103" s="210">
        <f>IF(O103="sníž. přenesená",K103,0)</f>
        <v>0</v>
      </c>
      <c r="BI103" s="210">
        <f>IF(O103="nulová",K103,0)</f>
        <v>0</v>
      </c>
      <c r="BJ103" s="13" t="s">
        <v>80</v>
      </c>
      <c r="BK103" s="210">
        <f>ROUND(P103*H103,2)</f>
        <v>0</v>
      </c>
      <c r="BL103" s="13" t="s">
        <v>138</v>
      </c>
      <c r="BM103" s="13" t="s">
        <v>584</v>
      </c>
    </row>
    <row r="104" s="9" customFormat="1" ht="25.92" customHeight="1">
      <c r="B104" s="183"/>
      <c r="C104" s="184"/>
      <c r="D104" s="185" t="s">
        <v>71</v>
      </c>
      <c r="E104" s="186" t="s">
        <v>481</v>
      </c>
      <c r="F104" s="186" t="s">
        <v>482</v>
      </c>
      <c r="G104" s="184"/>
      <c r="H104" s="184"/>
      <c r="I104" s="187"/>
      <c r="J104" s="187"/>
      <c r="K104" s="188">
        <f>BK104</f>
        <v>0</v>
      </c>
      <c r="L104" s="184"/>
      <c r="M104" s="189"/>
      <c r="N104" s="190"/>
      <c r="O104" s="191"/>
      <c r="P104" s="191"/>
      <c r="Q104" s="192">
        <f>Q105+Q113+Q123+Q126+Q131</f>
        <v>0</v>
      </c>
      <c r="R104" s="192">
        <f>R105+R113+R123+R126+R131</f>
        <v>0</v>
      </c>
      <c r="S104" s="191"/>
      <c r="T104" s="193">
        <f>T105+T113+T123+T126+T131</f>
        <v>0</v>
      </c>
      <c r="U104" s="191"/>
      <c r="V104" s="193">
        <f>V105+V113+V123+V126+V131</f>
        <v>0.38215009999999994</v>
      </c>
      <c r="W104" s="191"/>
      <c r="X104" s="194">
        <f>X105+X113+X123+X126+X131</f>
        <v>0.078937800000000002</v>
      </c>
      <c r="AR104" s="195" t="s">
        <v>82</v>
      </c>
      <c r="AT104" s="196" t="s">
        <v>71</v>
      </c>
      <c r="AU104" s="196" t="s">
        <v>72</v>
      </c>
      <c r="AY104" s="195" t="s">
        <v>133</v>
      </c>
      <c r="BK104" s="197">
        <f>BK105+BK113+BK123+BK126+BK131</f>
        <v>0</v>
      </c>
    </row>
    <row r="105" s="9" customFormat="1" ht="22.8" customHeight="1">
      <c r="B105" s="183"/>
      <c r="C105" s="184"/>
      <c r="D105" s="185" t="s">
        <v>71</v>
      </c>
      <c r="E105" s="224" t="s">
        <v>483</v>
      </c>
      <c r="F105" s="224" t="s">
        <v>484</v>
      </c>
      <c r="G105" s="184"/>
      <c r="H105" s="184"/>
      <c r="I105" s="187"/>
      <c r="J105" s="187"/>
      <c r="K105" s="225">
        <f>BK105</f>
        <v>0</v>
      </c>
      <c r="L105" s="184"/>
      <c r="M105" s="189"/>
      <c r="N105" s="190"/>
      <c r="O105" s="191"/>
      <c r="P105" s="191"/>
      <c r="Q105" s="192">
        <f>SUM(Q106:Q112)</f>
        <v>0</v>
      </c>
      <c r="R105" s="192">
        <f>SUM(R106:R112)</f>
        <v>0</v>
      </c>
      <c r="S105" s="191"/>
      <c r="T105" s="193">
        <f>SUM(T106:T112)</f>
        <v>0</v>
      </c>
      <c r="U105" s="191"/>
      <c r="V105" s="193">
        <f>SUM(V106:V112)</f>
        <v>0.039815999999999997</v>
      </c>
      <c r="W105" s="191"/>
      <c r="X105" s="194">
        <f>SUM(X106:X112)</f>
        <v>0</v>
      </c>
      <c r="AR105" s="195" t="s">
        <v>82</v>
      </c>
      <c r="AT105" s="196" t="s">
        <v>71</v>
      </c>
      <c r="AU105" s="196" t="s">
        <v>80</v>
      </c>
      <c r="AY105" s="195" t="s">
        <v>133</v>
      </c>
      <c r="BK105" s="197">
        <f>SUM(BK106:BK112)</f>
        <v>0</v>
      </c>
    </row>
    <row r="106" s="1" customFormat="1" ht="16.5" customHeight="1">
      <c r="B106" s="34"/>
      <c r="C106" s="198" t="s">
        <v>200</v>
      </c>
      <c r="D106" s="198" t="s">
        <v>134</v>
      </c>
      <c r="E106" s="199" t="s">
        <v>585</v>
      </c>
      <c r="F106" s="200" t="s">
        <v>586</v>
      </c>
      <c r="G106" s="201" t="s">
        <v>207</v>
      </c>
      <c r="H106" s="202">
        <v>8.7639999999999993</v>
      </c>
      <c r="I106" s="203"/>
      <c r="J106" s="203"/>
      <c r="K106" s="204">
        <f>ROUND(P106*H106,2)</f>
        <v>0</v>
      </c>
      <c r="L106" s="200" t="s">
        <v>173</v>
      </c>
      <c r="M106" s="39"/>
      <c r="N106" s="205" t="s">
        <v>1</v>
      </c>
      <c r="O106" s="206" t="s">
        <v>41</v>
      </c>
      <c r="P106" s="207">
        <f>I106+J106</f>
        <v>0</v>
      </c>
      <c r="Q106" s="207">
        <f>ROUND(I106*H106,2)</f>
        <v>0</v>
      </c>
      <c r="R106" s="207">
        <f>ROUND(J106*H106,2)</f>
        <v>0</v>
      </c>
      <c r="S106" s="75"/>
      <c r="T106" s="208">
        <f>S106*H106</f>
        <v>0</v>
      </c>
      <c r="U106" s="208">
        <v>0.0040000000000000001</v>
      </c>
      <c r="V106" s="208">
        <f>U106*H106</f>
        <v>0.035055999999999997</v>
      </c>
      <c r="W106" s="208">
        <v>0</v>
      </c>
      <c r="X106" s="209">
        <f>W106*H106</f>
        <v>0</v>
      </c>
      <c r="AR106" s="13" t="s">
        <v>488</v>
      </c>
      <c r="AT106" s="13" t="s">
        <v>134</v>
      </c>
      <c r="AU106" s="13" t="s">
        <v>82</v>
      </c>
      <c r="AY106" s="13" t="s">
        <v>133</v>
      </c>
      <c r="BE106" s="210">
        <f>IF(O106="základní",K106,0)</f>
        <v>0</v>
      </c>
      <c r="BF106" s="210">
        <f>IF(O106="snížená",K106,0)</f>
        <v>0</v>
      </c>
      <c r="BG106" s="210">
        <f>IF(O106="zákl. přenesená",K106,0)</f>
        <v>0</v>
      </c>
      <c r="BH106" s="210">
        <f>IF(O106="sníž. přenesená",K106,0)</f>
        <v>0</v>
      </c>
      <c r="BI106" s="210">
        <f>IF(O106="nulová",K106,0)</f>
        <v>0</v>
      </c>
      <c r="BJ106" s="13" t="s">
        <v>80</v>
      </c>
      <c r="BK106" s="210">
        <f>ROUND(P106*H106,2)</f>
        <v>0</v>
      </c>
      <c r="BL106" s="13" t="s">
        <v>488</v>
      </c>
      <c r="BM106" s="13" t="s">
        <v>587</v>
      </c>
    </row>
    <row r="107" s="11" customFormat="1">
      <c r="B107" s="226"/>
      <c r="C107" s="227"/>
      <c r="D107" s="228" t="s">
        <v>175</v>
      </c>
      <c r="E107" s="229" t="s">
        <v>1</v>
      </c>
      <c r="F107" s="230" t="s">
        <v>588</v>
      </c>
      <c r="G107" s="227"/>
      <c r="H107" s="231">
        <v>8.7639999999999993</v>
      </c>
      <c r="I107" s="232"/>
      <c r="J107" s="232"/>
      <c r="K107" s="227"/>
      <c r="L107" s="227"/>
      <c r="M107" s="233"/>
      <c r="N107" s="234"/>
      <c r="O107" s="235"/>
      <c r="P107" s="235"/>
      <c r="Q107" s="235"/>
      <c r="R107" s="235"/>
      <c r="S107" s="235"/>
      <c r="T107" s="235"/>
      <c r="U107" s="235"/>
      <c r="V107" s="235"/>
      <c r="W107" s="235"/>
      <c r="X107" s="236"/>
      <c r="AT107" s="237" t="s">
        <v>175</v>
      </c>
      <c r="AU107" s="237" t="s">
        <v>82</v>
      </c>
      <c r="AV107" s="11" t="s">
        <v>82</v>
      </c>
      <c r="AW107" s="11" t="s">
        <v>5</v>
      </c>
      <c r="AX107" s="11" t="s">
        <v>80</v>
      </c>
      <c r="AY107" s="237" t="s">
        <v>133</v>
      </c>
    </row>
    <row r="108" s="1" customFormat="1" ht="16.5" customHeight="1">
      <c r="B108" s="34"/>
      <c r="C108" s="198" t="s">
        <v>204</v>
      </c>
      <c r="D108" s="198" t="s">
        <v>134</v>
      </c>
      <c r="E108" s="199" t="s">
        <v>589</v>
      </c>
      <c r="F108" s="200" t="s">
        <v>590</v>
      </c>
      <c r="G108" s="201" t="s">
        <v>218</v>
      </c>
      <c r="H108" s="202">
        <v>11.9</v>
      </c>
      <c r="I108" s="203"/>
      <c r="J108" s="203"/>
      <c r="K108" s="204">
        <f>ROUND(P108*H108,2)</f>
        <v>0</v>
      </c>
      <c r="L108" s="200" t="s">
        <v>173</v>
      </c>
      <c r="M108" s="39"/>
      <c r="N108" s="205" t="s">
        <v>1</v>
      </c>
      <c r="O108" s="206" t="s">
        <v>41</v>
      </c>
      <c r="P108" s="207">
        <f>I108+J108</f>
        <v>0</v>
      </c>
      <c r="Q108" s="207">
        <f>ROUND(I108*H108,2)</f>
        <v>0</v>
      </c>
      <c r="R108" s="207">
        <f>ROUND(J108*H108,2)</f>
        <v>0</v>
      </c>
      <c r="S108" s="75"/>
      <c r="T108" s="208">
        <f>S108*H108</f>
        <v>0</v>
      </c>
      <c r="U108" s="208">
        <v>0</v>
      </c>
      <c r="V108" s="208">
        <f>U108*H108</f>
        <v>0</v>
      </c>
      <c r="W108" s="208">
        <v>0</v>
      </c>
      <c r="X108" s="209">
        <f>W108*H108</f>
        <v>0</v>
      </c>
      <c r="AR108" s="13" t="s">
        <v>488</v>
      </c>
      <c r="AT108" s="13" t="s">
        <v>134</v>
      </c>
      <c r="AU108" s="13" t="s">
        <v>82</v>
      </c>
      <c r="AY108" s="13" t="s">
        <v>133</v>
      </c>
      <c r="BE108" s="210">
        <f>IF(O108="základní",K108,0)</f>
        <v>0</v>
      </c>
      <c r="BF108" s="210">
        <f>IF(O108="snížená",K108,0)</f>
        <v>0</v>
      </c>
      <c r="BG108" s="210">
        <f>IF(O108="zákl. přenesená",K108,0)</f>
        <v>0</v>
      </c>
      <c r="BH108" s="210">
        <f>IF(O108="sníž. přenesená",K108,0)</f>
        <v>0</v>
      </c>
      <c r="BI108" s="210">
        <f>IF(O108="nulová",K108,0)</f>
        <v>0</v>
      </c>
      <c r="BJ108" s="13" t="s">
        <v>80</v>
      </c>
      <c r="BK108" s="210">
        <f>ROUND(P108*H108,2)</f>
        <v>0</v>
      </c>
      <c r="BL108" s="13" t="s">
        <v>488</v>
      </c>
      <c r="BM108" s="13" t="s">
        <v>591</v>
      </c>
    </row>
    <row r="109" s="11" customFormat="1">
      <c r="B109" s="226"/>
      <c r="C109" s="227"/>
      <c r="D109" s="228" t="s">
        <v>175</v>
      </c>
      <c r="E109" s="229" t="s">
        <v>1</v>
      </c>
      <c r="F109" s="230" t="s">
        <v>592</v>
      </c>
      <c r="G109" s="227"/>
      <c r="H109" s="231">
        <v>11.9</v>
      </c>
      <c r="I109" s="232"/>
      <c r="J109" s="232"/>
      <c r="K109" s="227"/>
      <c r="L109" s="227"/>
      <c r="M109" s="233"/>
      <c r="N109" s="234"/>
      <c r="O109" s="235"/>
      <c r="P109" s="235"/>
      <c r="Q109" s="235"/>
      <c r="R109" s="235"/>
      <c r="S109" s="235"/>
      <c r="T109" s="235"/>
      <c r="U109" s="235"/>
      <c r="V109" s="235"/>
      <c r="W109" s="235"/>
      <c r="X109" s="236"/>
      <c r="AT109" s="237" t="s">
        <v>175</v>
      </c>
      <c r="AU109" s="237" t="s">
        <v>82</v>
      </c>
      <c r="AV109" s="11" t="s">
        <v>82</v>
      </c>
      <c r="AW109" s="11" t="s">
        <v>5</v>
      </c>
      <c r="AX109" s="11" t="s">
        <v>80</v>
      </c>
      <c r="AY109" s="237" t="s">
        <v>133</v>
      </c>
    </row>
    <row r="110" s="1" customFormat="1" ht="16.5" customHeight="1">
      <c r="B110" s="34"/>
      <c r="C110" s="198" t="s">
        <v>210</v>
      </c>
      <c r="D110" s="198" t="s">
        <v>134</v>
      </c>
      <c r="E110" s="199" t="s">
        <v>486</v>
      </c>
      <c r="F110" s="200" t="s">
        <v>593</v>
      </c>
      <c r="G110" s="201" t="s">
        <v>207</v>
      </c>
      <c r="H110" s="202">
        <v>1.19</v>
      </c>
      <c r="I110" s="203"/>
      <c r="J110" s="203"/>
      <c r="K110" s="204">
        <f>ROUND(P110*H110,2)</f>
        <v>0</v>
      </c>
      <c r="L110" s="200" t="s">
        <v>173</v>
      </c>
      <c r="M110" s="39"/>
      <c r="N110" s="205" t="s">
        <v>1</v>
      </c>
      <c r="O110" s="206" t="s">
        <v>41</v>
      </c>
      <c r="P110" s="207">
        <f>I110+J110</f>
        <v>0</v>
      </c>
      <c r="Q110" s="207">
        <f>ROUND(I110*H110,2)</f>
        <v>0</v>
      </c>
      <c r="R110" s="207">
        <f>ROUND(J110*H110,2)</f>
        <v>0</v>
      </c>
      <c r="S110" s="75"/>
      <c r="T110" s="208">
        <f>S110*H110</f>
        <v>0</v>
      </c>
      <c r="U110" s="208">
        <v>0.0040000000000000001</v>
      </c>
      <c r="V110" s="208">
        <f>U110*H110</f>
        <v>0.0047599999999999995</v>
      </c>
      <c r="W110" s="208">
        <v>0</v>
      </c>
      <c r="X110" s="209">
        <f>W110*H110</f>
        <v>0</v>
      </c>
      <c r="AR110" s="13" t="s">
        <v>488</v>
      </c>
      <c r="AT110" s="13" t="s">
        <v>134</v>
      </c>
      <c r="AU110" s="13" t="s">
        <v>82</v>
      </c>
      <c r="AY110" s="13" t="s">
        <v>133</v>
      </c>
      <c r="BE110" s="210">
        <f>IF(O110="základní",K110,0)</f>
        <v>0</v>
      </c>
      <c r="BF110" s="210">
        <f>IF(O110="snížená",K110,0)</f>
        <v>0</v>
      </c>
      <c r="BG110" s="210">
        <f>IF(O110="zákl. přenesená",K110,0)</f>
        <v>0</v>
      </c>
      <c r="BH110" s="210">
        <f>IF(O110="sníž. přenesená",K110,0)</f>
        <v>0</v>
      </c>
      <c r="BI110" s="210">
        <f>IF(O110="nulová",K110,0)</f>
        <v>0</v>
      </c>
      <c r="BJ110" s="13" t="s">
        <v>80</v>
      </c>
      <c r="BK110" s="210">
        <f>ROUND(P110*H110,2)</f>
        <v>0</v>
      </c>
      <c r="BL110" s="13" t="s">
        <v>488</v>
      </c>
      <c r="BM110" s="13" t="s">
        <v>594</v>
      </c>
    </row>
    <row r="111" s="11" customFormat="1">
      <c r="B111" s="226"/>
      <c r="C111" s="227"/>
      <c r="D111" s="228" t="s">
        <v>175</v>
      </c>
      <c r="E111" s="229" t="s">
        <v>1</v>
      </c>
      <c r="F111" s="230" t="s">
        <v>595</v>
      </c>
      <c r="G111" s="227"/>
      <c r="H111" s="231">
        <v>1.19</v>
      </c>
      <c r="I111" s="232"/>
      <c r="J111" s="232"/>
      <c r="K111" s="227"/>
      <c r="L111" s="227"/>
      <c r="M111" s="233"/>
      <c r="N111" s="234"/>
      <c r="O111" s="235"/>
      <c r="P111" s="235"/>
      <c r="Q111" s="235"/>
      <c r="R111" s="235"/>
      <c r="S111" s="235"/>
      <c r="T111" s="235"/>
      <c r="U111" s="235"/>
      <c r="V111" s="235"/>
      <c r="W111" s="235"/>
      <c r="X111" s="236"/>
      <c r="AT111" s="237" t="s">
        <v>175</v>
      </c>
      <c r="AU111" s="237" t="s">
        <v>82</v>
      </c>
      <c r="AV111" s="11" t="s">
        <v>82</v>
      </c>
      <c r="AW111" s="11" t="s">
        <v>5</v>
      </c>
      <c r="AX111" s="11" t="s">
        <v>80</v>
      </c>
      <c r="AY111" s="237" t="s">
        <v>133</v>
      </c>
    </row>
    <row r="112" s="1" customFormat="1" ht="16.5" customHeight="1">
      <c r="B112" s="34"/>
      <c r="C112" s="198" t="s">
        <v>83</v>
      </c>
      <c r="D112" s="198" t="s">
        <v>134</v>
      </c>
      <c r="E112" s="199" t="s">
        <v>500</v>
      </c>
      <c r="F112" s="200" t="s">
        <v>501</v>
      </c>
      <c r="G112" s="201" t="s">
        <v>502</v>
      </c>
      <c r="H112" s="248"/>
      <c r="I112" s="203"/>
      <c r="J112" s="203"/>
      <c r="K112" s="204">
        <f>ROUND(P112*H112,2)</f>
        <v>0</v>
      </c>
      <c r="L112" s="200" t="s">
        <v>173</v>
      </c>
      <c r="M112" s="39"/>
      <c r="N112" s="205" t="s">
        <v>1</v>
      </c>
      <c r="O112" s="206" t="s">
        <v>41</v>
      </c>
      <c r="P112" s="207">
        <f>I112+J112</f>
        <v>0</v>
      </c>
      <c r="Q112" s="207">
        <f>ROUND(I112*H112,2)</f>
        <v>0</v>
      </c>
      <c r="R112" s="207">
        <f>ROUND(J112*H112,2)</f>
        <v>0</v>
      </c>
      <c r="S112" s="75"/>
      <c r="T112" s="208">
        <f>S112*H112</f>
        <v>0</v>
      </c>
      <c r="U112" s="208">
        <v>0</v>
      </c>
      <c r="V112" s="208">
        <f>U112*H112</f>
        <v>0</v>
      </c>
      <c r="W112" s="208">
        <v>0</v>
      </c>
      <c r="X112" s="209">
        <f>W112*H112</f>
        <v>0</v>
      </c>
      <c r="AR112" s="13" t="s">
        <v>488</v>
      </c>
      <c r="AT112" s="13" t="s">
        <v>134</v>
      </c>
      <c r="AU112" s="13" t="s">
        <v>82</v>
      </c>
      <c r="AY112" s="13" t="s">
        <v>133</v>
      </c>
      <c r="BE112" s="210">
        <f>IF(O112="základní",K112,0)</f>
        <v>0</v>
      </c>
      <c r="BF112" s="210">
        <f>IF(O112="snížená",K112,0)</f>
        <v>0</v>
      </c>
      <c r="BG112" s="210">
        <f>IF(O112="zákl. přenesená",K112,0)</f>
        <v>0</v>
      </c>
      <c r="BH112" s="210">
        <f>IF(O112="sníž. přenesená",K112,0)</f>
        <v>0</v>
      </c>
      <c r="BI112" s="210">
        <f>IF(O112="nulová",K112,0)</f>
        <v>0</v>
      </c>
      <c r="BJ112" s="13" t="s">
        <v>80</v>
      </c>
      <c r="BK112" s="210">
        <f>ROUND(P112*H112,2)</f>
        <v>0</v>
      </c>
      <c r="BL112" s="13" t="s">
        <v>488</v>
      </c>
      <c r="BM112" s="13" t="s">
        <v>596</v>
      </c>
    </row>
    <row r="113" s="9" customFormat="1" ht="22.8" customHeight="1">
      <c r="B113" s="183"/>
      <c r="C113" s="184"/>
      <c r="D113" s="185" t="s">
        <v>71</v>
      </c>
      <c r="E113" s="224" t="s">
        <v>504</v>
      </c>
      <c r="F113" s="224" t="s">
        <v>505</v>
      </c>
      <c r="G113" s="184"/>
      <c r="H113" s="184"/>
      <c r="I113" s="187"/>
      <c r="J113" s="187"/>
      <c r="K113" s="225">
        <f>BK113</f>
        <v>0</v>
      </c>
      <c r="L113" s="184"/>
      <c r="M113" s="189"/>
      <c r="N113" s="190"/>
      <c r="O113" s="191"/>
      <c r="P113" s="191"/>
      <c r="Q113" s="192">
        <f>SUM(Q114:Q122)</f>
        <v>0</v>
      </c>
      <c r="R113" s="192">
        <f>SUM(R114:R122)</f>
        <v>0</v>
      </c>
      <c r="S113" s="191"/>
      <c r="T113" s="193">
        <f>SUM(T114:T122)</f>
        <v>0</v>
      </c>
      <c r="U113" s="191"/>
      <c r="V113" s="193">
        <f>SUM(V114:V122)</f>
        <v>0.094930639999999983</v>
      </c>
      <c r="W113" s="191"/>
      <c r="X113" s="194">
        <f>SUM(X114:X122)</f>
        <v>0</v>
      </c>
      <c r="AR113" s="195" t="s">
        <v>82</v>
      </c>
      <c r="AT113" s="196" t="s">
        <v>71</v>
      </c>
      <c r="AU113" s="196" t="s">
        <v>80</v>
      </c>
      <c r="AY113" s="195" t="s">
        <v>133</v>
      </c>
      <c r="BK113" s="197">
        <f>SUM(BK114:BK122)</f>
        <v>0</v>
      </c>
    </row>
    <row r="114" s="1" customFormat="1" ht="16.5" customHeight="1">
      <c r="B114" s="34"/>
      <c r="C114" s="198" t="s">
        <v>222</v>
      </c>
      <c r="D114" s="198" t="s">
        <v>134</v>
      </c>
      <c r="E114" s="199" t="s">
        <v>597</v>
      </c>
      <c r="F114" s="200" t="s">
        <v>598</v>
      </c>
      <c r="G114" s="201" t="s">
        <v>207</v>
      </c>
      <c r="H114" s="202">
        <v>8.7639999999999993</v>
      </c>
      <c r="I114" s="203"/>
      <c r="J114" s="203"/>
      <c r="K114" s="204">
        <f>ROUND(P114*H114,2)</f>
        <v>0</v>
      </c>
      <c r="L114" s="200" t="s">
        <v>173</v>
      </c>
      <c r="M114" s="39"/>
      <c r="N114" s="205" t="s">
        <v>1</v>
      </c>
      <c r="O114" s="206" t="s">
        <v>41</v>
      </c>
      <c r="P114" s="207">
        <f>I114+J114</f>
        <v>0</v>
      </c>
      <c r="Q114" s="207">
        <f>ROUND(I114*H114,2)</f>
        <v>0</v>
      </c>
      <c r="R114" s="207">
        <f>ROUND(J114*H114,2)</f>
        <v>0</v>
      </c>
      <c r="S114" s="75"/>
      <c r="T114" s="208">
        <f>S114*H114</f>
        <v>0</v>
      </c>
      <c r="U114" s="208">
        <v>0.0060000000000000001</v>
      </c>
      <c r="V114" s="208">
        <f>U114*H114</f>
        <v>0.052583999999999999</v>
      </c>
      <c r="W114" s="208">
        <v>0</v>
      </c>
      <c r="X114" s="209">
        <f>W114*H114</f>
        <v>0</v>
      </c>
      <c r="AR114" s="13" t="s">
        <v>488</v>
      </c>
      <c r="AT114" s="13" t="s">
        <v>134</v>
      </c>
      <c r="AU114" s="13" t="s">
        <v>82</v>
      </c>
      <c r="AY114" s="13" t="s">
        <v>133</v>
      </c>
      <c r="BE114" s="210">
        <f>IF(O114="základní",K114,0)</f>
        <v>0</v>
      </c>
      <c r="BF114" s="210">
        <f>IF(O114="snížená",K114,0)</f>
        <v>0</v>
      </c>
      <c r="BG114" s="210">
        <f>IF(O114="zákl. přenesená",K114,0)</f>
        <v>0</v>
      </c>
      <c r="BH114" s="210">
        <f>IF(O114="sníž. přenesená",K114,0)</f>
        <v>0</v>
      </c>
      <c r="BI114" s="210">
        <f>IF(O114="nulová",K114,0)</f>
        <v>0</v>
      </c>
      <c r="BJ114" s="13" t="s">
        <v>80</v>
      </c>
      <c r="BK114" s="210">
        <f>ROUND(P114*H114,2)</f>
        <v>0</v>
      </c>
      <c r="BL114" s="13" t="s">
        <v>488</v>
      </c>
      <c r="BM114" s="13" t="s">
        <v>599</v>
      </c>
    </row>
    <row r="115" s="11" customFormat="1">
      <c r="B115" s="226"/>
      <c r="C115" s="227"/>
      <c r="D115" s="228" t="s">
        <v>175</v>
      </c>
      <c r="E115" s="229" t="s">
        <v>1</v>
      </c>
      <c r="F115" s="230" t="s">
        <v>573</v>
      </c>
      <c r="G115" s="227"/>
      <c r="H115" s="231">
        <v>8.7639999999999993</v>
      </c>
      <c r="I115" s="232"/>
      <c r="J115" s="232"/>
      <c r="K115" s="227"/>
      <c r="L115" s="227"/>
      <c r="M115" s="233"/>
      <c r="N115" s="234"/>
      <c r="O115" s="235"/>
      <c r="P115" s="235"/>
      <c r="Q115" s="235"/>
      <c r="R115" s="235"/>
      <c r="S115" s="235"/>
      <c r="T115" s="235"/>
      <c r="U115" s="235"/>
      <c r="V115" s="235"/>
      <c r="W115" s="235"/>
      <c r="X115" s="236"/>
      <c r="AT115" s="237" t="s">
        <v>175</v>
      </c>
      <c r="AU115" s="237" t="s">
        <v>82</v>
      </c>
      <c r="AV115" s="11" t="s">
        <v>82</v>
      </c>
      <c r="AW115" s="11" t="s">
        <v>5</v>
      </c>
      <c r="AX115" s="11" t="s">
        <v>80</v>
      </c>
      <c r="AY115" s="237" t="s">
        <v>133</v>
      </c>
    </row>
    <row r="116" s="1" customFormat="1" ht="16.5" customHeight="1">
      <c r="B116" s="34"/>
      <c r="C116" s="238" t="s">
        <v>228</v>
      </c>
      <c r="D116" s="238" t="s">
        <v>211</v>
      </c>
      <c r="E116" s="239" t="s">
        <v>600</v>
      </c>
      <c r="F116" s="240" t="s">
        <v>601</v>
      </c>
      <c r="G116" s="241" t="s">
        <v>207</v>
      </c>
      <c r="H116" s="242">
        <v>8.9390000000000001</v>
      </c>
      <c r="I116" s="243"/>
      <c r="J116" s="244"/>
      <c r="K116" s="245">
        <f>ROUND(P116*H116,2)</f>
        <v>0</v>
      </c>
      <c r="L116" s="240" t="s">
        <v>173</v>
      </c>
      <c r="M116" s="246"/>
      <c r="N116" s="247" t="s">
        <v>1</v>
      </c>
      <c r="O116" s="206" t="s">
        <v>41</v>
      </c>
      <c r="P116" s="207">
        <f>I116+J116</f>
        <v>0</v>
      </c>
      <c r="Q116" s="207">
        <f>ROUND(I116*H116,2)</f>
        <v>0</v>
      </c>
      <c r="R116" s="207">
        <f>ROUND(J116*H116,2)</f>
        <v>0</v>
      </c>
      <c r="S116" s="75"/>
      <c r="T116" s="208">
        <f>S116*H116</f>
        <v>0</v>
      </c>
      <c r="U116" s="208">
        <v>0.0018</v>
      </c>
      <c r="V116" s="208">
        <f>U116*H116</f>
        <v>0.016090199999999999</v>
      </c>
      <c r="W116" s="208">
        <v>0</v>
      </c>
      <c r="X116" s="209">
        <f>W116*H116</f>
        <v>0</v>
      </c>
      <c r="AR116" s="13" t="s">
        <v>407</v>
      </c>
      <c r="AT116" s="13" t="s">
        <v>211</v>
      </c>
      <c r="AU116" s="13" t="s">
        <v>82</v>
      </c>
      <c r="AY116" s="13" t="s">
        <v>133</v>
      </c>
      <c r="BE116" s="210">
        <f>IF(O116="základní",K116,0)</f>
        <v>0</v>
      </c>
      <c r="BF116" s="210">
        <f>IF(O116="snížená",K116,0)</f>
        <v>0</v>
      </c>
      <c r="BG116" s="210">
        <f>IF(O116="zákl. přenesená",K116,0)</f>
        <v>0</v>
      </c>
      <c r="BH116" s="210">
        <f>IF(O116="sníž. přenesená",K116,0)</f>
        <v>0</v>
      </c>
      <c r="BI116" s="210">
        <f>IF(O116="nulová",K116,0)</f>
        <v>0</v>
      </c>
      <c r="BJ116" s="13" t="s">
        <v>80</v>
      </c>
      <c r="BK116" s="210">
        <f>ROUND(P116*H116,2)</f>
        <v>0</v>
      </c>
      <c r="BL116" s="13" t="s">
        <v>488</v>
      </c>
      <c r="BM116" s="13" t="s">
        <v>602</v>
      </c>
    </row>
    <row r="117" s="11" customFormat="1">
      <c r="B117" s="226"/>
      <c r="C117" s="227"/>
      <c r="D117" s="228" t="s">
        <v>175</v>
      </c>
      <c r="E117" s="227"/>
      <c r="F117" s="230" t="s">
        <v>603</v>
      </c>
      <c r="G117" s="227"/>
      <c r="H117" s="231">
        <v>8.9390000000000001</v>
      </c>
      <c r="I117" s="232"/>
      <c r="J117" s="232"/>
      <c r="K117" s="227"/>
      <c r="L117" s="227"/>
      <c r="M117" s="233"/>
      <c r="N117" s="234"/>
      <c r="O117" s="235"/>
      <c r="P117" s="235"/>
      <c r="Q117" s="235"/>
      <c r="R117" s="235"/>
      <c r="S117" s="235"/>
      <c r="T117" s="235"/>
      <c r="U117" s="235"/>
      <c r="V117" s="235"/>
      <c r="W117" s="235"/>
      <c r="X117" s="236"/>
      <c r="AT117" s="237" t="s">
        <v>175</v>
      </c>
      <c r="AU117" s="237" t="s">
        <v>82</v>
      </c>
      <c r="AV117" s="11" t="s">
        <v>82</v>
      </c>
      <c r="AW117" s="11" t="s">
        <v>4</v>
      </c>
      <c r="AX117" s="11" t="s">
        <v>80</v>
      </c>
      <c r="AY117" s="237" t="s">
        <v>133</v>
      </c>
    </row>
    <row r="118" s="1" customFormat="1" ht="16.5" customHeight="1">
      <c r="B118" s="34"/>
      <c r="C118" s="198" t="s">
        <v>252</v>
      </c>
      <c r="D118" s="198" t="s">
        <v>134</v>
      </c>
      <c r="E118" s="199" t="s">
        <v>604</v>
      </c>
      <c r="F118" s="200" t="s">
        <v>605</v>
      </c>
      <c r="G118" s="201" t="s">
        <v>207</v>
      </c>
      <c r="H118" s="202">
        <v>8.7639999999999993</v>
      </c>
      <c r="I118" s="203"/>
      <c r="J118" s="203"/>
      <c r="K118" s="204">
        <f>ROUND(P118*H118,2)</f>
        <v>0</v>
      </c>
      <c r="L118" s="200" t="s">
        <v>173</v>
      </c>
      <c r="M118" s="39"/>
      <c r="N118" s="205" t="s">
        <v>1</v>
      </c>
      <c r="O118" s="206" t="s">
        <v>41</v>
      </c>
      <c r="P118" s="207">
        <f>I118+J118</f>
        <v>0</v>
      </c>
      <c r="Q118" s="207">
        <f>ROUND(I118*H118,2)</f>
        <v>0</v>
      </c>
      <c r="R118" s="207">
        <f>ROUND(J118*H118,2)</f>
        <v>0</v>
      </c>
      <c r="S118" s="75"/>
      <c r="T118" s="208">
        <f>S118*H118</f>
        <v>0</v>
      </c>
      <c r="U118" s="208">
        <v>0.00116</v>
      </c>
      <c r="V118" s="208">
        <f>U118*H118</f>
        <v>0.01016624</v>
      </c>
      <c r="W118" s="208">
        <v>0</v>
      </c>
      <c r="X118" s="209">
        <f>W118*H118</f>
        <v>0</v>
      </c>
      <c r="AR118" s="13" t="s">
        <v>488</v>
      </c>
      <c r="AT118" s="13" t="s">
        <v>134</v>
      </c>
      <c r="AU118" s="13" t="s">
        <v>82</v>
      </c>
      <c r="AY118" s="13" t="s">
        <v>133</v>
      </c>
      <c r="BE118" s="210">
        <f>IF(O118="základní",K118,0)</f>
        <v>0</v>
      </c>
      <c r="BF118" s="210">
        <f>IF(O118="snížená",K118,0)</f>
        <v>0</v>
      </c>
      <c r="BG118" s="210">
        <f>IF(O118="zákl. přenesená",K118,0)</f>
        <v>0</v>
      </c>
      <c r="BH118" s="210">
        <f>IF(O118="sníž. přenesená",K118,0)</f>
        <v>0</v>
      </c>
      <c r="BI118" s="210">
        <f>IF(O118="nulová",K118,0)</f>
        <v>0</v>
      </c>
      <c r="BJ118" s="13" t="s">
        <v>80</v>
      </c>
      <c r="BK118" s="210">
        <f>ROUND(P118*H118,2)</f>
        <v>0</v>
      </c>
      <c r="BL118" s="13" t="s">
        <v>488</v>
      </c>
      <c r="BM118" s="13" t="s">
        <v>606</v>
      </c>
    </row>
    <row r="119" s="11" customFormat="1">
      <c r="B119" s="226"/>
      <c r="C119" s="227"/>
      <c r="D119" s="228" t="s">
        <v>175</v>
      </c>
      <c r="E119" s="229" t="s">
        <v>1</v>
      </c>
      <c r="F119" s="230" t="s">
        <v>588</v>
      </c>
      <c r="G119" s="227"/>
      <c r="H119" s="231">
        <v>8.7639999999999993</v>
      </c>
      <c r="I119" s="232"/>
      <c r="J119" s="232"/>
      <c r="K119" s="227"/>
      <c r="L119" s="227"/>
      <c r="M119" s="233"/>
      <c r="N119" s="234"/>
      <c r="O119" s="235"/>
      <c r="P119" s="235"/>
      <c r="Q119" s="235"/>
      <c r="R119" s="235"/>
      <c r="S119" s="235"/>
      <c r="T119" s="235"/>
      <c r="U119" s="235"/>
      <c r="V119" s="235"/>
      <c r="W119" s="235"/>
      <c r="X119" s="236"/>
      <c r="AT119" s="237" t="s">
        <v>175</v>
      </c>
      <c r="AU119" s="237" t="s">
        <v>82</v>
      </c>
      <c r="AV119" s="11" t="s">
        <v>82</v>
      </c>
      <c r="AW119" s="11" t="s">
        <v>5</v>
      </c>
      <c r="AX119" s="11" t="s">
        <v>80</v>
      </c>
      <c r="AY119" s="237" t="s">
        <v>133</v>
      </c>
    </row>
    <row r="120" s="1" customFormat="1" ht="16.5" customHeight="1">
      <c r="B120" s="34"/>
      <c r="C120" s="238" t="s">
        <v>257</v>
      </c>
      <c r="D120" s="238" t="s">
        <v>211</v>
      </c>
      <c r="E120" s="239" t="s">
        <v>600</v>
      </c>
      <c r="F120" s="240" t="s">
        <v>601</v>
      </c>
      <c r="G120" s="241" t="s">
        <v>207</v>
      </c>
      <c r="H120" s="242">
        <v>8.9390000000000001</v>
      </c>
      <c r="I120" s="243"/>
      <c r="J120" s="244"/>
      <c r="K120" s="245">
        <f>ROUND(P120*H120,2)</f>
        <v>0</v>
      </c>
      <c r="L120" s="240" t="s">
        <v>173</v>
      </c>
      <c r="M120" s="246"/>
      <c r="N120" s="247" t="s">
        <v>1</v>
      </c>
      <c r="O120" s="206" t="s">
        <v>41</v>
      </c>
      <c r="P120" s="207">
        <f>I120+J120</f>
        <v>0</v>
      </c>
      <c r="Q120" s="207">
        <f>ROUND(I120*H120,2)</f>
        <v>0</v>
      </c>
      <c r="R120" s="207">
        <f>ROUND(J120*H120,2)</f>
        <v>0</v>
      </c>
      <c r="S120" s="75"/>
      <c r="T120" s="208">
        <f>S120*H120</f>
        <v>0</v>
      </c>
      <c r="U120" s="208">
        <v>0.0018</v>
      </c>
      <c r="V120" s="208">
        <f>U120*H120</f>
        <v>0.016090199999999999</v>
      </c>
      <c r="W120" s="208">
        <v>0</v>
      </c>
      <c r="X120" s="209">
        <f>W120*H120</f>
        <v>0</v>
      </c>
      <c r="AR120" s="13" t="s">
        <v>407</v>
      </c>
      <c r="AT120" s="13" t="s">
        <v>211</v>
      </c>
      <c r="AU120" s="13" t="s">
        <v>82</v>
      </c>
      <c r="AY120" s="13" t="s">
        <v>133</v>
      </c>
      <c r="BE120" s="210">
        <f>IF(O120="základní",K120,0)</f>
        <v>0</v>
      </c>
      <c r="BF120" s="210">
        <f>IF(O120="snížená",K120,0)</f>
        <v>0</v>
      </c>
      <c r="BG120" s="210">
        <f>IF(O120="zákl. přenesená",K120,0)</f>
        <v>0</v>
      </c>
      <c r="BH120" s="210">
        <f>IF(O120="sníž. přenesená",K120,0)</f>
        <v>0</v>
      </c>
      <c r="BI120" s="210">
        <f>IF(O120="nulová",K120,0)</f>
        <v>0</v>
      </c>
      <c r="BJ120" s="13" t="s">
        <v>80</v>
      </c>
      <c r="BK120" s="210">
        <f>ROUND(P120*H120,2)</f>
        <v>0</v>
      </c>
      <c r="BL120" s="13" t="s">
        <v>488</v>
      </c>
      <c r="BM120" s="13" t="s">
        <v>607</v>
      </c>
    </row>
    <row r="121" s="11" customFormat="1">
      <c r="B121" s="226"/>
      <c r="C121" s="227"/>
      <c r="D121" s="228" t="s">
        <v>175</v>
      </c>
      <c r="E121" s="227"/>
      <c r="F121" s="230" t="s">
        <v>603</v>
      </c>
      <c r="G121" s="227"/>
      <c r="H121" s="231">
        <v>8.9390000000000001</v>
      </c>
      <c r="I121" s="232"/>
      <c r="J121" s="232"/>
      <c r="K121" s="227"/>
      <c r="L121" s="227"/>
      <c r="M121" s="233"/>
      <c r="N121" s="234"/>
      <c r="O121" s="235"/>
      <c r="P121" s="235"/>
      <c r="Q121" s="235"/>
      <c r="R121" s="235"/>
      <c r="S121" s="235"/>
      <c r="T121" s="235"/>
      <c r="U121" s="235"/>
      <c r="V121" s="235"/>
      <c r="W121" s="235"/>
      <c r="X121" s="236"/>
      <c r="AT121" s="237" t="s">
        <v>175</v>
      </c>
      <c r="AU121" s="237" t="s">
        <v>82</v>
      </c>
      <c r="AV121" s="11" t="s">
        <v>82</v>
      </c>
      <c r="AW121" s="11" t="s">
        <v>4</v>
      </c>
      <c r="AX121" s="11" t="s">
        <v>80</v>
      </c>
      <c r="AY121" s="237" t="s">
        <v>133</v>
      </c>
    </row>
    <row r="122" s="1" customFormat="1" ht="16.5" customHeight="1">
      <c r="B122" s="34"/>
      <c r="C122" s="198" t="s">
        <v>9</v>
      </c>
      <c r="D122" s="198" t="s">
        <v>134</v>
      </c>
      <c r="E122" s="199" t="s">
        <v>608</v>
      </c>
      <c r="F122" s="200" t="s">
        <v>609</v>
      </c>
      <c r="G122" s="201" t="s">
        <v>502</v>
      </c>
      <c r="H122" s="248"/>
      <c r="I122" s="203"/>
      <c r="J122" s="203"/>
      <c r="K122" s="204">
        <f>ROUND(P122*H122,2)</f>
        <v>0</v>
      </c>
      <c r="L122" s="200" t="s">
        <v>173</v>
      </c>
      <c r="M122" s="39"/>
      <c r="N122" s="205" t="s">
        <v>1</v>
      </c>
      <c r="O122" s="206" t="s">
        <v>41</v>
      </c>
      <c r="P122" s="207">
        <f>I122+J122</f>
        <v>0</v>
      </c>
      <c r="Q122" s="207">
        <f>ROUND(I122*H122,2)</f>
        <v>0</v>
      </c>
      <c r="R122" s="207">
        <f>ROUND(J122*H122,2)</f>
        <v>0</v>
      </c>
      <c r="S122" s="75"/>
      <c r="T122" s="208">
        <f>S122*H122</f>
        <v>0</v>
      </c>
      <c r="U122" s="208">
        <v>0</v>
      </c>
      <c r="V122" s="208">
        <f>U122*H122</f>
        <v>0</v>
      </c>
      <c r="W122" s="208">
        <v>0</v>
      </c>
      <c r="X122" s="209">
        <f>W122*H122</f>
        <v>0</v>
      </c>
      <c r="AR122" s="13" t="s">
        <v>488</v>
      </c>
      <c r="AT122" s="13" t="s">
        <v>134</v>
      </c>
      <c r="AU122" s="13" t="s">
        <v>82</v>
      </c>
      <c r="AY122" s="13" t="s">
        <v>133</v>
      </c>
      <c r="BE122" s="210">
        <f>IF(O122="základní",K122,0)</f>
        <v>0</v>
      </c>
      <c r="BF122" s="210">
        <f>IF(O122="snížená",K122,0)</f>
        <v>0</v>
      </c>
      <c r="BG122" s="210">
        <f>IF(O122="zákl. přenesená",K122,0)</f>
        <v>0</v>
      </c>
      <c r="BH122" s="210">
        <f>IF(O122="sníž. přenesená",K122,0)</f>
        <v>0</v>
      </c>
      <c r="BI122" s="210">
        <f>IF(O122="nulová",K122,0)</f>
        <v>0</v>
      </c>
      <c r="BJ122" s="13" t="s">
        <v>80</v>
      </c>
      <c r="BK122" s="210">
        <f>ROUND(P122*H122,2)</f>
        <v>0</v>
      </c>
      <c r="BL122" s="13" t="s">
        <v>488</v>
      </c>
      <c r="BM122" s="13" t="s">
        <v>610</v>
      </c>
    </row>
    <row r="123" s="9" customFormat="1" ht="22.8" customHeight="1">
      <c r="B123" s="183"/>
      <c r="C123" s="184"/>
      <c r="D123" s="185" t="s">
        <v>71</v>
      </c>
      <c r="E123" s="224" t="s">
        <v>556</v>
      </c>
      <c r="F123" s="224" t="s">
        <v>557</v>
      </c>
      <c r="G123" s="184"/>
      <c r="H123" s="184"/>
      <c r="I123" s="187"/>
      <c r="J123" s="187"/>
      <c r="K123" s="225">
        <f>BK123</f>
        <v>0</v>
      </c>
      <c r="L123" s="184"/>
      <c r="M123" s="189"/>
      <c r="N123" s="190"/>
      <c r="O123" s="191"/>
      <c r="P123" s="191"/>
      <c r="Q123" s="192">
        <f>SUM(Q124:Q125)</f>
        <v>0</v>
      </c>
      <c r="R123" s="192">
        <f>SUM(R124:R125)</f>
        <v>0</v>
      </c>
      <c r="S123" s="191"/>
      <c r="T123" s="193">
        <f>SUM(T124:T125)</f>
        <v>0</v>
      </c>
      <c r="U123" s="191"/>
      <c r="V123" s="193">
        <f>SUM(V124:V125)</f>
        <v>0</v>
      </c>
      <c r="W123" s="191"/>
      <c r="X123" s="194">
        <f>SUM(X124:X125)</f>
        <v>0.078937800000000002</v>
      </c>
      <c r="AR123" s="195" t="s">
        <v>82</v>
      </c>
      <c r="AT123" s="196" t="s">
        <v>71</v>
      </c>
      <c r="AU123" s="196" t="s">
        <v>80</v>
      </c>
      <c r="AY123" s="195" t="s">
        <v>133</v>
      </c>
      <c r="BK123" s="197">
        <f>SUM(BK124:BK125)</f>
        <v>0</v>
      </c>
    </row>
    <row r="124" s="1" customFormat="1" ht="16.5" customHeight="1">
      <c r="B124" s="34"/>
      <c r="C124" s="198" t="s">
        <v>488</v>
      </c>
      <c r="D124" s="198" t="s">
        <v>134</v>
      </c>
      <c r="E124" s="199" t="s">
        <v>611</v>
      </c>
      <c r="F124" s="200" t="s">
        <v>612</v>
      </c>
      <c r="G124" s="201" t="s">
        <v>218</v>
      </c>
      <c r="H124" s="202">
        <v>6.54</v>
      </c>
      <c r="I124" s="203"/>
      <c r="J124" s="203"/>
      <c r="K124" s="204">
        <f>ROUND(P124*H124,2)</f>
        <v>0</v>
      </c>
      <c r="L124" s="200" t="s">
        <v>173</v>
      </c>
      <c r="M124" s="39"/>
      <c r="N124" s="205" t="s">
        <v>1</v>
      </c>
      <c r="O124" s="206" t="s">
        <v>41</v>
      </c>
      <c r="P124" s="207">
        <f>I124+J124</f>
        <v>0</v>
      </c>
      <c r="Q124" s="207">
        <f>ROUND(I124*H124,2)</f>
        <v>0</v>
      </c>
      <c r="R124" s="207">
        <f>ROUND(J124*H124,2)</f>
        <v>0</v>
      </c>
      <c r="S124" s="75"/>
      <c r="T124" s="208">
        <f>S124*H124</f>
        <v>0</v>
      </c>
      <c r="U124" s="208">
        <v>0</v>
      </c>
      <c r="V124" s="208">
        <f>U124*H124</f>
        <v>0</v>
      </c>
      <c r="W124" s="208">
        <v>0.012070000000000001</v>
      </c>
      <c r="X124" s="209">
        <f>W124*H124</f>
        <v>0.078937800000000002</v>
      </c>
      <c r="AR124" s="13" t="s">
        <v>488</v>
      </c>
      <c r="AT124" s="13" t="s">
        <v>134</v>
      </c>
      <c r="AU124" s="13" t="s">
        <v>82</v>
      </c>
      <c r="AY124" s="13" t="s">
        <v>133</v>
      </c>
      <c r="BE124" s="210">
        <f>IF(O124="základní",K124,0)</f>
        <v>0</v>
      </c>
      <c r="BF124" s="210">
        <f>IF(O124="snížená",K124,0)</f>
        <v>0</v>
      </c>
      <c r="BG124" s="210">
        <f>IF(O124="zákl. přenesená",K124,0)</f>
        <v>0</v>
      </c>
      <c r="BH124" s="210">
        <f>IF(O124="sníž. přenesená",K124,0)</f>
        <v>0</v>
      </c>
      <c r="BI124" s="210">
        <f>IF(O124="nulová",K124,0)</f>
        <v>0</v>
      </c>
      <c r="BJ124" s="13" t="s">
        <v>80</v>
      </c>
      <c r="BK124" s="210">
        <f>ROUND(P124*H124,2)</f>
        <v>0</v>
      </c>
      <c r="BL124" s="13" t="s">
        <v>488</v>
      </c>
      <c r="BM124" s="13" t="s">
        <v>613</v>
      </c>
    </row>
    <row r="125" s="11" customFormat="1">
      <c r="B125" s="226"/>
      <c r="C125" s="227"/>
      <c r="D125" s="228" t="s">
        <v>175</v>
      </c>
      <c r="E125" s="229" t="s">
        <v>1</v>
      </c>
      <c r="F125" s="230" t="s">
        <v>614</v>
      </c>
      <c r="G125" s="227"/>
      <c r="H125" s="231">
        <v>6.54</v>
      </c>
      <c r="I125" s="232"/>
      <c r="J125" s="232"/>
      <c r="K125" s="227"/>
      <c r="L125" s="227"/>
      <c r="M125" s="233"/>
      <c r="N125" s="234"/>
      <c r="O125" s="235"/>
      <c r="P125" s="235"/>
      <c r="Q125" s="235"/>
      <c r="R125" s="235"/>
      <c r="S125" s="235"/>
      <c r="T125" s="235"/>
      <c r="U125" s="235"/>
      <c r="V125" s="235"/>
      <c r="W125" s="235"/>
      <c r="X125" s="236"/>
      <c r="AT125" s="237" t="s">
        <v>175</v>
      </c>
      <c r="AU125" s="237" t="s">
        <v>82</v>
      </c>
      <c r="AV125" s="11" t="s">
        <v>82</v>
      </c>
      <c r="AW125" s="11" t="s">
        <v>5</v>
      </c>
      <c r="AX125" s="11" t="s">
        <v>80</v>
      </c>
      <c r="AY125" s="237" t="s">
        <v>133</v>
      </c>
    </row>
    <row r="126" s="9" customFormat="1" ht="22.8" customHeight="1">
      <c r="B126" s="183"/>
      <c r="C126" s="184"/>
      <c r="D126" s="185" t="s">
        <v>71</v>
      </c>
      <c r="E126" s="224" t="s">
        <v>615</v>
      </c>
      <c r="F126" s="224" t="s">
        <v>616</v>
      </c>
      <c r="G126" s="184"/>
      <c r="H126" s="184"/>
      <c r="I126" s="187"/>
      <c r="J126" s="187"/>
      <c r="K126" s="225">
        <f>BK126</f>
        <v>0</v>
      </c>
      <c r="L126" s="184"/>
      <c r="M126" s="189"/>
      <c r="N126" s="190"/>
      <c r="O126" s="191"/>
      <c r="P126" s="191"/>
      <c r="Q126" s="192">
        <f>SUM(Q127:Q130)</f>
        <v>0</v>
      </c>
      <c r="R126" s="192">
        <f>SUM(R127:R130)</f>
        <v>0</v>
      </c>
      <c r="S126" s="191"/>
      <c r="T126" s="193">
        <f>SUM(T127:T130)</f>
        <v>0</v>
      </c>
      <c r="U126" s="191"/>
      <c r="V126" s="193">
        <f>SUM(V127:V130)</f>
        <v>0.0003924</v>
      </c>
      <c r="W126" s="191"/>
      <c r="X126" s="194">
        <f>SUM(X127:X130)</f>
        <v>0</v>
      </c>
      <c r="AR126" s="195" t="s">
        <v>82</v>
      </c>
      <c r="AT126" s="196" t="s">
        <v>71</v>
      </c>
      <c r="AU126" s="196" t="s">
        <v>80</v>
      </c>
      <c r="AY126" s="195" t="s">
        <v>133</v>
      </c>
      <c r="BK126" s="197">
        <f>SUM(BK127:BK130)</f>
        <v>0</v>
      </c>
    </row>
    <row r="127" s="1" customFormat="1" ht="16.5" customHeight="1">
      <c r="B127" s="34"/>
      <c r="C127" s="198" t="s">
        <v>287</v>
      </c>
      <c r="D127" s="198" t="s">
        <v>134</v>
      </c>
      <c r="E127" s="199" t="s">
        <v>617</v>
      </c>
      <c r="F127" s="200" t="s">
        <v>618</v>
      </c>
      <c r="G127" s="201" t="s">
        <v>218</v>
      </c>
      <c r="H127" s="202">
        <v>6.54</v>
      </c>
      <c r="I127" s="203"/>
      <c r="J127" s="203"/>
      <c r="K127" s="204">
        <f>ROUND(P127*H127,2)</f>
        <v>0</v>
      </c>
      <c r="L127" s="200" t="s">
        <v>173</v>
      </c>
      <c r="M127" s="39"/>
      <c r="N127" s="205" t="s">
        <v>1</v>
      </c>
      <c r="O127" s="206" t="s">
        <v>41</v>
      </c>
      <c r="P127" s="207">
        <f>I127+J127</f>
        <v>0</v>
      </c>
      <c r="Q127" s="207">
        <f>ROUND(I127*H127,2)</f>
        <v>0</v>
      </c>
      <c r="R127" s="207">
        <f>ROUND(J127*H127,2)</f>
        <v>0</v>
      </c>
      <c r="S127" s="75"/>
      <c r="T127" s="208">
        <f>S127*H127</f>
        <v>0</v>
      </c>
      <c r="U127" s="208">
        <v>6.0000000000000002E-05</v>
      </c>
      <c r="V127" s="208">
        <f>U127*H127</f>
        <v>0.0003924</v>
      </c>
      <c r="W127" s="208">
        <v>0</v>
      </c>
      <c r="X127" s="209">
        <f>W127*H127</f>
        <v>0</v>
      </c>
      <c r="AR127" s="13" t="s">
        <v>488</v>
      </c>
      <c r="AT127" s="13" t="s">
        <v>134</v>
      </c>
      <c r="AU127" s="13" t="s">
        <v>82</v>
      </c>
      <c r="AY127" s="13" t="s">
        <v>133</v>
      </c>
      <c r="BE127" s="210">
        <f>IF(O127="základní",K127,0)</f>
        <v>0</v>
      </c>
      <c r="BF127" s="210">
        <f>IF(O127="snížená",K127,0)</f>
        <v>0</v>
      </c>
      <c r="BG127" s="210">
        <f>IF(O127="zákl. přenesená",K127,0)</f>
        <v>0</v>
      </c>
      <c r="BH127" s="210">
        <f>IF(O127="sníž. přenesená",K127,0)</f>
        <v>0</v>
      </c>
      <c r="BI127" s="210">
        <f>IF(O127="nulová",K127,0)</f>
        <v>0</v>
      </c>
      <c r="BJ127" s="13" t="s">
        <v>80</v>
      </c>
      <c r="BK127" s="210">
        <f>ROUND(P127*H127,2)</f>
        <v>0</v>
      </c>
      <c r="BL127" s="13" t="s">
        <v>488</v>
      </c>
      <c r="BM127" s="13" t="s">
        <v>619</v>
      </c>
    </row>
    <row r="128" s="11" customFormat="1">
      <c r="B128" s="226"/>
      <c r="C128" s="227"/>
      <c r="D128" s="228" t="s">
        <v>175</v>
      </c>
      <c r="E128" s="229" t="s">
        <v>1</v>
      </c>
      <c r="F128" s="230" t="s">
        <v>614</v>
      </c>
      <c r="G128" s="227"/>
      <c r="H128" s="231">
        <v>6.54</v>
      </c>
      <c r="I128" s="232"/>
      <c r="J128" s="232"/>
      <c r="K128" s="227"/>
      <c r="L128" s="227"/>
      <c r="M128" s="233"/>
      <c r="N128" s="234"/>
      <c r="O128" s="235"/>
      <c r="P128" s="235"/>
      <c r="Q128" s="235"/>
      <c r="R128" s="235"/>
      <c r="S128" s="235"/>
      <c r="T128" s="235"/>
      <c r="U128" s="235"/>
      <c r="V128" s="235"/>
      <c r="W128" s="235"/>
      <c r="X128" s="236"/>
      <c r="AT128" s="237" t="s">
        <v>175</v>
      </c>
      <c r="AU128" s="237" t="s">
        <v>82</v>
      </c>
      <c r="AV128" s="11" t="s">
        <v>82</v>
      </c>
      <c r="AW128" s="11" t="s">
        <v>5</v>
      </c>
      <c r="AX128" s="11" t="s">
        <v>80</v>
      </c>
      <c r="AY128" s="237" t="s">
        <v>133</v>
      </c>
    </row>
    <row r="129" s="1" customFormat="1" ht="16.5" customHeight="1">
      <c r="B129" s="34"/>
      <c r="C129" s="238" t="s">
        <v>292</v>
      </c>
      <c r="D129" s="238" t="s">
        <v>211</v>
      </c>
      <c r="E129" s="239" t="s">
        <v>620</v>
      </c>
      <c r="F129" s="240" t="s">
        <v>621</v>
      </c>
      <c r="G129" s="241" t="s">
        <v>218</v>
      </c>
      <c r="H129" s="242">
        <v>6.54</v>
      </c>
      <c r="I129" s="243"/>
      <c r="J129" s="244"/>
      <c r="K129" s="245">
        <f>ROUND(P129*H129,2)</f>
        <v>0</v>
      </c>
      <c r="L129" s="240" t="s">
        <v>1</v>
      </c>
      <c r="M129" s="246"/>
      <c r="N129" s="247" t="s">
        <v>1</v>
      </c>
      <c r="O129" s="206" t="s">
        <v>41</v>
      </c>
      <c r="P129" s="207">
        <f>I129+J129</f>
        <v>0</v>
      </c>
      <c r="Q129" s="207">
        <f>ROUND(I129*H129,2)</f>
        <v>0</v>
      </c>
      <c r="R129" s="207">
        <f>ROUND(J129*H129,2)</f>
        <v>0</v>
      </c>
      <c r="S129" s="75"/>
      <c r="T129" s="208">
        <f>S129*H129</f>
        <v>0</v>
      </c>
      <c r="U129" s="208">
        <v>0</v>
      </c>
      <c r="V129" s="208">
        <f>U129*H129</f>
        <v>0</v>
      </c>
      <c r="W129" s="208">
        <v>0</v>
      </c>
      <c r="X129" s="209">
        <f>W129*H129</f>
        <v>0</v>
      </c>
      <c r="AR129" s="13" t="s">
        <v>407</v>
      </c>
      <c r="AT129" s="13" t="s">
        <v>211</v>
      </c>
      <c r="AU129" s="13" t="s">
        <v>82</v>
      </c>
      <c r="AY129" s="13" t="s">
        <v>133</v>
      </c>
      <c r="BE129" s="210">
        <f>IF(O129="základní",K129,0)</f>
        <v>0</v>
      </c>
      <c r="BF129" s="210">
        <f>IF(O129="snížená",K129,0)</f>
        <v>0</v>
      </c>
      <c r="BG129" s="210">
        <f>IF(O129="zákl. přenesená",K129,0)</f>
        <v>0</v>
      </c>
      <c r="BH129" s="210">
        <f>IF(O129="sníž. přenesená",K129,0)</f>
        <v>0</v>
      </c>
      <c r="BI129" s="210">
        <f>IF(O129="nulová",K129,0)</f>
        <v>0</v>
      </c>
      <c r="BJ129" s="13" t="s">
        <v>80</v>
      </c>
      <c r="BK129" s="210">
        <f>ROUND(P129*H129,2)</f>
        <v>0</v>
      </c>
      <c r="BL129" s="13" t="s">
        <v>488</v>
      </c>
      <c r="BM129" s="13" t="s">
        <v>622</v>
      </c>
    </row>
    <row r="130" s="1" customFormat="1" ht="16.5" customHeight="1">
      <c r="B130" s="34"/>
      <c r="C130" s="198" t="s">
        <v>297</v>
      </c>
      <c r="D130" s="198" t="s">
        <v>134</v>
      </c>
      <c r="E130" s="199" t="s">
        <v>623</v>
      </c>
      <c r="F130" s="200" t="s">
        <v>624</v>
      </c>
      <c r="G130" s="201" t="s">
        <v>502</v>
      </c>
      <c r="H130" s="248"/>
      <c r="I130" s="203"/>
      <c r="J130" s="203"/>
      <c r="K130" s="204">
        <f>ROUND(P130*H130,2)</f>
        <v>0</v>
      </c>
      <c r="L130" s="200" t="s">
        <v>173</v>
      </c>
      <c r="M130" s="39"/>
      <c r="N130" s="205" t="s">
        <v>1</v>
      </c>
      <c r="O130" s="206" t="s">
        <v>41</v>
      </c>
      <c r="P130" s="207">
        <f>I130+J130</f>
        <v>0</v>
      </c>
      <c r="Q130" s="207">
        <f>ROUND(I130*H130,2)</f>
        <v>0</v>
      </c>
      <c r="R130" s="207">
        <f>ROUND(J130*H130,2)</f>
        <v>0</v>
      </c>
      <c r="S130" s="75"/>
      <c r="T130" s="208">
        <f>S130*H130</f>
        <v>0</v>
      </c>
      <c r="U130" s="208">
        <v>0</v>
      </c>
      <c r="V130" s="208">
        <f>U130*H130</f>
        <v>0</v>
      </c>
      <c r="W130" s="208">
        <v>0</v>
      </c>
      <c r="X130" s="209">
        <f>W130*H130</f>
        <v>0</v>
      </c>
      <c r="AR130" s="13" t="s">
        <v>488</v>
      </c>
      <c r="AT130" s="13" t="s">
        <v>134</v>
      </c>
      <c r="AU130" s="13" t="s">
        <v>82</v>
      </c>
      <c r="AY130" s="13" t="s">
        <v>133</v>
      </c>
      <c r="BE130" s="210">
        <f>IF(O130="základní",K130,0)</f>
        <v>0</v>
      </c>
      <c r="BF130" s="210">
        <f>IF(O130="snížená",K130,0)</f>
        <v>0</v>
      </c>
      <c r="BG130" s="210">
        <f>IF(O130="zákl. přenesená",K130,0)</f>
        <v>0</v>
      </c>
      <c r="BH130" s="210">
        <f>IF(O130="sníž. přenesená",K130,0)</f>
        <v>0</v>
      </c>
      <c r="BI130" s="210">
        <f>IF(O130="nulová",K130,0)</f>
        <v>0</v>
      </c>
      <c r="BJ130" s="13" t="s">
        <v>80</v>
      </c>
      <c r="BK130" s="210">
        <f>ROUND(P130*H130,2)</f>
        <v>0</v>
      </c>
      <c r="BL130" s="13" t="s">
        <v>488</v>
      </c>
      <c r="BM130" s="13" t="s">
        <v>625</v>
      </c>
    </row>
    <row r="131" s="9" customFormat="1" ht="22.8" customHeight="1">
      <c r="B131" s="183"/>
      <c r="C131" s="184"/>
      <c r="D131" s="185" t="s">
        <v>71</v>
      </c>
      <c r="E131" s="224" t="s">
        <v>626</v>
      </c>
      <c r="F131" s="224" t="s">
        <v>627</v>
      </c>
      <c r="G131" s="184"/>
      <c r="H131" s="184"/>
      <c r="I131" s="187"/>
      <c r="J131" s="187"/>
      <c r="K131" s="225">
        <f>BK131</f>
        <v>0</v>
      </c>
      <c r="L131" s="184"/>
      <c r="M131" s="189"/>
      <c r="N131" s="190"/>
      <c r="O131" s="191"/>
      <c r="P131" s="191"/>
      <c r="Q131" s="192">
        <f>SUM(Q132:Q145)</f>
        <v>0</v>
      </c>
      <c r="R131" s="192">
        <f>SUM(R132:R145)</f>
        <v>0</v>
      </c>
      <c r="S131" s="191"/>
      <c r="T131" s="193">
        <f>SUM(T132:T145)</f>
        <v>0</v>
      </c>
      <c r="U131" s="191"/>
      <c r="V131" s="193">
        <f>SUM(V132:V145)</f>
        <v>0.24701105999999998</v>
      </c>
      <c r="W131" s="191"/>
      <c r="X131" s="194">
        <f>SUM(X132:X145)</f>
        <v>0</v>
      </c>
      <c r="AR131" s="195" t="s">
        <v>82</v>
      </c>
      <c r="AT131" s="196" t="s">
        <v>71</v>
      </c>
      <c r="AU131" s="196" t="s">
        <v>80</v>
      </c>
      <c r="AY131" s="195" t="s">
        <v>133</v>
      </c>
      <c r="BK131" s="197">
        <f>SUM(BK132:BK145)</f>
        <v>0</v>
      </c>
    </row>
    <row r="132" s="1" customFormat="1" ht="16.5" customHeight="1">
      <c r="B132" s="34"/>
      <c r="C132" s="198" t="s">
        <v>86</v>
      </c>
      <c r="D132" s="198" t="s">
        <v>134</v>
      </c>
      <c r="E132" s="199" t="s">
        <v>628</v>
      </c>
      <c r="F132" s="200" t="s">
        <v>629</v>
      </c>
      <c r="G132" s="201" t="s">
        <v>218</v>
      </c>
      <c r="H132" s="202">
        <v>11.9</v>
      </c>
      <c r="I132" s="203"/>
      <c r="J132" s="203"/>
      <c r="K132" s="204">
        <f>ROUND(P132*H132,2)</f>
        <v>0</v>
      </c>
      <c r="L132" s="200" t="s">
        <v>173</v>
      </c>
      <c r="M132" s="39"/>
      <c r="N132" s="205" t="s">
        <v>1</v>
      </c>
      <c r="O132" s="206" t="s">
        <v>41</v>
      </c>
      <c r="P132" s="207">
        <f>I132+J132</f>
        <v>0</v>
      </c>
      <c r="Q132" s="207">
        <f>ROUND(I132*H132,2)</f>
        <v>0</v>
      </c>
      <c r="R132" s="207">
        <f>ROUND(J132*H132,2)</f>
        <v>0</v>
      </c>
      <c r="S132" s="75"/>
      <c r="T132" s="208">
        <f>S132*H132</f>
        <v>0</v>
      </c>
      <c r="U132" s="208">
        <v>0.00062</v>
      </c>
      <c r="V132" s="208">
        <f>U132*H132</f>
        <v>0.007378</v>
      </c>
      <c r="W132" s="208">
        <v>0</v>
      </c>
      <c r="X132" s="209">
        <f>W132*H132</f>
        <v>0</v>
      </c>
      <c r="AR132" s="13" t="s">
        <v>488</v>
      </c>
      <c r="AT132" s="13" t="s">
        <v>134</v>
      </c>
      <c r="AU132" s="13" t="s">
        <v>82</v>
      </c>
      <c r="AY132" s="13" t="s">
        <v>133</v>
      </c>
      <c r="BE132" s="210">
        <f>IF(O132="základní",K132,0)</f>
        <v>0</v>
      </c>
      <c r="BF132" s="210">
        <f>IF(O132="snížená",K132,0)</f>
        <v>0</v>
      </c>
      <c r="BG132" s="210">
        <f>IF(O132="zákl. přenesená",K132,0)</f>
        <v>0</v>
      </c>
      <c r="BH132" s="210">
        <f>IF(O132="sníž. přenesená",K132,0)</f>
        <v>0</v>
      </c>
      <c r="BI132" s="210">
        <f>IF(O132="nulová",K132,0)</f>
        <v>0</v>
      </c>
      <c r="BJ132" s="13" t="s">
        <v>80</v>
      </c>
      <c r="BK132" s="210">
        <f>ROUND(P132*H132,2)</f>
        <v>0</v>
      </c>
      <c r="BL132" s="13" t="s">
        <v>488</v>
      </c>
      <c r="BM132" s="13" t="s">
        <v>630</v>
      </c>
    </row>
    <row r="133" s="11" customFormat="1">
      <c r="B133" s="226"/>
      <c r="C133" s="227"/>
      <c r="D133" s="228" t="s">
        <v>175</v>
      </c>
      <c r="E133" s="229" t="s">
        <v>1</v>
      </c>
      <c r="F133" s="230" t="s">
        <v>592</v>
      </c>
      <c r="G133" s="227"/>
      <c r="H133" s="231">
        <v>11.9</v>
      </c>
      <c r="I133" s="232"/>
      <c r="J133" s="232"/>
      <c r="K133" s="227"/>
      <c r="L133" s="227"/>
      <c r="M133" s="233"/>
      <c r="N133" s="234"/>
      <c r="O133" s="235"/>
      <c r="P133" s="235"/>
      <c r="Q133" s="235"/>
      <c r="R133" s="235"/>
      <c r="S133" s="235"/>
      <c r="T133" s="235"/>
      <c r="U133" s="235"/>
      <c r="V133" s="235"/>
      <c r="W133" s="235"/>
      <c r="X133" s="236"/>
      <c r="AT133" s="237" t="s">
        <v>175</v>
      </c>
      <c r="AU133" s="237" t="s">
        <v>82</v>
      </c>
      <c r="AV133" s="11" t="s">
        <v>82</v>
      </c>
      <c r="AW133" s="11" t="s">
        <v>5</v>
      </c>
      <c r="AX133" s="11" t="s">
        <v>80</v>
      </c>
      <c r="AY133" s="237" t="s">
        <v>133</v>
      </c>
    </row>
    <row r="134" s="1" customFormat="1" ht="16.5" customHeight="1">
      <c r="B134" s="34"/>
      <c r="C134" s="238" t="s">
        <v>8</v>
      </c>
      <c r="D134" s="238" t="s">
        <v>211</v>
      </c>
      <c r="E134" s="239" t="s">
        <v>631</v>
      </c>
      <c r="F134" s="240" t="s">
        <v>632</v>
      </c>
      <c r="G134" s="241" t="s">
        <v>546</v>
      </c>
      <c r="H134" s="242">
        <v>44</v>
      </c>
      <c r="I134" s="243"/>
      <c r="J134" s="244"/>
      <c r="K134" s="245">
        <f>ROUND(P134*H134,2)</f>
        <v>0</v>
      </c>
      <c r="L134" s="240" t="s">
        <v>173</v>
      </c>
      <c r="M134" s="246"/>
      <c r="N134" s="247" t="s">
        <v>1</v>
      </c>
      <c r="O134" s="206" t="s">
        <v>41</v>
      </c>
      <c r="P134" s="207">
        <f>I134+J134</f>
        <v>0</v>
      </c>
      <c r="Q134" s="207">
        <f>ROUND(I134*H134,2)</f>
        <v>0</v>
      </c>
      <c r="R134" s="207">
        <f>ROUND(J134*H134,2)</f>
        <v>0</v>
      </c>
      <c r="S134" s="75"/>
      <c r="T134" s="208">
        <f>S134*H134</f>
        <v>0</v>
      </c>
      <c r="U134" s="208">
        <v>0.00044999999999999999</v>
      </c>
      <c r="V134" s="208">
        <f>U134*H134</f>
        <v>0.019799999999999998</v>
      </c>
      <c r="W134" s="208">
        <v>0</v>
      </c>
      <c r="X134" s="209">
        <f>W134*H134</f>
        <v>0</v>
      </c>
      <c r="AR134" s="13" t="s">
        <v>407</v>
      </c>
      <c r="AT134" s="13" t="s">
        <v>211</v>
      </c>
      <c r="AU134" s="13" t="s">
        <v>82</v>
      </c>
      <c r="AY134" s="13" t="s">
        <v>133</v>
      </c>
      <c r="BE134" s="210">
        <f>IF(O134="základní",K134,0)</f>
        <v>0</v>
      </c>
      <c r="BF134" s="210">
        <f>IF(O134="snížená",K134,0)</f>
        <v>0</v>
      </c>
      <c r="BG134" s="210">
        <f>IF(O134="zákl. přenesená",K134,0)</f>
        <v>0</v>
      </c>
      <c r="BH134" s="210">
        <f>IF(O134="sníž. přenesená",K134,0)</f>
        <v>0</v>
      </c>
      <c r="BI134" s="210">
        <f>IF(O134="nulová",K134,0)</f>
        <v>0</v>
      </c>
      <c r="BJ134" s="13" t="s">
        <v>80</v>
      </c>
      <c r="BK134" s="210">
        <f>ROUND(P134*H134,2)</f>
        <v>0</v>
      </c>
      <c r="BL134" s="13" t="s">
        <v>488</v>
      </c>
      <c r="BM134" s="13" t="s">
        <v>633</v>
      </c>
    </row>
    <row r="135" s="11" customFormat="1">
      <c r="B135" s="226"/>
      <c r="C135" s="227"/>
      <c r="D135" s="228" t="s">
        <v>175</v>
      </c>
      <c r="E135" s="227"/>
      <c r="F135" s="230" t="s">
        <v>634</v>
      </c>
      <c r="G135" s="227"/>
      <c r="H135" s="231">
        <v>44</v>
      </c>
      <c r="I135" s="232"/>
      <c r="J135" s="232"/>
      <c r="K135" s="227"/>
      <c r="L135" s="227"/>
      <c r="M135" s="233"/>
      <c r="N135" s="234"/>
      <c r="O135" s="235"/>
      <c r="P135" s="235"/>
      <c r="Q135" s="235"/>
      <c r="R135" s="235"/>
      <c r="S135" s="235"/>
      <c r="T135" s="235"/>
      <c r="U135" s="235"/>
      <c r="V135" s="235"/>
      <c r="W135" s="235"/>
      <c r="X135" s="236"/>
      <c r="AT135" s="237" t="s">
        <v>175</v>
      </c>
      <c r="AU135" s="237" t="s">
        <v>82</v>
      </c>
      <c r="AV135" s="11" t="s">
        <v>82</v>
      </c>
      <c r="AW135" s="11" t="s">
        <v>4</v>
      </c>
      <c r="AX135" s="11" t="s">
        <v>80</v>
      </c>
      <c r="AY135" s="237" t="s">
        <v>133</v>
      </c>
    </row>
    <row r="136" s="1" customFormat="1" ht="16.5" customHeight="1">
      <c r="B136" s="34"/>
      <c r="C136" s="198" t="s">
        <v>323</v>
      </c>
      <c r="D136" s="198" t="s">
        <v>134</v>
      </c>
      <c r="E136" s="199" t="s">
        <v>635</v>
      </c>
      <c r="F136" s="200" t="s">
        <v>636</v>
      </c>
      <c r="G136" s="201" t="s">
        <v>207</v>
      </c>
      <c r="H136" s="202">
        <v>8.7639999999999993</v>
      </c>
      <c r="I136" s="203"/>
      <c r="J136" s="203"/>
      <c r="K136" s="204">
        <f>ROUND(P136*H136,2)</f>
        <v>0</v>
      </c>
      <c r="L136" s="200" t="s">
        <v>173</v>
      </c>
      <c r="M136" s="39"/>
      <c r="N136" s="205" t="s">
        <v>1</v>
      </c>
      <c r="O136" s="206" t="s">
        <v>41</v>
      </c>
      <c r="P136" s="207">
        <f>I136+J136</f>
        <v>0</v>
      </c>
      <c r="Q136" s="207">
        <f>ROUND(I136*H136,2)</f>
        <v>0</v>
      </c>
      <c r="R136" s="207">
        <f>ROUND(J136*H136,2)</f>
        <v>0</v>
      </c>
      <c r="S136" s="75"/>
      <c r="T136" s="208">
        <f>S136*H136</f>
        <v>0</v>
      </c>
      <c r="U136" s="208">
        <v>0.0035000000000000001</v>
      </c>
      <c r="V136" s="208">
        <f>U136*H136</f>
        <v>0.030674</v>
      </c>
      <c r="W136" s="208">
        <v>0</v>
      </c>
      <c r="X136" s="209">
        <f>W136*H136</f>
        <v>0</v>
      </c>
      <c r="AR136" s="13" t="s">
        <v>488</v>
      </c>
      <c r="AT136" s="13" t="s">
        <v>134</v>
      </c>
      <c r="AU136" s="13" t="s">
        <v>82</v>
      </c>
      <c r="AY136" s="13" t="s">
        <v>133</v>
      </c>
      <c r="BE136" s="210">
        <f>IF(O136="základní",K136,0)</f>
        <v>0</v>
      </c>
      <c r="BF136" s="210">
        <f>IF(O136="snížená",K136,0)</f>
        <v>0</v>
      </c>
      <c r="BG136" s="210">
        <f>IF(O136="zákl. přenesená",K136,0)</f>
        <v>0</v>
      </c>
      <c r="BH136" s="210">
        <f>IF(O136="sníž. přenesená",K136,0)</f>
        <v>0</v>
      </c>
      <c r="BI136" s="210">
        <f>IF(O136="nulová",K136,0)</f>
        <v>0</v>
      </c>
      <c r="BJ136" s="13" t="s">
        <v>80</v>
      </c>
      <c r="BK136" s="210">
        <f>ROUND(P136*H136,2)</f>
        <v>0</v>
      </c>
      <c r="BL136" s="13" t="s">
        <v>488</v>
      </c>
      <c r="BM136" s="13" t="s">
        <v>637</v>
      </c>
    </row>
    <row r="137" s="11" customFormat="1">
      <c r="B137" s="226"/>
      <c r="C137" s="227"/>
      <c r="D137" s="228" t="s">
        <v>175</v>
      </c>
      <c r="E137" s="229" t="s">
        <v>1</v>
      </c>
      <c r="F137" s="230" t="s">
        <v>638</v>
      </c>
      <c r="G137" s="227"/>
      <c r="H137" s="231">
        <v>8.7639999999999993</v>
      </c>
      <c r="I137" s="232"/>
      <c r="J137" s="232"/>
      <c r="K137" s="227"/>
      <c r="L137" s="227"/>
      <c r="M137" s="233"/>
      <c r="N137" s="234"/>
      <c r="O137" s="235"/>
      <c r="P137" s="235"/>
      <c r="Q137" s="235"/>
      <c r="R137" s="235"/>
      <c r="S137" s="235"/>
      <c r="T137" s="235"/>
      <c r="U137" s="235"/>
      <c r="V137" s="235"/>
      <c r="W137" s="235"/>
      <c r="X137" s="236"/>
      <c r="AT137" s="237" t="s">
        <v>175</v>
      </c>
      <c r="AU137" s="237" t="s">
        <v>82</v>
      </c>
      <c r="AV137" s="11" t="s">
        <v>82</v>
      </c>
      <c r="AW137" s="11" t="s">
        <v>5</v>
      </c>
      <c r="AX137" s="11" t="s">
        <v>80</v>
      </c>
      <c r="AY137" s="237" t="s">
        <v>133</v>
      </c>
    </row>
    <row r="138" s="1" customFormat="1" ht="16.5" customHeight="1">
      <c r="B138" s="34"/>
      <c r="C138" s="238" t="s">
        <v>329</v>
      </c>
      <c r="D138" s="238" t="s">
        <v>211</v>
      </c>
      <c r="E138" s="239" t="s">
        <v>639</v>
      </c>
      <c r="F138" s="240" t="s">
        <v>640</v>
      </c>
      <c r="G138" s="241" t="s">
        <v>207</v>
      </c>
      <c r="H138" s="242">
        <v>9.6400000000000006</v>
      </c>
      <c r="I138" s="243"/>
      <c r="J138" s="244"/>
      <c r="K138" s="245">
        <f>ROUND(P138*H138,2)</f>
        <v>0</v>
      </c>
      <c r="L138" s="240" t="s">
        <v>173</v>
      </c>
      <c r="M138" s="246"/>
      <c r="N138" s="247" t="s">
        <v>1</v>
      </c>
      <c r="O138" s="206" t="s">
        <v>41</v>
      </c>
      <c r="P138" s="207">
        <f>I138+J138</f>
        <v>0</v>
      </c>
      <c r="Q138" s="207">
        <f>ROUND(I138*H138,2)</f>
        <v>0</v>
      </c>
      <c r="R138" s="207">
        <f>ROUND(J138*H138,2)</f>
        <v>0</v>
      </c>
      <c r="S138" s="75"/>
      <c r="T138" s="208">
        <f>S138*H138</f>
        <v>0</v>
      </c>
      <c r="U138" s="208">
        <v>0.019199999999999998</v>
      </c>
      <c r="V138" s="208">
        <f>U138*H138</f>
        <v>0.185088</v>
      </c>
      <c r="W138" s="208">
        <v>0</v>
      </c>
      <c r="X138" s="209">
        <f>W138*H138</f>
        <v>0</v>
      </c>
      <c r="AR138" s="13" t="s">
        <v>407</v>
      </c>
      <c r="AT138" s="13" t="s">
        <v>211</v>
      </c>
      <c r="AU138" s="13" t="s">
        <v>82</v>
      </c>
      <c r="AY138" s="13" t="s">
        <v>133</v>
      </c>
      <c r="BE138" s="210">
        <f>IF(O138="základní",K138,0)</f>
        <v>0</v>
      </c>
      <c r="BF138" s="210">
        <f>IF(O138="snížená",K138,0)</f>
        <v>0</v>
      </c>
      <c r="BG138" s="210">
        <f>IF(O138="zákl. přenesená",K138,0)</f>
        <v>0</v>
      </c>
      <c r="BH138" s="210">
        <f>IF(O138="sníž. přenesená",K138,0)</f>
        <v>0</v>
      </c>
      <c r="BI138" s="210">
        <f>IF(O138="nulová",K138,0)</f>
        <v>0</v>
      </c>
      <c r="BJ138" s="13" t="s">
        <v>80</v>
      </c>
      <c r="BK138" s="210">
        <f>ROUND(P138*H138,2)</f>
        <v>0</v>
      </c>
      <c r="BL138" s="13" t="s">
        <v>488</v>
      </c>
      <c r="BM138" s="13" t="s">
        <v>641</v>
      </c>
    </row>
    <row r="139" s="11" customFormat="1">
      <c r="B139" s="226"/>
      <c r="C139" s="227"/>
      <c r="D139" s="228" t="s">
        <v>175</v>
      </c>
      <c r="E139" s="227"/>
      <c r="F139" s="230" t="s">
        <v>642</v>
      </c>
      <c r="G139" s="227"/>
      <c r="H139" s="231">
        <v>9.6400000000000006</v>
      </c>
      <c r="I139" s="232"/>
      <c r="J139" s="232"/>
      <c r="K139" s="227"/>
      <c r="L139" s="227"/>
      <c r="M139" s="233"/>
      <c r="N139" s="234"/>
      <c r="O139" s="235"/>
      <c r="P139" s="235"/>
      <c r="Q139" s="235"/>
      <c r="R139" s="235"/>
      <c r="S139" s="235"/>
      <c r="T139" s="235"/>
      <c r="U139" s="235"/>
      <c r="V139" s="235"/>
      <c r="W139" s="235"/>
      <c r="X139" s="236"/>
      <c r="AT139" s="237" t="s">
        <v>175</v>
      </c>
      <c r="AU139" s="237" t="s">
        <v>82</v>
      </c>
      <c r="AV139" s="11" t="s">
        <v>82</v>
      </c>
      <c r="AW139" s="11" t="s">
        <v>4</v>
      </c>
      <c r="AX139" s="11" t="s">
        <v>80</v>
      </c>
      <c r="AY139" s="237" t="s">
        <v>133</v>
      </c>
    </row>
    <row r="140" s="1" customFormat="1" ht="16.5" customHeight="1">
      <c r="B140" s="34"/>
      <c r="C140" s="198" t="s">
        <v>333</v>
      </c>
      <c r="D140" s="198" t="s">
        <v>134</v>
      </c>
      <c r="E140" s="199" t="s">
        <v>643</v>
      </c>
      <c r="F140" s="200" t="s">
        <v>644</v>
      </c>
      <c r="G140" s="201" t="s">
        <v>218</v>
      </c>
      <c r="H140" s="202">
        <v>40</v>
      </c>
      <c r="I140" s="203"/>
      <c r="J140" s="203"/>
      <c r="K140" s="204">
        <f>ROUND(P140*H140,2)</f>
        <v>0</v>
      </c>
      <c r="L140" s="200" t="s">
        <v>173</v>
      </c>
      <c r="M140" s="39"/>
      <c r="N140" s="205" t="s">
        <v>1</v>
      </c>
      <c r="O140" s="206" t="s">
        <v>41</v>
      </c>
      <c r="P140" s="207">
        <f>I140+J140</f>
        <v>0</v>
      </c>
      <c r="Q140" s="207">
        <f>ROUND(I140*H140,2)</f>
        <v>0</v>
      </c>
      <c r="R140" s="207">
        <f>ROUND(J140*H140,2)</f>
        <v>0</v>
      </c>
      <c r="S140" s="75"/>
      <c r="T140" s="208">
        <f>S140*H140</f>
        <v>0</v>
      </c>
      <c r="U140" s="208">
        <v>3.0000000000000001E-05</v>
      </c>
      <c r="V140" s="208">
        <f>U140*H140</f>
        <v>0.0012000000000000001</v>
      </c>
      <c r="W140" s="208">
        <v>0</v>
      </c>
      <c r="X140" s="209">
        <f>W140*H140</f>
        <v>0</v>
      </c>
      <c r="AR140" s="13" t="s">
        <v>488</v>
      </c>
      <c r="AT140" s="13" t="s">
        <v>134</v>
      </c>
      <c r="AU140" s="13" t="s">
        <v>82</v>
      </c>
      <c r="AY140" s="13" t="s">
        <v>133</v>
      </c>
      <c r="BE140" s="210">
        <f>IF(O140="základní",K140,0)</f>
        <v>0</v>
      </c>
      <c r="BF140" s="210">
        <f>IF(O140="snížená",K140,0)</f>
        <v>0</v>
      </c>
      <c r="BG140" s="210">
        <f>IF(O140="zákl. přenesená",K140,0)</f>
        <v>0</v>
      </c>
      <c r="BH140" s="210">
        <f>IF(O140="sníž. přenesená",K140,0)</f>
        <v>0</v>
      </c>
      <c r="BI140" s="210">
        <f>IF(O140="nulová",K140,0)</f>
        <v>0</v>
      </c>
      <c r="BJ140" s="13" t="s">
        <v>80</v>
      </c>
      <c r="BK140" s="210">
        <f>ROUND(P140*H140,2)</f>
        <v>0</v>
      </c>
      <c r="BL140" s="13" t="s">
        <v>488</v>
      </c>
      <c r="BM140" s="13" t="s">
        <v>645</v>
      </c>
    </row>
    <row r="141" s="1" customFormat="1" ht="16.5" customHeight="1">
      <c r="B141" s="34"/>
      <c r="C141" s="198" t="s">
        <v>355</v>
      </c>
      <c r="D141" s="198" t="s">
        <v>134</v>
      </c>
      <c r="E141" s="199" t="s">
        <v>646</v>
      </c>
      <c r="F141" s="200" t="s">
        <v>647</v>
      </c>
      <c r="G141" s="201" t="s">
        <v>218</v>
      </c>
      <c r="H141" s="202">
        <v>6.54</v>
      </c>
      <c r="I141" s="203"/>
      <c r="J141" s="203"/>
      <c r="K141" s="204">
        <f>ROUND(P141*H141,2)</f>
        <v>0</v>
      </c>
      <c r="L141" s="200" t="s">
        <v>173</v>
      </c>
      <c r="M141" s="39"/>
      <c r="N141" s="205" t="s">
        <v>1</v>
      </c>
      <c r="O141" s="206" t="s">
        <v>41</v>
      </c>
      <c r="P141" s="207">
        <f>I141+J141</f>
        <v>0</v>
      </c>
      <c r="Q141" s="207">
        <f>ROUND(I141*H141,2)</f>
        <v>0</v>
      </c>
      <c r="R141" s="207">
        <f>ROUND(J141*H141,2)</f>
        <v>0</v>
      </c>
      <c r="S141" s="75"/>
      <c r="T141" s="208">
        <f>S141*H141</f>
        <v>0</v>
      </c>
      <c r="U141" s="208">
        <v>0.00034000000000000002</v>
      </c>
      <c r="V141" s="208">
        <f>U141*H141</f>
        <v>0.0022236000000000001</v>
      </c>
      <c r="W141" s="208">
        <v>0</v>
      </c>
      <c r="X141" s="209">
        <f>W141*H141</f>
        <v>0</v>
      </c>
      <c r="AR141" s="13" t="s">
        <v>488</v>
      </c>
      <c r="AT141" s="13" t="s">
        <v>134</v>
      </c>
      <c r="AU141" s="13" t="s">
        <v>82</v>
      </c>
      <c r="AY141" s="13" t="s">
        <v>133</v>
      </c>
      <c r="BE141" s="210">
        <f>IF(O141="základní",K141,0)</f>
        <v>0</v>
      </c>
      <c r="BF141" s="210">
        <f>IF(O141="snížená",K141,0)</f>
        <v>0</v>
      </c>
      <c r="BG141" s="210">
        <f>IF(O141="zákl. přenesená",K141,0)</f>
        <v>0</v>
      </c>
      <c r="BH141" s="210">
        <f>IF(O141="sníž. přenesená",K141,0)</f>
        <v>0</v>
      </c>
      <c r="BI141" s="210">
        <f>IF(O141="nulová",K141,0)</f>
        <v>0</v>
      </c>
      <c r="BJ141" s="13" t="s">
        <v>80</v>
      </c>
      <c r="BK141" s="210">
        <f>ROUND(P141*H141,2)</f>
        <v>0</v>
      </c>
      <c r="BL141" s="13" t="s">
        <v>488</v>
      </c>
      <c r="BM141" s="13" t="s">
        <v>648</v>
      </c>
    </row>
    <row r="142" s="11" customFormat="1">
      <c r="B142" s="226"/>
      <c r="C142" s="227"/>
      <c r="D142" s="228" t="s">
        <v>175</v>
      </c>
      <c r="E142" s="229" t="s">
        <v>1</v>
      </c>
      <c r="F142" s="230" t="s">
        <v>614</v>
      </c>
      <c r="G142" s="227"/>
      <c r="H142" s="231">
        <v>6.54</v>
      </c>
      <c r="I142" s="232"/>
      <c r="J142" s="232"/>
      <c r="K142" s="227"/>
      <c r="L142" s="227"/>
      <c r="M142" s="233"/>
      <c r="N142" s="234"/>
      <c r="O142" s="235"/>
      <c r="P142" s="235"/>
      <c r="Q142" s="235"/>
      <c r="R142" s="235"/>
      <c r="S142" s="235"/>
      <c r="T142" s="235"/>
      <c r="U142" s="235"/>
      <c r="V142" s="235"/>
      <c r="W142" s="235"/>
      <c r="X142" s="236"/>
      <c r="AT142" s="237" t="s">
        <v>175</v>
      </c>
      <c r="AU142" s="237" t="s">
        <v>82</v>
      </c>
      <c r="AV142" s="11" t="s">
        <v>82</v>
      </c>
      <c r="AW142" s="11" t="s">
        <v>5</v>
      </c>
      <c r="AX142" s="11" t="s">
        <v>80</v>
      </c>
      <c r="AY142" s="237" t="s">
        <v>133</v>
      </c>
    </row>
    <row r="143" s="1" customFormat="1" ht="16.5" customHeight="1">
      <c r="B143" s="34"/>
      <c r="C143" s="238" t="s">
        <v>360</v>
      </c>
      <c r="D143" s="238" t="s">
        <v>211</v>
      </c>
      <c r="E143" s="239" t="s">
        <v>649</v>
      </c>
      <c r="F143" s="240" t="s">
        <v>650</v>
      </c>
      <c r="G143" s="241" t="s">
        <v>218</v>
      </c>
      <c r="H143" s="242">
        <v>7.194</v>
      </c>
      <c r="I143" s="243"/>
      <c r="J143" s="244"/>
      <c r="K143" s="245">
        <f>ROUND(P143*H143,2)</f>
        <v>0</v>
      </c>
      <c r="L143" s="240" t="s">
        <v>173</v>
      </c>
      <c r="M143" s="246"/>
      <c r="N143" s="247" t="s">
        <v>1</v>
      </c>
      <c r="O143" s="206" t="s">
        <v>41</v>
      </c>
      <c r="P143" s="207">
        <f>I143+J143</f>
        <v>0</v>
      </c>
      <c r="Q143" s="207">
        <f>ROUND(I143*H143,2)</f>
        <v>0</v>
      </c>
      <c r="R143" s="207">
        <f>ROUND(J143*H143,2)</f>
        <v>0</v>
      </c>
      <c r="S143" s="75"/>
      <c r="T143" s="208">
        <f>S143*H143</f>
        <v>0</v>
      </c>
      <c r="U143" s="208">
        <v>9.0000000000000006E-05</v>
      </c>
      <c r="V143" s="208">
        <f>U143*H143</f>
        <v>0.00064745999999999998</v>
      </c>
      <c r="W143" s="208">
        <v>0</v>
      </c>
      <c r="X143" s="209">
        <f>W143*H143</f>
        <v>0</v>
      </c>
      <c r="AR143" s="13" t="s">
        <v>407</v>
      </c>
      <c r="AT143" s="13" t="s">
        <v>211</v>
      </c>
      <c r="AU143" s="13" t="s">
        <v>82</v>
      </c>
      <c r="AY143" s="13" t="s">
        <v>133</v>
      </c>
      <c r="BE143" s="210">
        <f>IF(O143="základní",K143,0)</f>
        <v>0</v>
      </c>
      <c r="BF143" s="210">
        <f>IF(O143="snížená",K143,0)</f>
        <v>0</v>
      </c>
      <c r="BG143" s="210">
        <f>IF(O143="zákl. přenesená",K143,0)</f>
        <v>0</v>
      </c>
      <c r="BH143" s="210">
        <f>IF(O143="sníž. přenesená",K143,0)</f>
        <v>0</v>
      </c>
      <c r="BI143" s="210">
        <f>IF(O143="nulová",K143,0)</f>
        <v>0</v>
      </c>
      <c r="BJ143" s="13" t="s">
        <v>80</v>
      </c>
      <c r="BK143" s="210">
        <f>ROUND(P143*H143,2)</f>
        <v>0</v>
      </c>
      <c r="BL143" s="13" t="s">
        <v>488</v>
      </c>
      <c r="BM143" s="13" t="s">
        <v>651</v>
      </c>
    </row>
    <row r="144" s="11" customFormat="1">
      <c r="B144" s="226"/>
      <c r="C144" s="227"/>
      <c r="D144" s="228" t="s">
        <v>175</v>
      </c>
      <c r="E144" s="227"/>
      <c r="F144" s="230" t="s">
        <v>652</v>
      </c>
      <c r="G144" s="227"/>
      <c r="H144" s="231">
        <v>7.194</v>
      </c>
      <c r="I144" s="232"/>
      <c r="J144" s="232"/>
      <c r="K144" s="227"/>
      <c r="L144" s="227"/>
      <c r="M144" s="233"/>
      <c r="N144" s="234"/>
      <c r="O144" s="235"/>
      <c r="P144" s="235"/>
      <c r="Q144" s="235"/>
      <c r="R144" s="235"/>
      <c r="S144" s="235"/>
      <c r="T144" s="235"/>
      <c r="U144" s="235"/>
      <c r="V144" s="235"/>
      <c r="W144" s="235"/>
      <c r="X144" s="236"/>
      <c r="AT144" s="237" t="s">
        <v>175</v>
      </c>
      <c r="AU144" s="237" t="s">
        <v>82</v>
      </c>
      <c r="AV144" s="11" t="s">
        <v>82</v>
      </c>
      <c r="AW144" s="11" t="s">
        <v>4</v>
      </c>
      <c r="AX144" s="11" t="s">
        <v>80</v>
      </c>
      <c r="AY144" s="237" t="s">
        <v>133</v>
      </c>
    </row>
    <row r="145" s="1" customFormat="1" ht="16.5" customHeight="1">
      <c r="B145" s="34"/>
      <c r="C145" s="198" t="s">
        <v>379</v>
      </c>
      <c r="D145" s="198" t="s">
        <v>134</v>
      </c>
      <c r="E145" s="199" t="s">
        <v>653</v>
      </c>
      <c r="F145" s="200" t="s">
        <v>654</v>
      </c>
      <c r="G145" s="201" t="s">
        <v>502</v>
      </c>
      <c r="H145" s="248"/>
      <c r="I145" s="203"/>
      <c r="J145" s="203"/>
      <c r="K145" s="204">
        <f>ROUND(P145*H145,2)</f>
        <v>0</v>
      </c>
      <c r="L145" s="200" t="s">
        <v>173</v>
      </c>
      <c r="M145" s="39"/>
      <c r="N145" s="211" t="s">
        <v>1</v>
      </c>
      <c r="O145" s="212" t="s">
        <v>41</v>
      </c>
      <c r="P145" s="213">
        <f>I145+J145</f>
        <v>0</v>
      </c>
      <c r="Q145" s="213">
        <f>ROUND(I145*H145,2)</f>
        <v>0</v>
      </c>
      <c r="R145" s="213">
        <f>ROUND(J145*H145,2)</f>
        <v>0</v>
      </c>
      <c r="S145" s="214"/>
      <c r="T145" s="215">
        <f>S145*H145</f>
        <v>0</v>
      </c>
      <c r="U145" s="215">
        <v>0</v>
      </c>
      <c r="V145" s="215">
        <f>U145*H145</f>
        <v>0</v>
      </c>
      <c r="W145" s="215">
        <v>0</v>
      </c>
      <c r="X145" s="216">
        <f>W145*H145</f>
        <v>0</v>
      </c>
      <c r="AR145" s="13" t="s">
        <v>488</v>
      </c>
      <c r="AT145" s="13" t="s">
        <v>134</v>
      </c>
      <c r="AU145" s="13" t="s">
        <v>82</v>
      </c>
      <c r="AY145" s="13" t="s">
        <v>133</v>
      </c>
      <c r="BE145" s="210">
        <f>IF(O145="základní",K145,0)</f>
        <v>0</v>
      </c>
      <c r="BF145" s="210">
        <f>IF(O145="snížená",K145,0)</f>
        <v>0</v>
      </c>
      <c r="BG145" s="210">
        <f>IF(O145="zákl. přenesená",K145,0)</f>
        <v>0</v>
      </c>
      <c r="BH145" s="210">
        <f>IF(O145="sníž. přenesená",K145,0)</f>
        <v>0</v>
      </c>
      <c r="BI145" s="210">
        <f>IF(O145="nulová",K145,0)</f>
        <v>0</v>
      </c>
      <c r="BJ145" s="13" t="s">
        <v>80</v>
      </c>
      <c r="BK145" s="210">
        <f>ROUND(P145*H145,2)</f>
        <v>0</v>
      </c>
      <c r="BL145" s="13" t="s">
        <v>488</v>
      </c>
      <c r="BM145" s="13" t="s">
        <v>655</v>
      </c>
    </row>
    <row r="146" s="1" customFormat="1" ht="6.96" customHeight="1">
      <c r="B146" s="53"/>
      <c r="C146" s="54"/>
      <c r="D146" s="54"/>
      <c r="E146" s="54"/>
      <c r="F146" s="54"/>
      <c r="G146" s="54"/>
      <c r="H146" s="54"/>
      <c r="I146" s="153"/>
      <c r="J146" s="153"/>
      <c r="K146" s="54"/>
      <c r="L146" s="54"/>
      <c r="M146" s="39"/>
    </row>
  </sheetData>
  <sheetProtection sheet="1" autoFilter="0" formatColumns="0" formatRows="0" objects="1" scenarios="1" spinCount="100000" saltValue="tVrx3dYRhgIhNhb7O1rBPMMQmPZFNp4+8Kk+/qaHgqXEMKvgJ8o3rCzyXyAiIRW2V8cam2Aftee3KcnPYpfp9Q==" hashValue="1p/7h/KwxMrntzD8dvXTl0YPAu8EubmXOkF96jlRzgDQpdS6rinvq6ljQXkZLbTmcXvK8yyWFLxS4G9oSq+D8g==" algorithmName="SHA-512" password="CC35"/>
  <autoFilter ref="C90:L145"/>
  <mergeCells count="9">
    <mergeCell ref="E7:H7"/>
    <mergeCell ref="E9:H9"/>
    <mergeCell ref="E18:H18"/>
    <mergeCell ref="E27:H27"/>
    <mergeCell ref="E50:H50"/>
    <mergeCell ref="E52:H52"/>
    <mergeCell ref="E81:H81"/>
    <mergeCell ref="E83:H83"/>
    <mergeCell ref="M2:Z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23.5" style="121" customWidth="1"/>
    <col min="10" max="10" width="23.5" style="121" customWidth="1"/>
    <col min="11" max="11" width="23.5" customWidth="1"/>
    <col min="12" max="12" width="15.5" customWidth="1"/>
    <col min="13" max="13" width="9.33" customWidth="1"/>
    <col min="14" max="14" width="10.83" hidden="1" customWidth="1"/>
    <col min="15" max="15" width="9.33" hidden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4.17" hidden="1" customWidth="1"/>
    <col min="22" max="22" width="14.17" hidden="1" customWidth="1"/>
    <col min="23" max="23" width="14.17" hidden="1" customWidth="1"/>
    <col min="24" max="24" width="14.17" hidden="1" customWidth="1"/>
    <col min="25" max="25" width="12.33" hidden="1" customWidth="1"/>
    <col min="26" max="26" width="16.33" customWidth="1"/>
    <col min="27" max="27" width="12.33" customWidth="1"/>
    <col min="28" max="28" width="15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M2"/>
      <c r="AT2" s="13" t="s">
        <v>91</v>
      </c>
    </row>
    <row r="3" ht="6.96" customHeight="1">
      <c r="B3" s="122"/>
      <c r="C3" s="123"/>
      <c r="D3" s="123"/>
      <c r="E3" s="123"/>
      <c r="F3" s="123"/>
      <c r="G3" s="123"/>
      <c r="H3" s="123"/>
      <c r="I3" s="124"/>
      <c r="J3" s="124"/>
      <c r="K3" s="123"/>
      <c r="L3" s="123"/>
      <c r="M3" s="16"/>
      <c r="AT3" s="13" t="s">
        <v>82</v>
      </c>
    </row>
    <row r="4" ht="24.96" customHeight="1">
      <c r="B4" s="16"/>
      <c r="D4" s="125" t="s">
        <v>101</v>
      </c>
      <c r="M4" s="16"/>
      <c r="N4" s="20" t="s">
        <v>11</v>
      </c>
      <c r="AT4" s="13" t="s">
        <v>4</v>
      </c>
    </row>
    <row r="5" ht="6.96" customHeight="1">
      <c r="B5" s="16"/>
      <c r="M5" s="16"/>
    </row>
    <row r="6" ht="12" customHeight="1">
      <c r="B6" s="16"/>
      <c r="D6" s="126" t="s">
        <v>17</v>
      </c>
      <c r="M6" s="16"/>
    </row>
    <row r="7" ht="16.5" customHeight="1">
      <c r="B7" s="16"/>
      <c r="E7" s="127" t="str">
        <f>'Rekapitulace stavby'!K6</f>
        <v>Zateplení objektu ObÚ</v>
      </c>
      <c r="F7" s="126"/>
      <c r="G7" s="126"/>
      <c r="H7" s="126"/>
      <c r="M7" s="16"/>
    </row>
    <row r="8" s="1" customFormat="1" ht="12" customHeight="1">
      <c r="B8" s="39"/>
      <c r="D8" s="126" t="s">
        <v>102</v>
      </c>
      <c r="I8" s="128"/>
      <c r="J8" s="128"/>
      <c r="M8" s="39"/>
    </row>
    <row r="9" s="1" customFormat="1" ht="36.96" customHeight="1">
      <c r="B9" s="39"/>
      <c r="E9" s="129" t="s">
        <v>656</v>
      </c>
      <c r="F9" s="1"/>
      <c r="G9" s="1"/>
      <c r="H9" s="1"/>
      <c r="I9" s="128"/>
      <c r="J9" s="128"/>
      <c r="M9" s="39"/>
    </row>
    <row r="10" s="1" customFormat="1">
      <c r="B10" s="39"/>
      <c r="I10" s="128"/>
      <c r="J10" s="128"/>
      <c r="M10" s="39"/>
    </row>
    <row r="11" s="1" customFormat="1" ht="12" customHeight="1">
      <c r="B11" s="39"/>
      <c r="D11" s="126" t="s">
        <v>19</v>
      </c>
      <c r="F11" s="13" t="s">
        <v>1</v>
      </c>
      <c r="I11" s="130" t="s">
        <v>20</v>
      </c>
      <c r="J11" s="131" t="s">
        <v>1</v>
      </c>
      <c r="M11" s="39"/>
    </row>
    <row r="12" s="1" customFormat="1" ht="12" customHeight="1">
      <c r="B12" s="39"/>
      <c r="D12" s="126" t="s">
        <v>21</v>
      </c>
      <c r="F12" s="13" t="s">
        <v>22</v>
      </c>
      <c r="I12" s="130" t="s">
        <v>23</v>
      </c>
      <c r="J12" s="132" t="str">
        <f>'Rekapitulace stavby'!AN8</f>
        <v>11. 11. 2018</v>
      </c>
      <c r="M12" s="39"/>
    </row>
    <row r="13" s="1" customFormat="1" ht="10.8" customHeight="1">
      <c r="B13" s="39"/>
      <c r="I13" s="128"/>
      <c r="J13" s="128"/>
      <c r="M13" s="39"/>
    </row>
    <row r="14" s="1" customFormat="1" ht="12" customHeight="1">
      <c r="B14" s="39"/>
      <c r="D14" s="126" t="s">
        <v>25</v>
      </c>
      <c r="I14" s="130" t="s">
        <v>26</v>
      </c>
      <c r="J14" s="131" t="s">
        <v>1</v>
      </c>
      <c r="M14" s="39"/>
    </row>
    <row r="15" s="1" customFormat="1" ht="18" customHeight="1">
      <c r="B15" s="39"/>
      <c r="E15" s="13" t="s">
        <v>27</v>
      </c>
      <c r="I15" s="130" t="s">
        <v>28</v>
      </c>
      <c r="J15" s="131" t="s">
        <v>1</v>
      </c>
      <c r="M15" s="39"/>
    </row>
    <row r="16" s="1" customFormat="1" ht="6.96" customHeight="1">
      <c r="B16" s="39"/>
      <c r="I16" s="128"/>
      <c r="J16" s="128"/>
      <c r="M16" s="39"/>
    </row>
    <row r="17" s="1" customFormat="1" ht="12" customHeight="1">
      <c r="B17" s="39"/>
      <c r="D17" s="126" t="s">
        <v>29</v>
      </c>
      <c r="I17" s="130" t="s">
        <v>26</v>
      </c>
      <c r="J17" s="29" t="str">
        <f>'Rekapitulace stavby'!AN13</f>
        <v>Vyplň údaj</v>
      </c>
      <c r="M17" s="39"/>
    </row>
    <row r="18" s="1" customFormat="1" ht="18" customHeight="1">
      <c r="B18" s="39"/>
      <c r="E18" s="29" t="str">
        <f>'Rekapitulace stavby'!E14</f>
        <v>Vyplň údaj</v>
      </c>
      <c r="F18" s="13"/>
      <c r="G18" s="13"/>
      <c r="H18" s="13"/>
      <c r="I18" s="130" t="s">
        <v>28</v>
      </c>
      <c r="J18" s="29" t="str">
        <f>'Rekapitulace stavby'!AN14</f>
        <v>Vyplň údaj</v>
      </c>
      <c r="M18" s="39"/>
    </row>
    <row r="19" s="1" customFormat="1" ht="6.96" customHeight="1">
      <c r="B19" s="39"/>
      <c r="I19" s="128"/>
      <c r="J19" s="128"/>
      <c r="M19" s="39"/>
    </row>
    <row r="20" s="1" customFormat="1" ht="12" customHeight="1">
      <c r="B20" s="39"/>
      <c r="D20" s="126" t="s">
        <v>31</v>
      </c>
      <c r="I20" s="130" t="s">
        <v>26</v>
      </c>
      <c r="J20" s="131" t="s">
        <v>1</v>
      </c>
      <c r="M20" s="39"/>
    </row>
    <row r="21" s="1" customFormat="1" ht="18" customHeight="1">
      <c r="B21" s="39"/>
      <c r="E21" s="13" t="s">
        <v>32</v>
      </c>
      <c r="I21" s="130" t="s">
        <v>28</v>
      </c>
      <c r="J21" s="131" t="s">
        <v>1</v>
      </c>
      <c r="M21" s="39"/>
    </row>
    <row r="22" s="1" customFormat="1" ht="6.96" customHeight="1">
      <c r="B22" s="39"/>
      <c r="I22" s="128"/>
      <c r="J22" s="128"/>
      <c r="M22" s="39"/>
    </row>
    <row r="23" s="1" customFormat="1" ht="12" customHeight="1">
      <c r="B23" s="39"/>
      <c r="D23" s="126" t="s">
        <v>33</v>
      </c>
      <c r="I23" s="130" t="s">
        <v>26</v>
      </c>
      <c r="J23" s="131" t="s">
        <v>1</v>
      </c>
      <c r="M23" s="39"/>
    </row>
    <row r="24" s="1" customFormat="1" ht="18" customHeight="1">
      <c r="B24" s="39"/>
      <c r="E24" s="13" t="s">
        <v>34</v>
      </c>
      <c r="I24" s="130" t="s">
        <v>28</v>
      </c>
      <c r="J24" s="131" t="s">
        <v>1</v>
      </c>
      <c r="M24" s="39"/>
    </row>
    <row r="25" s="1" customFormat="1" ht="6.96" customHeight="1">
      <c r="B25" s="39"/>
      <c r="I25" s="128"/>
      <c r="J25" s="128"/>
      <c r="M25" s="39"/>
    </row>
    <row r="26" s="1" customFormat="1" ht="12" customHeight="1">
      <c r="B26" s="39"/>
      <c r="D26" s="126" t="s">
        <v>35</v>
      </c>
      <c r="I26" s="128"/>
      <c r="J26" s="128"/>
      <c r="M26" s="39"/>
    </row>
    <row r="27" s="6" customFormat="1" ht="16.5" customHeight="1">
      <c r="B27" s="133"/>
      <c r="E27" s="134" t="s">
        <v>1</v>
      </c>
      <c r="F27" s="134"/>
      <c r="G27" s="134"/>
      <c r="H27" s="134"/>
      <c r="I27" s="135"/>
      <c r="J27" s="135"/>
      <c r="M27" s="133"/>
    </row>
    <row r="28" s="1" customFormat="1" ht="6.96" customHeight="1">
      <c r="B28" s="39"/>
      <c r="I28" s="128"/>
      <c r="J28" s="128"/>
      <c r="M28" s="39"/>
    </row>
    <row r="29" s="1" customFormat="1" ht="6.96" customHeight="1">
      <c r="B29" s="39"/>
      <c r="D29" s="67"/>
      <c r="E29" s="67"/>
      <c r="F29" s="67"/>
      <c r="G29" s="67"/>
      <c r="H29" s="67"/>
      <c r="I29" s="136"/>
      <c r="J29" s="136"/>
      <c r="K29" s="67"/>
      <c r="L29" s="67"/>
      <c r="M29" s="39"/>
    </row>
    <row r="30" s="1" customFormat="1">
      <c r="B30" s="39"/>
      <c r="E30" s="126" t="s">
        <v>104</v>
      </c>
      <c r="I30" s="128"/>
      <c r="J30" s="128"/>
      <c r="K30" s="137">
        <f>I61</f>
        <v>0</v>
      </c>
      <c r="M30" s="39"/>
    </row>
    <row r="31" s="1" customFormat="1">
      <c r="B31" s="39"/>
      <c r="E31" s="126" t="s">
        <v>105</v>
      </c>
      <c r="I31" s="128"/>
      <c r="J31" s="128"/>
      <c r="K31" s="137">
        <f>J61</f>
        <v>0</v>
      </c>
      <c r="M31" s="39"/>
    </row>
    <row r="32" s="1" customFormat="1" ht="25.44" customHeight="1">
      <c r="B32" s="39"/>
      <c r="D32" s="138" t="s">
        <v>36</v>
      </c>
      <c r="I32" s="128"/>
      <c r="J32" s="128"/>
      <c r="K32" s="139">
        <f>ROUND(K92, 2)</f>
        <v>0</v>
      </c>
      <c r="M32" s="39"/>
    </row>
    <row r="33" s="1" customFormat="1" ht="6.96" customHeight="1">
      <c r="B33" s="39"/>
      <c r="D33" s="67"/>
      <c r="E33" s="67"/>
      <c r="F33" s="67"/>
      <c r="G33" s="67"/>
      <c r="H33" s="67"/>
      <c r="I33" s="136"/>
      <c r="J33" s="136"/>
      <c r="K33" s="67"/>
      <c r="L33" s="67"/>
      <c r="M33" s="39"/>
    </row>
    <row r="34" s="1" customFormat="1" ht="14.4" customHeight="1">
      <c r="B34" s="39"/>
      <c r="F34" s="140" t="s">
        <v>38</v>
      </c>
      <c r="I34" s="141" t="s">
        <v>37</v>
      </c>
      <c r="J34" s="128"/>
      <c r="K34" s="140" t="s">
        <v>39</v>
      </c>
      <c r="M34" s="39"/>
    </row>
    <row r="35" s="1" customFormat="1" ht="14.4" customHeight="1">
      <c r="B35" s="39"/>
      <c r="D35" s="126" t="s">
        <v>40</v>
      </c>
      <c r="E35" s="126" t="s">
        <v>41</v>
      </c>
      <c r="F35" s="137">
        <f>ROUND((SUM(BE92:BE174)),  2)</f>
        <v>0</v>
      </c>
      <c r="I35" s="142">
        <v>0.20999999999999999</v>
      </c>
      <c r="J35" s="128"/>
      <c r="K35" s="137">
        <f>ROUND(((SUM(BE92:BE174))*I35),  2)</f>
        <v>0</v>
      </c>
      <c r="M35" s="39"/>
    </row>
    <row r="36" s="1" customFormat="1" ht="14.4" customHeight="1">
      <c r="B36" s="39"/>
      <c r="E36" s="126" t="s">
        <v>42</v>
      </c>
      <c r="F36" s="137">
        <f>ROUND((SUM(BF92:BF174)),  2)</f>
        <v>0</v>
      </c>
      <c r="I36" s="142">
        <v>0.14999999999999999</v>
      </c>
      <c r="J36" s="128"/>
      <c r="K36" s="137">
        <f>ROUND(((SUM(BF92:BF174))*I36),  2)</f>
        <v>0</v>
      </c>
      <c r="M36" s="39"/>
    </row>
    <row r="37" hidden="1" s="1" customFormat="1" ht="14.4" customHeight="1">
      <c r="B37" s="39"/>
      <c r="E37" s="126" t="s">
        <v>43</v>
      </c>
      <c r="F37" s="137">
        <f>ROUND((SUM(BG92:BG174)),  2)</f>
        <v>0</v>
      </c>
      <c r="I37" s="142">
        <v>0.20999999999999999</v>
      </c>
      <c r="J37" s="128"/>
      <c r="K37" s="137">
        <f>0</f>
        <v>0</v>
      </c>
      <c r="M37" s="39"/>
    </row>
    <row r="38" hidden="1" s="1" customFormat="1" ht="14.4" customHeight="1">
      <c r="B38" s="39"/>
      <c r="E38" s="126" t="s">
        <v>44</v>
      </c>
      <c r="F38" s="137">
        <f>ROUND((SUM(BH92:BH174)),  2)</f>
        <v>0</v>
      </c>
      <c r="I38" s="142">
        <v>0.14999999999999999</v>
      </c>
      <c r="J38" s="128"/>
      <c r="K38" s="137">
        <f>0</f>
        <v>0</v>
      </c>
      <c r="M38" s="39"/>
    </row>
    <row r="39" hidden="1" s="1" customFormat="1" ht="14.4" customHeight="1">
      <c r="B39" s="39"/>
      <c r="E39" s="126" t="s">
        <v>45</v>
      </c>
      <c r="F39" s="137">
        <f>ROUND((SUM(BI92:BI174)),  2)</f>
        <v>0</v>
      </c>
      <c r="I39" s="142">
        <v>0</v>
      </c>
      <c r="J39" s="128"/>
      <c r="K39" s="137">
        <f>0</f>
        <v>0</v>
      </c>
      <c r="M39" s="39"/>
    </row>
    <row r="40" s="1" customFormat="1" ht="6.96" customHeight="1">
      <c r="B40" s="39"/>
      <c r="I40" s="128"/>
      <c r="J40" s="128"/>
      <c r="M40" s="39"/>
    </row>
    <row r="41" s="1" customFormat="1" ht="25.44" customHeight="1">
      <c r="B41" s="39"/>
      <c r="C41" s="143"/>
      <c r="D41" s="144" t="s">
        <v>46</v>
      </c>
      <c r="E41" s="145"/>
      <c r="F41" s="145"/>
      <c r="G41" s="146" t="s">
        <v>47</v>
      </c>
      <c r="H41" s="147" t="s">
        <v>48</v>
      </c>
      <c r="I41" s="148"/>
      <c r="J41" s="148"/>
      <c r="K41" s="149">
        <f>SUM(K32:K39)</f>
        <v>0</v>
      </c>
      <c r="L41" s="150"/>
      <c r="M41" s="39"/>
    </row>
    <row r="42" s="1" customFormat="1" ht="14.4" customHeight="1">
      <c r="B42" s="151"/>
      <c r="C42" s="152"/>
      <c r="D42" s="152"/>
      <c r="E42" s="152"/>
      <c r="F42" s="152"/>
      <c r="G42" s="152"/>
      <c r="H42" s="152"/>
      <c r="I42" s="153"/>
      <c r="J42" s="153"/>
      <c r="K42" s="152"/>
      <c r="L42" s="152"/>
      <c r="M42" s="39"/>
    </row>
    <row r="46" s="1" customFormat="1" ht="6.96" customHeight="1">
      <c r="B46" s="154"/>
      <c r="C46" s="155"/>
      <c r="D46" s="155"/>
      <c r="E46" s="155"/>
      <c r="F46" s="155"/>
      <c r="G46" s="155"/>
      <c r="H46" s="155"/>
      <c r="I46" s="156"/>
      <c r="J46" s="156"/>
      <c r="K46" s="155"/>
      <c r="L46" s="155"/>
      <c r="M46" s="39"/>
    </row>
    <row r="47" s="1" customFormat="1" ht="24.96" customHeight="1">
      <c r="B47" s="34"/>
      <c r="C47" s="19" t="s">
        <v>106</v>
      </c>
      <c r="D47" s="35"/>
      <c r="E47" s="35"/>
      <c r="F47" s="35"/>
      <c r="G47" s="35"/>
      <c r="H47" s="35"/>
      <c r="I47" s="128"/>
      <c r="J47" s="128"/>
      <c r="K47" s="35"/>
      <c r="L47" s="35"/>
      <c r="M47" s="39"/>
    </row>
    <row r="48" s="1" customFormat="1" ht="6.96" customHeight="1">
      <c r="B48" s="34"/>
      <c r="C48" s="35"/>
      <c r="D48" s="35"/>
      <c r="E48" s="35"/>
      <c r="F48" s="35"/>
      <c r="G48" s="35"/>
      <c r="H48" s="35"/>
      <c r="I48" s="128"/>
      <c r="J48" s="128"/>
      <c r="K48" s="35"/>
      <c r="L48" s="35"/>
      <c r="M48" s="39"/>
    </row>
    <row r="49" s="1" customFormat="1" ht="12" customHeight="1">
      <c r="B49" s="34"/>
      <c r="C49" s="28" t="s">
        <v>17</v>
      </c>
      <c r="D49" s="35"/>
      <c r="E49" s="35"/>
      <c r="F49" s="35"/>
      <c r="G49" s="35"/>
      <c r="H49" s="35"/>
      <c r="I49" s="128"/>
      <c r="J49" s="128"/>
      <c r="K49" s="35"/>
      <c r="L49" s="35"/>
      <c r="M49" s="39"/>
    </row>
    <row r="50" s="1" customFormat="1" ht="16.5" customHeight="1">
      <c r="B50" s="34"/>
      <c r="C50" s="35"/>
      <c r="D50" s="35"/>
      <c r="E50" s="157" t="str">
        <f>E7</f>
        <v>Zateplení objektu ObÚ</v>
      </c>
      <c r="F50" s="28"/>
      <c r="G50" s="28"/>
      <c r="H50" s="28"/>
      <c r="I50" s="128"/>
      <c r="J50" s="128"/>
      <c r="K50" s="35"/>
      <c r="L50" s="35"/>
      <c r="M50" s="39"/>
    </row>
    <row r="51" s="1" customFormat="1" ht="12" customHeight="1">
      <c r="B51" s="34"/>
      <c r="C51" s="28" t="s">
        <v>102</v>
      </c>
      <c r="D51" s="35"/>
      <c r="E51" s="35"/>
      <c r="F51" s="35"/>
      <c r="G51" s="35"/>
      <c r="H51" s="35"/>
      <c r="I51" s="128"/>
      <c r="J51" s="128"/>
      <c r="K51" s="35"/>
      <c r="L51" s="35"/>
      <c r="M51" s="39"/>
    </row>
    <row r="52" s="1" customFormat="1" ht="16.5" customHeight="1">
      <c r="B52" s="34"/>
      <c r="C52" s="35"/>
      <c r="D52" s="35"/>
      <c r="E52" s="60" t="str">
        <f>E9</f>
        <v>30 - Střecha</v>
      </c>
      <c r="F52" s="35"/>
      <c r="G52" s="35"/>
      <c r="H52" s="35"/>
      <c r="I52" s="128"/>
      <c r="J52" s="128"/>
      <c r="K52" s="35"/>
      <c r="L52" s="35"/>
      <c r="M52" s="39"/>
    </row>
    <row r="53" s="1" customFormat="1" ht="6.96" customHeight="1">
      <c r="B53" s="34"/>
      <c r="C53" s="35"/>
      <c r="D53" s="35"/>
      <c r="E53" s="35"/>
      <c r="F53" s="35"/>
      <c r="G53" s="35"/>
      <c r="H53" s="35"/>
      <c r="I53" s="128"/>
      <c r="J53" s="128"/>
      <c r="K53" s="35"/>
      <c r="L53" s="35"/>
      <c r="M53" s="39"/>
    </row>
    <row r="54" s="1" customFormat="1" ht="12" customHeight="1">
      <c r="B54" s="34"/>
      <c r="C54" s="28" t="s">
        <v>21</v>
      </c>
      <c r="D54" s="35"/>
      <c r="E54" s="35"/>
      <c r="F54" s="23" t="str">
        <f>F12</f>
        <v>Bukovany</v>
      </c>
      <c r="G54" s="35"/>
      <c r="H54" s="35"/>
      <c r="I54" s="130" t="s">
        <v>23</v>
      </c>
      <c r="J54" s="132" t="str">
        <f>IF(J12="","",J12)</f>
        <v>11. 11. 2018</v>
      </c>
      <c r="K54" s="35"/>
      <c r="L54" s="35"/>
      <c r="M54" s="39"/>
    </row>
    <row r="55" s="1" customFormat="1" ht="6.96" customHeight="1">
      <c r="B55" s="34"/>
      <c r="C55" s="35"/>
      <c r="D55" s="35"/>
      <c r="E55" s="35"/>
      <c r="F55" s="35"/>
      <c r="G55" s="35"/>
      <c r="H55" s="35"/>
      <c r="I55" s="128"/>
      <c r="J55" s="128"/>
      <c r="K55" s="35"/>
      <c r="L55" s="35"/>
      <c r="M55" s="39"/>
    </row>
    <row r="56" s="1" customFormat="1" ht="13.65" customHeight="1">
      <c r="B56" s="34"/>
      <c r="C56" s="28" t="s">
        <v>25</v>
      </c>
      <c r="D56" s="35"/>
      <c r="E56" s="35"/>
      <c r="F56" s="23" t="str">
        <f>E15</f>
        <v>Obec Bukovany</v>
      </c>
      <c r="G56" s="35"/>
      <c r="H56" s="35"/>
      <c r="I56" s="130" t="s">
        <v>31</v>
      </c>
      <c r="J56" s="158" t="str">
        <f>E21</f>
        <v>Projektstav - Majer Antonín</v>
      </c>
      <c r="K56" s="35"/>
      <c r="L56" s="35"/>
      <c r="M56" s="39"/>
    </row>
    <row r="57" s="1" customFormat="1" ht="13.65" customHeight="1">
      <c r="B57" s="34"/>
      <c r="C57" s="28" t="s">
        <v>29</v>
      </c>
      <c r="D57" s="35"/>
      <c r="E57" s="35"/>
      <c r="F57" s="23" t="str">
        <f>IF(E18="","",E18)</f>
        <v>Vyplň údaj</v>
      </c>
      <c r="G57" s="35"/>
      <c r="H57" s="35"/>
      <c r="I57" s="130" t="s">
        <v>33</v>
      </c>
      <c r="J57" s="158" t="str">
        <f>E24</f>
        <v>Milan Hájek</v>
      </c>
      <c r="K57" s="35"/>
      <c r="L57" s="35"/>
      <c r="M57" s="39"/>
    </row>
    <row r="58" s="1" customFormat="1" ht="10.32" customHeight="1">
      <c r="B58" s="34"/>
      <c r="C58" s="35"/>
      <c r="D58" s="35"/>
      <c r="E58" s="35"/>
      <c r="F58" s="35"/>
      <c r="G58" s="35"/>
      <c r="H58" s="35"/>
      <c r="I58" s="128"/>
      <c r="J58" s="128"/>
      <c r="K58" s="35"/>
      <c r="L58" s="35"/>
      <c r="M58" s="39"/>
    </row>
    <row r="59" s="1" customFormat="1" ht="29.28" customHeight="1">
      <c r="B59" s="34"/>
      <c r="C59" s="159" t="s">
        <v>107</v>
      </c>
      <c r="D59" s="160"/>
      <c r="E59" s="160"/>
      <c r="F59" s="160"/>
      <c r="G59" s="160"/>
      <c r="H59" s="160"/>
      <c r="I59" s="161" t="s">
        <v>108</v>
      </c>
      <c r="J59" s="161" t="s">
        <v>109</v>
      </c>
      <c r="K59" s="162" t="s">
        <v>110</v>
      </c>
      <c r="L59" s="160"/>
      <c r="M59" s="39"/>
    </row>
    <row r="60" s="1" customFormat="1" ht="10.32" customHeight="1">
      <c r="B60" s="34"/>
      <c r="C60" s="35"/>
      <c r="D60" s="35"/>
      <c r="E60" s="35"/>
      <c r="F60" s="35"/>
      <c r="G60" s="35"/>
      <c r="H60" s="35"/>
      <c r="I60" s="128"/>
      <c r="J60" s="128"/>
      <c r="K60" s="35"/>
      <c r="L60" s="35"/>
      <c r="M60" s="39"/>
    </row>
    <row r="61" s="1" customFormat="1" ht="22.8" customHeight="1">
      <c r="B61" s="34"/>
      <c r="C61" s="163" t="s">
        <v>111</v>
      </c>
      <c r="D61" s="35"/>
      <c r="E61" s="35"/>
      <c r="F61" s="35"/>
      <c r="G61" s="35"/>
      <c r="H61" s="35"/>
      <c r="I61" s="164">
        <f>Q92</f>
        <v>0</v>
      </c>
      <c r="J61" s="164">
        <f>R92</f>
        <v>0</v>
      </c>
      <c r="K61" s="94">
        <f>K92</f>
        <v>0</v>
      </c>
      <c r="L61" s="35"/>
      <c r="M61" s="39"/>
      <c r="AU61" s="13" t="s">
        <v>112</v>
      </c>
    </row>
    <row r="62" s="7" customFormat="1" ht="24.96" customHeight="1">
      <c r="B62" s="165"/>
      <c r="C62" s="166"/>
      <c r="D62" s="167" t="s">
        <v>154</v>
      </c>
      <c r="E62" s="168"/>
      <c r="F62" s="168"/>
      <c r="G62" s="168"/>
      <c r="H62" s="168"/>
      <c r="I62" s="169">
        <f>Q93</f>
        <v>0</v>
      </c>
      <c r="J62" s="169">
        <f>R93</f>
        <v>0</v>
      </c>
      <c r="K62" s="170">
        <f>K93</f>
        <v>0</v>
      </c>
      <c r="L62" s="166"/>
      <c r="M62" s="171"/>
    </row>
    <row r="63" s="10" customFormat="1" ht="19.92" customHeight="1">
      <c r="B63" s="217"/>
      <c r="C63" s="218"/>
      <c r="D63" s="219" t="s">
        <v>158</v>
      </c>
      <c r="E63" s="220"/>
      <c r="F63" s="220"/>
      <c r="G63" s="220"/>
      <c r="H63" s="220"/>
      <c r="I63" s="221">
        <f>Q94</f>
        <v>0</v>
      </c>
      <c r="J63" s="221">
        <f>R94</f>
        <v>0</v>
      </c>
      <c r="K63" s="222">
        <f>K94</f>
        <v>0</v>
      </c>
      <c r="L63" s="218"/>
      <c r="M63" s="223"/>
    </row>
    <row r="64" s="10" customFormat="1" ht="19.92" customHeight="1">
      <c r="B64" s="217"/>
      <c r="C64" s="218"/>
      <c r="D64" s="219" t="s">
        <v>160</v>
      </c>
      <c r="E64" s="220"/>
      <c r="F64" s="220"/>
      <c r="G64" s="220"/>
      <c r="H64" s="220"/>
      <c r="I64" s="221">
        <f>Q97</f>
        <v>0</v>
      </c>
      <c r="J64" s="221">
        <f>R97</f>
        <v>0</v>
      </c>
      <c r="K64" s="222">
        <f>K97</f>
        <v>0</v>
      </c>
      <c r="L64" s="218"/>
      <c r="M64" s="223"/>
    </row>
    <row r="65" s="7" customFormat="1" ht="24.96" customHeight="1">
      <c r="B65" s="165"/>
      <c r="C65" s="166"/>
      <c r="D65" s="167" t="s">
        <v>162</v>
      </c>
      <c r="E65" s="168"/>
      <c r="F65" s="168"/>
      <c r="G65" s="168"/>
      <c r="H65" s="168"/>
      <c r="I65" s="169">
        <f>Q103</f>
        <v>0</v>
      </c>
      <c r="J65" s="169">
        <f>R103</f>
        <v>0</v>
      </c>
      <c r="K65" s="170">
        <f>K103</f>
        <v>0</v>
      </c>
      <c r="L65" s="166"/>
      <c r="M65" s="171"/>
    </row>
    <row r="66" s="10" customFormat="1" ht="19.92" customHeight="1">
      <c r="B66" s="217"/>
      <c r="C66" s="218"/>
      <c r="D66" s="219" t="s">
        <v>657</v>
      </c>
      <c r="E66" s="220"/>
      <c r="F66" s="220"/>
      <c r="G66" s="220"/>
      <c r="H66" s="220"/>
      <c r="I66" s="221">
        <f>Q104</f>
        <v>0</v>
      </c>
      <c r="J66" s="221">
        <f>R104</f>
        <v>0</v>
      </c>
      <c r="K66" s="222">
        <f>K104</f>
        <v>0</v>
      </c>
      <c r="L66" s="218"/>
      <c r="M66" s="223"/>
    </row>
    <row r="67" s="10" customFormat="1" ht="19.92" customHeight="1">
      <c r="B67" s="217"/>
      <c r="C67" s="218"/>
      <c r="D67" s="219" t="s">
        <v>164</v>
      </c>
      <c r="E67" s="220"/>
      <c r="F67" s="220"/>
      <c r="G67" s="220"/>
      <c r="H67" s="220"/>
      <c r="I67" s="221">
        <f>Q114</f>
        <v>0</v>
      </c>
      <c r="J67" s="221">
        <f>R114</f>
        <v>0</v>
      </c>
      <c r="K67" s="222">
        <f>K114</f>
        <v>0</v>
      </c>
      <c r="L67" s="218"/>
      <c r="M67" s="223"/>
    </row>
    <row r="68" s="10" customFormat="1" ht="19.92" customHeight="1">
      <c r="B68" s="217"/>
      <c r="C68" s="218"/>
      <c r="D68" s="219" t="s">
        <v>658</v>
      </c>
      <c r="E68" s="220"/>
      <c r="F68" s="220"/>
      <c r="G68" s="220"/>
      <c r="H68" s="220"/>
      <c r="I68" s="221">
        <f>Q125</f>
        <v>0</v>
      </c>
      <c r="J68" s="221">
        <f>R125</f>
        <v>0</v>
      </c>
      <c r="K68" s="222">
        <f>K125</f>
        <v>0</v>
      </c>
      <c r="L68" s="218"/>
      <c r="M68" s="223"/>
    </row>
    <row r="69" s="10" customFormat="1" ht="19.92" customHeight="1">
      <c r="B69" s="217"/>
      <c r="C69" s="218"/>
      <c r="D69" s="219" t="s">
        <v>659</v>
      </c>
      <c r="E69" s="220"/>
      <c r="F69" s="220"/>
      <c r="G69" s="220"/>
      <c r="H69" s="220"/>
      <c r="I69" s="221">
        <f>Q128</f>
        <v>0</v>
      </c>
      <c r="J69" s="221">
        <f>R128</f>
        <v>0</v>
      </c>
      <c r="K69" s="222">
        <f>K128</f>
        <v>0</v>
      </c>
      <c r="L69" s="218"/>
      <c r="M69" s="223"/>
    </row>
    <row r="70" s="10" customFormat="1" ht="19.92" customHeight="1">
      <c r="B70" s="217"/>
      <c r="C70" s="218"/>
      <c r="D70" s="219" t="s">
        <v>165</v>
      </c>
      <c r="E70" s="220"/>
      <c r="F70" s="220"/>
      <c r="G70" s="220"/>
      <c r="H70" s="220"/>
      <c r="I70" s="221">
        <f>Q145</f>
        <v>0</v>
      </c>
      <c r="J70" s="221">
        <f>R145</f>
        <v>0</v>
      </c>
      <c r="K70" s="222">
        <f>K145</f>
        <v>0</v>
      </c>
      <c r="L70" s="218"/>
      <c r="M70" s="223"/>
    </row>
    <row r="71" s="10" customFormat="1" ht="19.92" customHeight="1">
      <c r="B71" s="217"/>
      <c r="C71" s="218"/>
      <c r="D71" s="219" t="s">
        <v>166</v>
      </c>
      <c r="E71" s="220"/>
      <c r="F71" s="220"/>
      <c r="G71" s="220"/>
      <c r="H71" s="220"/>
      <c r="I71" s="221">
        <f>Q154</f>
        <v>0</v>
      </c>
      <c r="J71" s="221">
        <f>R154</f>
        <v>0</v>
      </c>
      <c r="K71" s="222">
        <f>K154</f>
        <v>0</v>
      </c>
      <c r="L71" s="218"/>
      <c r="M71" s="223"/>
    </row>
    <row r="72" s="10" customFormat="1" ht="19.92" customHeight="1">
      <c r="B72" s="217"/>
      <c r="C72" s="218"/>
      <c r="D72" s="219" t="s">
        <v>660</v>
      </c>
      <c r="E72" s="220"/>
      <c r="F72" s="220"/>
      <c r="G72" s="220"/>
      <c r="H72" s="220"/>
      <c r="I72" s="221">
        <f>Q172</f>
        <v>0</v>
      </c>
      <c r="J72" s="221">
        <f>R172</f>
        <v>0</v>
      </c>
      <c r="K72" s="222">
        <f>K172</f>
        <v>0</v>
      </c>
      <c r="L72" s="218"/>
      <c r="M72" s="223"/>
    </row>
    <row r="73" s="1" customFormat="1" ht="21.84" customHeight="1">
      <c r="B73" s="34"/>
      <c r="C73" s="35"/>
      <c r="D73" s="35"/>
      <c r="E73" s="35"/>
      <c r="F73" s="35"/>
      <c r="G73" s="35"/>
      <c r="H73" s="35"/>
      <c r="I73" s="128"/>
      <c r="J73" s="128"/>
      <c r="K73" s="35"/>
      <c r="L73" s="35"/>
      <c r="M73" s="39"/>
    </row>
    <row r="74" s="1" customFormat="1" ht="6.96" customHeight="1">
      <c r="B74" s="53"/>
      <c r="C74" s="54"/>
      <c r="D74" s="54"/>
      <c r="E74" s="54"/>
      <c r="F74" s="54"/>
      <c r="G74" s="54"/>
      <c r="H74" s="54"/>
      <c r="I74" s="153"/>
      <c r="J74" s="153"/>
      <c r="K74" s="54"/>
      <c r="L74" s="54"/>
      <c r="M74" s="39"/>
    </row>
    <row r="78" s="1" customFormat="1" ht="6.96" customHeight="1">
      <c r="B78" s="55"/>
      <c r="C78" s="56"/>
      <c r="D78" s="56"/>
      <c r="E78" s="56"/>
      <c r="F78" s="56"/>
      <c r="G78" s="56"/>
      <c r="H78" s="56"/>
      <c r="I78" s="156"/>
      <c r="J78" s="156"/>
      <c r="K78" s="56"/>
      <c r="L78" s="56"/>
      <c r="M78" s="39"/>
    </row>
    <row r="79" s="1" customFormat="1" ht="24.96" customHeight="1">
      <c r="B79" s="34"/>
      <c r="C79" s="19" t="s">
        <v>114</v>
      </c>
      <c r="D79" s="35"/>
      <c r="E79" s="35"/>
      <c r="F79" s="35"/>
      <c r="G79" s="35"/>
      <c r="H79" s="35"/>
      <c r="I79" s="128"/>
      <c r="J79" s="128"/>
      <c r="K79" s="35"/>
      <c r="L79" s="35"/>
      <c r="M79" s="39"/>
    </row>
    <row r="80" s="1" customFormat="1" ht="6.96" customHeight="1">
      <c r="B80" s="34"/>
      <c r="C80" s="35"/>
      <c r="D80" s="35"/>
      <c r="E80" s="35"/>
      <c r="F80" s="35"/>
      <c r="G80" s="35"/>
      <c r="H80" s="35"/>
      <c r="I80" s="128"/>
      <c r="J80" s="128"/>
      <c r="K80" s="35"/>
      <c r="L80" s="35"/>
      <c r="M80" s="39"/>
    </row>
    <row r="81" s="1" customFormat="1" ht="12" customHeight="1">
      <c r="B81" s="34"/>
      <c r="C81" s="28" t="s">
        <v>17</v>
      </c>
      <c r="D81" s="35"/>
      <c r="E81" s="35"/>
      <c r="F81" s="35"/>
      <c r="G81" s="35"/>
      <c r="H81" s="35"/>
      <c r="I81" s="128"/>
      <c r="J81" s="128"/>
      <c r="K81" s="35"/>
      <c r="L81" s="35"/>
      <c r="M81" s="39"/>
    </row>
    <row r="82" s="1" customFormat="1" ht="16.5" customHeight="1">
      <c r="B82" s="34"/>
      <c r="C82" s="35"/>
      <c r="D82" s="35"/>
      <c r="E82" s="157" t="str">
        <f>E7</f>
        <v>Zateplení objektu ObÚ</v>
      </c>
      <c r="F82" s="28"/>
      <c r="G82" s="28"/>
      <c r="H82" s="28"/>
      <c r="I82" s="128"/>
      <c r="J82" s="128"/>
      <c r="K82" s="35"/>
      <c r="L82" s="35"/>
      <c r="M82" s="39"/>
    </row>
    <row r="83" s="1" customFormat="1" ht="12" customHeight="1">
      <c r="B83" s="34"/>
      <c r="C83" s="28" t="s">
        <v>102</v>
      </c>
      <c r="D83" s="35"/>
      <c r="E83" s="35"/>
      <c r="F83" s="35"/>
      <c r="G83" s="35"/>
      <c r="H83" s="35"/>
      <c r="I83" s="128"/>
      <c r="J83" s="128"/>
      <c r="K83" s="35"/>
      <c r="L83" s="35"/>
      <c r="M83" s="39"/>
    </row>
    <row r="84" s="1" customFormat="1" ht="16.5" customHeight="1">
      <c r="B84" s="34"/>
      <c r="C84" s="35"/>
      <c r="D84" s="35"/>
      <c r="E84" s="60" t="str">
        <f>E9</f>
        <v>30 - Střecha</v>
      </c>
      <c r="F84" s="35"/>
      <c r="G84" s="35"/>
      <c r="H84" s="35"/>
      <c r="I84" s="128"/>
      <c r="J84" s="128"/>
      <c r="K84" s="35"/>
      <c r="L84" s="35"/>
      <c r="M84" s="39"/>
    </row>
    <row r="85" s="1" customFormat="1" ht="6.96" customHeight="1">
      <c r="B85" s="34"/>
      <c r="C85" s="35"/>
      <c r="D85" s="35"/>
      <c r="E85" s="35"/>
      <c r="F85" s="35"/>
      <c r="G85" s="35"/>
      <c r="H85" s="35"/>
      <c r="I85" s="128"/>
      <c r="J85" s="128"/>
      <c r="K85" s="35"/>
      <c r="L85" s="35"/>
      <c r="M85" s="39"/>
    </row>
    <row r="86" s="1" customFormat="1" ht="12" customHeight="1">
      <c r="B86" s="34"/>
      <c r="C86" s="28" t="s">
        <v>21</v>
      </c>
      <c r="D86" s="35"/>
      <c r="E86" s="35"/>
      <c r="F86" s="23" t="str">
        <f>F12</f>
        <v>Bukovany</v>
      </c>
      <c r="G86" s="35"/>
      <c r="H86" s="35"/>
      <c r="I86" s="130" t="s">
        <v>23</v>
      </c>
      <c r="J86" s="132" t="str">
        <f>IF(J12="","",J12)</f>
        <v>11. 11. 2018</v>
      </c>
      <c r="K86" s="35"/>
      <c r="L86" s="35"/>
      <c r="M86" s="39"/>
    </row>
    <row r="87" s="1" customFormat="1" ht="6.96" customHeight="1">
      <c r="B87" s="34"/>
      <c r="C87" s="35"/>
      <c r="D87" s="35"/>
      <c r="E87" s="35"/>
      <c r="F87" s="35"/>
      <c r="G87" s="35"/>
      <c r="H87" s="35"/>
      <c r="I87" s="128"/>
      <c r="J87" s="128"/>
      <c r="K87" s="35"/>
      <c r="L87" s="35"/>
      <c r="M87" s="39"/>
    </row>
    <row r="88" s="1" customFormat="1" ht="13.65" customHeight="1">
      <c r="B88" s="34"/>
      <c r="C88" s="28" t="s">
        <v>25</v>
      </c>
      <c r="D88" s="35"/>
      <c r="E88" s="35"/>
      <c r="F88" s="23" t="str">
        <f>E15</f>
        <v>Obec Bukovany</v>
      </c>
      <c r="G88" s="35"/>
      <c r="H88" s="35"/>
      <c r="I88" s="130" t="s">
        <v>31</v>
      </c>
      <c r="J88" s="158" t="str">
        <f>E21</f>
        <v>Projektstav - Majer Antonín</v>
      </c>
      <c r="K88" s="35"/>
      <c r="L88" s="35"/>
      <c r="M88" s="39"/>
    </row>
    <row r="89" s="1" customFormat="1" ht="13.65" customHeight="1">
      <c r="B89" s="34"/>
      <c r="C89" s="28" t="s">
        <v>29</v>
      </c>
      <c r="D89" s="35"/>
      <c r="E89" s="35"/>
      <c r="F89" s="23" t="str">
        <f>IF(E18="","",E18)</f>
        <v>Vyplň údaj</v>
      </c>
      <c r="G89" s="35"/>
      <c r="H89" s="35"/>
      <c r="I89" s="130" t="s">
        <v>33</v>
      </c>
      <c r="J89" s="158" t="str">
        <f>E24</f>
        <v>Milan Hájek</v>
      </c>
      <c r="K89" s="35"/>
      <c r="L89" s="35"/>
      <c r="M89" s="39"/>
    </row>
    <row r="90" s="1" customFormat="1" ht="10.32" customHeight="1">
      <c r="B90" s="34"/>
      <c r="C90" s="35"/>
      <c r="D90" s="35"/>
      <c r="E90" s="35"/>
      <c r="F90" s="35"/>
      <c r="G90" s="35"/>
      <c r="H90" s="35"/>
      <c r="I90" s="128"/>
      <c r="J90" s="128"/>
      <c r="K90" s="35"/>
      <c r="L90" s="35"/>
      <c r="M90" s="39"/>
    </row>
    <row r="91" s="8" customFormat="1" ht="29.28" customHeight="1">
      <c r="B91" s="172"/>
      <c r="C91" s="173" t="s">
        <v>115</v>
      </c>
      <c r="D91" s="174" t="s">
        <v>55</v>
      </c>
      <c r="E91" s="174" t="s">
        <v>51</v>
      </c>
      <c r="F91" s="174" t="s">
        <v>52</v>
      </c>
      <c r="G91" s="174" t="s">
        <v>116</v>
      </c>
      <c r="H91" s="174" t="s">
        <v>117</v>
      </c>
      <c r="I91" s="175" t="s">
        <v>118</v>
      </c>
      <c r="J91" s="175" t="s">
        <v>119</v>
      </c>
      <c r="K91" s="174" t="s">
        <v>110</v>
      </c>
      <c r="L91" s="176" t="s">
        <v>120</v>
      </c>
      <c r="M91" s="177"/>
      <c r="N91" s="84" t="s">
        <v>1</v>
      </c>
      <c r="O91" s="85" t="s">
        <v>40</v>
      </c>
      <c r="P91" s="85" t="s">
        <v>121</v>
      </c>
      <c r="Q91" s="85" t="s">
        <v>122</v>
      </c>
      <c r="R91" s="85" t="s">
        <v>123</v>
      </c>
      <c r="S91" s="85" t="s">
        <v>124</v>
      </c>
      <c r="T91" s="85" t="s">
        <v>125</v>
      </c>
      <c r="U91" s="85" t="s">
        <v>126</v>
      </c>
      <c r="V91" s="85" t="s">
        <v>127</v>
      </c>
      <c r="W91" s="85" t="s">
        <v>128</v>
      </c>
      <c r="X91" s="86" t="s">
        <v>129</v>
      </c>
    </row>
    <row r="92" s="1" customFormat="1" ht="22.8" customHeight="1">
      <c r="B92" s="34"/>
      <c r="C92" s="91" t="s">
        <v>130</v>
      </c>
      <c r="D92" s="35"/>
      <c r="E92" s="35"/>
      <c r="F92" s="35"/>
      <c r="G92" s="35"/>
      <c r="H92" s="35"/>
      <c r="I92" s="128"/>
      <c r="J92" s="128"/>
      <c r="K92" s="178">
        <f>BK92</f>
        <v>0</v>
      </c>
      <c r="L92" s="35"/>
      <c r="M92" s="39"/>
      <c r="N92" s="87"/>
      <c r="O92" s="88"/>
      <c r="P92" s="88"/>
      <c r="Q92" s="179">
        <f>Q93+Q103</f>
        <v>0</v>
      </c>
      <c r="R92" s="179">
        <f>R93+R103</f>
        <v>0</v>
      </c>
      <c r="S92" s="88"/>
      <c r="T92" s="180">
        <f>T93+T103</f>
        <v>0</v>
      </c>
      <c r="U92" s="88"/>
      <c r="V92" s="180">
        <f>V93+V103</f>
        <v>17.555043489999999</v>
      </c>
      <c r="W92" s="88"/>
      <c r="X92" s="181">
        <f>X93+X103</f>
        <v>13.785657840000001</v>
      </c>
      <c r="AT92" s="13" t="s">
        <v>71</v>
      </c>
      <c r="AU92" s="13" t="s">
        <v>112</v>
      </c>
      <c r="BK92" s="182">
        <f>BK93+BK103</f>
        <v>0</v>
      </c>
    </row>
    <row r="93" s="9" customFormat="1" ht="25.92" customHeight="1">
      <c r="B93" s="183"/>
      <c r="C93" s="184"/>
      <c r="D93" s="185" t="s">
        <v>71</v>
      </c>
      <c r="E93" s="186" t="s">
        <v>167</v>
      </c>
      <c r="F93" s="186" t="s">
        <v>168</v>
      </c>
      <c r="G93" s="184"/>
      <c r="H93" s="184"/>
      <c r="I93" s="187"/>
      <c r="J93" s="187"/>
      <c r="K93" s="188">
        <f>BK93</f>
        <v>0</v>
      </c>
      <c r="L93" s="184"/>
      <c r="M93" s="189"/>
      <c r="N93" s="190"/>
      <c r="O93" s="191"/>
      <c r="P93" s="191"/>
      <c r="Q93" s="192">
        <f>Q94+Q97</f>
        <v>0</v>
      </c>
      <c r="R93" s="192">
        <f>R94+R97</f>
        <v>0</v>
      </c>
      <c r="S93" s="191"/>
      <c r="T93" s="193">
        <f>T94+T97</f>
        <v>0</v>
      </c>
      <c r="U93" s="191"/>
      <c r="V93" s="193">
        <f>V94+V97</f>
        <v>0.59268600000000016</v>
      </c>
      <c r="W93" s="191"/>
      <c r="X93" s="194">
        <f>X94+X97</f>
        <v>0</v>
      </c>
      <c r="AR93" s="195" t="s">
        <v>80</v>
      </c>
      <c r="AT93" s="196" t="s">
        <v>71</v>
      </c>
      <c r="AU93" s="196" t="s">
        <v>72</v>
      </c>
      <c r="AY93" s="195" t="s">
        <v>133</v>
      </c>
      <c r="BK93" s="197">
        <f>BK94+BK97</f>
        <v>0</v>
      </c>
    </row>
    <row r="94" s="9" customFormat="1" ht="22.8" customHeight="1">
      <c r="B94" s="183"/>
      <c r="C94" s="184"/>
      <c r="D94" s="185" t="s">
        <v>71</v>
      </c>
      <c r="E94" s="224" t="s">
        <v>193</v>
      </c>
      <c r="F94" s="224" t="s">
        <v>227</v>
      </c>
      <c r="G94" s="184"/>
      <c r="H94" s="184"/>
      <c r="I94" s="187"/>
      <c r="J94" s="187"/>
      <c r="K94" s="225">
        <f>BK94</f>
        <v>0</v>
      </c>
      <c r="L94" s="184"/>
      <c r="M94" s="189"/>
      <c r="N94" s="190"/>
      <c r="O94" s="191"/>
      <c r="P94" s="191"/>
      <c r="Q94" s="192">
        <f>SUM(Q95:Q96)</f>
        <v>0</v>
      </c>
      <c r="R94" s="192">
        <f>SUM(R95:R96)</f>
        <v>0</v>
      </c>
      <c r="S94" s="191"/>
      <c r="T94" s="193">
        <f>SUM(T95:T96)</f>
        <v>0</v>
      </c>
      <c r="U94" s="191"/>
      <c r="V94" s="193">
        <f>SUM(V95:V96)</f>
        <v>0.59268600000000016</v>
      </c>
      <c r="W94" s="191"/>
      <c r="X94" s="194">
        <f>SUM(X95:X96)</f>
        <v>0</v>
      </c>
      <c r="AR94" s="195" t="s">
        <v>80</v>
      </c>
      <c r="AT94" s="196" t="s">
        <v>71</v>
      </c>
      <c r="AU94" s="196" t="s">
        <v>80</v>
      </c>
      <c r="AY94" s="195" t="s">
        <v>133</v>
      </c>
      <c r="BK94" s="197">
        <f>SUM(BK95:BK96)</f>
        <v>0</v>
      </c>
    </row>
    <row r="95" s="1" customFormat="1" ht="16.5" customHeight="1">
      <c r="B95" s="34"/>
      <c r="C95" s="198" t="s">
        <v>448</v>
      </c>
      <c r="D95" s="198" t="s">
        <v>134</v>
      </c>
      <c r="E95" s="199" t="s">
        <v>661</v>
      </c>
      <c r="F95" s="200" t="s">
        <v>662</v>
      </c>
      <c r="G95" s="201" t="s">
        <v>207</v>
      </c>
      <c r="H95" s="202">
        <v>34.200000000000003</v>
      </c>
      <c r="I95" s="203"/>
      <c r="J95" s="203"/>
      <c r="K95" s="204">
        <f>ROUND(P95*H95,2)</f>
        <v>0</v>
      </c>
      <c r="L95" s="200" t="s">
        <v>173</v>
      </c>
      <c r="M95" s="39"/>
      <c r="N95" s="205" t="s">
        <v>1</v>
      </c>
      <c r="O95" s="206" t="s">
        <v>41</v>
      </c>
      <c r="P95" s="207">
        <f>I95+J95</f>
        <v>0</v>
      </c>
      <c r="Q95" s="207">
        <f>ROUND(I95*H95,2)</f>
        <v>0</v>
      </c>
      <c r="R95" s="207">
        <f>ROUND(J95*H95,2)</f>
        <v>0</v>
      </c>
      <c r="S95" s="75"/>
      <c r="T95" s="208">
        <f>S95*H95</f>
        <v>0</v>
      </c>
      <c r="U95" s="208">
        <v>0.017330000000000002</v>
      </c>
      <c r="V95" s="208">
        <f>U95*H95</f>
        <v>0.59268600000000016</v>
      </c>
      <c r="W95" s="208">
        <v>0</v>
      </c>
      <c r="X95" s="209">
        <f>W95*H95</f>
        <v>0</v>
      </c>
      <c r="AR95" s="13" t="s">
        <v>138</v>
      </c>
      <c r="AT95" s="13" t="s">
        <v>134</v>
      </c>
      <c r="AU95" s="13" t="s">
        <v>82</v>
      </c>
      <c r="AY95" s="13" t="s">
        <v>133</v>
      </c>
      <c r="BE95" s="210">
        <f>IF(O95="základní",K95,0)</f>
        <v>0</v>
      </c>
      <c r="BF95" s="210">
        <f>IF(O95="snížená",K95,0)</f>
        <v>0</v>
      </c>
      <c r="BG95" s="210">
        <f>IF(O95="zákl. přenesená",K95,0)</f>
        <v>0</v>
      </c>
      <c r="BH95" s="210">
        <f>IF(O95="sníž. přenesená",K95,0)</f>
        <v>0</v>
      </c>
      <c r="BI95" s="210">
        <f>IF(O95="nulová",K95,0)</f>
        <v>0</v>
      </c>
      <c r="BJ95" s="13" t="s">
        <v>80</v>
      </c>
      <c r="BK95" s="210">
        <f>ROUND(P95*H95,2)</f>
        <v>0</v>
      </c>
      <c r="BL95" s="13" t="s">
        <v>138</v>
      </c>
      <c r="BM95" s="13" t="s">
        <v>663</v>
      </c>
    </row>
    <row r="96" s="11" customFormat="1">
      <c r="B96" s="226"/>
      <c r="C96" s="227"/>
      <c r="D96" s="228" t="s">
        <v>175</v>
      </c>
      <c r="E96" s="229" t="s">
        <v>1</v>
      </c>
      <c r="F96" s="230" t="s">
        <v>664</v>
      </c>
      <c r="G96" s="227"/>
      <c r="H96" s="231">
        <v>34.200000000000003</v>
      </c>
      <c r="I96" s="232"/>
      <c r="J96" s="232"/>
      <c r="K96" s="227"/>
      <c r="L96" s="227"/>
      <c r="M96" s="233"/>
      <c r="N96" s="234"/>
      <c r="O96" s="235"/>
      <c r="P96" s="235"/>
      <c r="Q96" s="235"/>
      <c r="R96" s="235"/>
      <c r="S96" s="235"/>
      <c r="T96" s="235"/>
      <c r="U96" s="235"/>
      <c r="V96" s="235"/>
      <c r="W96" s="235"/>
      <c r="X96" s="236"/>
      <c r="AT96" s="237" t="s">
        <v>175</v>
      </c>
      <c r="AU96" s="237" t="s">
        <v>82</v>
      </c>
      <c r="AV96" s="11" t="s">
        <v>82</v>
      </c>
      <c r="AW96" s="11" t="s">
        <v>5</v>
      </c>
      <c r="AX96" s="11" t="s">
        <v>80</v>
      </c>
      <c r="AY96" s="237" t="s">
        <v>133</v>
      </c>
    </row>
    <row r="97" s="9" customFormat="1" ht="22.8" customHeight="1">
      <c r="B97" s="183"/>
      <c r="C97" s="184"/>
      <c r="D97" s="185" t="s">
        <v>71</v>
      </c>
      <c r="E97" s="224" t="s">
        <v>452</v>
      </c>
      <c r="F97" s="224" t="s">
        <v>453</v>
      </c>
      <c r="G97" s="184"/>
      <c r="H97" s="184"/>
      <c r="I97" s="187"/>
      <c r="J97" s="187"/>
      <c r="K97" s="225">
        <f>BK97</f>
        <v>0</v>
      </c>
      <c r="L97" s="184"/>
      <c r="M97" s="189"/>
      <c r="N97" s="190"/>
      <c r="O97" s="191"/>
      <c r="P97" s="191"/>
      <c r="Q97" s="192">
        <f>SUM(Q98:Q102)</f>
        <v>0</v>
      </c>
      <c r="R97" s="192">
        <f>SUM(R98:R102)</f>
        <v>0</v>
      </c>
      <c r="S97" s="191"/>
      <c r="T97" s="193">
        <f>SUM(T98:T102)</f>
        <v>0</v>
      </c>
      <c r="U97" s="191"/>
      <c r="V97" s="193">
        <f>SUM(V98:V102)</f>
        <v>0</v>
      </c>
      <c r="W97" s="191"/>
      <c r="X97" s="194">
        <f>SUM(X98:X102)</f>
        <v>0</v>
      </c>
      <c r="AR97" s="195" t="s">
        <v>80</v>
      </c>
      <c r="AT97" s="196" t="s">
        <v>71</v>
      </c>
      <c r="AU97" s="196" t="s">
        <v>80</v>
      </c>
      <c r="AY97" s="195" t="s">
        <v>133</v>
      </c>
      <c r="BK97" s="197">
        <f>SUM(BK98:BK102)</f>
        <v>0</v>
      </c>
    </row>
    <row r="98" s="1" customFormat="1" ht="16.5" customHeight="1">
      <c r="B98" s="34"/>
      <c r="C98" s="198" t="s">
        <v>80</v>
      </c>
      <c r="D98" s="198" t="s">
        <v>134</v>
      </c>
      <c r="E98" s="199" t="s">
        <v>455</v>
      </c>
      <c r="F98" s="200" t="s">
        <v>456</v>
      </c>
      <c r="G98" s="201" t="s">
        <v>190</v>
      </c>
      <c r="H98" s="202">
        <v>13.786</v>
      </c>
      <c r="I98" s="203"/>
      <c r="J98" s="203"/>
      <c r="K98" s="204">
        <f>ROUND(P98*H98,2)</f>
        <v>0</v>
      </c>
      <c r="L98" s="200" t="s">
        <v>173</v>
      </c>
      <c r="M98" s="39"/>
      <c r="N98" s="205" t="s">
        <v>1</v>
      </c>
      <c r="O98" s="206" t="s">
        <v>41</v>
      </c>
      <c r="P98" s="207">
        <f>I98+J98</f>
        <v>0</v>
      </c>
      <c r="Q98" s="207">
        <f>ROUND(I98*H98,2)</f>
        <v>0</v>
      </c>
      <c r="R98" s="207">
        <f>ROUND(J98*H98,2)</f>
        <v>0</v>
      </c>
      <c r="S98" s="75"/>
      <c r="T98" s="208">
        <f>S98*H98</f>
        <v>0</v>
      </c>
      <c r="U98" s="208">
        <v>0</v>
      </c>
      <c r="V98" s="208">
        <f>U98*H98</f>
        <v>0</v>
      </c>
      <c r="W98" s="208">
        <v>0</v>
      </c>
      <c r="X98" s="209">
        <f>W98*H98</f>
        <v>0</v>
      </c>
      <c r="AR98" s="13" t="s">
        <v>138</v>
      </c>
      <c r="AT98" s="13" t="s">
        <v>134</v>
      </c>
      <c r="AU98" s="13" t="s">
        <v>82</v>
      </c>
      <c r="AY98" s="13" t="s">
        <v>133</v>
      </c>
      <c r="BE98" s="210">
        <f>IF(O98="základní",K98,0)</f>
        <v>0</v>
      </c>
      <c r="BF98" s="210">
        <f>IF(O98="snížená",K98,0)</f>
        <v>0</v>
      </c>
      <c r="BG98" s="210">
        <f>IF(O98="zákl. přenesená",K98,0)</f>
        <v>0</v>
      </c>
      <c r="BH98" s="210">
        <f>IF(O98="sníž. přenesená",K98,0)</f>
        <v>0</v>
      </c>
      <c r="BI98" s="210">
        <f>IF(O98="nulová",K98,0)</f>
        <v>0</v>
      </c>
      <c r="BJ98" s="13" t="s">
        <v>80</v>
      </c>
      <c r="BK98" s="210">
        <f>ROUND(P98*H98,2)</f>
        <v>0</v>
      </c>
      <c r="BL98" s="13" t="s">
        <v>138</v>
      </c>
      <c r="BM98" s="13" t="s">
        <v>665</v>
      </c>
    </row>
    <row r="99" s="1" customFormat="1" ht="16.5" customHeight="1">
      <c r="B99" s="34"/>
      <c r="C99" s="198" t="s">
        <v>82</v>
      </c>
      <c r="D99" s="198" t="s">
        <v>134</v>
      </c>
      <c r="E99" s="199" t="s">
        <v>459</v>
      </c>
      <c r="F99" s="200" t="s">
        <v>460</v>
      </c>
      <c r="G99" s="201" t="s">
        <v>190</v>
      </c>
      <c r="H99" s="202">
        <v>13.786</v>
      </c>
      <c r="I99" s="203"/>
      <c r="J99" s="203"/>
      <c r="K99" s="204">
        <f>ROUND(P99*H99,2)</f>
        <v>0</v>
      </c>
      <c r="L99" s="200" t="s">
        <v>173</v>
      </c>
      <c r="M99" s="39"/>
      <c r="N99" s="205" t="s">
        <v>1</v>
      </c>
      <c r="O99" s="206" t="s">
        <v>41</v>
      </c>
      <c r="P99" s="207">
        <f>I99+J99</f>
        <v>0</v>
      </c>
      <c r="Q99" s="207">
        <f>ROUND(I99*H99,2)</f>
        <v>0</v>
      </c>
      <c r="R99" s="207">
        <f>ROUND(J99*H99,2)</f>
        <v>0</v>
      </c>
      <c r="S99" s="75"/>
      <c r="T99" s="208">
        <f>S99*H99</f>
        <v>0</v>
      </c>
      <c r="U99" s="208">
        <v>0</v>
      </c>
      <c r="V99" s="208">
        <f>U99*H99</f>
        <v>0</v>
      </c>
      <c r="W99" s="208">
        <v>0</v>
      </c>
      <c r="X99" s="209">
        <f>W99*H99</f>
        <v>0</v>
      </c>
      <c r="AR99" s="13" t="s">
        <v>138</v>
      </c>
      <c r="AT99" s="13" t="s">
        <v>134</v>
      </c>
      <c r="AU99" s="13" t="s">
        <v>82</v>
      </c>
      <c r="AY99" s="13" t="s">
        <v>133</v>
      </c>
      <c r="BE99" s="210">
        <f>IF(O99="základní",K99,0)</f>
        <v>0</v>
      </c>
      <c r="BF99" s="210">
        <f>IF(O99="snížená",K99,0)</f>
        <v>0</v>
      </c>
      <c r="BG99" s="210">
        <f>IF(O99="zákl. přenesená",K99,0)</f>
        <v>0</v>
      </c>
      <c r="BH99" s="210">
        <f>IF(O99="sníž. přenesená",K99,0)</f>
        <v>0</v>
      </c>
      <c r="BI99" s="210">
        <f>IF(O99="nulová",K99,0)</f>
        <v>0</v>
      </c>
      <c r="BJ99" s="13" t="s">
        <v>80</v>
      </c>
      <c r="BK99" s="210">
        <f>ROUND(P99*H99,2)</f>
        <v>0</v>
      </c>
      <c r="BL99" s="13" t="s">
        <v>138</v>
      </c>
      <c r="BM99" s="13" t="s">
        <v>666</v>
      </c>
    </row>
    <row r="100" s="1" customFormat="1" ht="16.5" customHeight="1">
      <c r="B100" s="34"/>
      <c r="C100" s="198" t="s">
        <v>143</v>
      </c>
      <c r="D100" s="198" t="s">
        <v>134</v>
      </c>
      <c r="E100" s="199" t="s">
        <v>463</v>
      </c>
      <c r="F100" s="200" t="s">
        <v>464</v>
      </c>
      <c r="G100" s="201" t="s">
        <v>190</v>
      </c>
      <c r="H100" s="202">
        <v>261.93400000000003</v>
      </c>
      <c r="I100" s="203"/>
      <c r="J100" s="203"/>
      <c r="K100" s="204">
        <f>ROUND(P100*H100,2)</f>
        <v>0</v>
      </c>
      <c r="L100" s="200" t="s">
        <v>173</v>
      </c>
      <c r="M100" s="39"/>
      <c r="N100" s="205" t="s">
        <v>1</v>
      </c>
      <c r="O100" s="206" t="s">
        <v>41</v>
      </c>
      <c r="P100" s="207">
        <f>I100+J100</f>
        <v>0</v>
      </c>
      <c r="Q100" s="207">
        <f>ROUND(I100*H100,2)</f>
        <v>0</v>
      </c>
      <c r="R100" s="207">
        <f>ROUND(J100*H100,2)</f>
        <v>0</v>
      </c>
      <c r="S100" s="75"/>
      <c r="T100" s="208">
        <f>S100*H100</f>
        <v>0</v>
      </c>
      <c r="U100" s="208">
        <v>0</v>
      </c>
      <c r="V100" s="208">
        <f>U100*H100</f>
        <v>0</v>
      </c>
      <c r="W100" s="208">
        <v>0</v>
      </c>
      <c r="X100" s="209">
        <f>W100*H100</f>
        <v>0</v>
      </c>
      <c r="AR100" s="13" t="s">
        <v>138</v>
      </c>
      <c r="AT100" s="13" t="s">
        <v>134</v>
      </c>
      <c r="AU100" s="13" t="s">
        <v>82</v>
      </c>
      <c r="AY100" s="13" t="s">
        <v>133</v>
      </c>
      <c r="BE100" s="210">
        <f>IF(O100="základní",K100,0)</f>
        <v>0</v>
      </c>
      <c r="BF100" s="210">
        <f>IF(O100="snížená",K100,0)</f>
        <v>0</v>
      </c>
      <c r="BG100" s="210">
        <f>IF(O100="zákl. přenesená",K100,0)</f>
        <v>0</v>
      </c>
      <c r="BH100" s="210">
        <f>IF(O100="sníž. přenesená",K100,0)</f>
        <v>0</v>
      </c>
      <c r="BI100" s="210">
        <f>IF(O100="nulová",K100,0)</f>
        <v>0</v>
      </c>
      <c r="BJ100" s="13" t="s">
        <v>80</v>
      </c>
      <c r="BK100" s="210">
        <f>ROUND(P100*H100,2)</f>
        <v>0</v>
      </c>
      <c r="BL100" s="13" t="s">
        <v>138</v>
      </c>
      <c r="BM100" s="13" t="s">
        <v>667</v>
      </c>
    </row>
    <row r="101" s="11" customFormat="1">
      <c r="B101" s="226"/>
      <c r="C101" s="227"/>
      <c r="D101" s="228" t="s">
        <v>175</v>
      </c>
      <c r="E101" s="227"/>
      <c r="F101" s="230" t="s">
        <v>668</v>
      </c>
      <c r="G101" s="227"/>
      <c r="H101" s="231">
        <v>261.93400000000003</v>
      </c>
      <c r="I101" s="232"/>
      <c r="J101" s="232"/>
      <c r="K101" s="227"/>
      <c r="L101" s="227"/>
      <c r="M101" s="233"/>
      <c r="N101" s="234"/>
      <c r="O101" s="235"/>
      <c r="P101" s="235"/>
      <c r="Q101" s="235"/>
      <c r="R101" s="235"/>
      <c r="S101" s="235"/>
      <c r="T101" s="235"/>
      <c r="U101" s="235"/>
      <c r="V101" s="235"/>
      <c r="W101" s="235"/>
      <c r="X101" s="236"/>
      <c r="AT101" s="237" t="s">
        <v>175</v>
      </c>
      <c r="AU101" s="237" t="s">
        <v>82</v>
      </c>
      <c r="AV101" s="11" t="s">
        <v>82</v>
      </c>
      <c r="AW101" s="11" t="s">
        <v>4</v>
      </c>
      <c r="AX101" s="11" t="s">
        <v>80</v>
      </c>
      <c r="AY101" s="237" t="s">
        <v>133</v>
      </c>
    </row>
    <row r="102" s="1" customFormat="1" ht="16.5" customHeight="1">
      <c r="B102" s="34"/>
      <c r="C102" s="198" t="s">
        <v>138</v>
      </c>
      <c r="D102" s="198" t="s">
        <v>134</v>
      </c>
      <c r="E102" s="199" t="s">
        <v>472</v>
      </c>
      <c r="F102" s="200" t="s">
        <v>473</v>
      </c>
      <c r="G102" s="201" t="s">
        <v>190</v>
      </c>
      <c r="H102" s="202">
        <v>13.776999999999999</v>
      </c>
      <c r="I102" s="203"/>
      <c r="J102" s="203"/>
      <c r="K102" s="204">
        <f>ROUND(P102*H102,2)</f>
        <v>0</v>
      </c>
      <c r="L102" s="200" t="s">
        <v>173</v>
      </c>
      <c r="M102" s="39"/>
      <c r="N102" s="205" t="s">
        <v>1</v>
      </c>
      <c r="O102" s="206" t="s">
        <v>41</v>
      </c>
      <c r="P102" s="207">
        <f>I102+J102</f>
        <v>0</v>
      </c>
      <c r="Q102" s="207">
        <f>ROUND(I102*H102,2)</f>
        <v>0</v>
      </c>
      <c r="R102" s="207">
        <f>ROUND(J102*H102,2)</f>
        <v>0</v>
      </c>
      <c r="S102" s="75"/>
      <c r="T102" s="208">
        <f>S102*H102</f>
        <v>0</v>
      </c>
      <c r="U102" s="208">
        <v>0</v>
      </c>
      <c r="V102" s="208">
        <f>U102*H102</f>
        <v>0</v>
      </c>
      <c r="W102" s="208">
        <v>0</v>
      </c>
      <c r="X102" s="209">
        <f>W102*H102</f>
        <v>0</v>
      </c>
      <c r="AR102" s="13" t="s">
        <v>138</v>
      </c>
      <c r="AT102" s="13" t="s">
        <v>134</v>
      </c>
      <c r="AU102" s="13" t="s">
        <v>82</v>
      </c>
      <c r="AY102" s="13" t="s">
        <v>133</v>
      </c>
      <c r="BE102" s="210">
        <f>IF(O102="základní",K102,0)</f>
        <v>0</v>
      </c>
      <c r="BF102" s="210">
        <f>IF(O102="snížená",K102,0)</f>
        <v>0</v>
      </c>
      <c r="BG102" s="210">
        <f>IF(O102="zákl. přenesená",K102,0)</f>
        <v>0</v>
      </c>
      <c r="BH102" s="210">
        <f>IF(O102="sníž. přenesená",K102,0)</f>
        <v>0</v>
      </c>
      <c r="BI102" s="210">
        <f>IF(O102="nulová",K102,0)</f>
        <v>0</v>
      </c>
      <c r="BJ102" s="13" t="s">
        <v>80</v>
      </c>
      <c r="BK102" s="210">
        <f>ROUND(P102*H102,2)</f>
        <v>0</v>
      </c>
      <c r="BL102" s="13" t="s">
        <v>138</v>
      </c>
      <c r="BM102" s="13" t="s">
        <v>669</v>
      </c>
    </row>
    <row r="103" s="9" customFormat="1" ht="25.92" customHeight="1">
      <c r="B103" s="183"/>
      <c r="C103" s="184"/>
      <c r="D103" s="185" t="s">
        <v>71</v>
      </c>
      <c r="E103" s="186" t="s">
        <v>481</v>
      </c>
      <c r="F103" s="186" t="s">
        <v>482</v>
      </c>
      <c r="G103" s="184"/>
      <c r="H103" s="184"/>
      <c r="I103" s="187"/>
      <c r="J103" s="187"/>
      <c r="K103" s="188">
        <f>BK103</f>
        <v>0</v>
      </c>
      <c r="L103" s="184"/>
      <c r="M103" s="189"/>
      <c r="N103" s="190"/>
      <c r="O103" s="191"/>
      <c r="P103" s="191"/>
      <c r="Q103" s="192">
        <f>Q104+Q114+Q125+Q128+Q145+Q154+Q172</f>
        <v>0</v>
      </c>
      <c r="R103" s="192">
        <f>R104+R114+R125+R128+R145+R154+R172</f>
        <v>0</v>
      </c>
      <c r="S103" s="191"/>
      <c r="T103" s="193">
        <f>T104+T114+T125+T128+T145+T154+T172</f>
        <v>0</v>
      </c>
      <c r="U103" s="191"/>
      <c r="V103" s="193">
        <f>V104+V114+V125+V128+V145+V154+V172</f>
        <v>16.962357489999999</v>
      </c>
      <c r="W103" s="191"/>
      <c r="X103" s="194">
        <f>X104+X114+X125+X128+X145+X154+X172</f>
        <v>13.785657840000001</v>
      </c>
      <c r="AR103" s="195" t="s">
        <v>82</v>
      </c>
      <c r="AT103" s="196" t="s">
        <v>71</v>
      </c>
      <c r="AU103" s="196" t="s">
        <v>72</v>
      </c>
      <c r="AY103" s="195" t="s">
        <v>133</v>
      </c>
      <c r="BK103" s="197">
        <f>BK104+BK114+BK125+BK128+BK145+BK154+BK172</f>
        <v>0</v>
      </c>
    </row>
    <row r="104" s="9" customFormat="1" ht="22.8" customHeight="1">
      <c r="B104" s="183"/>
      <c r="C104" s="184"/>
      <c r="D104" s="185" t="s">
        <v>71</v>
      </c>
      <c r="E104" s="224" t="s">
        <v>670</v>
      </c>
      <c r="F104" s="224" t="s">
        <v>671</v>
      </c>
      <c r="G104" s="184"/>
      <c r="H104" s="184"/>
      <c r="I104" s="187"/>
      <c r="J104" s="187"/>
      <c r="K104" s="225">
        <f>BK104</f>
        <v>0</v>
      </c>
      <c r="L104" s="184"/>
      <c r="M104" s="189"/>
      <c r="N104" s="190"/>
      <c r="O104" s="191"/>
      <c r="P104" s="191"/>
      <c r="Q104" s="192">
        <f>SUM(Q105:Q113)</f>
        <v>0</v>
      </c>
      <c r="R104" s="192">
        <f>SUM(R105:R113)</f>
        <v>0</v>
      </c>
      <c r="S104" s="191"/>
      <c r="T104" s="193">
        <f>SUM(T105:T113)</f>
        <v>0</v>
      </c>
      <c r="U104" s="191"/>
      <c r="V104" s="193">
        <f>SUM(V105:V113)</f>
        <v>2.7024400000000002</v>
      </c>
      <c r="W104" s="191"/>
      <c r="X104" s="194">
        <f>SUM(X105:X113)</f>
        <v>1.9726380000000001</v>
      </c>
      <c r="AR104" s="195" t="s">
        <v>82</v>
      </c>
      <c r="AT104" s="196" t="s">
        <v>71</v>
      </c>
      <c r="AU104" s="196" t="s">
        <v>80</v>
      </c>
      <c r="AY104" s="195" t="s">
        <v>133</v>
      </c>
      <c r="BK104" s="197">
        <f>SUM(BK105:BK113)</f>
        <v>0</v>
      </c>
    </row>
    <row r="105" s="1" customFormat="1" ht="16.5" customHeight="1">
      <c r="B105" s="34"/>
      <c r="C105" s="198" t="s">
        <v>132</v>
      </c>
      <c r="D105" s="198" t="s">
        <v>134</v>
      </c>
      <c r="E105" s="199" t="s">
        <v>672</v>
      </c>
      <c r="F105" s="200" t="s">
        <v>673</v>
      </c>
      <c r="G105" s="201" t="s">
        <v>207</v>
      </c>
      <c r="H105" s="202">
        <v>328.77300000000002</v>
      </c>
      <c r="I105" s="203"/>
      <c r="J105" s="203"/>
      <c r="K105" s="204">
        <f>ROUND(P105*H105,2)</f>
        <v>0</v>
      </c>
      <c r="L105" s="200" t="s">
        <v>173</v>
      </c>
      <c r="M105" s="39"/>
      <c r="N105" s="205" t="s">
        <v>1</v>
      </c>
      <c r="O105" s="206" t="s">
        <v>41</v>
      </c>
      <c r="P105" s="207">
        <f>I105+J105</f>
        <v>0</v>
      </c>
      <c r="Q105" s="207">
        <f>ROUND(I105*H105,2)</f>
        <v>0</v>
      </c>
      <c r="R105" s="207">
        <f>ROUND(J105*H105,2)</f>
        <v>0</v>
      </c>
      <c r="S105" s="75"/>
      <c r="T105" s="208">
        <f>S105*H105</f>
        <v>0</v>
      </c>
      <c r="U105" s="208">
        <v>0</v>
      </c>
      <c r="V105" s="208">
        <f>U105*H105</f>
        <v>0</v>
      </c>
      <c r="W105" s="208">
        <v>0.0060000000000000001</v>
      </c>
      <c r="X105" s="209">
        <f>W105*H105</f>
        <v>1.9726380000000001</v>
      </c>
      <c r="AR105" s="13" t="s">
        <v>488</v>
      </c>
      <c r="AT105" s="13" t="s">
        <v>134</v>
      </c>
      <c r="AU105" s="13" t="s">
        <v>82</v>
      </c>
      <c r="AY105" s="13" t="s">
        <v>133</v>
      </c>
      <c r="BE105" s="210">
        <f>IF(O105="základní",K105,0)</f>
        <v>0</v>
      </c>
      <c r="BF105" s="210">
        <f>IF(O105="snížená",K105,0)</f>
        <v>0</v>
      </c>
      <c r="BG105" s="210">
        <f>IF(O105="zákl. přenesená",K105,0)</f>
        <v>0</v>
      </c>
      <c r="BH105" s="210">
        <f>IF(O105="sníž. přenesená",K105,0)</f>
        <v>0</v>
      </c>
      <c r="BI105" s="210">
        <f>IF(O105="nulová",K105,0)</f>
        <v>0</v>
      </c>
      <c r="BJ105" s="13" t="s">
        <v>80</v>
      </c>
      <c r="BK105" s="210">
        <f>ROUND(P105*H105,2)</f>
        <v>0</v>
      </c>
      <c r="BL105" s="13" t="s">
        <v>488</v>
      </c>
      <c r="BM105" s="13" t="s">
        <v>674</v>
      </c>
    </row>
    <row r="106" s="1" customFormat="1" ht="16.5" customHeight="1">
      <c r="B106" s="34"/>
      <c r="C106" s="198" t="s">
        <v>193</v>
      </c>
      <c r="D106" s="198" t="s">
        <v>134</v>
      </c>
      <c r="E106" s="199" t="s">
        <v>675</v>
      </c>
      <c r="F106" s="200" t="s">
        <v>676</v>
      </c>
      <c r="G106" s="201" t="s">
        <v>207</v>
      </c>
      <c r="H106" s="202">
        <v>587.48699999999997</v>
      </c>
      <c r="I106" s="203"/>
      <c r="J106" s="203"/>
      <c r="K106" s="204">
        <f>ROUND(P106*H106,2)</f>
        <v>0</v>
      </c>
      <c r="L106" s="200" t="s">
        <v>173</v>
      </c>
      <c r="M106" s="39"/>
      <c r="N106" s="205" t="s">
        <v>1</v>
      </c>
      <c r="O106" s="206" t="s">
        <v>41</v>
      </c>
      <c r="P106" s="207">
        <f>I106+J106</f>
        <v>0</v>
      </c>
      <c r="Q106" s="207">
        <f>ROUND(I106*H106,2)</f>
        <v>0</v>
      </c>
      <c r="R106" s="207">
        <f>ROUND(J106*H106,2)</f>
        <v>0</v>
      </c>
      <c r="S106" s="75"/>
      <c r="T106" s="208">
        <f>S106*H106</f>
        <v>0</v>
      </c>
      <c r="U106" s="208">
        <v>0</v>
      </c>
      <c r="V106" s="208">
        <f>U106*H106</f>
        <v>0</v>
      </c>
      <c r="W106" s="208">
        <v>0</v>
      </c>
      <c r="X106" s="209">
        <f>W106*H106</f>
        <v>0</v>
      </c>
      <c r="AR106" s="13" t="s">
        <v>488</v>
      </c>
      <c r="AT106" s="13" t="s">
        <v>134</v>
      </c>
      <c r="AU106" s="13" t="s">
        <v>82</v>
      </c>
      <c r="AY106" s="13" t="s">
        <v>133</v>
      </c>
      <c r="BE106" s="210">
        <f>IF(O106="základní",K106,0)</f>
        <v>0</v>
      </c>
      <c r="BF106" s="210">
        <f>IF(O106="snížená",K106,0)</f>
        <v>0</v>
      </c>
      <c r="BG106" s="210">
        <f>IF(O106="zákl. přenesená",K106,0)</f>
        <v>0</v>
      </c>
      <c r="BH106" s="210">
        <f>IF(O106="sníž. přenesená",K106,0)</f>
        <v>0</v>
      </c>
      <c r="BI106" s="210">
        <f>IF(O106="nulová",K106,0)</f>
        <v>0</v>
      </c>
      <c r="BJ106" s="13" t="s">
        <v>80</v>
      </c>
      <c r="BK106" s="210">
        <f>ROUND(P106*H106,2)</f>
        <v>0</v>
      </c>
      <c r="BL106" s="13" t="s">
        <v>488</v>
      </c>
      <c r="BM106" s="13" t="s">
        <v>677</v>
      </c>
    </row>
    <row r="107" s="11" customFormat="1">
      <c r="B107" s="226"/>
      <c r="C107" s="227"/>
      <c r="D107" s="228" t="s">
        <v>175</v>
      </c>
      <c r="E107" s="229" t="s">
        <v>1</v>
      </c>
      <c r="F107" s="230" t="s">
        <v>678</v>
      </c>
      <c r="G107" s="227"/>
      <c r="H107" s="231">
        <v>328.77300000000002</v>
      </c>
      <c r="I107" s="232"/>
      <c r="J107" s="232"/>
      <c r="K107" s="227"/>
      <c r="L107" s="227"/>
      <c r="M107" s="233"/>
      <c r="N107" s="234"/>
      <c r="O107" s="235"/>
      <c r="P107" s="235"/>
      <c r="Q107" s="235"/>
      <c r="R107" s="235"/>
      <c r="S107" s="235"/>
      <c r="T107" s="235"/>
      <c r="U107" s="235"/>
      <c r="V107" s="235"/>
      <c r="W107" s="235"/>
      <c r="X107" s="236"/>
      <c r="AT107" s="237" t="s">
        <v>175</v>
      </c>
      <c r="AU107" s="237" t="s">
        <v>82</v>
      </c>
      <c r="AV107" s="11" t="s">
        <v>82</v>
      </c>
      <c r="AW107" s="11" t="s">
        <v>5</v>
      </c>
      <c r="AX107" s="11" t="s">
        <v>72</v>
      </c>
      <c r="AY107" s="237" t="s">
        <v>133</v>
      </c>
    </row>
    <row r="108" s="11" customFormat="1">
      <c r="B108" s="226"/>
      <c r="C108" s="227"/>
      <c r="D108" s="228" t="s">
        <v>175</v>
      </c>
      <c r="E108" s="229" t="s">
        <v>1</v>
      </c>
      <c r="F108" s="230" t="s">
        <v>679</v>
      </c>
      <c r="G108" s="227"/>
      <c r="H108" s="231">
        <v>258.714</v>
      </c>
      <c r="I108" s="232"/>
      <c r="J108" s="232"/>
      <c r="K108" s="227"/>
      <c r="L108" s="227"/>
      <c r="M108" s="233"/>
      <c r="N108" s="234"/>
      <c r="O108" s="235"/>
      <c r="P108" s="235"/>
      <c r="Q108" s="235"/>
      <c r="R108" s="235"/>
      <c r="S108" s="235"/>
      <c r="T108" s="235"/>
      <c r="U108" s="235"/>
      <c r="V108" s="235"/>
      <c r="W108" s="235"/>
      <c r="X108" s="236"/>
      <c r="AT108" s="237" t="s">
        <v>175</v>
      </c>
      <c r="AU108" s="237" t="s">
        <v>82</v>
      </c>
      <c r="AV108" s="11" t="s">
        <v>82</v>
      </c>
      <c r="AW108" s="11" t="s">
        <v>5</v>
      </c>
      <c r="AX108" s="11" t="s">
        <v>72</v>
      </c>
      <c r="AY108" s="237" t="s">
        <v>133</v>
      </c>
    </row>
    <row r="109" s="1" customFormat="1" ht="16.5" customHeight="1">
      <c r="B109" s="34"/>
      <c r="C109" s="238" t="s">
        <v>200</v>
      </c>
      <c r="D109" s="238" t="s">
        <v>211</v>
      </c>
      <c r="E109" s="239" t="s">
        <v>680</v>
      </c>
      <c r="F109" s="240" t="s">
        <v>681</v>
      </c>
      <c r="G109" s="241" t="s">
        <v>207</v>
      </c>
      <c r="H109" s="242">
        <v>378.089</v>
      </c>
      <c r="I109" s="243"/>
      <c r="J109" s="244"/>
      <c r="K109" s="245">
        <f>ROUND(P109*H109,2)</f>
        <v>0</v>
      </c>
      <c r="L109" s="240" t="s">
        <v>173</v>
      </c>
      <c r="M109" s="246"/>
      <c r="N109" s="247" t="s">
        <v>1</v>
      </c>
      <c r="O109" s="206" t="s">
        <v>41</v>
      </c>
      <c r="P109" s="207">
        <f>I109+J109</f>
        <v>0</v>
      </c>
      <c r="Q109" s="207">
        <f>ROUND(I109*H109,2)</f>
        <v>0</v>
      </c>
      <c r="R109" s="207">
        <f>ROUND(J109*H109,2)</f>
        <v>0</v>
      </c>
      <c r="S109" s="75"/>
      <c r="T109" s="208">
        <f>S109*H109</f>
        <v>0</v>
      </c>
      <c r="U109" s="208">
        <v>0.0040000000000000001</v>
      </c>
      <c r="V109" s="208">
        <f>U109*H109</f>
        <v>1.512356</v>
      </c>
      <c r="W109" s="208">
        <v>0</v>
      </c>
      <c r="X109" s="209">
        <f>W109*H109</f>
        <v>0</v>
      </c>
      <c r="AR109" s="13" t="s">
        <v>407</v>
      </c>
      <c r="AT109" s="13" t="s">
        <v>211</v>
      </c>
      <c r="AU109" s="13" t="s">
        <v>82</v>
      </c>
      <c r="AY109" s="13" t="s">
        <v>133</v>
      </c>
      <c r="BE109" s="210">
        <f>IF(O109="základní",K109,0)</f>
        <v>0</v>
      </c>
      <c r="BF109" s="210">
        <f>IF(O109="snížená",K109,0)</f>
        <v>0</v>
      </c>
      <c r="BG109" s="210">
        <f>IF(O109="zákl. přenesená",K109,0)</f>
        <v>0</v>
      </c>
      <c r="BH109" s="210">
        <f>IF(O109="sníž. přenesená",K109,0)</f>
        <v>0</v>
      </c>
      <c r="BI109" s="210">
        <f>IF(O109="nulová",K109,0)</f>
        <v>0</v>
      </c>
      <c r="BJ109" s="13" t="s">
        <v>80</v>
      </c>
      <c r="BK109" s="210">
        <f>ROUND(P109*H109,2)</f>
        <v>0</v>
      </c>
      <c r="BL109" s="13" t="s">
        <v>488</v>
      </c>
      <c r="BM109" s="13" t="s">
        <v>682</v>
      </c>
    </row>
    <row r="110" s="11" customFormat="1">
      <c r="B110" s="226"/>
      <c r="C110" s="227"/>
      <c r="D110" s="228" t="s">
        <v>175</v>
      </c>
      <c r="E110" s="227"/>
      <c r="F110" s="230" t="s">
        <v>683</v>
      </c>
      <c r="G110" s="227"/>
      <c r="H110" s="231">
        <v>378.089</v>
      </c>
      <c r="I110" s="232"/>
      <c r="J110" s="232"/>
      <c r="K110" s="227"/>
      <c r="L110" s="227"/>
      <c r="M110" s="233"/>
      <c r="N110" s="234"/>
      <c r="O110" s="235"/>
      <c r="P110" s="235"/>
      <c r="Q110" s="235"/>
      <c r="R110" s="235"/>
      <c r="S110" s="235"/>
      <c r="T110" s="235"/>
      <c r="U110" s="235"/>
      <c r="V110" s="235"/>
      <c r="W110" s="235"/>
      <c r="X110" s="236"/>
      <c r="AT110" s="237" t="s">
        <v>175</v>
      </c>
      <c r="AU110" s="237" t="s">
        <v>82</v>
      </c>
      <c r="AV110" s="11" t="s">
        <v>82</v>
      </c>
      <c r="AW110" s="11" t="s">
        <v>4</v>
      </c>
      <c r="AX110" s="11" t="s">
        <v>80</v>
      </c>
      <c r="AY110" s="237" t="s">
        <v>133</v>
      </c>
    </row>
    <row r="111" s="1" customFormat="1" ht="16.5" customHeight="1">
      <c r="B111" s="34"/>
      <c r="C111" s="238" t="s">
        <v>204</v>
      </c>
      <c r="D111" s="238" t="s">
        <v>211</v>
      </c>
      <c r="E111" s="239" t="s">
        <v>684</v>
      </c>
      <c r="F111" s="240" t="s">
        <v>685</v>
      </c>
      <c r="G111" s="241" t="s">
        <v>207</v>
      </c>
      <c r="H111" s="242">
        <v>297.52100000000002</v>
      </c>
      <c r="I111" s="243"/>
      <c r="J111" s="244"/>
      <c r="K111" s="245">
        <f>ROUND(P111*H111,2)</f>
        <v>0</v>
      </c>
      <c r="L111" s="240" t="s">
        <v>173</v>
      </c>
      <c r="M111" s="246"/>
      <c r="N111" s="247" t="s">
        <v>1</v>
      </c>
      <c r="O111" s="206" t="s">
        <v>41</v>
      </c>
      <c r="P111" s="207">
        <f>I111+J111</f>
        <v>0</v>
      </c>
      <c r="Q111" s="207">
        <f>ROUND(I111*H111,2)</f>
        <v>0</v>
      </c>
      <c r="R111" s="207">
        <f>ROUND(J111*H111,2)</f>
        <v>0</v>
      </c>
      <c r="S111" s="75"/>
      <c r="T111" s="208">
        <f>S111*H111</f>
        <v>0</v>
      </c>
      <c r="U111" s="208">
        <v>0.0040000000000000001</v>
      </c>
      <c r="V111" s="208">
        <f>U111*H111</f>
        <v>1.1900840000000001</v>
      </c>
      <c r="W111" s="208">
        <v>0</v>
      </c>
      <c r="X111" s="209">
        <f>W111*H111</f>
        <v>0</v>
      </c>
      <c r="AR111" s="13" t="s">
        <v>407</v>
      </c>
      <c r="AT111" s="13" t="s">
        <v>211</v>
      </c>
      <c r="AU111" s="13" t="s">
        <v>82</v>
      </c>
      <c r="AY111" s="13" t="s">
        <v>133</v>
      </c>
      <c r="BE111" s="210">
        <f>IF(O111="základní",K111,0)</f>
        <v>0</v>
      </c>
      <c r="BF111" s="210">
        <f>IF(O111="snížená",K111,0)</f>
        <v>0</v>
      </c>
      <c r="BG111" s="210">
        <f>IF(O111="zákl. přenesená",K111,0)</f>
        <v>0</v>
      </c>
      <c r="BH111" s="210">
        <f>IF(O111="sníž. přenesená",K111,0)</f>
        <v>0</v>
      </c>
      <c r="BI111" s="210">
        <f>IF(O111="nulová",K111,0)</f>
        <v>0</v>
      </c>
      <c r="BJ111" s="13" t="s">
        <v>80</v>
      </c>
      <c r="BK111" s="210">
        <f>ROUND(P111*H111,2)</f>
        <v>0</v>
      </c>
      <c r="BL111" s="13" t="s">
        <v>488</v>
      </c>
      <c r="BM111" s="13" t="s">
        <v>686</v>
      </c>
    </row>
    <row r="112" s="11" customFormat="1">
      <c r="B112" s="226"/>
      <c r="C112" s="227"/>
      <c r="D112" s="228" t="s">
        <v>175</v>
      </c>
      <c r="E112" s="227"/>
      <c r="F112" s="230" t="s">
        <v>687</v>
      </c>
      <c r="G112" s="227"/>
      <c r="H112" s="231">
        <v>297.52100000000002</v>
      </c>
      <c r="I112" s="232"/>
      <c r="J112" s="232"/>
      <c r="K112" s="227"/>
      <c r="L112" s="227"/>
      <c r="M112" s="233"/>
      <c r="N112" s="234"/>
      <c r="O112" s="235"/>
      <c r="P112" s="235"/>
      <c r="Q112" s="235"/>
      <c r="R112" s="235"/>
      <c r="S112" s="235"/>
      <c r="T112" s="235"/>
      <c r="U112" s="235"/>
      <c r="V112" s="235"/>
      <c r="W112" s="235"/>
      <c r="X112" s="236"/>
      <c r="AT112" s="237" t="s">
        <v>175</v>
      </c>
      <c r="AU112" s="237" t="s">
        <v>82</v>
      </c>
      <c r="AV112" s="11" t="s">
        <v>82</v>
      </c>
      <c r="AW112" s="11" t="s">
        <v>4</v>
      </c>
      <c r="AX112" s="11" t="s">
        <v>80</v>
      </c>
      <c r="AY112" s="237" t="s">
        <v>133</v>
      </c>
    </row>
    <row r="113" s="1" customFormat="1" ht="16.5" customHeight="1">
      <c r="B113" s="34"/>
      <c r="C113" s="198" t="s">
        <v>210</v>
      </c>
      <c r="D113" s="198" t="s">
        <v>134</v>
      </c>
      <c r="E113" s="199" t="s">
        <v>688</v>
      </c>
      <c r="F113" s="200" t="s">
        <v>689</v>
      </c>
      <c r="G113" s="201" t="s">
        <v>502</v>
      </c>
      <c r="H113" s="248"/>
      <c r="I113" s="203"/>
      <c r="J113" s="203"/>
      <c r="K113" s="204">
        <f>ROUND(P113*H113,2)</f>
        <v>0</v>
      </c>
      <c r="L113" s="200" t="s">
        <v>173</v>
      </c>
      <c r="M113" s="39"/>
      <c r="N113" s="205" t="s">
        <v>1</v>
      </c>
      <c r="O113" s="206" t="s">
        <v>41</v>
      </c>
      <c r="P113" s="207">
        <f>I113+J113</f>
        <v>0</v>
      </c>
      <c r="Q113" s="207">
        <f>ROUND(I113*H113,2)</f>
        <v>0</v>
      </c>
      <c r="R113" s="207">
        <f>ROUND(J113*H113,2)</f>
        <v>0</v>
      </c>
      <c r="S113" s="75"/>
      <c r="T113" s="208">
        <f>S113*H113</f>
        <v>0</v>
      </c>
      <c r="U113" s="208">
        <v>0</v>
      </c>
      <c r="V113" s="208">
        <f>U113*H113</f>
        <v>0</v>
      </c>
      <c r="W113" s="208">
        <v>0</v>
      </c>
      <c r="X113" s="209">
        <f>W113*H113</f>
        <v>0</v>
      </c>
      <c r="AR113" s="13" t="s">
        <v>488</v>
      </c>
      <c r="AT113" s="13" t="s">
        <v>134</v>
      </c>
      <c r="AU113" s="13" t="s">
        <v>82</v>
      </c>
      <c r="AY113" s="13" t="s">
        <v>133</v>
      </c>
      <c r="BE113" s="210">
        <f>IF(O113="základní",K113,0)</f>
        <v>0</v>
      </c>
      <c r="BF113" s="210">
        <f>IF(O113="snížená",K113,0)</f>
        <v>0</v>
      </c>
      <c r="BG113" s="210">
        <f>IF(O113="zákl. přenesená",K113,0)</f>
        <v>0</v>
      </c>
      <c r="BH113" s="210">
        <f>IF(O113="sníž. přenesená",K113,0)</f>
        <v>0</v>
      </c>
      <c r="BI113" s="210">
        <f>IF(O113="nulová",K113,0)</f>
        <v>0</v>
      </c>
      <c r="BJ113" s="13" t="s">
        <v>80</v>
      </c>
      <c r="BK113" s="210">
        <f>ROUND(P113*H113,2)</f>
        <v>0</v>
      </c>
      <c r="BL113" s="13" t="s">
        <v>488</v>
      </c>
      <c r="BM113" s="13" t="s">
        <v>690</v>
      </c>
    </row>
    <row r="114" s="9" customFormat="1" ht="22.8" customHeight="1">
      <c r="B114" s="183"/>
      <c r="C114" s="184"/>
      <c r="D114" s="185" t="s">
        <v>71</v>
      </c>
      <c r="E114" s="224" t="s">
        <v>504</v>
      </c>
      <c r="F114" s="224" t="s">
        <v>505</v>
      </c>
      <c r="G114" s="184"/>
      <c r="H114" s="184"/>
      <c r="I114" s="187"/>
      <c r="J114" s="187"/>
      <c r="K114" s="225">
        <f>BK114</f>
        <v>0</v>
      </c>
      <c r="L114" s="184"/>
      <c r="M114" s="189"/>
      <c r="N114" s="190"/>
      <c r="O114" s="191"/>
      <c r="P114" s="191"/>
      <c r="Q114" s="192">
        <f>SUM(Q115:Q124)</f>
        <v>0</v>
      </c>
      <c r="R114" s="192">
        <f>SUM(R115:R124)</f>
        <v>0</v>
      </c>
      <c r="S114" s="191"/>
      <c r="T114" s="193">
        <f>SUM(T115:T124)</f>
        <v>0</v>
      </c>
      <c r="U114" s="191"/>
      <c r="V114" s="193">
        <f>SUM(V115:V124)</f>
        <v>1.2666623999999997</v>
      </c>
      <c r="W114" s="191"/>
      <c r="X114" s="194">
        <f>SUM(X115:X124)</f>
        <v>0.46028220000000003</v>
      </c>
      <c r="AR114" s="195" t="s">
        <v>82</v>
      </c>
      <c r="AT114" s="196" t="s">
        <v>71</v>
      </c>
      <c r="AU114" s="196" t="s">
        <v>80</v>
      </c>
      <c r="AY114" s="195" t="s">
        <v>133</v>
      </c>
      <c r="BK114" s="197">
        <f>SUM(BK115:BK124)</f>
        <v>0</v>
      </c>
    </row>
    <row r="115" s="1" customFormat="1" ht="16.5" customHeight="1">
      <c r="B115" s="34"/>
      <c r="C115" s="198" t="s">
        <v>83</v>
      </c>
      <c r="D115" s="198" t="s">
        <v>134</v>
      </c>
      <c r="E115" s="199" t="s">
        <v>691</v>
      </c>
      <c r="F115" s="200" t="s">
        <v>692</v>
      </c>
      <c r="G115" s="201" t="s">
        <v>207</v>
      </c>
      <c r="H115" s="202">
        <v>328.77300000000002</v>
      </c>
      <c r="I115" s="203"/>
      <c r="J115" s="203"/>
      <c r="K115" s="204">
        <f>ROUND(P115*H115,2)</f>
        <v>0</v>
      </c>
      <c r="L115" s="200" t="s">
        <v>173</v>
      </c>
      <c r="M115" s="39"/>
      <c r="N115" s="205" t="s">
        <v>1</v>
      </c>
      <c r="O115" s="206" t="s">
        <v>41</v>
      </c>
      <c r="P115" s="207">
        <f>I115+J115</f>
        <v>0</v>
      </c>
      <c r="Q115" s="207">
        <f>ROUND(I115*H115,2)</f>
        <v>0</v>
      </c>
      <c r="R115" s="207">
        <f>ROUND(J115*H115,2)</f>
        <v>0</v>
      </c>
      <c r="S115" s="75"/>
      <c r="T115" s="208">
        <f>S115*H115</f>
        <v>0</v>
      </c>
      <c r="U115" s="208">
        <v>0</v>
      </c>
      <c r="V115" s="208">
        <f>U115*H115</f>
        <v>0</v>
      </c>
      <c r="W115" s="208">
        <v>0.0014</v>
      </c>
      <c r="X115" s="209">
        <f>W115*H115</f>
        <v>0.46028220000000003</v>
      </c>
      <c r="AR115" s="13" t="s">
        <v>488</v>
      </c>
      <c r="AT115" s="13" t="s">
        <v>134</v>
      </c>
      <c r="AU115" s="13" t="s">
        <v>82</v>
      </c>
      <c r="AY115" s="13" t="s">
        <v>133</v>
      </c>
      <c r="BE115" s="210">
        <f>IF(O115="základní",K115,0)</f>
        <v>0</v>
      </c>
      <c r="BF115" s="210">
        <f>IF(O115="snížená",K115,0)</f>
        <v>0</v>
      </c>
      <c r="BG115" s="210">
        <f>IF(O115="zákl. přenesená",K115,0)</f>
        <v>0</v>
      </c>
      <c r="BH115" s="210">
        <f>IF(O115="sníž. přenesená",K115,0)</f>
        <v>0</v>
      </c>
      <c r="BI115" s="210">
        <f>IF(O115="nulová",K115,0)</f>
        <v>0</v>
      </c>
      <c r="BJ115" s="13" t="s">
        <v>80</v>
      </c>
      <c r="BK115" s="210">
        <f>ROUND(P115*H115,2)</f>
        <v>0</v>
      </c>
      <c r="BL115" s="13" t="s">
        <v>488</v>
      </c>
      <c r="BM115" s="13" t="s">
        <v>693</v>
      </c>
    </row>
    <row r="116" s="11" customFormat="1">
      <c r="B116" s="226"/>
      <c r="C116" s="227"/>
      <c r="D116" s="228" t="s">
        <v>175</v>
      </c>
      <c r="E116" s="229" t="s">
        <v>1</v>
      </c>
      <c r="F116" s="230" t="s">
        <v>678</v>
      </c>
      <c r="G116" s="227"/>
      <c r="H116" s="231">
        <v>328.77300000000002</v>
      </c>
      <c r="I116" s="232"/>
      <c r="J116" s="232"/>
      <c r="K116" s="227"/>
      <c r="L116" s="227"/>
      <c r="M116" s="233"/>
      <c r="N116" s="234"/>
      <c r="O116" s="235"/>
      <c r="P116" s="235"/>
      <c r="Q116" s="235"/>
      <c r="R116" s="235"/>
      <c r="S116" s="235"/>
      <c r="T116" s="235"/>
      <c r="U116" s="235"/>
      <c r="V116" s="235"/>
      <c r="W116" s="235"/>
      <c r="X116" s="236"/>
      <c r="AT116" s="237" t="s">
        <v>175</v>
      </c>
      <c r="AU116" s="237" t="s">
        <v>82</v>
      </c>
      <c r="AV116" s="11" t="s">
        <v>82</v>
      </c>
      <c r="AW116" s="11" t="s">
        <v>5</v>
      </c>
      <c r="AX116" s="11" t="s">
        <v>72</v>
      </c>
      <c r="AY116" s="237" t="s">
        <v>133</v>
      </c>
    </row>
    <row r="117" s="1" customFormat="1" ht="16.5" customHeight="1">
      <c r="B117" s="34"/>
      <c r="C117" s="198" t="s">
        <v>222</v>
      </c>
      <c r="D117" s="198" t="s">
        <v>134</v>
      </c>
      <c r="E117" s="199" t="s">
        <v>694</v>
      </c>
      <c r="F117" s="200" t="s">
        <v>695</v>
      </c>
      <c r="G117" s="201" t="s">
        <v>207</v>
      </c>
      <c r="H117" s="202">
        <v>258.714</v>
      </c>
      <c r="I117" s="203"/>
      <c r="J117" s="203"/>
      <c r="K117" s="204">
        <f>ROUND(P117*H117,2)</f>
        <v>0</v>
      </c>
      <c r="L117" s="200" t="s">
        <v>173</v>
      </c>
      <c r="M117" s="39"/>
      <c r="N117" s="205" t="s">
        <v>1</v>
      </c>
      <c r="O117" s="206" t="s">
        <v>41</v>
      </c>
      <c r="P117" s="207">
        <f>I117+J117</f>
        <v>0</v>
      </c>
      <c r="Q117" s="207">
        <f>ROUND(I117*H117,2)</f>
        <v>0</v>
      </c>
      <c r="R117" s="207">
        <f>ROUND(J117*H117,2)</f>
        <v>0</v>
      </c>
      <c r="S117" s="75"/>
      <c r="T117" s="208">
        <f>S117*H117</f>
        <v>0</v>
      </c>
      <c r="U117" s="208">
        <v>0</v>
      </c>
      <c r="V117" s="208">
        <f>U117*H117</f>
        <v>0</v>
      </c>
      <c r="W117" s="208">
        <v>0</v>
      </c>
      <c r="X117" s="209">
        <f>W117*H117</f>
        <v>0</v>
      </c>
      <c r="AR117" s="13" t="s">
        <v>488</v>
      </c>
      <c r="AT117" s="13" t="s">
        <v>134</v>
      </c>
      <c r="AU117" s="13" t="s">
        <v>82</v>
      </c>
      <c r="AY117" s="13" t="s">
        <v>133</v>
      </c>
      <c r="BE117" s="210">
        <f>IF(O117="základní",K117,0)</f>
        <v>0</v>
      </c>
      <c r="BF117" s="210">
        <f>IF(O117="snížená",K117,0)</f>
        <v>0</v>
      </c>
      <c r="BG117" s="210">
        <f>IF(O117="zákl. přenesená",K117,0)</f>
        <v>0</v>
      </c>
      <c r="BH117" s="210">
        <f>IF(O117="sníž. přenesená",K117,0)</f>
        <v>0</v>
      </c>
      <c r="BI117" s="210">
        <f>IF(O117="nulová",K117,0)</f>
        <v>0</v>
      </c>
      <c r="BJ117" s="13" t="s">
        <v>80</v>
      </c>
      <c r="BK117" s="210">
        <f>ROUND(P117*H117,2)</f>
        <v>0</v>
      </c>
      <c r="BL117" s="13" t="s">
        <v>488</v>
      </c>
      <c r="BM117" s="13" t="s">
        <v>696</v>
      </c>
    </row>
    <row r="118" s="11" customFormat="1">
      <c r="B118" s="226"/>
      <c r="C118" s="227"/>
      <c r="D118" s="228" t="s">
        <v>175</v>
      </c>
      <c r="E118" s="229" t="s">
        <v>1</v>
      </c>
      <c r="F118" s="230" t="s">
        <v>697</v>
      </c>
      <c r="G118" s="227"/>
      <c r="H118" s="231">
        <v>25.667999999999999</v>
      </c>
      <c r="I118" s="232"/>
      <c r="J118" s="232"/>
      <c r="K118" s="227"/>
      <c r="L118" s="227"/>
      <c r="M118" s="233"/>
      <c r="N118" s="234"/>
      <c r="O118" s="235"/>
      <c r="P118" s="235"/>
      <c r="Q118" s="235"/>
      <c r="R118" s="235"/>
      <c r="S118" s="235"/>
      <c r="T118" s="235"/>
      <c r="U118" s="235"/>
      <c r="V118" s="235"/>
      <c r="W118" s="235"/>
      <c r="X118" s="236"/>
      <c r="AT118" s="237" t="s">
        <v>175</v>
      </c>
      <c r="AU118" s="237" t="s">
        <v>82</v>
      </c>
      <c r="AV118" s="11" t="s">
        <v>82</v>
      </c>
      <c r="AW118" s="11" t="s">
        <v>5</v>
      </c>
      <c r="AX118" s="11" t="s">
        <v>72</v>
      </c>
      <c r="AY118" s="237" t="s">
        <v>133</v>
      </c>
    </row>
    <row r="119" s="11" customFormat="1">
      <c r="B119" s="226"/>
      <c r="C119" s="227"/>
      <c r="D119" s="228" t="s">
        <v>175</v>
      </c>
      <c r="E119" s="229" t="s">
        <v>1</v>
      </c>
      <c r="F119" s="230" t="s">
        <v>698</v>
      </c>
      <c r="G119" s="227"/>
      <c r="H119" s="231">
        <v>67.921000000000006</v>
      </c>
      <c r="I119" s="232"/>
      <c r="J119" s="232"/>
      <c r="K119" s="227"/>
      <c r="L119" s="227"/>
      <c r="M119" s="233"/>
      <c r="N119" s="234"/>
      <c r="O119" s="235"/>
      <c r="P119" s="235"/>
      <c r="Q119" s="235"/>
      <c r="R119" s="235"/>
      <c r="S119" s="235"/>
      <c r="T119" s="235"/>
      <c r="U119" s="235"/>
      <c r="V119" s="235"/>
      <c r="W119" s="235"/>
      <c r="X119" s="236"/>
      <c r="AT119" s="237" t="s">
        <v>175</v>
      </c>
      <c r="AU119" s="237" t="s">
        <v>82</v>
      </c>
      <c r="AV119" s="11" t="s">
        <v>82</v>
      </c>
      <c r="AW119" s="11" t="s">
        <v>5</v>
      </c>
      <c r="AX119" s="11" t="s">
        <v>72</v>
      </c>
      <c r="AY119" s="237" t="s">
        <v>133</v>
      </c>
    </row>
    <row r="120" s="11" customFormat="1">
      <c r="B120" s="226"/>
      <c r="C120" s="227"/>
      <c r="D120" s="228" t="s">
        <v>175</v>
      </c>
      <c r="E120" s="229" t="s">
        <v>1</v>
      </c>
      <c r="F120" s="230" t="s">
        <v>699</v>
      </c>
      <c r="G120" s="227"/>
      <c r="H120" s="231">
        <v>123.239</v>
      </c>
      <c r="I120" s="232"/>
      <c r="J120" s="232"/>
      <c r="K120" s="227"/>
      <c r="L120" s="227"/>
      <c r="M120" s="233"/>
      <c r="N120" s="234"/>
      <c r="O120" s="235"/>
      <c r="P120" s="235"/>
      <c r="Q120" s="235"/>
      <c r="R120" s="235"/>
      <c r="S120" s="235"/>
      <c r="T120" s="235"/>
      <c r="U120" s="235"/>
      <c r="V120" s="235"/>
      <c r="W120" s="235"/>
      <c r="X120" s="236"/>
      <c r="AT120" s="237" t="s">
        <v>175</v>
      </c>
      <c r="AU120" s="237" t="s">
        <v>82</v>
      </c>
      <c r="AV120" s="11" t="s">
        <v>82</v>
      </c>
      <c r="AW120" s="11" t="s">
        <v>5</v>
      </c>
      <c r="AX120" s="11" t="s">
        <v>72</v>
      </c>
      <c r="AY120" s="237" t="s">
        <v>133</v>
      </c>
    </row>
    <row r="121" s="11" customFormat="1">
      <c r="B121" s="226"/>
      <c r="C121" s="227"/>
      <c r="D121" s="228" t="s">
        <v>175</v>
      </c>
      <c r="E121" s="229" t="s">
        <v>1</v>
      </c>
      <c r="F121" s="230" t="s">
        <v>700</v>
      </c>
      <c r="G121" s="227"/>
      <c r="H121" s="231">
        <v>41.886000000000003</v>
      </c>
      <c r="I121" s="232"/>
      <c r="J121" s="232"/>
      <c r="K121" s="227"/>
      <c r="L121" s="227"/>
      <c r="M121" s="233"/>
      <c r="N121" s="234"/>
      <c r="O121" s="235"/>
      <c r="P121" s="235"/>
      <c r="Q121" s="235"/>
      <c r="R121" s="235"/>
      <c r="S121" s="235"/>
      <c r="T121" s="235"/>
      <c r="U121" s="235"/>
      <c r="V121" s="235"/>
      <c r="W121" s="235"/>
      <c r="X121" s="236"/>
      <c r="AT121" s="237" t="s">
        <v>175</v>
      </c>
      <c r="AU121" s="237" t="s">
        <v>82</v>
      </c>
      <c r="AV121" s="11" t="s">
        <v>82</v>
      </c>
      <c r="AW121" s="11" t="s">
        <v>5</v>
      </c>
      <c r="AX121" s="11" t="s">
        <v>72</v>
      </c>
      <c r="AY121" s="237" t="s">
        <v>133</v>
      </c>
    </row>
    <row r="122" s="1" customFormat="1" ht="16.5" customHeight="1">
      <c r="B122" s="34"/>
      <c r="C122" s="238" t="s">
        <v>228</v>
      </c>
      <c r="D122" s="238" t="s">
        <v>211</v>
      </c>
      <c r="E122" s="239" t="s">
        <v>701</v>
      </c>
      <c r="F122" s="240" t="s">
        <v>702</v>
      </c>
      <c r="G122" s="241" t="s">
        <v>207</v>
      </c>
      <c r="H122" s="242">
        <v>263.88799999999998</v>
      </c>
      <c r="I122" s="243"/>
      <c r="J122" s="244"/>
      <c r="K122" s="245">
        <f>ROUND(P122*H122,2)</f>
        <v>0</v>
      </c>
      <c r="L122" s="240" t="s">
        <v>173</v>
      </c>
      <c r="M122" s="246"/>
      <c r="N122" s="247" t="s">
        <v>1</v>
      </c>
      <c r="O122" s="206" t="s">
        <v>41</v>
      </c>
      <c r="P122" s="207">
        <f>I122+J122</f>
        <v>0</v>
      </c>
      <c r="Q122" s="207">
        <f>ROUND(I122*H122,2)</f>
        <v>0</v>
      </c>
      <c r="R122" s="207">
        <f>ROUND(J122*H122,2)</f>
        <v>0</v>
      </c>
      <c r="S122" s="75"/>
      <c r="T122" s="208">
        <f>S122*H122</f>
        <v>0</v>
      </c>
      <c r="U122" s="208">
        <v>0.0047999999999999996</v>
      </c>
      <c r="V122" s="208">
        <f>U122*H122</f>
        <v>1.2666623999999997</v>
      </c>
      <c r="W122" s="208">
        <v>0</v>
      </c>
      <c r="X122" s="209">
        <f>W122*H122</f>
        <v>0</v>
      </c>
      <c r="AR122" s="13" t="s">
        <v>407</v>
      </c>
      <c r="AT122" s="13" t="s">
        <v>211</v>
      </c>
      <c r="AU122" s="13" t="s">
        <v>82</v>
      </c>
      <c r="AY122" s="13" t="s">
        <v>133</v>
      </c>
      <c r="BE122" s="210">
        <f>IF(O122="základní",K122,0)</f>
        <v>0</v>
      </c>
      <c r="BF122" s="210">
        <f>IF(O122="snížená",K122,0)</f>
        <v>0</v>
      </c>
      <c r="BG122" s="210">
        <f>IF(O122="zákl. přenesená",K122,0)</f>
        <v>0</v>
      </c>
      <c r="BH122" s="210">
        <f>IF(O122="sníž. přenesená",K122,0)</f>
        <v>0</v>
      </c>
      <c r="BI122" s="210">
        <f>IF(O122="nulová",K122,0)</f>
        <v>0</v>
      </c>
      <c r="BJ122" s="13" t="s">
        <v>80</v>
      </c>
      <c r="BK122" s="210">
        <f>ROUND(P122*H122,2)</f>
        <v>0</v>
      </c>
      <c r="BL122" s="13" t="s">
        <v>488</v>
      </c>
      <c r="BM122" s="13" t="s">
        <v>703</v>
      </c>
    </row>
    <row r="123" s="11" customFormat="1">
      <c r="B123" s="226"/>
      <c r="C123" s="227"/>
      <c r="D123" s="228" t="s">
        <v>175</v>
      </c>
      <c r="E123" s="227"/>
      <c r="F123" s="230" t="s">
        <v>704</v>
      </c>
      <c r="G123" s="227"/>
      <c r="H123" s="231">
        <v>263.88799999999998</v>
      </c>
      <c r="I123" s="232"/>
      <c r="J123" s="232"/>
      <c r="K123" s="227"/>
      <c r="L123" s="227"/>
      <c r="M123" s="233"/>
      <c r="N123" s="234"/>
      <c r="O123" s="235"/>
      <c r="P123" s="235"/>
      <c r="Q123" s="235"/>
      <c r="R123" s="235"/>
      <c r="S123" s="235"/>
      <c r="T123" s="235"/>
      <c r="U123" s="235"/>
      <c r="V123" s="235"/>
      <c r="W123" s="235"/>
      <c r="X123" s="236"/>
      <c r="AT123" s="237" t="s">
        <v>175</v>
      </c>
      <c r="AU123" s="237" t="s">
        <v>82</v>
      </c>
      <c r="AV123" s="11" t="s">
        <v>82</v>
      </c>
      <c r="AW123" s="11" t="s">
        <v>4</v>
      </c>
      <c r="AX123" s="11" t="s">
        <v>80</v>
      </c>
      <c r="AY123" s="237" t="s">
        <v>133</v>
      </c>
    </row>
    <row r="124" s="1" customFormat="1" ht="16.5" customHeight="1">
      <c r="B124" s="34"/>
      <c r="C124" s="198" t="s">
        <v>252</v>
      </c>
      <c r="D124" s="198" t="s">
        <v>134</v>
      </c>
      <c r="E124" s="199" t="s">
        <v>608</v>
      </c>
      <c r="F124" s="200" t="s">
        <v>609</v>
      </c>
      <c r="G124" s="201" t="s">
        <v>502</v>
      </c>
      <c r="H124" s="248"/>
      <c r="I124" s="203"/>
      <c r="J124" s="203"/>
      <c r="K124" s="204">
        <f>ROUND(P124*H124,2)</f>
        <v>0</v>
      </c>
      <c r="L124" s="200" t="s">
        <v>173</v>
      </c>
      <c r="M124" s="39"/>
      <c r="N124" s="205" t="s">
        <v>1</v>
      </c>
      <c r="O124" s="206" t="s">
        <v>41</v>
      </c>
      <c r="P124" s="207">
        <f>I124+J124</f>
        <v>0</v>
      </c>
      <c r="Q124" s="207">
        <f>ROUND(I124*H124,2)</f>
        <v>0</v>
      </c>
      <c r="R124" s="207">
        <f>ROUND(J124*H124,2)</f>
        <v>0</v>
      </c>
      <c r="S124" s="75"/>
      <c r="T124" s="208">
        <f>S124*H124</f>
        <v>0</v>
      </c>
      <c r="U124" s="208">
        <v>0</v>
      </c>
      <c r="V124" s="208">
        <f>U124*H124</f>
        <v>0</v>
      </c>
      <c r="W124" s="208">
        <v>0</v>
      </c>
      <c r="X124" s="209">
        <f>W124*H124</f>
        <v>0</v>
      </c>
      <c r="AR124" s="13" t="s">
        <v>488</v>
      </c>
      <c r="AT124" s="13" t="s">
        <v>134</v>
      </c>
      <c r="AU124" s="13" t="s">
        <v>82</v>
      </c>
      <c r="AY124" s="13" t="s">
        <v>133</v>
      </c>
      <c r="BE124" s="210">
        <f>IF(O124="základní",K124,0)</f>
        <v>0</v>
      </c>
      <c r="BF124" s="210">
        <f>IF(O124="snížená",K124,0)</f>
        <v>0</v>
      </c>
      <c r="BG124" s="210">
        <f>IF(O124="zákl. přenesená",K124,0)</f>
        <v>0</v>
      </c>
      <c r="BH124" s="210">
        <f>IF(O124="sníž. přenesená",K124,0)</f>
        <v>0</v>
      </c>
      <c r="BI124" s="210">
        <f>IF(O124="nulová",K124,0)</f>
        <v>0</v>
      </c>
      <c r="BJ124" s="13" t="s">
        <v>80</v>
      </c>
      <c r="BK124" s="210">
        <f>ROUND(P124*H124,2)</f>
        <v>0</v>
      </c>
      <c r="BL124" s="13" t="s">
        <v>488</v>
      </c>
      <c r="BM124" s="13" t="s">
        <v>705</v>
      </c>
    </row>
    <row r="125" s="9" customFormat="1" ht="22.8" customHeight="1">
      <c r="B125" s="183"/>
      <c r="C125" s="184"/>
      <c r="D125" s="185" t="s">
        <v>71</v>
      </c>
      <c r="E125" s="224" t="s">
        <v>706</v>
      </c>
      <c r="F125" s="224" t="s">
        <v>707</v>
      </c>
      <c r="G125" s="184"/>
      <c r="H125" s="184"/>
      <c r="I125" s="187"/>
      <c r="J125" s="187"/>
      <c r="K125" s="225">
        <f>BK125</f>
        <v>0</v>
      </c>
      <c r="L125" s="184"/>
      <c r="M125" s="189"/>
      <c r="N125" s="190"/>
      <c r="O125" s="191"/>
      <c r="P125" s="191"/>
      <c r="Q125" s="192">
        <f>SUM(Q126:Q127)</f>
        <v>0</v>
      </c>
      <c r="R125" s="192">
        <f>SUM(R126:R127)</f>
        <v>0</v>
      </c>
      <c r="S125" s="191"/>
      <c r="T125" s="193">
        <f>SUM(T126:T127)</f>
        <v>0</v>
      </c>
      <c r="U125" s="191"/>
      <c r="V125" s="193">
        <f>SUM(V126:V127)</f>
        <v>0.00058</v>
      </c>
      <c r="W125" s="191"/>
      <c r="X125" s="194">
        <f>SUM(X126:X127)</f>
        <v>0</v>
      </c>
      <c r="AR125" s="195" t="s">
        <v>82</v>
      </c>
      <c r="AT125" s="196" t="s">
        <v>71</v>
      </c>
      <c r="AU125" s="196" t="s">
        <v>80</v>
      </c>
      <c r="AY125" s="195" t="s">
        <v>133</v>
      </c>
      <c r="BK125" s="197">
        <f>SUM(BK126:BK127)</f>
        <v>0</v>
      </c>
    </row>
    <row r="126" s="1" customFormat="1" ht="16.5" customHeight="1">
      <c r="B126" s="34"/>
      <c r="C126" s="198" t="s">
        <v>257</v>
      </c>
      <c r="D126" s="198" t="s">
        <v>134</v>
      </c>
      <c r="E126" s="199" t="s">
        <v>708</v>
      </c>
      <c r="F126" s="200" t="s">
        <v>709</v>
      </c>
      <c r="G126" s="201" t="s">
        <v>546</v>
      </c>
      <c r="H126" s="202">
        <v>2</v>
      </c>
      <c r="I126" s="203"/>
      <c r="J126" s="203"/>
      <c r="K126" s="204">
        <f>ROUND(P126*H126,2)</f>
        <v>0</v>
      </c>
      <c r="L126" s="200" t="s">
        <v>173</v>
      </c>
      <c r="M126" s="39"/>
      <c r="N126" s="205" t="s">
        <v>1</v>
      </c>
      <c r="O126" s="206" t="s">
        <v>41</v>
      </c>
      <c r="P126" s="207">
        <f>I126+J126</f>
        <v>0</v>
      </c>
      <c r="Q126" s="207">
        <f>ROUND(I126*H126,2)</f>
        <v>0</v>
      </c>
      <c r="R126" s="207">
        <f>ROUND(J126*H126,2)</f>
        <v>0</v>
      </c>
      <c r="S126" s="75"/>
      <c r="T126" s="208">
        <f>S126*H126</f>
        <v>0</v>
      </c>
      <c r="U126" s="208">
        <v>0.00029</v>
      </c>
      <c r="V126" s="208">
        <f>U126*H126</f>
        <v>0.00058</v>
      </c>
      <c r="W126" s="208">
        <v>0</v>
      </c>
      <c r="X126" s="209">
        <f>W126*H126</f>
        <v>0</v>
      </c>
      <c r="AR126" s="13" t="s">
        <v>488</v>
      </c>
      <c r="AT126" s="13" t="s">
        <v>134</v>
      </c>
      <c r="AU126" s="13" t="s">
        <v>82</v>
      </c>
      <c r="AY126" s="13" t="s">
        <v>133</v>
      </c>
      <c r="BE126" s="210">
        <f>IF(O126="základní",K126,0)</f>
        <v>0</v>
      </c>
      <c r="BF126" s="210">
        <f>IF(O126="snížená",K126,0)</f>
        <v>0</v>
      </c>
      <c r="BG126" s="210">
        <f>IF(O126="zákl. přenesená",K126,0)</f>
        <v>0</v>
      </c>
      <c r="BH126" s="210">
        <f>IF(O126="sníž. přenesená",K126,0)</f>
        <v>0</v>
      </c>
      <c r="BI126" s="210">
        <f>IF(O126="nulová",K126,0)</f>
        <v>0</v>
      </c>
      <c r="BJ126" s="13" t="s">
        <v>80</v>
      </c>
      <c r="BK126" s="210">
        <f>ROUND(P126*H126,2)</f>
        <v>0</v>
      </c>
      <c r="BL126" s="13" t="s">
        <v>488</v>
      </c>
      <c r="BM126" s="13" t="s">
        <v>710</v>
      </c>
    </row>
    <row r="127" s="1" customFormat="1" ht="16.5" customHeight="1">
      <c r="B127" s="34"/>
      <c r="C127" s="198" t="s">
        <v>9</v>
      </c>
      <c r="D127" s="198" t="s">
        <v>134</v>
      </c>
      <c r="E127" s="199" t="s">
        <v>711</v>
      </c>
      <c r="F127" s="200" t="s">
        <v>712</v>
      </c>
      <c r="G127" s="201" t="s">
        <v>502</v>
      </c>
      <c r="H127" s="248"/>
      <c r="I127" s="203"/>
      <c r="J127" s="203"/>
      <c r="K127" s="204">
        <f>ROUND(P127*H127,2)</f>
        <v>0</v>
      </c>
      <c r="L127" s="200" t="s">
        <v>173</v>
      </c>
      <c r="M127" s="39"/>
      <c r="N127" s="205" t="s">
        <v>1</v>
      </c>
      <c r="O127" s="206" t="s">
        <v>41</v>
      </c>
      <c r="P127" s="207">
        <f>I127+J127</f>
        <v>0</v>
      </c>
      <c r="Q127" s="207">
        <f>ROUND(I127*H127,2)</f>
        <v>0</v>
      </c>
      <c r="R127" s="207">
        <f>ROUND(J127*H127,2)</f>
        <v>0</v>
      </c>
      <c r="S127" s="75"/>
      <c r="T127" s="208">
        <f>S127*H127</f>
        <v>0</v>
      </c>
      <c r="U127" s="208">
        <v>0</v>
      </c>
      <c r="V127" s="208">
        <f>U127*H127</f>
        <v>0</v>
      </c>
      <c r="W127" s="208">
        <v>0</v>
      </c>
      <c r="X127" s="209">
        <f>W127*H127</f>
        <v>0</v>
      </c>
      <c r="AR127" s="13" t="s">
        <v>488</v>
      </c>
      <c r="AT127" s="13" t="s">
        <v>134</v>
      </c>
      <c r="AU127" s="13" t="s">
        <v>82</v>
      </c>
      <c r="AY127" s="13" t="s">
        <v>133</v>
      </c>
      <c r="BE127" s="210">
        <f>IF(O127="základní",K127,0)</f>
        <v>0</v>
      </c>
      <c r="BF127" s="210">
        <f>IF(O127="snížená",K127,0)</f>
        <v>0</v>
      </c>
      <c r="BG127" s="210">
        <f>IF(O127="zákl. přenesená",K127,0)</f>
        <v>0</v>
      </c>
      <c r="BH127" s="210">
        <f>IF(O127="sníž. přenesená",K127,0)</f>
        <v>0</v>
      </c>
      <c r="BI127" s="210">
        <f>IF(O127="nulová",K127,0)</f>
        <v>0</v>
      </c>
      <c r="BJ127" s="13" t="s">
        <v>80</v>
      </c>
      <c r="BK127" s="210">
        <f>ROUND(P127*H127,2)</f>
        <v>0</v>
      </c>
      <c r="BL127" s="13" t="s">
        <v>488</v>
      </c>
      <c r="BM127" s="13" t="s">
        <v>713</v>
      </c>
    </row>
    <row r="128" s="9" customFormat="1" ht="22.8" customHeight="1">
      <c r="B128" s="183"/>
      <c r="C128" s="184"/>
      <c r="D128" s="185" t="s">
        <v>71</v>
      </c>
      <c r="E128" s="224" t="s">
        <v>714</v>
      </c>
      <c r="F128" s="224" t="s">
        <v>715</v>
      </c>
      <c r="G128" s="184"/>
      <c r="H128" s="184"/>
      <c r="I128" s="187"/>
      <c r="J128" s="187"/>
      <c r="K128" s="225">
        <f>BK128</f>
        <v>0</v>
      </c>
      <c r="L128" s="184"/>
      <c r="M128" s="189"/>
      <c r="N128" s="190"/>
      <c r="O128" s="191"/>
      <c r="P128" s="191"/>
      <c r="Q128" s="192">
        <f>SUM(Q129:Q144)</f>
        <v>0</v>
      </c>
      <c r="R128" s="192">
        <f>SUM(R129:R144)</f>
        <v>0</v>
      </c>
      <c r="S128" s="191"/>
      <c r="T128" s="193">
        <f>SUM(T129:T144)</f>
        <v>0</v>
      </c>
      <c r="U128" s="191"/>
      <c r="V128" s="193">
        <f>SUM(V129:V144)</f>
        <v>9.8837520600000008</v>
      </c>
      <c r="W128" s="191"/>
      <c r="X128" s="194">
        <f>SUM(X129:X144)</f>
        <v>9.5344170000000013</v>
      </c>
      <c r="AR128" s="195" t="s">
        <v>82</v>
      </c>
      <c r="AT128" s="196" t="s">
        <v>71</v>
      </c>
      <c r="AU128" s="196" t="s">
        <v>80</v>
      </c>
      <c r="AY128" s="195" t="s">
        <v>133</v>
      </c>
      <c r="BK128" s="197">
        <f>SUM(BK129:BK144)</f>
        <v>0</v>
      </c>
    </row>
    <row r="129" s="1" customFormat="1" ht="16.5" customHeight="1">
      <c r="B129" s="34"/>
      <c r="C129" s="198" t="s">
        <v>488</v>
      </c>
      <c r="D129" s="198" t="s">
        <v>134</v>
      </c>
      <c r="E129" s="199" t="s">
        <v>716</v>
      </c>
      <c r="F129" s="200" t="s">
        <v>717</v>
      </c>
      <c r="G129" s="201" t="s">
        <v>207</v>
      </c>
      <c r="H129" s="202">
        <v>71.355999999999995</v>
      </c>
      <c r="I129" s="203"/>
      <c r="J129" s="203"/>
      <c r="K129" s="204">
        <f>ROUND(P129*H129,2)</f>
        <v>0</v>
      </c>
      <c r="L129" s="200" t="s">
        <v>173</v>
      </c>
      <c r="M129" s="39"/>
      <c r="N129" s="205" t="s">
        <v>1</v>
      </c>
      <c r="O129" s="206" t="s">
        <v>41</v>
      </c>
      <c r="P129" s="207">
        <f>I129+J129</f>
        <v>0</v>
      </c>
      <c r="Q129" s="207">
        <f>ROUND(I129*H129,2)</f>
        <v>0</v>
      </c>
      <c r="R129" s="207">
        <f>ROUND(J129*H129,2)</f>
        <v>0</v>
      </c>
      <c r="S129" s="75"/>
      <c r="T129" s="208">
        <f>S129*H129</f>
        <v>0</v>
      </c>
      <c r="U129" s="208">
        <v>0</v>
      </c>
      <c r="V129" s="208">
        <f>U129*H129</f>
        <v>0</v>
      </c>
      <c r="W129" s="208">
        <v>0</v>
      </c>
      <c r="X129" s="209">
        <f>W129*H129</f>
        <v>0</v>
      </c>
      <c r="AR129" s="13" t="s">
        <v>488</v>
      </c>
      <c r="AT129" s="13" t="s">
        <v>134</v>
      </c>
      <c r="AU129" s="13" t="s">
        <v>82</v>
      </c>
      <c r="AY129" s="13" t="s">
        <v>133</v>
      </c>
      <c r="BE129" s="210">
        <f>IF(O129="základní",K129,0)</f>
        <v>0</v>
      </c>
      <c r="BF129" s="210">
        <f>IF(O129="snížená",K129,0)</f>
        <v>0</v>
      </c>
      <c r="BG129" s="210">
        <f>IF(O129="zákl. přenesená",K129,0)</f>
        <v>0</v>
      </c>
      <c r="BH129" s="210">
        <f>IF(O129="sníž. přenesená",K129,0)</f>
        <v>0</v>
      </c>
      <c r="BI129" s="210">
        <f>IF(O129="nulová",K129,0)</f>
        <v>0</v>
      </c>
      <c r="BJ129" s="13" t="s">
        <v>80</v>
      </c>
      <c r="BK129" s="210">
        <f>ROUND(P129*H129,2)</f>
        <v>0</v>
      </c>
      <c r="BL129" s="13" t="s">
        <v>488</v>
      </c>
      <c r="BM129" s="13" t="s">
        <v>718</v>
      </c>
    </row>
    <row r="130" s="1" customFormat="1" ht="16.5" customHeight="1">
      <c r="B130" s="34"/>
      <c r="C130" s="198" t="s">
        <v>287</v>
      </c>
      <c r="D130" s="198" t="s">
        <v>134</v>
      </c>
      <c r="E130" s="199" t="s">
        <v>719</v>
      </c>
      <c r="F130" s="200" t="s">
        <v>720</v>
      </c>
      <c r="G130" s="201" t="s">
        <v>207</v>
      </c>
      <c r="H130" s="202">
        <v>71.355999999999995</v>
      </c>
      <c r="I130" s="203"/>
      <c r="J130" s="203"/>
      <c r="K130" s="204">
        <f>ROUND(P130*H130,2)</f>
        <v>0</v>
      </c>
      <c r="L130" s="200" t="s">
        <v>173</v>
      </c>
      <c r="M130" s="39"/>
      <c r="N130" s="205" t="s">
        <v>1</v>
      </c>
      <c r="O130" s="206" t="s">
        <v>41</v>
      </c>
      <c r="P130" s="207">
        <f>I130+J130</f>
        <v>0</v>
      </c>
      <c r="Q130" s="207">
        <f>ROUND(I130*H130,2)</f>
        <v>0</v>
      </c>
      <c r="R130" s="207">
        <f>ROUND(J130*H130,2)</f>
        <v>0</v>
      </c>
      <c r="S130" s="75"/>
      <c r="T130" s="208">
        <f>S130*H130</f>
        <v>0</v>
      </c>
      <c r="U130" s="208">
        <v>0</v>
      </c>
      <c r="V130" s="208">
        <f>U130*H130</f>
        <v>0</v>
      </c>
      <c r="W130" s="208">
        <v>0</v>
      </c>
      <c r="X130" s="209">
        <f>W130*H130</f>
        <v>0</v>
      </c>
      <c r="AR130" s="13" t="s">
        <v>488</v>
      </c>
      <c r="AT130" s="13" t="s">
        <v>134</v>
      </c>
      <c r="AU130" s="13" t="s">
        <v>82</v>
      </c>
      <c r="AY130" s="13" t="s">
        <v>133</v>
      </c>
      <c r="BE130" s="210">
        <f>IF(O130="základní",K130,0)</f>
        <v>0</v>
      </c>
      <c r="BF130" s="210">
        <f>IF(O130="snížená",K130,0)</f>
        <v>0</v>
      </c>
      <c r="BG130" s="210">
        <f>IF(O130="zákl. přenesená",K130,0)</f>
        <v>0</v>
      </c>
      <c r="BH130" s="210">
        <f>IF(O130="sníž. přenesená",K130,0)</f>
        <v>0</v>
      </c>
      <c r="BI130" s="210">
        <f>IF(O130="nulová",K130,0)</f>
        <v>0</v>
      </c>
      <c r="BJ130" s="13" t="s">
        <v>80</v>
      </c>
      <c r="BK130" s="210">
        <f>ROUND(P130*H130,2)</f>
        <v>0</v>
      </c>
      <c r="BL130" s="13" t="s">
        <v>488</v>
      </c>
      <c r="BM130" s="13" t="s">
        <v>721</v>
      </c>
    </row>
    <row r="131" s="1" customFormat="1" ht="16.5" customHeight="1">
      <c r="B131" s="34"/>
      <c r="C131" s="198" t="s">
        <v>292</v>
      </c>
      <c r="D131" s="198" t="s">
        <v>134</v>
      </c>
      <c r="E131" s="199" t="s">
        <v>722</v>
      </c>
      <c r="F131" s="200" t="s">
        <v>723</v>
      </c>
      <c r="G131" s="201" t="s">
        <v>207</v>
      </c>
      <c r="H131" s="202">
        <v>587.48699999999997</v>
      </c>
      <c r="I131" s="203"/>
      <c r="J131" s="203"/>
      <c r="K131" s="204">
        <f>ROUND(P131*H131,2)</f>
        <v>0</v>
      </c>
      <c r="L131" s="200" t="s">
        <v>173</v>
      </c>
      <c r="M131" s="39"/>
      <c r="N131" s="205" t="s">
        <v>1</v>
      </c>
      <c r="O131" s="206" t="s">
        <v>41</v>
      </c>
      <c r="P131" s="207">
        <f>I131+J131</f>
        <v>0</v>
      </c>
      <c r="Q131" s="207">
        <f>ROUND(I131*H131,2)</f>
        <v>0</v>
      </c>
      <c r="R131" s="207">
        <f>ROUND(J131*H131,2)</f>
        <v>0</v>
      </c>
      <c r="S131" s="75"/>
      <c r="T131" s="208">
        <f>S131*H131</f>
        <v>0</v>
      </c>
      <c r="U131" s="208">
        <v>0</v>
      </c>
      <c r="V131" s="208">
        <f>U131*H131</f>
        <v>0</v>
      </c>
      <c r="W131" s="208">
        <v>0</v>
      </c>
      <c r="X131" s="209">
        <f>W131*H131</f>
        <v>0</v>
      </c>
      <c r="AR131" s="13" t="s">
        <v>488</v>
      </c>
      <c r="AT131" s="13" t="s">
        <v>134</v>
      </c>
      <c r="AU131" s="13" t="s">
        <v>82</v>
      </c>
      <c r="AY131" s="13" t="s">
        <v>133</v>
      </c>
      <c r="BE131" s="210">
        <f>IF(O131="základní",K131,0)</f>
        <v>0</v>
      </c>
      <c r="BF131" s="210">
        <f>IF(O131="snížená",K131,0)</f>
        <v>0</v>
      </c>
      <c r="BG131" s="210">
        <f>IF(O131="zákl. přenesená",K131,0)</f>
        <v>0</v>
      </c>
      <c r="BH131" s="210">
        <f>IF(O131="sníž. přenesená",K131,0)</f>
        <v>0</v>
      </c>
      <c r="BI131" s="210">
        <f>IF(O131="nulová",K131,0)</f>
        <v>0</v>
      </c>
      <c r="BJ131" s="13" t="s">
        <v>80</v>
      </c>
      <c r="BK131" s="210">
        <f>ROUND(P131*H131,2)</f>
        <v>0</v>
      </c>
      <c r="BL131" s="13" t="s">
        <v>488</v>
      </c>
      <c r="BM131" s="13" t="s">
        <v>724</v>
      </c>
    </row>
    <row r="132" s="11" customFormat="1">
      <c r="B132" s="226"/>
      <c r="C132" s="227"/>
      <c r="D132" s="228" t="s">
        <v>175</v>
      </c>
      <c r="E132" s="229" t="s">
        <v>1</v>
      </c>
      <c r="F132" s="230" t="s">
        <v>678</v>
      </c>
      <c r="G132" s="227"/>
      <c r="H132" s="231">
        <v>328.77300000000002</v>
      </c>
      <c r="I132" s="232"/>
      <c r="J132" s="232"/>
      <c r="K132" s="227"/>
      <c r="L132" s="227"/>
      <c r="M132" s="233"/>
      <c r="N132" s="234"/>
      <c r="O132" s="235"/>
      <c r="P132" s="235"/>
      <c r="Q132" s="235"/>
      <c r="R132" s="235"/>
      <c r="S132" s="235"/>
      <c r="T132" s="235"/>
      <c r="U132" s="235"/>
      <c r="V132" s="235"/>
      <c r="W132" s="235"/>
      <c r="X132" s="236"/>
      <c r="AT132" s="237" t="s">
        <v>175</v>
      </c>
      <c r="AU132" s="237" t="s">
        <v>82</v>
      </c>
      <c r="AV132" s="11" t="s">
        <v>82</v>
      </c>
      <c r="AW132" s="11" t="s">
        <v>5</v>
      </c>
      <c r="AX132" s="11" t="s">
        <v>72</v>
      </c>
      <c r="AY132" s="237" t="s">
        <v>133</v>
      </c>
    </row>
    <row r="133" s="11" customFormat="1">
      <c r="B133" s="226"/>
      <c r="C133" s="227"/>
      <c r="D133" s="228" t="s">
        <v>175</v>
      </c>
      <c r="E133" s="229" t="s">
        <v>1</v>
      </c>
      <c r="F133" s="230" t="s">
        <v>679</v>
      </c>
      <c r="G133" s="227"/>
      <c r="H133" s="231">
        <v>258.714</v>
      </c>
      <c r="I133" s="232"/>
      <c r="J133" s="232"/>
      <c r="K133" s="227"/>
      <c r="L133" s="227"/>
      <c r="M133" s="233"/>
      <c r="N133" s="234"/>
      <c r="O133" s="235"/>
      <c r="P133" s="235"/>
      <c r="Q133" s="235"/>
      <c r="R133" s="235"/>
      <c r="S133" s="235"/>
      <c r="T133" s="235"/>
      <c r="U133" s="235"/>
      <c r="V133" s="235"/>
      <c r="W133" s="235"/>
      <c r="X133" s="236"/>
      <c r="AT133" s="237" t="s">
        <v>175</v>
      </c>
      <c r="AU133" s="237" t="s">
        <v>82</v>
      </c>
      <c r="AV133" s="11" t="s">
        <v>82</v>
      </c>
      <c r="AW133" s="11" t="s">
        <v>5</v>
      </c>
      <c r="AX133" s="11" t="s">
        <v>72</v>
      </c>
      <c r="AY133" s="237" t="s">
        <v>133</v>
      </c>
    </row>
    <row r="134" s="1" customFormat="1" ht="16.5" customHeight="1">
      <c r="B134" s="34"/>
      <c r="C134" s="238" t="s">
        <v>297</v>
      </c>
      <c r="D134" s="238" t="s">
        <v>211</v>
      </c>
      <c r="E134" s="239" t="s">
        <v>725</v>
      </c>
      <c r="F134" s="240" t="s">
        <v>726</v>
      </c>
      <c r="G134" s="241" t="s">
        <v>172</v>
      </c>
      <c r="H134" s="242">
        <v>16.155999999999999</v>
      </c>
      <c r="I134" s="243"/>
      <c r="J134" s="244"/>
      <c r="K134" s="245">
        <f>ROUND(P134*H134,2)</f>
        <v>0</v>
      </c>
      <c r="L134" s="240" t="s">
        <v>173</v>
      </c>
      <c r="M134" s="246"/>
      <c r="N134" s="247" t="s">
        <v>1</v>
      </c>
      <c r="O134" s="206" t="s">
        <v>41</v>
      </c>
      <c r="P134" s="207">
        <f>I134+J134</f>
        <v>0</v>
      </c>
      <c r="Q134" s="207">
        <f>ROUND(I134*H134,2)</f>
        <v>0</v>
      </c>
      <c r="R134" s="207">
        <f>ROUND(J134*H134,2)</f>
        <v>0</v>
      </c>
      <c r="S134" s="75"/>
      <c r="T134" s="208">
        <f>S134*H134</f>
        <v>0</v>
      </c>
      <c r="U134" s="208">
        <v>0.55000000000000004</v>
      </c>
      <c r="V134" s="208">
        <f>U134*H134</f>
        <v>8.8857999999999997</v>
      </c>
      <c r="W134" s="208">
        <v>0</v>
      </c>
      <c r="X134" s="209">
        <f>W134*H134</f>
        <v>0</v>
      </c>
      <c r="AR134" s="13" t="s">
        <v>407</v>
      </c>
      <c r="AT134" s="13" t="s">
        <v>211</v>
      </c>
      <c r="AU134" s="13" t="s">
        <v>82</v>
      </c>
      <c r="AY134" s="13" t="s">
        <v>133</v>
      </c>
      <c r="BE134" s="210">
        <f>IF(O134="základní",K134,0)</f>
        <v>0</v>
      </c>
      <c r="BF134" s="210">
        <f>IF(O134="snížená",K134,0)</f>
        <v>0</v>
      </c>
      <c r="BG134" s="210">
        <f>IF(O134="zákl. přenesená",K134,0)</f>
        <v>0</v>
      </c>
      <c r="BH134" s="210">
        <f>IF(O134="sníž. přenesená",K134,0)</f>
        <v>0</v>
      </c>
      <c r="BI134" s="210">
        <f>IF(O134="nulová",K134,0)</f>
        <v>0</v>
      </c>
      <c r="BJ134" s="13" t="s">
        <v>80</v>
      </c>
      <c r="BK134" s="210">
        <f>ROUND(P134*H134,2)</f>
        <v>0</v>
      </c>
      <c r="BL134" s="13" t="s">
        <v>488</v>
      </c>
      <c r="BM134" s="13" t="s">
        <v>727</v>
      </c>
    </row>
    <row r="135" s="11" customFormat="1">
      <c r="B135" s="226"/>
      <c r="C135" s="227"/>
      <c r="D135" s="228" t="s">
        <v>175</v>
      </c>
      <c r="E135" s="229" t="s">
        <v>1</v>
      </c>
      <c r="F135" s="230" t="s">
        <v>728</v>
      </c>
      <c r="G135" s="227"/>
      <c r="H135" s="231">
        <v>14.686999999999999</v>
      </c>
      <c r="I135" s="232"/>
      <c r="J135" s="232"/>
      <c r="K135" s="227"/>
      <c r="L135" s="227"/>
      <c r="M135" s="233"/>
      <c r="N135" s="234"/>
      <c r="O135" s="235"/>
      <c r="P135" s="235"/>
      <c r="Q135" s="235"/>
      <c r="R135" s="235"/>
      <c r="S135" s="235"/>
      <c r="T135" s="235"/>
      <c r="U135" s="235"/>
      <c r="V135" s="235"/>
      <c r="W135" s="235"/>
      <c r="X135" s="236"/>
      <c r="AT135" s="237" t="s">
        <v>175</v>
      </c>
      <c r="AU135" s="237" t="s">
        <v>82</v>
      </c>
      <c r="AV135" s="11" t="s">
        <v>82</v>
      </c>
      <c r="AW135" s="11" t="s">
        <v>5</v>
      </c>
      <c r="AX135" s="11" t="s">
        <v>80</v>
      </c>
      <c r="AY135" s="237" t="s">
        <v>133</v>
      </c>
    </row>
    <row r="136" s="11" customFormat="1">
      <c r="B136" s="226"/>
      <c r="C136" s="227"/>
      <c r="D136" s="228" t="s">
        <v>175</v>
      </c>
      <c r="E136" s="227"/>
      <c r="F136" s="230" t="s">
        <v>729</v>
      </c>
      <c r="G136" s="227"/>
      <c r="H136" s="231">
        <v>16.155999999999999</v>
      </c>
      <c r="I136" s="232"/>
      <c r="J136" s="232"/>
      <c r="K136" s="227"/>
      <c r="L136" s="227"/>
      <c r="M136" s="233"/>
      <c r="N136" s="234"/>
      <c r="O136" s="235"/>
      <c r="P136" s="235"/>
      <c r="Q136" s="235"/>
      <c r="R136" s="235"/>
      <c r="S136" s="235"/>
      <c r="T136" s="235"/>
      <c r="U136" s="235"/>
      <c r="V136" s="235"/>
      <c r="W136" s="235"/>
      <c r="X136" s="236"/>
      <c r="AT136" s="237" t="s">
        <v>175</v>
      </c>
      <c r="AU136" s="237" t="s">
        <v>82</v>
      </c>
      <c r="AV136" s="11" t="s">
        <v>82</v>
      </c>
      <c r="AW136" s="11" t="s">
        <v>4</v>
      </c>
      <c r="AX136" s="11" t="s">
        <v>80</v>
      </c>
      <c r="AY136" s="237" t="s">
        <v>133</v>
      </c>
    </row>
    <row r="137" s="1" customFormat="1" ht="16.5" customHeight="1">
      <c r="B137" s="34"/>
      <c r="C137" s="198" t="s">
        <v>86</v>
      </c>
      <c r="D137" s="198" t="s">
        <v>134</v>
      </c>
      <c r="E137" s="199" t="s">
        <v>730</v>
      </c>
      <c r="F137" s="200" t="s">
        <v>731</v>
      </c>
      <c r="G137" s="201" t="s">
        <v>207</v>
      </c>
      <c r="H137" s="202">
        <v>328.77300000000002</v>
      </c>
      <c r="I137" s="203"/>
      <c r="J137" s="203"/>
      <c r="K137" s="204">
        <f>ROUND(P137*H137,2)</f>
        <v>0</v>
      </c>
      <c r="L137" s="200" t="s">
        <v>173</v>
      </c>
      <c r="M137" s="39"/>
      <c r="N137" s="205" t="s">
        <v>1</v>
      </c>
      <c r="O137" s="206" t="s">
        <v>41</v>
      </c>
      <c r="P137" s="207">
        <f>I137+J137</f>
        <v>0</v>
      </c>
      <c r="Q137" s="207">
        <f>ROUND(I137*H137,2)</f>
        <v>0</v>
      </c>
      <c r="R137" s="207">
        <f>ROUND(J137*H137,2)</f>
        <v>0</v>
      </c>
      <c r="S137" s="75"/>
      <c r="T137" s="208">
        <f>S137*H137</f>
        <v>0</v>
      </c>
      <c r="U137" s="208">
        <v>0</v>
      </c>
      <c r="V137" s="208">
        <f>U137*H137</f>
        <v>0</v>
      </c>
      <c r="W137" s="208">
        <v>0.014999999999999999</v>
      </c>
      <c r="X137" s="209">
        <f>W137*H137</f>
        <v>4.9315950000000006</v>
      </c>
      <c r="AR137" s="13" t="s">
        <v>488</v>
      </c>
      <c r="AT137" s="13" t="s">
        <v>134</v>
      </c>
      <c r="AU137" s="13" t="s">
        <v>82</v>
      </c>
      <c r="AY137" s="13" t="s">
        <v>133</v>
      </c>
      <c r="BE137" s="210">
        <f>IF(O137="základní",K137,0)</f>
        <v>0</v>
      </c>
      <c r="BF137" s="210">
        <f>IF(O137="snížená",K137,0)</f>
        <v>0</v>
      </c>
      <c r="BG137" s="210">
        <f>IF(O137="zákl. přenesená",K137,0)</f>
        <v>0</v>
      </c>
      <c r="BH137" s="210">
        <f>IF(O137="sníž. přenesená",K137,0)</f>
        <v>0</v>
      </c>
      <c r="BI137" s="210">
        <f>IF(O137="nulová",K137,0)</f>
        <v>0</v>
      </c>
      <c r="BJ137" s="13" t="s">
        <v>80</v>
      </c>
      <c r="BK137" s="210">
        <f>ROUND(P137*H137,2)</f>
        <v>0</v>
      </c>
      <c r="BL137" s="13" t="s">
        <v>488</v>
      </c>
      <c r="BM137" s="13" t="s">
        <v>732</v>
      </c>
    </row>
    <row r="138" s="1" customFormat="1" ht="16.5" customHeight="1">
      <c r="B138" s="34"/>
      <c r="C138" s="198" t="s">
        <v>8</v>
      </c>
      <c r="D138" s="198" t="s">
        <v>134</v>
      </c>
      <c r="E138" s="199" t="s">
        <v>733</v>
      </c>
      <c r="F138" s="200" t="s">
        <v>734</v>
      </c>
      <c r="G138" s="201" t="s">
        <v>218</v>
      </c>
      <c r="H138" s="202">
        <v>410</v>
      </c>
      <c r="I138" s="203"/>
      <c r="J138" s="203"/>
      <c r="K138" s="204">
        <f>ROUND(P138*H138,2)</f>
        <v>0</v>
      </c>
      <c r="L138" s="200" t="s">
        <v>173</v>
      </c>
      <c r="M138" s="39"/>
      <c r="N138" s="205" t="s">
        <v>1</v>
      </c>
      <c r="O138" s="206" t="s">
        <v>41</v>
      </c>
      <c r="P138" s="207">
        <f>I138+J138</f>
        <v>0</v>
      </c>
      <c r="Q138" s="207">
        <f>ROUND(I138*H138,2)</f>
        <v>0</v>
      </c>
      <c r="R138" s="207">
        <f>ROUND(J138*H138,2)</f>
        <v>0</v>
      </c>
      <c r="S138" s="75"/>
      <c r="T138" s="208">
        <f>S138*H138</f>
        <v>0</v>
      </c>
      <c r="U138" s="208">
        <v>0</v>
      </c>
      <c r="V138" s="208">
        <f>U138*H138</f>
        <v>0</v>
      </c>
      <c r="W138" s="208">
        <v>0</v>
      </c>
      <c r="X138" s="209">
        <f>W138*H138</f>
        <v>0</v>
      </c>
      <c r="AR138" s="13" t="s">
        <v>488</v>
      </c>
      <c r="AT138" s="13" t="s">
        <v>134</v>
      </c>
      <c r="AU138" s="13" t="s">
        <v>82</v>
      </c>
      <c r="AY138" s="13" t="s">
        <v>133</v>
      </c>
      <c r="BE138" s="210">
        <f>IF(O138="základní",K138,0)</f>
        <v>0</v>
      </c>
      <c r="BF138" s="210">
        <f>IF(O138="snížená",K138,0)</f>
        <v>0</v>
      </c>
      <c r="BG138" s="210">
        <f>IF(O138="zákl. přenesená",K138,0)</f>
        <v>0</v>
      </c>
      <c r="BH138" s="210">
        <f>IF(O138="sníž. přenesená",K138,0)</f>
        <v>0</v>
      </c>
      <c r="BI138" s="210">
        <f>IF(O138="nulová",K138,0)</f>
        <v>0</v>
      </c>
      <c r="BJ138" s="13" t="s">
        <v>80</v>
      </c>
      <c r="BK138" s="210">
        <f>ROUND(P138*H138,2)</f>
        <v>0</v>
      </c>
      <c r="BL138" s="13" t="s">
        <v>488</v>
      </c>
      <c r="BM138" s="13" t="s">
        <v>735</v>
      </c>
    </row>
    <row r="139" s="1" customFormat="1" ht="16.5" customHeight="1">
      <c r="B139" s="34"/>
      <c r="C139" s="238" t="s">
        <v>323</v>
      </c>
      <c r="D139" s="238" t="s">
        <v>211</v>
      </c>
      <c r="E139" s="239" t="s">
        <v>736</v>
      </c>
      <c r="F139" s="240" t="s">
        <v>737</v>
      </c>
      <c r="G139" s="241" t="s">
        <v>172</v>
      </c>
      <c r="H139" s="242">
        <v>1.0820000000000001</v>
      </c>
      <c r="I139" s="243"/>
      <c r="J139" s="244"/>
      <c r="K139" s="245">
        <f>ROUND(P139*H139,2)</f>
        <v>0</v>
      </c>
      <c r="L139" s="240" t="s">
        <v>173</v>
      </c>
      <c r="M139" s="246"/>
      <c r="N139" s="247" t="s">
        <v>1</v>
      </c>
      <c r="O139" s="206" t="s">
        <v>41</v>
      </c>
      <c r="P139" s="207">
        <f>I139+J139</f>
        <v>0</v>
      </c>
      <c r="Q139" s="207">
        <f>ROUND(I139*H139,2)</f>
        <v>0</v>
      </c>
      <c r="R139" s="207">
        <f>ROUND(J139*H139,2)</f>
        <v>0</v>
      </c>
      <c r="S139" s="75"/>
      <c r="T139" s="208">
        <f>S139*H139</f>
        <v>0</v>
      </c>
      <c r="U139" s="208">
        <v>0.55000000000000004</v>
      </c>
      <c r="V139" s="208">
        <f>U139*H139</f>
        <v>0.59510000000000007</v>
      </c>
      <c r="W139" s="208">
        <v>0</v>
      </c>
      <c r="X139" s="209">
        <f>W139*H139</f>
        <v>0</v>
      </c>
      <c r="AR139" s="13" t="s">
        <v>407</v>
      </c>
      <c r="AT139" s="13" t="s">
        <v>211</v>
      </c>
      <c r="AU139" s="13" t="s">
        <v>82</v>
      </c>
      <c r="AY139" s="13" t="s">
        <v>133</v>
      </c>
      <c r="BE139" s="210">
        <f>IF(O139="základní",K139,0)</f>
        <v>0</v>
      </c>
      <c r="BF139" s="210">
        <f>IF(O139="snížená",K139,0)</f>
        <v>0</v>
      </c>
      <c r="BG139" s="210">
        <f>IF(O139="zákl. přenesená",K139,0)</f>
        <v>0</v>
      </c>
      <c r="BH139" s="210">
        <f>IF(O139="sníž. přenesená",K139,0)</f>
        <v>0</v>
      </c>
      <c r="BI139" s="210">
        <f>IF(O139="nulová",K139,0)</f>
        <v>0</v>
      </c>
      <c r="BJ139" s="13" t="s">
        <v>80</v>
      </c>
      <c r="BK139" s="210">
        <f>ROUND(P139*H139,2)</f>
        <v>0</v>
      </c>
      <c r="BL139" s="13" t="s">
        <v>488</v>
      </c>
      <c r="BM139" s="13" t="s">
        <v>738</v>
      </c>
    </row>
    <row r="140" s="11" customFormat="1">
      <c r="B140" s="226"/>
      <c r="C140" s="227"/>
      <c r="D140" s="228" t="s">
        <v>175</v>
      </c>
      <c r="E140" s="229" t="s">
        <v>1</v>
      </c>
      <c r="F140" s="230" t="s">
        <v>739</v>
      </c>
      <c r="G140" s="227"/>
      <c r="H140" s="231">
        <v>0.98399999999999999</v>
      </c>
      <c r="I140" s="232"/>
      <c r="J140" s="232"/>
      <c r="K140" s="227"/>
      <c r="L140" s="227"/>
      <c r="M140" s="233"/>
      <c r="N140" s="234"/>
      <c r="O140" s="235"/>
      <c r="P140" s="235"/>
      <c r="Q140" s="235"/>
      <c r="R140" s="235"/>
      <c r="S140" s="235"/>
      <c r="T140" s="235"/>
      <c r="U140" s="235"/>
      <c r="V140" s="235"/>
      <c r="W140" s="235"/>
      <c r="X140" s="236"/>
      <c r="AT140" s="237" t="s">
        <v>175</v>
      </c>
      <c r="AU140" s="237" t="s">
        <v>82</v>
      </c>
      <c r="AV140" s="11" t="s">
        <v>82</v>
      </c>
      <c r="AW140" s="11" t="s">
        <v>5</v>
      </c>
      <c r="AX140" s="11" t="s">
        <v>80</v>
      </c>
      <c r="AY140" s="237" t="s">
        <v>133</v>
      </c>
    </row>
    <row r="141" s="11" customFormat="1">
      <c r="B141" s="226"/>
      <c r="C141" s="227"/>
      <c r="D141" s="228" t="s">
        <v>175</v>
      </c>
      <c r="E141" s="227"/>
      <c r="F141" s="230" t="s">
        <v>740</v>
      </c>
      <c r="G141" s="227"/>
      <c r="H141" s="231">
        <v>1.0820000000000001</v>
      </c>
      <c r="I141" s="232"/>
      <c r="J141" s="232"/>
      <c r="K141" s="227"/>
      <c r="L141" s="227"/>
      <c r="M141" s="233"/>
      <c r="N141" s="234"/>
      <c r="O141" s="235"/>
      <c r="P141" s="235"/>
      <c r="Q141" s="235"/>
      <c r="R141" s="235"/>
      <c r="S141" s="235"/>
      <c r="T141" s="235"/>
      <c r="U141" s="235"/>
      <c r="V141" s="235"/>
      <c r="W141" s="235"/>
      <c r="X141" s="236"/>
      <c r="AT141" s="237" t="s">
        <v>175</v>
      </c>
      <c r="AU141" s="237" t="s">
        <v>82</v>
      </c>
      <c r="AV141" s="11" t="s">
        <v>82</v>
      </c>
      <c r="AW141" s="11" t="s">
        <v>4</v>
      </c>
      <c r="AX141" s="11" t="s">
        <v>80</v>
      </c>
      <c r="AY141" s="237" t="s">
        <v>133</v>
      </c>
    </row>
    <row r="142" s="1" customFormat="1" ht="16.5" customHeight="1">
      <c r="B142" s="34"/>
      <c r="C142" s="198" t="s">
        <v>329</v>
      </c>
      <c r="D142" s="198" t="s">
        <v>134</v>
      </c>
      <c r="E142" s="199" t="s">
        <v>741</v>
      </c>
      <c r="F142" s="200" t="s">
        <v>742</v>
      </c>
      <c r="G142" s="201" t="s">
        <v>172</v>
      </c>
      <c r="H142" s="202">
        <v>17.238</v>
      </c>
      <c r="I142" s="203"/>
      <c r="J142" s="203"/>
      <c r="K142" s="204">
        <f>ROUND(P142*H142,2)</f>
        <v>0</v>
      </c>
      <c r="L142" s="200" t="s">
        <v>173</v>
      </c>
      <c r="M142" s="39"/>
      <c r="N142" s="205" t="s">
        <v>1</v>
      </c>
      <c r="O142" s="206" t="s">
        <v>41</v>
      </c>
      <c r="P142" s="207">
        <f>I142+J142</f>
        <v>0</v>
      </c>
      <c r="Q142" s="207">
        <f>ROUND(I142*H142,2)</f>
        <v>0</v>
      </c>
      <c r="R142" s="207">
        <f>ROUND(J142*H142,2)</f>
        <v>0</v>
      </c>
      <c r="S142" s="75"/>
      <c r="T142" s="208">
        <f>S142*H142</f>
        <v>0</v>
      </c>
      <c r="U142" s="208">
        <v>0.023369999999999998</v>
      </c>
      <c r="V142" s="208">
        <f>U142*H142</f>
        <v>0.40285205999999996</v>
      </c>
      <c r="W142" s="208">
        <v>0</v>
      </c>
      <c r="X142" s="209">
        <f>W142*H142</f>
        <v>0</v>
      </c>
      <c r="AR142" s="13" t="s">
        <v>488</v>
      </c>
      <c r="AT142" s="13" t="s">
        <v>134</v>
      </c>
      <c r="AU142" s="13" t="s">
        <v>82</v>
      </c>
      <c r="AY142" s="13" t="s">
        <v>133</v>
      </c>
      <c r="BE142" s="210">
        <f>IF(O142="základní",K142,0)</f>
        <v>0</v>
      </c>
      <c r="BF142" s="210">
        <f>IF(O142="snížená",K142,0)</f>
        <v>0</v>
      </c>
      <c r="BG142" s="210">
        <f>IF(O142="zákl. přenesená",K142,0)</f>
        <v>0</v>
      </c>
      <c r="BH142" s="210">
        <f>IF(O142="sníž. přenesená",K142,0)</f>
        <v>0</v>
      </c>
      <c r="BI142" s="210">
        <f>IF(O142="nulová",K142,0)</f>
        <v>0</v>
      </c>
      <c r="BJ142" s="13" t="s">
        <v>80</v>
      </c>
      <c r="BK142" s="210">
        <f>ROUND(P142*H142,2)</f>
        <v>0</v>
      </c>
      <c r="BL142" s="13" t="s">
        <v>488</v>
      </c>
      <c r="BM142" s="13" t="s">
        <v>743</v>
      </c>
    </row>
    <row r="143" s="1" customFormat="1" ht="16.5" customHeight="1">
      <c r="B143" s="34"/>
      <c r="C143" s="198" t="s">
        <v>333</v>
      </c>
      <c r="D143" s="198" t="s">
        <v>134</v>
      </c>
      <c r="E143" s="199" t="s">
        <v>744</v>
      </c>
      <c r="F143" s="200" t="s">
        <v>745</v>
      </c>
      <c r="G143" s="201" t="s">
        <v>207</v>
      </c>
      <c r="H143" s="202">
        <v>328.77300000000002</v>
      </c>
      <c r="I143" s="203"/>
      <c r="J143" s="203"/>
      <c r="K143" s="204">
        <f>ROUND(P143*H143,2)</f>
        <v>0</v>
      </c>
      <c r="L143" s="200" t="s">
        <v>173</v>
      </c>
      <c r="M143" s="39"/>
      <c r="N143" s="205" t="s">
        <v>1</v>
      </c>
      <c r="O143" s="206" t="s">
        <v>41</v>
      </c>
      <c r="P143" s="207">
        <f>I143+J143</f>
        <v>0</v>
      </c>
      <c r="Q143" s="207">
        <f>ROUND(I143*H143,2)</f>
        <v>0</v>
      </c>
      <c r="R143" s="207">
        <f>ROUND(J143*H143,2)</f>
        <v>0</v>
      </c>
      <c r="S143" s="75"/>
      <c r="T143" s="208">
        <f>S143*H143</f>
        <v>0</v>
      </c>
      <c r="U143" s="208">
        <v>0</v>
      </c>
      <c r="V143" s="208">
        <f>U143*H143</f>
        <v>0</v>
      </c>
      <c r="W143" s="208">
        <v>0.014</v>
      </c>
      <c r="X143" s="209">
        <f>W143*H143</f>
        <v>4.6028220000000006</v>
      </c>
      <c r="AR143" s="13" t="s">
        <v>488</v>
      </c>
      <c r="AT143" s="13" t="s">
        <v>134</v>
      </c>
      <c r="AU143" s="13" t="s">
        <v>82</v>
      </c>
      <c r="AY143" s="13" t="s">
        <v>133</v>
      </c>
      <c r="BE143" s="210">
        <f>IF(O143="základní",K143,0)</f>
        <v>0</v>
      </c>
      <c r="BF143" s="210">
        <f>IF(O143="snížená",K143,0)</f>
        <v>0</v>
      </c>
      <c r="BG143" s="210">
        <f>IF(O143="zákl. přenesená",K143,0)</f>
        <v>0</v>
      </c>
      <c r="BH143" s="210">
        <f>IF(O143="sníž. přenesená",K143,0)</f>
        <v>0</v>
      </c>
      <c r="BI143" s="210">
        <f>IF(O143="nulová",K143,0)</f>
        <v>0</v>
      </c>
      <c r="BJ143" s="13" t="s">
        <v>80</v>
      </c>
      <c r="BK143" s="210">
        <f>ROUND(P143*H143,2)</f>
        <v>0</v>
      </c>
      <c r="BL143" s="13" t="s">
        <v>488</v>
      </c>
      <c r="BM143" s="13" t="s">
        <v>746</v>
      </c>
    </row>
    <row r="144" s="1" customFormat="1" ht="16.5" customHeight="1">
      <c r="B144" s="34"/>
      <c r="C144" s="198" t="s">
        <v>355</v>
      </c>
      <c r="D144" s="198" t="s">
        <v>134</v>
      </c>
      <c r="E144" s="199" t="s">
        <v>747</v>
      </c>
      <c r="F144" s="200" t="s">
        <v>748</v>
      </c>
      <c r="G144" s="201" t="s">
        <v>502</v>
      </c>
      <c r="H144" s="248"/>
      <c r="I144" s="203"/>
      <c r="J144" s="203"/>
      <c r="K144" s="204">
        <f>ROUND(P144*H144,2)</f>
        <v>0</v>
      </c>
      <c r="L144" s="200" t="s">
        <v>173</v>
      </c>
      <c r="M144" s="39"/>
      <c r="N144" s="205" t="s">
        <v>1</v>
      </c>
      <c r="O144" s="206" t="s">
        <v>41</v>
      </c>
      <c r="P144" s="207">
        <f>I144+J144</f>
        <v>0</v>
      </c>
      <c r="Q144" s="207">
        <f>ROUND(I144*H144,2)</f>
        <v>0</v>
      </c>
      <c r="R144" s="207">
        <f>ROUND(J144*H144,2)</f>
        <v>0</v>
      </c>
      <c r="S144" s="75"/>
      <c r="T144" s="208">
        <f>S144*H144</f>
        <v>0</v>
      </c>
      <c r="U144" s="208">
        <v>0</v>
      </c>
      <c r="V144" s="208">
        <f>U144*H144</f>
        <v>0</v>
      </c>
      <c r="W144" s="208">
        <v>0</v>
      </c>
      <c r="X144" s="209">
        <f>W144*H144</f>
        <v>0</v>
      </c>
      <c r="AR144" s="13" t="s">
        <v>488</v>
      </c>
      <c r="AT144" s="13" t="s">
        <v>134</v>
      </c>
      <c r="AU144" s="13" t="s">
        <v>82</v>
      </c>
      <c r="AY144" s="13" t="s">
        <v>133</v>
      </c>
      <c r="BE144" s="210">
        <f>IF(O144="základní",K144,0)</f>
        <v>0</v>
      </c>
      <c r="BF144" s="210">
        <f>IF(O144="snížená",K144,0)</f>
        <v>0</v>
      </c>
      <c r="BG144" s="210">
        <f>IF(O144="zákl. přenesená",K144,0)</f>
        <v>0</v>
      </c>
      <c r="BH144" s="210">
        <f>IF(O144="sníž. přenesená",K144,0)</f>
        <v>0</v>
      </c>
      <c r="BI144" s="210">
        <f>IF(O144="nulová",K144,0)</f>
        <v>0</v>
      </c>
      <c r="BJ144" s="13" t="s">
        <v>80</v>
      </c>
      <c r="BK144" s="210">
        <f>ROUND(P144*H144,2)</f>
        <v>0</v>
      </c>
      <c r="BL144" s="13" t="s">
        <v>488</v>
      </c>
      <c r="BM144" s="13" t="s">
        <v>749</v>
      </c>
    </row>
    <row r="145" s="9" customFormat="1" ht="22.8" customHeight="1">
      <c r="B145" s="183"/>
      <c r="C145" s="184"/>
      <c r="D145" s="185" t="s">
        <v>71</v>
      </c>
      <c r="E145" s="224" t="s">
        <v>517</v>
      </c>
      <c r="F145" s="224" t="s">
        <v>518</v>
      </c>
      <c r="G145" s="184"/>
      <c r="H145" s="184"/>
      <c r="I145" s="187"/>
      <c r="J145" s="187"/>
      <c r="K145" s="225">
        <f>BK145</f>
        <v>0</v>
      </c>
      <c r="L145" s="184"/>
      <c r="M145" s="189"/>
      <c r="N145" s="190"/>
      <c r="O145" s="191"/>
      <c r="P145" s="191"/>
      <c r="Q145" s="192">
        <f>SUM(Q146:Q153)</f>
        <v>0</v>
      </c>
      <c r="R145" s="192">
        <f>SUM(R146:R153)</f>
        <v>0</v>
      </c>
      <c r="S145" s="191"/>
      <c r="T145" s="193">
        <f>SUM(T146:T153)</f>
        <v>0</v>
      </c>
      <c r="U145" s="191"/>
      <c r="V145" s="193">
        <f>SUM(V146:V153)</f>
        <v>2.4596143100000001</v>
      </c>
      <c r="W145" s="191"/>
      <c r="X145" s="194">
        <f>SUM(X146:X153)</f>
        <v>1.0348317600000001</v>
      </c>
      <c r="AR145" s="195" t="s">
        <v>82</v>
      </c>
      <c r="AT145" s="196" t="s">
        <v>71</v>
      </c>
      <c r="AU145" s="196" t="s">
        <v>80</v>
      </c>
      <c r="AY145" s="195" t="s">
        <v>133</v>
      </c>
      <c r="BK145" s="197">
        <f>SUM(BK146:BK153)</f>
        <v>0</v>
      </c>
    </row>
    <row r="146" s="1" customFormat="1" ht="16.5" customHeight="1">
      <c r="B146" s="34"/>
      <c r="C146" s="198" t="s">
        <v>360</v>
      </c>
      <c r="D146" s="198" t="s">
        <v>134</v>
      </c>
      <c r="E146" s="199" t="s">
        <v>750</v>
      </c>
      <c r="F146" s="200" t="s">
        <v>751</v>
      </c>
      <c r="G146" s="201" t="s">
        <v>207</v>
      </c>
      <c r="H146" s="202">
        <v>328.77300000000002</v>
      </c>
      <c r="I146" s="203"/>
      <c r="J146" s="203"/>
      <c r="K146" s="204">
        <f>ROUND(P146*H146,2)</f>
        <v>0</v>
      </c>
      <c r="L146" s="200" t="s">
        <v>173</v>
      </c>
      <c r="M146" s="39"/>
      <c r="N146" s="205" t="s">
        <v>1</v>
      </c>
      <c r="O146" s="206" t="s">
        <v>41</v>
      </c>
      <c r="P146" s="207">
        <f>I146+J146</f>
        <v>0</v>
      </c>
      <c r="Q146" s="207">
        <f>ROUND(I146*H146,2)</f>
        <v>0</v>
      </c>
      <c r="R146" s="207">
        <f>ROUND(J146*H146,2)</f>
        <v>0</v>
      </c>
      <c r="S146" s="75"/>
      <c r="T146" s="208">
        <f>S146*H146</f>
        <v>0</v>
      </c>
      <c r="U146" s="208">
        <v>0</v>
      </c>
      <c r="V146" s="208">
        <f>U146*H146</f>
        <v>0</v>
      </c>
      <c r="W146" s="208">
        <v>0.0031199999999999999</v>
      </c>
      <c r="X146" s="209">
        <f>W146*H146</f>
        <v>1.02577176</v>
      </c>
      <c r="AR146" s="13" t="s">
        <v>488</v>
      </c>
      <c r="AT146" s="13" t="s">
        <v>134</v>
      </c>
      <c r="AU146" s="13" t="s">
        <v>82</v>
      </c>
      <c r="AY146" s="13" t="s">
        <v>133</v>
      </c>
      <c r="BE146" s="210">
        <f>IF(O146="základní",K146,0)</f>
        <v>0</v>
      </c>
      <c r="BF146" s="210">
        <f>IF(O146="snížená",K146,0)</f>
        <v>0</v>
      </c>
      <c r="BG146" s="210">
        <f>IF(O146="zákl. přenesená",K146,0)</f>
        <v>0</v>
      </c>
      <c r="BH146" s="210">
        <f>IF(O146="sníž. přenesená",K146,0)</f>
        <v>0</v>
      </c>
      <c r="BI146" s="210">
        <f>IF(O146="nulová",K146,0)</f>
        <v>0</v>
      </c>
      <c r="BJ146" s="13" t="s">
        <v>80</v>
      </c>
      <c r="BK146" s="210">
        <f>ROUND(P146*H146,2)</f>
        <v>0</v>
      </c>
      <c r="BL146" s="13" t="s">
        <v>488</v>
      </c>
      <c r="BM146" s="13" t="s">
        <v>752</v>
      </c>
    </row>
    <row r="147" s="11" customFormat="1">
      <c r="B147" s="226"/>
      <c r="C147" s="227"/>
      <c r="D147" s="228" t="s">
        <v>175</v>
      </c>
      <c r="E147" s="229" t="s">
        <v>1</v>
      </c>
      <c r="F147" s="230" t="s">
        <v>753</v>
      </c>
      <c r="G147" s="227"/>
      <c r="H147" s="231">
        <v>199.417</v>
      </c>
      <c r="I147" s="232"/>
      <c r="J147" s="232"/>
      <c r="K147" s="227"/>
      <c r="L147" s="227"/>
      <c r="M147" s="233"/>
      <c r="N147" s="234"/>
      <c r="O147" s="235"/>
      <c r="P147" s="235"/>
      <c r="Q147" s="235"/>
      <c r="R147" s="235"/>
      <c r="S147" s="235"/>
      <c r="T147" s="235"/>
      <c r="U147" s="235"/>
      <c r="V147" s="235"/>
      <c r="W147" s="235"/>
      <c r="X147" s="236"/>
      <c r="AT147" s="237" t="s">
        <v>175</v>
      </c>
      <c r="AU147" s="237" t="s">
        <v>82</v>
      </c>
      <c r="AV147" s="11" t="s">
        <v>82</v>
      </c>
      <c r="AW147" s="11" t="s">
        <v>5</v>
      </c>
      <c r="AX147" s="11" t="s">
        <v>72</v>
      </c>
      <c r="AY147" s="237" t="s">
        <v>133</v>
      </c>
    </row>
    <row r="148" s="11" customFormat="1">
      <c r="B148" s="226"/>
      <c r="C148" s="227"/>
      <c r="D148" s="228" t="s">
        <v>175</v>
      </c>
      <c r="E148" s="229" t="s">
        <v>1</v>
      </c>
      <c r="F148" s="230" t="s">
        <v>754</v>
      </c>
      <c r="G148" s="227"/>
      <c r="H148" s="231">
        <v>129.356</v>
      </c>
      <c r="I148" s="232"/>
      <c r="J148" s="232"/>
      <c r="K148" s="227"/>
      <c r="L148" s="227"/>
      <c r="M148" s="233"/>
      <c r="N148" s="234"/>
      <c r="O148" s="235"/>
      <c r="P148" s="235"/>
      <c r="Q148" s="235"/>
      <c r="R148" s="235"/>
      <c r="S148" s="235"/>
      <c r="T148" s="235"/>
      <c r="U148" s="235"/>
      <c r="V148" s="235"/>
      <c r="W148" s="235"/>
      <c r="X148" s="236"/>
      <c r="AT148" s="237" t="s">
        <v>175</v>
      </c>
      <c r="AU148" s="237" t="s">
        <v>82</v>
      </c>
      <c r="AV148" s="11" t="s">
        <v>82</v>
      </c>
      <c r="AW148" s="11" t="s">
        <v>5</v>
      </c>
      <c r="AX148" s="11" t="s">
        <v>72</v>
      </c>
      <c r="AY148" s="237" t="s">
        <v>133</v>
      </c>
    </row>
    <row r="149" s="1" customFormat="1" ht="16.5" customHeight="1">
      <c r="B149" s="34"/>
      <c r="C149" s="198" t="s">
        <v>444</v>
      </c>
      <c r="D149" s="198" t="s">
        <v>134</v>
      </c>
      <c r="E149" s="199" t="s">
        <v>755</v>
      </c>
      <c r="F149" s="200" t="s">
        <v>756</v>
      </c>
      <c r="G149" s="201" t="s">
        <v>546</v>
      </c>
      <c r="H149" s="202">
        <v>1</v>
      </c>
      <c r="I149" s="203"/>
      <c r="J149" s="203"/>
      <c r="K149" s="204">
        <f>ROUND(P149*H149,2)</f>
        <v>0</v>
      </c>
      <c r="L149" s="200" t="s">
        <v>173</v>
      </c>
      <c r="M149" s="39"/>
      <c r="N149" s="205" t="s">
        <v>1</v>
      </c>
      <c r="O149" s="206" t="s">
        <v>41</v>
      </c>
      <c r="P149" s="207">
        <f>I149+J149</f>
        <v>0</v>
      </c>
      <c r="Q149" s="207">
        <f>ROUND(I149*H149,2)</f>
        <v>0</v>
      </c>
      <c r="R149" s="207">
        <f>ROUND(J149*H149,2)</f>
        <v>0</v>
      </c>
      <c r="S149" s="75"/>
      <c r="T149" s="208">
        <f>S149*H149</f>
        <v>0</v>
      </c>
      <c r="U149" s="208">
        <v>0</v>
      </c>
      <c r="V149" s="208">
        <f>U149*H149</f>
        <v>0</v>
      </c>
      <c r="W149" s="208">
        <v>0.0090600000000000003</v>
      </c>
      <c r="X149" s="209">
        <f>W149*H149</f>
        <v>0.0090600000000000003</v>
      </c>
      <c r="AR149" s="13" t="s">
        <v>488</v>
      </c>
      <c r="AT149" s="13" t="s">
        <v>134</v>
      </c>
      <c r="AU149" s="13" t="s">
        <v>82</v>
      </c>
      <c r="AY149" s="13" t="s">
        <v>133</v>
      </c>
      <c r="BE149" s="210">
        <f>IF(O149="základní",K149,0)</f>
        <v>0</v>
      </c>
      <c r="BF149" s="210">
        <f>IF(O149="snížená",K149,0)</f>
        <v>0</v>
      </c>
      <c r="BG149" s="210">
        <f>IF(O149="zákl. přenesená",K149,0)</f>
        <v>0</v>
      </c>
      <c r="BH149" s="210">
        <f>IF(O149="sníž. přenesená",K149,0)</f>
        <v>0</v>
      </c>
      <c r="BI149" s="210">
        <f>IF(O149="nulová",K149,0)</f>
        <v>0</v>
      </c>
      <c r="BJ149" s="13" t="s">
        <v>80</v>
      </c>
      <c r="BK149" s="210">
        <f>ROUND(P149*H149,2)</f>
        <v>0</v>
      </c>
      <c r="BL149" s="13" t="s">
        <v>488</v>
      </c>
      <c r="BM149" s="13" t="s">
        <v>757</v>
      </c>
    </row>
    <row r="150" s="1" customFormat="1" ht="16.5" customHeight="1">
      <c r="B150" s="34"/>
      <c r="C150" s="198" t="s">
        <v>379</v>
      </c>
      <c r="D150" s="198" t="s">
        <v>134</v>
      </c>
      <c r="E150" s="199" t="s">
        <v>758</v>
      </c>
      <c r="F150" s="200" t="s">
        <v>759</v>
      </c>
      <c r="G150" s="201" t="s">
        <v>207</v>
      </c>
      <c r="H150" s="202">
        <v>328.77300000000002</v>
      </c>
      <c r="I150" s="203"/>
      <c r="J150" s="203"/>
      <c r="K150" s="204">
        <f>ROUND(P150*H150,2)</f>
        <v>0</v>
      </c>
      <c r="L150" s="200" t="s">
        <v>173</v>
      </c>
      <c r="M150" s="39"/>
      <c r="N150" s="205" t="s">
        <v>1</v>
      </c>
      <c r="O150" s="206" t="s">
        <v>41</v>
      </c>
      <c r="P150" s="207">
        <f>I150+J150</f>
        <v>0</v>
      </c>
      <c r="Q150" s="207">
        <f>ROUND(I150*H150,2)</f>
        <v>0</v>
      </c>
      <c r="R150" s="207">
        <f>ROUND(J150*H150,2)</f>
        <v>0</v>
      </c>
      <c r="S150" s="75"/>
      <c r="T150" s="208">
        <f>S150*H150</f>
        <v>0</v>
      </c>
      <c r="U150" s="208">
        <v>0.00063000000000000003</v>
      </c>
      <c r="V150" s="208">
        <f>U150*H150</f>
        <v>0.20712699000000001</v>
      </c>
      <c r="W150" s="208">
        <v>0</v>
      </c>
      <c r="X150" s="209">
        <f>W150*H150</f>
        <v>0</v>
      </c>
      <c r="AR150" s="13" t="s">
        <v>488</v>
      </c>
      <c r="AT150" s="13" t="s">
        <v>134</v>
      </c>
      <c r="AU150" s="13" t="s">
        <v>82</v>
      </c>
      <c r="AY150" s="13" t="s">
        <v>133</v>
      </c>
      <c r="BE150" s="210">
        <f>IF(O150="základní",K150,0)</f>
        <v>0</v>
      </c>
      <c r="BF150" s="210">
        <f>IF(O150="snížená",K150,0)</f>
        <v>0</v>
      </c>
      <c r="BG150" s="210">
        <f>IF(O150="zákl. přenesená",K150,0)</f>
        <v>0</v>
      </c>
      <c r="BH150" s="210">
        <f>IF(O150="sníž. přenesená",K150,0)</f>
        <v>0</v>
      </c>
      <c r="BI150" s="210">
        <f>IF(O150="nulová",K150,0)</f>
        <v>0</v>
      </c>
      <c r="BJ150" s="13" t="s">
        <v>80</v>
      </c>
      <c r="BK150" s="210">
        <f>ROUND(P150*H150,2)</f>
        <v>0</v>
      </c>
      <c r="BL150" s="13" t="s">
        <v>488</v>
      </c>
      <c r="BM150" s="13" t="s">
        <v>760</v>
      </c>
    </row>
    <row r="151" s="1" customFormat="1" ht="16.5" customHeight="1">
      <c r="B151" s="34"/>
      <c r="C151" s="198" t="s">
        <v>385</v>
      </c>
      <c r="D151" s="198" t="s">
        <v>134</v>
      </c>
      <c r="E151" s="199" t="s">
        <v>761</v>
      </c>
      <c r="F151" s="200" t="s">
        <v>762</v>
      </c>
      <c r="G151" s="201" t="s">
        <v>207</v>
      </c>
      <c r="H151" s="202">
        <v>328.77300000000002</v>
      </c>
      <c r="I151" s="203"/>
      <c r="J151" s="203"/>
      <c r="K151" s="204">
        <f>ROUND(P151*H151,2)</f>
        <v>0</v>
      </c>
      <c r="L151" s="200" t="s">
        <v>173</v>
      </c>
      <c r="M151" s="39"/>
      <c r="N151" s="205" t="s">
        <v>1</v>
      </c>
      <c r="O151" s="206" t="s">
        <v>41</v>
      </c>
      <c r="P151" s="207">
        <f>I151+J151</f>
        <v>0</v>
      </c>
      <c r="Q151" s="207">
        <f>ROUND(I151*H151,2)</f>
        <v>0</v>
      </c>
      <c r="R151" s="207">
        <f>ROUND(J151*H151,2)</f>
        <v>0</v>
      </c>
      <c r="S151" s="75"/>
      <c r="T151" s="208">
        <f>S151*H151</f>
        <v>0</v>
      </c>
      <c r="U151" s="208">
        <v>0.0068399999999999997</v>
      </c>
      <c r="V151" s="208">
        <f>U151*H151</f>
        <v>2.2488073200000001</v>
      </c>
      <c r="W151" s="208">
        <v>0</v>
      </c>
      <c r="X151" s="209">
        <f>W151*H151</f>
        <v>0</v>
      </c>
      <c r="AR151" s="13" t="s">
        <v>488</v>
      </c>
      <c r="AT151" s="13" t="s">
        <v>134</v>
      </c>
      <c r="AU151" s="13" t="s">
        <v>82</v>
      </c>
      <c r="AY151" s="13" t="s">
        <v>133</v>
      </c>
      <c r="BE151" s="210">
        <f>IF(O151="základní",K151,0)</f>
        <v>0</v>
      </c>
      <c r="BF151" s="210">
        <f>IF(O151="snížená",K151,0)</f>
        <v>0</v>
      </c>
      <c r="BG151" s="210">
        <f>IF(O151="zákl. přenesená",K151,0)</f>
        <v>0</v>
      </c>
      <c r="BH151" s="210">
        <f>IF(O151="sníž. přenesená",K151,0)</f>
        <v>0</v>
      </c>
      <c r="BI151" s="210">
        <f>IF(O151="nulová",K151,0)</f>
        <v>0</v>
      </c>
      <c r="BJ151" s="13" t="s">
        <v>80</v>
      </c>
      <c r="BK151" s="210">
        <f>ROUND(P151*H151,2)</f>
        <v>0</v>
      </c>
      <c r="BL151" s="13" t="s">
        <v>488</v>
      </c>
      <c r="BM151" s="13" t="s">
        <v>763</v>
      </c>
    </row>
    <row r="152" s="1" customFormat="1" ht="16.5" customHeight="1">
      <c r="B152" s="34"/>
      <c r="C152" s="198" t="s">
        <v>389</v>
      </c>
      <c r="D152" s="198" t="s">
        <v>134</v>
      </c>
      <c r="E152" s="199" t="s">
        <v>764</v>
      </c>
      <c r="F152" s="200" t="s">
        <v>765</v>
      </c>
      <c r="G152" s="201" t="s">
        <v>546</v>
      </c>
      <c r="H152" s="202">
        <v>2</v>
      </c>
      <c r="I152" s="203"/>
      <c r="J152" s="203"/>
      <c r="K152" s="204">
        <f>ROUND(P152*H152,2)</f>
        <v>0</v>
      </c>
      <c r="L152" s="200" t="s">
        <v>173</v>
      </c>
      <c r="M152" s="39"/>
      <c r="N152" s="205" t="s">
        <v>1</v>
      </c>
      <c r="O152" s="206" t="s">
        <v>41</v>
      </c>
      <c r="P152" s="207">
        <f>I152+J152</f>
        <v>0</v>
      </c>
      <c r="Q152" s="207">
        <f>ROUND(I152*H152,2)</f>
        <v>0</v>
      </c>
      <c r="R152" s="207">
        <f>ROUND(J152*H152,2)</f>
        <v>0</v>
      </c>
      <c r="S152" s="75"/>
      <c r="T152" s="208">
        <f>S152*H152</f>
        <v>0</v>
      </c>
      <c r="U152" s="208">
        <v>0.0018400000000000001</v>
      </c>
      <c r="V152" s="208">
        <f>U152*H152</f>
        <v>0.0036800000000000001</v>
      </c>
      <c r="W152" s="208">
        <v>0</v>
      </c>
      <c r="X152" s="209">
        <f>W152*H152</f>
        <v>0</v>
      </c>
      <c r="AR152" s="13" t="s">
        <v>488</v>
      </c>
      <c r="AT152" s="13" t="s">
        <v>134</v>
      </c>
      <c r="AU152" s="13" t="s">
        <v>82</v>
      </c>
      <c r="AY152" s="13" t="s">
        <v>133</v>
      </c>
      <c r="BE152" s="210">
        <f>IF(O152="základní",K152,0)</f>
        <v>0</v>
      </c>
      <c r="BF152" s="210">
        <f>IF(O152="snížená",K152,0)</f>
        <v>0</v>
      </c>
      <c r="BG152" s="210">
        <f>IF(O152="zákl. přenesená",K152,0)</f>
        <v>0</v>
      </c>
      <c r="BH152" s="210">
        <f>IF(O152="sníž. přenesená",K152,0)</f>
        <v>0</v>
      </c>
      <c r="BI152" s="210">
        <f>IF(O152="nulová",K152,0)</f>
        <v>0</v>
      </c>
      <c r="BJ152" s="13" t="s">
        <v>80</v>
      </c>
      <c r="BK152" s="210">
        <f>ROUND(P152*H152,2)</f>
        <v>0</v>
      </c>
      <c r="BL152" s="13" t="s">
        <v>488</v>
      </c>
      <c r="BM152" s="13" t="s">
        <v>766</v>
      </c>
    </row>
    <row r="153" s="1" customFormat="1" ht="16.5" customHeight="1">
      <c r="B153" s="34"/>
      <c r="C153" s="198" t="s">
        <v>89</v>
      </c>
      <c r="D153" s="198" t="s">
        <v>134</v>
      </c>
      <c r="E153" s="199" t="s">
        <v>553</v>
      </c>
      <c r="F153" s="200" t="s">
        <v>554</v>
      </c>
      <c r="G153" s="201" t="s">
        <v>502</v>
      </c>
      <c r="H153" s="248"/>
      <c r="I153" s="203"/>
      <c r="J153" s="203"/>
      <c r="K153" s="204">
        <f>ROUND(P153*H153,2)</f>
        <v>0</v>
      </c>
      <c r="L153" s="200" t="s">
        <v>173</v>
      </c>
      <c r="M153" s="39"/>
      <c r="N153" s="205" t="s">
        <v>1</v>
      </c>
      <c r="O153" s="206" t="s">
        <v>41</v>
      </c>
      <c r="P153" s="207">
        <f>I153+J153</f>
        <v>0</v>
      </c>
      <c r="Q153" s="207">
        <f>ROUND(I153*H153,2)</f>
        <v>0</v>
      </c>
      <c r="R153" s="207">
        <f>ROUND(J153*H153,2)</f>
        <v>0</v>
      </c>
      <c r="S153" s="75"/>
      <c r="T153" s="208">
        <f>S153*H153</f>
        <v>0</v>
      </c>
      <c r="U153" s="208">
        <v>0</v>
      </c>
      <c r="V153" s="208">
        <f>U153*H153</f>
        <v>0</v>
      </c>
      <c r="W153" s="208">
        <v>0</v>
      </c>
      <c r="X153" s="209">
        <f>W153*H153</f>
        <v>0</v>
      </c>
      <c r="AR153" s="13" t="s">
        <v>488</v>
      </c>
      <c r="AT153" s="13" t="s">
        <v>134</v>
      </c>
      <c r="AU153" s="13" t="s">
        <v>82</v>
      </c>
      <c r="AY153" s="13" t="s">
        <v>133</v>
      </c>
      <c r="BE153" s="210">
        <f>IF(O153="základní",K153,0)</f>
        <v>0</v>
      </c>
      <c r="BF153" s="210">
        <f>IF(O153="snížená",K153,0)</f>
        <v>0</v>
      </c>
      <c r="BG153" s="210">
        <f>IF(O153="zákl. přenesená",K153,0)</f>
        <v>0</v>
      </c>
      <c r="BH153" s="210">
        <f>IF(O153="sníž. přenesená",K153,0)</f>
        <v>0</v>
      </c>
      <c r="BI153" s="210">
        <f>IF(O153="nulová",K153,0)</f>
        <v>0</v>
      </c>
      <c r="BJ153" s="13" t="s">
        <v>80</v>
      </c>
      <c r="BK153" s="210">
        <f>ROUND(P153*H153,2)</f>
        <v>0</v>
      </c>
      <c r="BL153" s="13" t="s">
        <v>488</v>
      </c>
      <c r="BM153" s="13" t="s">
        <v>767</v>
      </c>
    </row>
    <row r="154" s="9" customFormat="1" ht="22.8" customHeight="1">
      <c r="B154" s="183"/>
      <c r="C154" s="184"/>
      <c r="D154" s="185" t="s">
        <v>71</v>
      </c>
      <c r="E154" s="224" t="s">
        <v>556</v>
      </c>
      <c r="F154" s="224" t="s">
        <v>557</v>
      </c>
      <c r="G154" s="184"/>
      <c r="H154" s="184"/>
      <c r="I154" s="187"/>
      <c r="J154" s="187"/>
      <c r="K154" s="225">
        <f>BK154</f>
        <v>0</v>
      </c>
      <c r="L154" s="184"/>
      <c r="M154" s="189"/>
      <c r="N154" s="190"/>
      <c r="O154" s="191"/>
      <c r="P154" s="191"/>
      <c r="Q154" s="192">
        <f>SUM(Q155:Q171)</f>
        <v>0</v>
      </c>
      <c r="R154" s="192">
        <f>SUM(R155:R171)</f>
        <v>0</v>
      </c>
      <c r="S154" s="191"/>
      <c r="T154" s="193">
        <f>SUM(T155:T171)</f>
        <v>0</v>
      </c>
      <c r="U154" s="191"/>
      <c r="V154" s="193">
        <f>SUM(V155:V171)</f>
        <v>0.61291716000000007</v>
      </c>
      <c r="W154" s="191"/>
      <c r="X154" s="194">
        <f>SUM(X155:X171)</f>
        <v>0.78348887999999994</v>
      </c>
      <c r="AR154" s="195" t="s">
        <v>82</v>
      </c>
      <c r="AT154" s="196" t="s">
        <v>71</v>
      </c>
      <c r="AU154" s="196" t="s">
        <v>80</v>
      </c>
      <c r="AY154" s="195" t="s">
        <v>133</v>
      </c>
      <c r="BK154" s="197">
        <f>SUM(BK155:BK171)</f>
        <v>0</v>
      </c>
    </row>
    <row r="155" s="1" customFormat="1" ht="16.5" customHeight="1">
      <c r="B155" s="34"/>
      <c r="C155" s="198" t="s">
        <v>402</v>
      </c>
      <c r="D155" s="198" t="s">
        <v>134</v>
      </c>
      <c r="E155" s="199" t="s">
        <v>768</v>
      </c>
      <c r="F155" s="200" t="s">
        <v>769</v>
      </c>
      <c r="G155" s="201" t="s">
        <v>207</v>
      </c>
      <c r="H155" s="202">
        <v>71.355999999999995</v>
      </c>
      <c r="I155" s="203"/>
      <c r="J155" s="203"/>
      <c r="K155" s="204">
        <f>ROUND(P155*H155,2)</f>
        <v>0</v>
      </c>
      <c r="L155" s="200" t="s">
        <v>173</v>
      </c>
      <c r="M155" s="39"/>
      <c r="N155" s="205" t="s">
        <v>1</v>
      </c>
      <c r="O155" s="206" t="s">
        <v>41</v>
      </c>
      <c r="P155" s="207">
        <f>I155+J155</f>
        <v>0</v>
      </c>
      <c r="Q155" s="207">
        <f>ROUND(I155*H155,2)</f>
        <v>0</v>
      </c>
      <c r="R155" s="207">
        <f>ROUND(J155*H155,2)</f>
        <v>0</v>
      </c>
      <c r="S155" s="75"/>
      <c r="T155" s="208">
        <f>S155*H155</f>
        <v>0</v>
      </c>
      <c r="U155" s="208">
        <v>0</v>
      </c>
      <c r="V155" s="208">
        <f>U155*H155</f>
        <v>0</v>
      </c>
      <c r="W155" s="208">
        <v>0</v>
      </c>
      <c r="X155" s="209">
        <f>W155*H155</f>
        <v>0</v>
      </c>
      <c r="AR155" s="13" t="s">
        <v>488</v>
      </c>
      <c r="AT155" s="13" t="s">
        <v>134</v>
      </c>
      <c r="AU155" s="13" t="s">
        <v>82</v>
      </c>
      <c r="AY155" s="13" t="s">
        <v>133</v>
      </c>
      <c r="BE155" s="210">
        <f>IF(O155="základní",K155,0)</f>
        <v>0</v>
      </c>
      <c r="BF155" s="210">
        <f>IF(O155="snížená",K155,0)</f>
        <v>0</v>
      </c>
      <c r="BG155" s="210">
        <f>IF(O155="zákl. přenesená",K155,0)</f>
        <v>0</v>
      </c>
      <c r="BH155" s="210">
        <f>IF(O155="sníž. přenesená",K155,0)</f>
        <v>0</v>
      </c>
      <c r="BI155" s="210">
        <f>IF(O155="nulová",K155,0)</f>
        <v>0</v>
      </c>
      <c r="BJ155" s="13" t="s">
        <v>80</v>
      </c>
      <c r="BK155" s="210">
        <f>ROUND(P155*H155,2)</f>
        <v>0</v>
      </c>
      <c r="BL155" s="13" t="s">
        <v>488</v>
      </c>
      <c r="BM155" s="13" t="s">
        <v>770</v>
      </c>
    </row>
    <row r="156" s="1" customFormat="1" ht="16.5" customHeight="1">
      <c r="B156" s="34"/>
      <c r="C156" s="238" t="s">
        <v>407</v>
      </c>
      <c r="D156" s="238" t="s">
        <v>211</v>
      </c>
      <c r="E156" s="239" t="s">
        <v>771</v>
      </c>
      <c r="F156" s="240" t="s">
        <v>772</v>
      </c>
      <c r="G156" s="241" t="s">
        <v>207</v>
      </c>
      <c r="H156" s="242">
        <v>78.492000000000004</v>
      </c>
      <c r="I156" s="243"/>
      <c r="J156" s="244"/>
      <c r="K156" s="245">
        <f>ROUND(P156*H156,2)</f>
        <v>0</v>
      </c>
      <c r="L156" s="240" t="s">
        <v>173</v>
      </c>
      <c r="M156" s="246"/>
      <c r="N156" s="247" t="s">
        <v>1</v>
      </c>
      <c r="O156" s="206" t="s">
        <v>41</v>
      </c>
      <c r="P156" s="207">
        <f>I156+J156</f>
        <v>0</v>
      </c>
      <c r="Q156" s="207">
        <f>ROUND(I156*H156,2)</f>
        <v>0</v>
      </c>
      <c r="R156" s="207">
        <f>ROUND(J156*H156,2)</f>
        <v>0</v>
      </c>
      <c r="S156" s="75"/>
      <c r="T156" s="208">
        <f>S156*H156</f>
        <v>0</v>
      </c>
      <c r="U156" s="208">
        <v>0.0072300000000000003</v>
      </c>
      <c r="V156" s="208">
        <f>U156*H156</f>
        <v>0.56749716000000006</v>
      </c>
      <c r="W156" s="208">
        <v>0</v>
      </c>
      <c r="X156" s="209">
        <f>W156*H156</f>
        <v>0</v>
      </c>
      <c r="AR156" s="13" t="s">
        <v>407</v>
      </c>
      <c r="AT156" s="13" t="s">
        <v>211</v>
      </c>
      <c r="AU156" s="13" t="s">
        <v>82</v>
      </c>
      <c r="AY156" s="13" t="s">
        <v>133</v>
      </c>
      <c r="BE156" s="210">
        <f>IF(O156="základní",K156,0)</f>
        <v>0</v>
      </c>
      <c r="BF156" s="210">
        <f>IF(O156="snížená",K156,0)</f>
        <v>0</v>
      </c>
      <c r="BG156" s="210">
        <f>IF(O156="zákl. přenesená",K156,0)</f>
        <v>0</v>
      </c>
      <c r="BH156" s="210">
        <f>IF(O156="sníž. přenesená",K156,0)</f>
        <v>0</v>
      </c>
      <c r="BI156" s="210">
        <f>IF(O156="nulová",K156,0)</f>
        <v>0</v>
      </c>
      <c r="BJ156" s="13" t="s">
        <v>80</v>
      </c>
      <c r="BK156" s="210">
        <f>ROUND(P156*H156,2)</f>
        <v>0</v>
      </c>
      <c r="BL156" s="13" t="s">
        <v>488</v>
      </c>
      <c r="BM156" s="13" t="s">
        <v>773</v>
      </c>
    </row>
    <row r="157" s="11" customFormat="1">
      <c r="B157" s="226"/>
      <c r="C157" s="227"/>
      <c r="D157" s="228" t="s">
        <v>175</v>
      </c>
      <c r="E157" s="227"/>
      <c r="F157" s="230" t="s">
        <v>774</v>
      </c>
      <c r="G157" s="227"/>
      <c r="H157" s="231">
        <v>78.492000000000004</v>
      </c>
      <c r="I157" s="232"/>
      <c r="J157" s="232"/>
      <c r="K157" s="227"/>
      <c r="L157" s="227"/>
      <c r="M157" s="233"/>
      <c r="N157" s="234"/>
      <c r="O157" s="235"/>
      <c r="P157" s="235"/>
      <c r="Q157" s="235"/>
      <c r="R157" s="235"/>
      <c r="S157" s="235"/>
      <c r="T157" s="235"/>
      <c r="U157" s="235"/>
      <c r="V157" s="235"/>
      <c r="W157" s="235"/>
      <c r="X157" s="236"/>
      <c r="AT157" s="237" t="s">
        <v>175</v>
      </c>
      <c r="AU157" s="237" t="s">
        <v>82</v>
      </c>
      <c r="AV157" s="11" t="s">
        <v>82</v>
      </c>
      <c r="AW157" s="11" t="s">
        <v>4</v>
      </c>
      <c r="AX157" s="11" t="s">
        <v>80</v>
      </c>
      <c r="AY157" s="237" t="s">
        <v>133</v>
      </c>
    </row>
    <row r="158" s="1" customFormat="1" ht="16.5" customHeight="1">
      <c r="B158" s="34"/>
      <c r="C158" s="198" t="s">
        <v>411</v>
      </c>
      <c r="D158" s="198" t="s">
        <v>134</v>
      </c>
      <c r="E158" s="199" t="s">
        <v>775</v>
      </c>
      <c r="F158" s="200" t="s">
        <v>776</v>
      </c>
      <c r="G158" s="201" t="s">
        <v>207</v>
      </c>
      <c r="H158" s="202">
        <v>71.355999999999995</v>
      </c>
      <c r="I158" s="203"/>
      <c r="J158" s="203"/>
      <c r="K158" s="204">
        <f>ROUND(P158*H158,2)</f>
        <v>0</v>
      </c>
      <c r="L158" s="200" t="s">
        <v>173</v>
      </c>
      <c r="M158" s="39"/>
      <c r="N158" s="205" t="s">
        <v>1</v>
      </c>
      <c r="O158" s="206" t="s">
        <v>41</v>
      </c>
      <c r="P158" s="207">
        <f>I158+J158</f>
        <v>0</v>
      </c>
      <c r="Q158" s="207">
        <f>ROUND(I158*H158,2)</f>
        <v>0</v>
      </c>
      <c r="R158" s="207">
        <f>ROUND(J158*H158,2)</f>
        <v>0</v>
      </c>
      <c r="S158" s="75"/>
      <c r="T158" s="208">
        <f>S158*H158</f>
        <v>0</v>
      </c>
      <c r="U158" s="208">
        <v>0</v>
      </c>
      <c r="V158" s="208">
        <f>U158*H158</f>
        <v>0</v>
      </c>
      <c r="W158" s="208">
        <v>0.01098</v>
      </c>
      <c r="X158" s="209">
        <f>W158*H158</f>
        <v>0.78348887999999994</v>
      </c>
      <c r="AR158" s="13" t="s">
        <v>488</v>
      </c>
      <c r="AT158" s="13" t="s">
        <v>134</v>
      </c>
      <c r="AU158" s="13" t="s">
        <v>82</v>
      </c>
      <c r="AY158" s="13" t="s">
        <v>133</v>
      </c>
      <c r="BE158" s="210">
        <f>IF(O158="základní",K158,0)</f>
        <v>0</v>
      </c>
      <c r="BF158" s="210">
        <f>IF(O158="snížená",K158,0)</f>
        <v>0</v>
      </c>
      <c r="BG158" s="210">
        <f>IF(O158="zákl. přenesená",K158,0)</f>
        <v>0</v>
      </c>
      <c r="BH158" s="210">
        <f>IF(O158="sníž. přenesená",K158,0)</f>
        <v>0</v>
      </c>
      <c r="BI158" s="210">
        <f>IF(O158="nulová",K158,0)</f>
        <v>0</v>
      </c>
      <c r="BJ158" s="13" t="s">
        <v>80</v>
      </c>
      <c r="BK158" s="210">
        <f>ROUND(P158*H158,2)</f>
        <v>0</v>
      </c>
      <c r="BL158" s="13" t="s">
        <v>488</v>
      </c>
      <c r="BM158" s="13" t="s">
        <v>777</v>
      </c>
    </row>
    <row r="159" s="11" customFormat="1">
      <c r="B159" s="226"/>
      <c r="C159" s="227"/>
      <c r="D159" s="228" t="s">
        <v>175</v>
      </c>
      <c r="E159" s="229" t="s">
        <v>1</v>
      </c>
      <c r="F159" s="230" t="s">
        <v>778</v>
      </c>
      <c r="G159" s="227"/>
      <c r="H159" s="231">
        <v>4.758</v>
      </c>
      <c r="I159" s="232"/>
      <c r="J159" s="232"/>
      <c r="K159" s="227"/>
      <c r="L159" s="227"/>
      <c r="M159" s="233"/>
      <c r="N159" s="234"/>
      <c r="O159" s="235"/>
      <c r="P159" s="235"/>
      <c r="Q159" s="235"/>
      <c r="R159" s="235"/>
      <c r="S159" s="235"/>
      <c r="T159" s="235"/>
      <c r="U159" s="235"/>
      <c r="V159" s="235"/>
      <c r="W159" s="235"/>
      <c r="X159" s="236"/>
      <c r="AT159" s="237" t="s">
        <v>175</v>
      </c>
      <c r="AU159" s="237" t="s">
        <v>82</v>
      </c>
      <c r="AV159" s="11" t="s">
        <v>82</v>
      </c>
      <c r="AW159" s="11" t="s">
        <v>5</v>
      </c>
      <c r="AX159" s="11" t="s">
        <v>72</v>
      </c>
      <c r="AY159" s="237" t="s">
        <v>133</v>
      </c>
    </row>
    <row r="160" s="11" customFormat="1">
      <c r="B160" s="226"/>
      <c r="C160" s="227"/>
      <c r="D160" s="228" t="s">
        <v>175</v>
      </c>
      <c r="E160" s="229" t="s">
        <v>1</v>
      </c>
      <c r="F160" s="230" t="s">
        <v>779</v>
      </c>
      <c r="G160" s="227"/>
      <c r="H160" s="231">
        <v>15.015000000000001</v>
      </c>
      <c r="I160" s="232"/>
      <c r="J160" s="232"/>
      <c r="K160" s="227"/>
      <c r="L160" s="227"/>
      <c r="M160" s="233"/>
      <c r="N160" s="234"/>
      <c r="O160" s="235"/>
      <c r="P160" s="235"/>
      <c r="Q160" s="235"/>
      <c r="R160" s="235"/>
      <c r="S160" s="235"/>
      <c r="T160" s="235"/>
      <c r="U160" s="235"/>
      <c r="V160" s="235"/>
      <c r="W160" s="235"/>
      <c r="X160" s="236"/>
      <c r="AT160" s="237" t="s">
        <v>175</v>
      </c>
      <c r="AU160" s="237" t="s">
        <v>82</v>
      </c>
      <c r="AV160" s="11" t="s">
        <v>82</v>
      </c>
      <c r="AW160" s="11" t="s">
        <v>5</v>
      </c>
      <c r="AX160" s="11" t="s">
        <v>72</v>
      </c>
      <c r="AY160" s="237" t="s">
        <v>133</v>
      </c>
    </row>
    <row r="161" s="11" customFormat="1">
      <c r="B161" s="226"/>
      <c r="C161" s="227"/>
      <c r="D161" s="228" t="s">
        <v>175</v>
      </c>
      <c r="E161" s="229" t="s">
        <v>1</v>
      </c>
      <c r="F161" s="230" t="s">
        <v>780</v>
      </c>
      <c r="G161" s="227"/>
      <c r="H161" s="231">
        <v>19.669</v>
      </c>
      <c r="I161" s="232"/>
      <c r="J161" s="232"/>
      <c r="K161" s="227"/>
      <c r="L161" s="227"/>
      <c r="M161" s="233"/>
      <c r="N161" s="234"/>
      <c r="O161" s="235"/>
      <c r="P161" s="235"/>
      <c r="Q161" s="235"/>
      <c r="R161" s="235"/>
      <c r="S161" s="235"/>
      <c r="T161" s="235"/>
      <c r="U161" s="235"/>
      <c r="V161" s="235"/>
      <c r="W161" s="235"/>
      <c r="X161" s="236"/>
      <c r="AT161" s="237" t="s">
        <v>175</v>
      </c>
      <c r="AU161" s="237" t="s">
        <v>82</v>
      </c>
      <c r="AV161" s="11" t="s">
        <v>82</v>
      </c>
      <c r="AW161" s="11" t="s">
        <v>5</v>
      </c>
      <c r="AX161" s="11" t="s">
        <v>72</v>
      </c>
      <c r="AY161" s="237" t="s">
        <v>133</v>
      </c>
    </row>
    <row r="162" s="11" customFormat="1">
      <c r="B162" s="226"/>
      <c r="C162" s="227"/>
      <c r="D162" s="228" t="s">
        <v>175</v>
      </c>
      <c r="E162" s="229" t="s">
        <v>1</v>
      </c>
      <c r="F162" s="230" t="s">
        <v>781</v>
      </c>
      <c r="G162" s="227"/>
      <c r="H162" s="231">
        <v>7.0199999999999996</v>
      </c>
      <c r="I162" s="232"/>
      <c r="J162" s="232"/>
      <c r="K162" s="227"/>
      <c r="L162" s="227"/>
      <c r="M162" s="233"/>
      <c r="N162" s="234"/>
      <c r="O162" s="235"/>
      <c r="P162" s="235"/>
      <c r="Q162" s="235"/>
      <c r="R162" s="235"/>
      <c r="S162" s="235"/>
      <c r="T162" s="235"/>
      <c r="U162" s="235"/>
      <c r="V162" s="235"/>
      <c r="W162" s="235"/>
      <c r="X162" s="236"/>
      <c r="AT162" s="237" t="s">
        <v>175</v>
      </c>
      <c r="AU162" s="237" t="s">
        <v>82</v>
      </c>
      <c r="AV162" s="11" t="s">
        <v>82</v>
      </c>
      <c r="AW162" s="11" t="s">
        <v>5</v>
      </c>
      <c r="AX162" s="11" t="s">
        <v>72</v>
      </c>
      <c r="AY162" s="237" t="s">
        <v>133</v>
      </c>
    </row>
    <row r="163" s="11" customFormat="1">
      <c r="B163" s="226"/>
      <c r="C163" s="227"/>
      <c r="D163" s="228" t="s">
        <v>175</v>
      </c>
      <c r="E163" s="229" t="s">
        <v>1</v>
      </c>
      <c r="F163" s="230" t="s">
        <v>782</v>
      </c>
      <c r="G163" s="227"/>
      <c r="H163" s="231">
        <v>10.08</v>
      </c>
      <c r="I163" s="232"/>
      <c r="J163" s="232"/>
      <c r="K163" s="227"/>
      <c r="L163" s="227"/>
      <c r="M163" s="233"/>
      <c r="N163" s="234"/>
      <c r="O163" s="235"/>
      <c r="P163" s="235"/>
      <c r="Q163" s="235"/>
      <c r="R163" s="235"/>
      <c r="S163" s="235"/>
      <c r="T163" s="235"/>
      <c r="U163" s="235"/>
      <c r="V163" s="235"/>
      <c r="W163" s="235"/>
      <c r="X163" s="236"/>
      <c r="AT163" s="237" t="s">
        <v>175</v>
      </c>
      <c r="AU163" s="237" t="s">
        <v>82</v>
      </c>
      <c r="AV163" s="11" t="s">
        <v>82</v>
      </c>
      <c r="AW163" s="11" t="s">
        <v>5</v>
      </c>
      <c r="AX163" s="11" t="s">
        <v>72</v>
      </c>
      <c r="AY163" s="237" t="s">
        <v>133</v>
      </c>
    </row>
    <row r="164" s="11" customFormat="1">
      <c r="B164" s="226"/>
      <c r="C164" s="227"/>
      <c r="D164" s="228" t="s">
        <v>175</v>
      </c>
      <c r="E164" s="229" t="s">
        <v>1</v>
      </c>
      <c r="F164" s="230" t="s">
        <v>783</v>
      </c>
      <c r="G164" s="227"/>
      <c r="H164" s="231">
        <v>4.1040000000000001</v>
      </c>
      <c r="I164" s="232"/>
      <c r="J164" s="232"/>
      <c r="K164" s="227"/>
      <c r="L164" s="227"/>
      <c r="M164" s="233"/>
      <c r="N164" s="234"/>
      <c r="O164" s="235"/>
      <c r="P164" s="235"/>
      <c r="Q164" s="235"/>
      <c r="R164" s="235"/>
      <c r="S164" s="235"/>
      <c r="T164" s="235"/>
      <c r="U164" s="235"/>
      <c r="V164" s="235"/>
      <c r="W164" s="235"/>
      <c r="X164" s="236"/>
      <c r="AT164" s="237" t="s">
        <v>175</v>
      </c>
      <c r="AU164" s="237" t="s">
        <v>82</v>
      </c>
      <c r="AV164" s="11" t="s">
        <v>82</v>
      </c>
      <c r="AW164" s="11" t="s">
        <v>5</v>
      </c>
      <c r="AX164" s="11" t="s">
        <v>72</v>
      </c>
      <c r="AY164" s="237" t="s">
        <v>133</v>
      </c>
    </row>
    <row r="165" s="11" customFormat="1">
      <c r="B165" s="226"/>
      <c r="C165" s="227"/>
      <c r="D165" s="228" t="s">
        <v>175</v>
      </c>
      <c r="E165" s="229" t="s">
        <v>1</v>
      </c>
      <c r="F165" s="230" t="s">
        <v>784</v>
      </c>
      <c r="G165" s="227"/>
      <c r="H165" s="231">
        <v>7.7999999999999998</v>
      </c>
      <c r="I165" s="232"/>
      <c r="J165" s="232"/>
      <c r="K165" s="227"/>
      <c r="L165" s="227"/>
      <c r="M165" s="233"/>
      <c r="N165" s="234"/>
      <c r="O165" s="235"/>
      <c r="P165" s="235"/>
      <c r="Q165" s="235"/>
      <c r="R165" s="235"/>
      <c r="S165" s="235"/>
      <c r="T165" s="235"/>
      <c r="U165" s="235"/>
      <c r="V165" s="235"/>
      <c r="W165" s="235"/>
      <c r="X165" s="236"/>
      <c r="AT165" s="237" t="s">
        <v>175</v>
      </c>
      <c r="AU165" s="237" t="s">
        <v>82</v>
      </c>
      <c r="AV165" s="11" t="s">
        <v>82</v>
      </c>
      <c r="AW165" s="11" t="s">
        <v>5</v>
      </c>
      <c r="AX165" s="11" t="s">
        <v>72</v>
      </c>
      <c r="AY165" s="237" t="s">
        <v>133</v>
      </c>
    </row>
    <row r="166" s="11" customFormat="1">
      <c r="B166" s="226"/>
      <c r="C166" s="227"/>
      <c r="D166" s="228" t="s">
        <v>175</v>
      </c>
      <c r="E166" s="229" t="s">
        <v>1</v>
      </c>
      <c r="F166" s="230" t="s">
        <v>785</v>
      </c>
      <c r="G166" s="227"/>
      <c r="H166" s="231">
        <v>2.9100000000000001</v>
      </c>
      <c r="I166" s="232"/>
      <c r="J166" s="232"/>
      <c r="K166" s="227"/>
      <c r="L166" s="227"/>
      <c r="M166" s="233"/>
      <c r="N166" s="234"/>
      <c r="O166" s="235"/>
      <c r="P166" s="235"/>
      <c r="Q166" s="235"/>
      <c r="R166" s="235"/>
      <c r="S166" s="235"/>
      <c r="T166" s="235"/>
      <c r="U166" s="235"/>
      <c r="V166" s="235"/>
      <c r="W166" s="235"/>
      <c r="X166" s="236"/>
      <c r="AT166" s="237" t="s">
        <v>175</v>
      </c>
      <c r="AU166" s="237" t="s">
        <v>82</v>
      </c>
      <c r="AV166" s="11" t="s">
        <v>82</v>
      </c>
      <c r="AW166" s="11" t="s">
        <v>5</v>
      </c>
      <c r="AX166" s="11" t="s">
        <v>72</v>
      </c>
      <c r="AY166" s="237" t="s">
        <v>133</v>
      </c>
    </row>
    <row r="167" s="1" customFormat="1" ht="16.5" customHeight="1">
      <c r="B167" s="34"/>
      <c r="C167" s="198" t="s">
        <v>92</v>
      </c>
      <c r="D167" s="198" t="s">
        <v>134</v>
      </c>
      <c r="E167" s="199" t="s">
        <v>786</v>
      </c>
      <c r="F167" s="200" t="s">
        <v>787</v>
      </c>
      <c r="G167" s="201" t="s">
        <v>546</v>
      </c>
      <c r="H167" s="202">
        <v>1</v>
      </c>
      <c r="I167" s="203"/>
      <c r="J167" s="203"/>
      <c r="K167" s="204">
        <f>ROUND(P167*H167,2)</f>
        <v>0</v>
      </c>
      <c r="L167" s="200" t="s">
        <v>173</v>
      </c>
      <c r="M167" s="39"/>
      <c r="N167" s="205" t="s">
        <v>1</v>
      </c>
      <c r="O167" s="206" t="s">
        <v>41</v>
      </c>
      <c r="P167" s="207">
        <f>I167+J167</f>
        <v>0</v>
      </c>
      <c r="Q167" s="207">
        <f>ROUND(I167*H167,2)</f>
        <v>0</v>
      </c>
      <c r="R167" s="207">
        <f>ROUND(J167*H167,2)</f>
        <v>0</v>
      </c>
      <c r="S167" s="75"/>
      <c r="T167" s="208">
        <f>S167*H167</f>
        <v>0</v>
      </c>
      <c r="U167" s="208">
        <v>0.00025999999999999998</v>
      </c>
      <c r="V167" s="208">
        <f>U167*H167</f>
        <v>0.00025999999999999998</v>
      </c>
      <c r="W167" s="208">
        <v>0</v>
      </c>
      <c r="X167" s="209">
        <f>W167*H167</f>
        <v>0</v>
      </c>
      <c r="AR167" s="13" t="s">
        <v>488</v>
      </c>
      <c r="AT167" s="13" t="s">
        <v>134</v>
      </c>
      <c r="AU167" s="13" t="s">
        <v>82</v>
      </c>
      <c r="AY167" s="13" t="s">
        <v>133</v>
      </c>
      <c r="BE167" s="210">
        <f>IF(O167="základní",K167,0)</f>
        <v>0</v>
      </c>
      <c r="BF167" s="210">
        <f>IF(O167="snížená",K167,0)</f>
        <v>0</v>
      </c>
      <c r="BG167" s="210">
        <f>IF(O167="zákl. přenesená",K167,0)</f>
        <v>0</v>
      </c>
      <c r="BH167" s="210">
        <f>IF(O167="sníž. přenesená",K167,0)</f>
        <v>0</v>
      </c>
      <c r="BI167" s="210">
        <f>IF(O167="nulová",K167,0)</f>
        <v>0</v>
      </c>
      <c r="BJ167" s="13" t="s">
        <v>80</v>
      </c>
      <c r="BK167" s="210">
        <f>ROUND(P167*H167,2)</f>
        <v>0</v>
      </c>
      <c r="BL167" s="13" t="s">
        <v>488</v>
      </c>
      <c r="BM167" s="13" t="s">
        <v>788</v>
      </c>
    </row>
    <row r="168" s="1" customFormat="1" ht="16.5" customHeight="1">
      <c r="B168" s="34"/>
      <c r="C168" s="238" t="s">
        <v>436</v>
      </c>
      <c r="D168" s="238" t="s">
        <v>211</v>
      </c>
      <c r="E168" s="239" t="s">
        <v>789</v>
      </c>
      <c r="F168" s="240" t="s">
        <v>790</v>
      </c>
      <c r="G168" s="241" t="s">
        <v>546</v>
      </c>
      <c r="H168" s="242">
        <v>1</v>
      </c>
      <c r="I168" s="243"/>
      <c r="J168" s="244"/>
      <c r="K168" s="245">
        <f>ROUND(P168*H168,2)</f>
        <v>0</v>
      </c>
      <c r="L168" s="240" t="s">
        <v>173</v>
      </c>
      <c r="M168" s="246"/>
      <c r="N168" s="247" t="s">
        <v>1</v>
      </c>
      <c r="O168" s="206" t="s">
        <v>41</v>
      </c>
      <c r="P168" s="207">
        <f>I168+J168</f>
        <v>0</v>
      </c>
      <c r="Q168" s="207">
        <f>ROUND(I168*H168,2)</f>
        <v>0</v>
      </c>
      <c r="R168" s="207">
        <f>ROUND(J168*H168,2)</f>
        <v>0</v>
      </c>
      <c r="S168" s="75"/>
      <c r="T168" s="208">
        <f>S168*H168</f>
        <v>0</v>
      </c>
      <c r="U168" s="208">
        <v>0.016500000000000001</v>
      </c>
      <c r="V168" s="208">
        <f>U168*H168</f>
        <v>0.016500000000000001</v>
      </c>
      <c r="W168" s="208">
        <v>0</v>
      </c>
      <c r="X168" s="209">
        <f>W168*H168</f>
        <v>0</v>
      </c>
      <c r="AR168" s="13" t="s">
        <v>407</v>
      </c>
      <c r="AT168" s="13" t="s">
        <v>211</v>
      </c>
      <c r="AU168" s="13" t="s">
        <v>82</v>
      </c>
      <c r="AY168" s="13" t="s">
        <v>133</v>
      </c>
      <c r="BE168" s="210">
        <f>IF(O168="základní",K168,0)</f>
        <v>0</v>
      </c>
      <c r="BF168" s="210">
        <f>IF(O168="snížená",K168,0)</f>
        <v>0</v>
      </c>
      <c r="BG168" s="210">
        <f>IF(O168="zákl. přenesená",K168,0)</f>
        <v>0</v>
      </c>
      <c r="BH168" s="210">
        <f>IF(O168="sníž. přenesená",K168,0)</f>
        <v>0</v>
      </c>
      <c r="BI168" s="210">
        <f>IF(O168="nulová",K168,0)</f>
        <v>0</v>
      </c>
      <c r="BJ168" s="13" t="s">
        <v>80</v>
      </c>
      <c r="BK168" s="210">
        <f>ROUND(P168*H168,2)</f>
        <v>0</v>
      </c>
      <c r="BL168" s="13" t="s">
        <v>488</v>
      </c>
      <c r="BM168" s="13" t="s">
        <v>791</v>
      </c>
    </row>
    <row r="169" s="1" customFormat="1" ht="16.5" customHeight="1">
      <c r="B169" s="34"/>
      <c r="C169" s="198" t="s">
        <v>415</v>
      </c>
      <c r="D169" s="198" t="s">
        <v>134</v>
      </c>
      <c r="E169" s="199" t="s">
        <v>792</v>
      </c>
      <c r="F169" s="200" t="s">
        <v>793</v>
      </c>
      <c r="G169" s="201" t="s">
        <v>546</v>
      </c>
      <c r="H169" s="202">
        <v>1</v>
      </c>
      <c r="I169" s="203"/>
      <c r="J169" s="203"/>
      <c r="K169" s="204">
        <f>ROUND(P169*H169,2)</f>
        <v>0</v>
      </c>
      <c r="L169" s="200" t="s">
        <v>173</v>
      </c>
      <c r="M169" s="39"/>
      <c r="N169" s="205" t="s">
        <v>1</v>
      </c>
      <c r="O169" s="206" t="s">
        <v>41</v>
      </c>
      <c r="P169" s="207">
        <f>I169+J169</f>
        <v>0</v>
      </c>
      <c r="Q169" s="207">
        <f>ROUND(I169*H169,2)</f>
        <v>0</v>
      </c>
      <c r="R169" s="207">
        <f>ROUND(J169*H169,2)</f>
        <v>0</v>
      </c>
      <c r="S169" s="75"/>
      <c r="T169" s="208">
        <f>S169*H169</f>
        <v>0</v>
      </c>
      <c r="U169" s="208">
        <v>0.00025999999999999998</v>
      </c>
      <c r="V169" s="208">
        <f>U169*H169</f>
        <v>0.00025999999999999998</v>
      </c>
      <c r="W169" s="208">
        <v>0</v>
      </c>
      <c r="X169" s="209">
        <f>W169*H169</f>
        <v>0</v>
      </c>
      <c r="AR169" s="13" t="s">
        <v>488</v>
      </c>
      <c r="AT169" s="13" t="s">
        <v>134</v>
      </c>
      <c r="AU169" s="13" t="s">
        <v>82</v>
      </c>
      <c r="AY169" s="13" t="s">
        <v>133</v>
      </c>
      <c r="BE169" s="210">
        <f>IF(O169="základní",K169,0)</f>
        <v>0</v>
      </c>
      <c r="BF169" s="210">
        <f>IF(O169="snížená",K169,0)</f>
        <v>0</v>
      </c>
      <c r="BG169" s="210">
        <f>IF(O169="zákl. přenesená",K169,0)</f>
        <v>0</v>
      </c>
      <c r="BH169" s="210">
        <f>IF(O169="sníž. přenesená",K169,0)</f>
        <v>0</v>
      </c>
      <c r="BI169" s="210">
        <f>IF(O169="nulová",K169,0)</f>
        <v>0</v>
      </c>
      <c r="BJ169" s="13" t="s">
        <v>80</v>
      </c>
      <c r="BK169" s="210">
        <f>ROUND(P169*H169,2)</f>
        <v>0</v>
      </c>
      <c r="BL169" s="13" t="s">
        <v>488</v>
      </c>
      <c r="BM169" s="13" t="s">
        <v>794</v>
      </c>
    </row>
    <row r="170" s="1" customFormat="1" ht="16.5" customHeight="1">
      <c r="B170" s="34"/>
      <c r="C170" s="238" t="s">
        <v>419</v>
      </c>
      <c r="D170" s="238" t="s">
        <v>211</v>
      </c>
      <c r="E170" s="239" t="s">
        <v>795</v>
      </c>
      <c r="F170" s="240" t="s">
        <v>796</v>
      </c>
      <c r="G170" s="241" t="s">
        <v>546</v>
      </c>
      <c r="H170" s="242">
        <v>1</v>
      </c>
      <c r="I170" s="243"/>
      <c r="J170" s="244"/>
      <c r="K170" s="245">
        <f>ROUND(P170*H170,2)</f>
        <v>0</v>
      </c>
      <c r="L170" s="240" t="s">
        <v>173</v>
      </c>
      <c r="M170" s="246"/>
      <c r="N170" s="247" t="s">
        <v>1</v>
      </c>
      <c r="O170" s="206" t="s">
        <v>41</v>
      </c>
      <c r="P170" s="207">
        <f>I170+J170</f>
        <v>0</v>
      </c>
      <c r="Q170" s="207">
        <f>ROUND(I170*H170,2)</f>
        <v>0</v>
      </c>
      <c r="R170" s="207">
        <f>ROUND(J170*H170,2)</f>
        <v>0</v>
      </c>
      <c r="S170" s="75"/>
      <c r="T170" s="208">
        <f>S170*H170</f>
        <v>0</v>
      </c>
      <c r="U170" s="208">
        <v>0.028400000000000002</v>
      </c>
      <c r="V170" s="208">
        <f>U170*H170</f>
        <v>0.028400000000000002</v>
      </c>
      <c r="W170" s="208">
        <v>0</v>
      </c>
      <c r="X170" s="209">
        <f>W170*H170</f>
        <v>0</v>
      </c>
      <c r="AR170" s="13" t="s">
        <v>407</v>
      </c>
      <c r="AT170" s="13" t="s">
        <v>211</v>
      </c>
      <c r="AU170" s="13" t="s">
        <v>82</v>
      </c>
      <c r="AY170" s="13" t="s">
        <v>133</v>
      </c>
      <c r="BE170" s="210">
        <f>IF(O170="základní",K170,0)</f>
        <v>0</v>
      </c>
      <c r="BF170" s="210">
        <f>IF(O170="snížená",K170,0)</f>
        <v>0</v>
      </c>
      <c r="BG170" s="210">
        <f>IF(O170="zákl. přenesená",K170,0)</f>
        <v>0</v>
      </c>
      <c r="BH170" s="210">
        <f>IF(O170="sníž. přenesená",K170,0)</f>
        <v>0</v>
      </c>
      <c r="BI170" s="210">
        <f>IF(O170="nulová",K170,0)</f>
        <v>0</v>
      </c>
      <c r="BJ170" s="13" t="s">
        <v>80</v>
      </c>
      <c r="BK170" s="210">
        <f>ROUND(P170*H170,2)</f>
        <v>0</v>
      </c>
      <c r="BL170" s="13" t="s">
        <v>488</v>
      </c>
      <c r="BM170" s="13" t="s">
        <v>797</v>
      </c>
    </row>
    <row r="171" s="1" customFormat="1" ht="16.5" customHeight="1">
      <c r="B171" s="34"/>
      <c r="C171" s="198" t="s">
        <v>423</v>
      </c>
      <c r="D171" s="198" t="s">
        <v>134</v>
      </c>
      <c r="E171" s="199" t="s">
        <v>798</v>
      </c>
      <c r="F171" s="200" t="s">
        <v>799</v>
      </c>
      <c r="G171" s="201" t="s">
        <v>502</v>
      </c>
      <c r="H171" s="248"/>
      <c r="I171" s="203"/>
      <c r="J171" s="203"/>
      <c r="K171" s="204">
        <f>ROUND(P171*H171,2)</f>
        <v>0</v>
      </c>
      <c r="L171" s="200" t="s">
        <v>173</v>
      </c>
      <c r="M171" s="39"/>
      <c r="N171" s="205" t="s">
        <v>1</v>
      </c>
      <c r="O171" s="206" t="s">
        <v>41</v>
      </c>
      <c r="P171" s="207">
        <f>I171+J171</f>
        <v>0</v>
      </c>
      <c r="Q171" s="207">
        <f>ROUND(I171*H171,2)</f>
        <v>0</v>
      </c>
      <c r="R171" s="207">
        <f>ROUND(J171*H171,2)</f>
        <v>0</v>
      </c>
      <c r="S171" s="75"/>
      <c r="T171" s="208">
        <f>S171*H171</f>
        <v>0</v>
      </c>
      <c r="U171" s="208">
        <v>0</v>
      </c>
      <c r="V171" s="208">
        <f>U171*H171</f>
        <v>0</v>
      </c>
      <c r="W171" s="208">
        <v>0</v>
      </c>
      <c r="X171" s="209">
        <f>W171*H171</f>
        <v>0</v>
      </c>
      <c r="AR171" s="13" t="s">
        <v>488</v>
      </c>
      <c r="AT171" s="13" t="s">
        <v>134</v>
      </c>
      <c r="AU171" s="13" t="s">
        <v>82</v>
      </c>
      <c r="AY171" s="13" t="s">
        <v>133</v>
      </c>
      <c r="BE171" s="210">
        <f>IF(O171="základní",K171,0)</f>
        <v>0</v>
      </c>
      <c r="BF171" s="210">
        <f>IF(O171="snížená",K171,0)</f>
        <v>0</v>
      </c>
      <c r="BG171" s="210">
        <f>IF(O171="zákl. přenesená",K171,0)</f>
        <v>0</v>
      </c>
      <c r="BH171" s="210">
        <f>IF(O171="sníž. přenesená",K171,0)</f>
        <v>0</v>
      </c>
      <c r="BI171" s="210">
        <f>IF(O171="nulová",K171,0)</f>
        <v>0</v>
      </c>
      <c r="BJ171" s="13" t="s">
        <v>80</v>
      </c>
      <c r="BK171" s="210">
        <f>ROUND(P171*H171,2)</f>
        <v>0</v>
      </c>
      <c r="BL171" s="13" t="s">
        <v>488</v>
      </c>
      <c r="BM171" s="13" t="s">
        <v>800</v>
      </c>
    </row>
    <row r="172" s="9" customFormat="1" ht="22.8" customHeight="1">
      <c r="B172" s="183"/>
      <c r="C172" s="184"/>
      <c r="D172" s="185" t="s">
        <v>71</v>
      </c>
      <c r="E172" s="224" t="s">
        <v>801</v>
      </c>
      <c r="F172" s="224" t="s">
        <v>802</v>
      </c>
      <c r="G172" s="184"/>
      <c r="H172" s="184"/>
      <c r="I172" s="187"/>
      <c r="J172" s="187"/>
      <c r="K172" s="225">
        <f>BK172</f>
        <v>0</v>
      </c>
      <c r="L172" s="184"/>
      <c r="M172" s="189"/>
      <c r="N172" s="190"/>
      <c r="O172" s="191"/>
      <c r="P172" s="191"/>
      <c r="Q172" s="192">
        <f>SUM(Q173:Q174)</f>
        <v>0</v>
      </c>
      <c r="R172" s="192">
        <f>SUM(R173:R174)</f>
        <v>0</v>
      </c>
      <c r="S172" s="191"/>
      <c r="T172" s="193">
        <f>SUM(T173:T174)</f>
        <v>0</v>
      </c>
      <c r="U172" s="191"/>
      <c r="V172" s="193">
        <f>SUM(V173:V174)</f>
        <v>0.036391560000000003</v>
      </c>
      <c r="W172" s="191"/>
      <c r="X172" s="194">
        <f>SUM(X173:X174)</f>
        <v>0</v>
      </c>
      <c r="AR172" s="195" t="s">
        <v>82</v>
      </c>
      <c r="AT172" s="196" t="s">
        <v>71</v>
      </c>
      <c r="AU172" s="196" t="s">
        <v>80</v>
      </c>
      <c r="AY172" s="195" t="s">
        <v>133</v>
      </c>
      <c r="BK172" s="197">
        <f>SUM(BK173:BK174)</f>
        <v>0</v>
      </c>
    </row>
    <row r="173" s="1" customFormat="1" ht="16.5" customHeight="1">
      <c r="B173" s="34"/>
      <c r="C173" s="198" t="s">
        <v>427</v>
      </c>
      <c r="D173" s="198" t="s">
        <v>134</v>
      </c>
      <c r="E173" s="199" t="s">
        <v>803</v>
      </c>
      <c r="F173" s="200" t="s">
        <v>804</v>
      </c>
      <c r="G173" s="201" t="s">
        <v>207</v>
      </c>
      <c r="H173" s="202">
        <v>214.06800000000001</v>
      </c>
      <c r="I173" s="203"/>
      <c r="J173" s="203"/>
      <c r="K173" s="204">
        <f>ROUND(P173*H173,2)</f>
        <v>0</v>
      </c>
      <c r="L173" s="200" t="s">
        <v>173</v>
      </c>
      <c r="M173" s="39"/>
      <c r="N173" s="205" t="s">
        <v>1</v>
      </c>
      <c r="O173" s="206" t="s">
        <v>41</v>
      </c>
      <c r="P173" s="207">
        <f>I173+J173</f>
        <v>0</v>
      </c>
      <c r="Q173" s="207">
        <f>ROUND(I173*H173,2)</f>
        <v>0</v>
      </c>
      <c r="R173" s="207">
        <f>ROUND(J173*H173,2)</f>
        <v>0</v>
      </c>
      <c r="S173" s="75"/>
      <c r="T173" s="208">
        <f>S173*H173</f>
        <v>0</v>
      </c>
      <c r="U173" s="208">
        <v>0.00017000000000000001</v>
      </c>
      <c r="V173" s="208">
        <f>U173*H173</f>
        <v>0.036391560000000003</v>
      </c>
      <c r="W173" s="208">
        <v>0</v>
      </c>
      <c r="X173" s="209">
        <f>W173*H173</f>
        <v>0</v>
      </c>
      <c r="AR173" s="13" t="s">
        <v>488</v>
      </c>
      <c r="AT173" s="13" t="s">
        <v>134</v>
      </c>
      <c r="AU173" s="13" t="s">
        <v>82</v>
      </c>
      <c r="AY173" s="13" t="s">
        <v>133</v>
      </c>
      <c r="BE173" s="210">
        <f>IF(O173="základní",K173,0)</f>
        <v>0</v>
      </c>
      <c r="BF173" s="210">
        <f>IF(O173="snížená",K173,0)</f>
        <v>0</v>
      </c>
      <c r="BG173" s="210">
        <f>IF(O173="zákl. přenesená",K173,0)</f>
        <v>0</v>
      </c>
      <c r="BH173" s="210">
        <f>IF(O173="sníž. přenesená",K173,0)</f>
        <v>0</v>
      </c>
      <c r="BI173" s="210">
        <f>IF(O173="nulová",K173,0)</f>
        <v>0</v>
      </c>
      <c r="BJ173" s="13" t="s">
        <v>80</v>
      </c>
      <c r="BK173" s="210">
        <f>ROUND(P173*H173,2)</f>
        <v>0</v>
      </c>
      <c r="BL173" s="13" t="s">
        <v>488</v>
      </c>
      <c r="BM173" s="13" t="s">
        <v>805</v>
      </c>
    </row>
    <row r="174" s="11" customFormat="1">
      <c r="B174" s="226"/>
      <c r="C174" s="227"/>
      <c r="D174" s="228" t="s">
        <v>175</v>
      </c>
      <c r="E174" s="229" t="s">
        <v>1</v>
      </c>
      <c r="F174" s="230" t="s">
        <v>806</v>
      </c>
      <c r="G174" s="227"/>
      <c r="H174" s="231">
        <v>214.06800000000001</v>
      </c>
      <c r="I174" s="232"/>
      <c r="J174" s="232"/>
      <c r="K174" s="227"/>
      <c r="L174" s="227"/>
      <c r="M174" s="233"/>
      <c r="N174" s="249"/>
      <c r="O174" s="250"/>
      <c r="P174" s="250"/>
      <c r="Q174" s="250"/>
      <c r="R174" s="250"/>
      <c r="S174" s="250"/>
      <c r="T174" s="250"/>
      <c r="U174" s="250"/>
      <c r="V174" s="250"/>
      <c r="W174" s="250"/>
      <c r="X174" s="251"/>
      <c r="AT174" s="237" t="s">
        <v>175</v>
      </c>
      <c r="AU174" s="237" t="s">
        <v>82</v>
      </c>
      <c r="AV174" s="11" t="s">
        <v>82</v>
      </c>
      <c r="AW174" s="11" t="s">
        <v>5</v>
      </c>
      <c r="AX174" s="11" t="s">
        <v>80</v>
      </c>
      <c r="AY174" s="237" t="s">
        <v>133</v>
      </c>
    </row>
    <row r="175" s="1" customFormat="1" ht="6.96" customHeight="1">
      <c r="B175" s="53"/>
      <c r="C175" s="54"/>
      <c r="D175" s="54"/>
      <c r="E175" s="54"/>
      <c r="F175" s="54"/>
      <c r="G175" s="54"/>
      <c r="H175" s="54"/>
      <c r="I175" s="153"/>
      <c r="J175" s="153"/>
      <c r="K175" s="54"/>
      <c r="L175" s="54"/>
      <c r="M175" s="39"/>
    </row>
  </sheetData>
  <sheetProtection sheet="1" autoFilter="0" formatColumns="0" formatRows="0" objects="1" scenarios="1" spinCount="100000" saltValue="rfy0XOKChTU6VuT9LHRcypgarLLPym7oymSMVh2RxEh5xBKz/vup5e1yR6eYWG/WXOYO2T2bTx1chtjByq/nkg==" hashValue="jxE9UrwM8JhLzi7KdZgp1UpyCiNbzVzFXw1OPU+TndSiZfgzuOg2q0Pki7zNx8oWSAkxoJPhjpBUMXiqNauqnQ==" algorithmName="SHA-512" password="CC35"/>
  <autoFilter ref="C91:L174"/>
  <mergeCells count="9">
    <mergeCell ref="E7:H7"/>
    <mergeCell ref="E9:H9"/>
    <mergeCell ref="E18:H18"/>
    <mergeCell ref="E27:H27"/>
    <mergeCell ref="E50:H50"/>
    <mergeCell ref="E52:H52"/>
    <mergeCell ref="E82:H82"/>
    <mergeCell ref="E84:H84"/>
    <mergeCell ref="M2:Z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23.5" style="121" customWidth="1"/>
    <col min="10" max="10" width="23.5" style="121" customWidth="1"/>
    <col min="11" max="11" width="23.5" customWidth="1"/>
    <col min="12" max="12" width="15.5" customWidth="1"/>
    <col min="13" max="13" width="9.33" customWidth="1"/>
    <col min="14" max="14" width="10.83" hidden="1" customWidth="1"/>
    <col min="15" max="15" width="9.33" hidden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4.17" hidden="1" customWidth="1"/>
    <col min="22" max="22" width="14.17" hidden="1" customWidth="1"/>
    <col min="23" max="23" width="14.17" hidden="1" customWidth="1"/>
    <col min="24" max="24" width="14.17" hidden="1" customWidth="1"/>
    <col min="25" max="25" width="12.33" hidden="1" customWidth="1"/>
    <col min="26" max="26" width="16.33" customWidth="1"/>
    <col min="27" max="27" width="12.33" customWidth="1"/>
    <col min="28" max="28" width="15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M2"/>
      <c r="AT2" s="13" t="s">
        <v>94</v>
      </c>
    </row>
    <row r="3" ht="6.96" customHeight="1">
      <c r="B3" s="122"/>
      <c r="C3" s="123"/>
      <c r="D3" s="123"/>
      <c r="E3" s="123"/>
      <c r="F3" s="123"/>
      <c r="G3" s="123"/>
      <c r="H3" s="123"/>
      <c r="I3" s="124"/>
      <c r="J3" s="124"/>
      <c r="K3" s="123"/>
      <c r="L3" s="123"/>
      <c r="M3" s="16"/>
      <c r="AT3" s="13" t="s">
        <v>82</v>
      </c>
    </row>
    <row r="4" ht="24.96" customHeight="1">
      <c r="B4" s="16"/>
      <c r="D4" s="125" t="s">
        <v>101</v>
      </c>
      <c r="M4" s="16"/>
      <c r="N4" s="20" t="s">
        <v>11</v>
      </c>
      <c r="AT4" s="13" t="s">
        <v>4</v>
      </c>
    </row>
    <row r="5" ht="6.96" customHeight="1">
      <c r="B5" s="16"/>
      <c r="M5" s="16"/>
    </row>
    <row r="6" ht="12" customHeight="1">
      <c r="B6" s="16"/>
      <c r="D6" s="126" t="s">
        <v>17</v>
      </c>
      <c r="M6" s="16"/>
    </row>
    <row r="7" ht="16.5" customHeight="1">
      <c r="B7" s="16"/>
      <c r="E7" s="127" t="str">
        <f>'Rekapitulace stavby'!K6</f>
        <v>Zateplení objektu ObÚ</v>
      </c>
      <c r="F7" s="126"/>
      <c r="G7" s="126"/>
      <c r="H7" s="126"/>
      <c r="M7" s="16"/>
    </row>
    <row r="8" s="1" customFormat="1" ht="12" customHeight="1">
      <c r="B8" s="39"/>
      <c r="D8" s="126" t="s">
        <v>102</v>
      </c>
      <c r="I8" s="128"/>
      <c r="J8" s="128"/>
      <c r="M8" s="39"/>
    </row>
    <row r="9" s="1" customFormat="1" ht="36.96" customHeight="1">
      <c r="B9" s="39"/>
      <c r="E9" s="129" t="s">
        <v>807</v>
      </c>
      <c r="F9" s="1"/>
      <c r="G9" s="1"/>
      <c r="H9" s="1"/>
      <c r="I9" s="128"/>
      <c r="J9" s="128"/>
      <c r="M9" s="39"/>
    </row>
    <row r="10" s="1" customFormat="1">
      <c r="B10" s="39"/>
      <c r="I10" s="128"/>
      <c r="J10" s="128"/>
      <c r="M10" s="39"/>
    </row>
    <row r="11" s="1" customFormat="1" ht="12" customHeight="1">
      <c r="B11" s="39"/>
      <c r="D11" s="126" t="s">
        <v>19</v>
      </c>
      <c r="F11" s="13" t="s">
        <v>1</v>
      </c>
      <c r="I11" s="130" t="s">
        <v>20</v>
      </c>
      <c r="J11" s="131" t="s">
        <v>1</v>
      </c>
      <c r="M11" s="39"/>
    </row>
    <row r="12" s="1" customFormat="1" ht="12" customHeight="1">
      <c r="B12" s="39"/>
      <c r="D12" s="126" t="s">
        <v>21</v>
      </c>
      <c r="F12" s="13" t="s">
        <v>22</v>
      </c>
      <c r="I12" s="130" t="s">
        <v>23</v>
      </c>
      <c r="J12" s="132" t="str">
        <f>'Rekapitulace stavby'!AN8</f>
        <v>11. 11. 2018</v>
      </c>
      <c r="M12" s="39"/>
    </row>
    <row r="13" s="1" customFormat="1" ht="10.8" customHeight="1">
      <c r="B13" s="39"/>
      <c r="I13" s="128"/>
      <c r="J13" s="128"/>
      <c r="M13" s="39"/>
    </row>
    <row r="14" s="1" customFormat="1" ht="12" customHeight="1">
      <c r="B14" s="39"/>
      <c r="D14" s="126" t="s">
        <v>25</v>
      </c>
      <c r="I14" s="130" t="s">
        <v>26</v>
      </c>
      <c r="J14" s="131" t="s">
        <v>1</v>
      </c>
      <c r="M14" s="39"/>
    </row>
    <row r="15" s="1" customFormat="1" ht="18" customHeight="1">
      <c r="B15" s="39"/>
      <c r="E15" s="13" t="s">
        <v>27</v>
      </c>
      <c r="I15" s="130" t="s">
        <v>28</v>
      </c>
      <c r="J15" s="131" t="s">
        <v>1</v>
      </c>
      <c r="M15" s="39"/>
    </row>
    <row r="16" s="1" customFormat="1" ht="6.96" customHeight="1">
      <c r="B16" s="39"/>
      <c r="I16" s="128"/>
      <c r="J16" s="128"/>
      <c r="M16" s="39"/>
    </row>
    <row r="17" s="1" customFormat="1" ht="12" customHeight="1">
      <c r="B17" s="39"/>
      <c r="D17" s="126" t="s">
        <v>29</v>
      </c>
      <c r="I17" s="130" t="s">
        <v>26</v>
      </c>
      <c r="J17" s="29" t="str">
        <f>'Rekapitulace stavby'!AN13</f>
        <v>Vyplň údaj</v>
      </c>
      <c r="M17" s="39"/>
    </row>
    <row r="18" s="1" customFormat="1" ht="18" customHeight="1">
      <c r="B18" s="39"/>
      <c r="E18" s="29" t="str">
        <f>'Rekapitulace stavby'!E14</f>
        <v>Vyplň údaj</v>
      </c>
      <c r="F18" s="13"/>
      <c r="G18" s="13"/>
      <c r="H18" s="13"/>
      <c r="I18" s="130" t="s">
        <v>28</v>
      </c>
      <c r="J18" s="29" t="str">
        <f>'Rekapitulace stavby'!AN14</f>
        <v>Vyplň údaj</v>
      </c>
      <c r="M18" s="39"/>
    </row>
    <row r="19" s="1" customFormat="1" ht="6.96" customHeight="1">
      <c r="B19" s="39"/>
      <c r="I19" s="128"/>
      <c r="J19" s="128"/>
      <c r="M19" s="39"/>
    </row>
    <row r="20" s="1" customFormat="1" ht="12" customHeight="1">
      <c r="B20" s="39"/>
      <c r="D20" s="126" t="s">
        <v>31</v>
      </c>
      <c r="I20" s="130" t="s">
        <v>26</v>
      </c>
      <c r="J20" s="131" t="s">
        <v>1</v>
      </c>
      <c r="M20" s="39"/>
    </row>
    <row r="21" s="1" customFormat="1" ht="18" customHeight="1">
      <c r="B21" s="39"/>
      <c r="E21" s="13" t="s">
        <v>32</v>
      </c>
      <c r="I21" s="130" t="s">
        <v>28</v>
      </c>
      <c r="J21" s="131" t="s">
        <v>1</v>
      </c>
      <c r="M21" s="39"/>
    </row>
    <row r="22" s="1" customFormat="1" ht="6.96" customHeight="1">
      <c r="B22" s="39"/>
      <c r="I22" s="128"/>
      <c r="J22" s="128"/>
      <c r="M22" s="39"/>
    </row>
    <row r="23" s="1" customFormat="1" ht="12" customHeight="1">
      <c r="B23" s="39"/>
      <c r="D23" s="126" t="s">
        <v>33</v>
      </c>
      <c r="I23" s="130" t="s">
        <v>26</v>
      </c>
      <c r="J23" s="131" t="s">
        <v>1</v>
      </c>
      <c r="M23" s="39"/>
    </row>
    <row r="24" s="1" customFormat="1" ht="18" customHeight="1">
      <c r="B24" s="39"/>
      <c r="E24" s="13" t="s">
        <v>34</v>
      </c>
      <c r="I24" s="130" t="s">
        <v>28</v>
      </c>
      <c r="J24" s="131" t="s">
        <v>1</v>
      </c>
      <c r="M24" s="39"/>
    </row>
    <row r="25" s="1" customFormat="1" ht="6.96" customHeight="1">
      <c r="B25" s="39"/>
      <c r="I25" s="128"/>
      <c r="J25" s="128"/>
      <c r="M25" s="39"/>
    </row>
    <row r="26" s="1" customFormat="1" ht="12" customHeight="1">
      <c r="B26" s="39"/>
      <c r="D26" s="126" t="s">
        <v>35</v>
      </c>
      <c r="I26" s="128"/>
      <c r="J26" s="128"/>
      <c r="M26" s="39"/>
    </row>
    <row r="27" s="6" customFormat="1" ht="16.5" customHeight="1">
      <c r="B27" s="133"/>
      <c r="E27" s="134" t="s">
        <v>1</v>
      </c>
      <c r="F27" s="134"/>
      <c r="G27" s="134"/>
      <c r="H27" s="134"/>
      <c r="I27" s="135"/>
      <c r="J27" s="135"/>
      <c r="M27" s="133"/>
    </row>
    <row r="28" s="1" customFormat="1" ht="6.96" customHeight="1">
      <c r="B28" s="39"/>
      <c r="I28" s="128"/>
      <c r="J28" s="128"/>
      <c r="M28" s="39"/>
    </row>
    <row r="29" s="1" customFormat="1" ht="6.96" customHeight="1">
      <c r="B29" s="39"/>
      <c r="D29" s="67"/>
      <c r="E29" s="67"/>
      <c r="F29" s="67"/>
      <c r="G29" s="67"/>
      <c r="H29" s="67"/>
      <c r="I29" s="136"/>
      <c r="J29" s="136"/>
      <c r="K29" s="67"/>
      <c r="L29" s="67"/>
      <c r="M29" s="39"/>
    </row>
    <row r="30" s="1" customFormat="1">
      <c r="B30" s="39"/>
      <c r="E30" s="126" t="s">
        <v>104</v>
      </c>
      <c r="I30" s="128"/>
      <c r="J30" s="128"/>
      <c r="K30" s="137">
        <f>I61</f>
        <v>0</v>
      </c>
      <c r="M30" s="39"/>
    </row>
    <row r="31" s="1" customFormat="1">
      <c r="B31" s="39"/>
      <c r="E31" s="126" t="s">
        <v>105</v>
      </c>
      <c r="I31" s="128"/>
      <c r="J31" s="128"/>
      <c r="K31" s="137">
        <f>J61</f>
        <v>0</v>
      </c>
      <c r="M31" s="39"/>
    </row>
    <row r="32" s="1" customFormat="1" ht="25.44" customHeight="1">
      <c r="B32" s="39"/>
      <c r="D32" s="138" t="s">
        <v>36</v>
      </c>
      <c r="I32" s="128"/>
      <c r="J32" s="128"/>
      <c r="K32" s="139">
        <f>ROUND(K89, 2)</f>
        <v>0</v>
      </c>
      <c r="M32" s="39"/>
    </row>
    <row r="33" s="1" customFormat="1" ht="6.96" customHeight="1">
      <c r="B33" s="39"/>
      <c r="D33" s="67"/>
      <c r="E33" s="67"/>
      <c r="F33" s="67"/>
      <c r="G33" s="67"/>
      <c r="H33" s="67"/>
      <c r="I33" s="136"/>
      <c r="J33" s="136"/>
      <c r="K33" s="67"/>
      <c r="L33" s="67"/>
      <c r="M33" s="39"/>
    </row>
    <row r="34" s="1" customFormat="1" ht="14.4" customHeight="1">
      <c r="B34" s="39"/>
      <c r="F34" s="140" t="s">
        <v>38</v>
      </c>
      <c r="I34" s="141" t="s">
        <v>37</v>
      </c>
      <c r="J34" s="128"/>
      <c r="K34" s="140" t="s">
        <v>39</v>
      </c>
      <c r="M34" s="39"/>
    </row>
    <row r="35" s="1" customFormat="1" ht="14.4" customHeight="1">
      <c r="B35" s="39"/>
      <c r="D35" s="126" t="s">
        <v>40</v>
      </c>
      <c r="E35" s="126" t="s">
        <v>41</v>
      </c>
      <c r="F35" s="137">
        <f>ROUND((SUM(BE89:BE195)),  2)</f>
        <v>0</v>
      </c>
      <c r="I35" s="142">
        <v>0.20999999999999999</v>
      </c>
      <c r="J35" s="128"/>
      <c r="K35" s="137">
        <f>ROUND(((SUM(BE89:BE195))*I35),  2)</f>
        <v>0</v>
      </c>
      <c r="M35" s="39"/>
    </row>
    <row r="36" s="1" customFormat="1" ht="14.4" customHeight="1">
      <c r="B36" s="39"/>
      <c r="E36" s="126" t="s">
        <v>42</v>
      </c>
      <c r="F36" s="137">
        <f>ROUND((SUM(BF89:BF195)),  2)</f>
        <v>0</v>
      </c>
      <c r="I36" s="142">
        <v>0.14999999999999999</v>
      </c>
      <c r="J36" s="128"/>
      <c r="K36" s="137">
        <f>ROUND(((SUM(BF89:BF195))*I36),  2)</f>
        <v>0</v>
      </c>
      <c r="M36" s="39"/>
    </row>
    <row r="37" hidden="1" s="1" customFormat="1" ht="14.4" customHeight="1">
      <c r="B37" s="39"/>
      <c r="E37" s="126" t="s">
        <v>43</v>
      </c>
      <c r="F37" s="137">
        <f>ROUND((SUM(BG89:BG195)),  2)</f>
        <v>0</v>
      </c>
      <c r="I37" s="142">
        <v>0.20999999999999999</v>
      </c>
      <c r="J37" s="128"/>
      <c r="K37" s="137">
        <f>0</f>
        <v>0</v>
      </c>
      <c r="M37" s="39"/>
    </row>
    <row r="38" hidden="1" s="1" customFormat="1" ht="14.4" customHeight="1">
      <c r="B38" s="39"/>
      <c r="E38" s="126" t="s">
        <v>44</v>
      </c>
      <c r="F38" s="137">
        <f>ROUND((SUM(BH89:BH195)),  2)</f>
        <v>0</v>
      </c>
      <c r="I38" s="142">
        <v>0.14999999999999999</v>
      </c>
      <c r="J38" s="128"/>
      <c r="K38" s="137">
        <f>0</f>
        <v>0</v>
      </c>
      <c r="M38" s="39"/>
    </row>
    <row r="39" hidden="1" s="1" customFormat="1" ht="14.4" customHeight="1">
      <c r="B39" s="39"/>
      <c r="E39" s="126" t="s">
        <v>45</v>
      </c>
      <c r="F39" s="137">
        <f>ROUND((SUM(BI89:BI195)),  2)</f>
        <v>0</v>
      </c>
      <c r="I39" s="142">
        <v>0</v>
      </c>
      <c r="J39" s="128"/>
      <c r="K39" s="137">
        <f>0</f>
        <v>0</v>
      </c>
      <c r="M39" s="39"/>
    </row>
    <row r="40" s="1" customFormat="1" ht="6.96" customHeight="1">
      <c r="B40" s="39"/>
      <c r="I40" s="128"/>
      <c r="J40" s="128"/>
      <c r="M40" s="39"/>
    </row>
    <row r="41" s="1" customFormat="1" ht="25.44" customHeight="1">
      <c r="B41" s="39"/>
      <c r="C41" s="143"/>
      <c r="D41" s="144" t="s">
        <v>46</v>
      </c>
      <c r="E41" s="145"/>
      <c r="F41" s="145"/>
      <c r="G41" s="146" t="s">
        <v>47</v>
      </c>
      <c r="H41" s="147" t="s">
        <v>48</v>
      </c>
      <c r="I41" s="148"/>
      <c r="J41" s="148"/>
      <c r="K41" s="149">
        <f>SUM(K32:K39)</f>
        <v>0</v>
      </c>
      <c r="L41" s="150"/>
      <c r="M41" s="39"/>
    </row>
    <row r="42" s="1" customFormat="1" ht="14.4" customHeight="1">
      <c r="B42" s="151"/>
      <c r="C42" s="152"/>
      <c r="D42" s="152"/>
      <c r="E42" s="152"/>
      <c r="F42" s="152"/>
      <c r="G42" s="152"/>
      <c r="H42" s="152"/>
      <c r="I42" s="153"/>
      <c r="J42" s="153"/>
      <c r="K42" s="152"/>
      <c r="L42" s="152"/>
      <c r="M42" s="39"/>
    </row>
    <row r="46" s="1" customFormat="1" ht="6.96" customHeight="1">
      <c r="B46" s="154"/>
      <c r="C46" s="155"/>
      <c r="D46" s="155"/>
      <c r="E46" s="155"/>
      <c r="F46" s="155"/>
      <c r="G46" s="155"/>
      <c r="H46" s="155"/>
      <c r="I46" s="156"/>
      <c r="J46" s="156"/>
      <c r="K46" s="155"/>
      <c r="L46" s="155"/>
      <c r="M46" s="39"/>
    </row>
    <row r="47" s="1" customFormat="1" ht="24.96" customHeight="1">
      <c r="B47" s="34"/>
      <c r="C47" s="19" t="s">
        <v>106</v>
      </c>
      <c r="D47" s="35"/>
      <c r="E47" s="35"/>
      <c r="F47" s="35"/>
      <c r="G47" s="35"/>
      <c r="H47" s="35"/>
      <c r="I47" s="128"/>
      <c r="J47" s="128"/>
      <c r="K47" s="35"/>
      <c r="L47" s="35"/>
      <c r="M47" s="39"/>
    </row>
    <row r="48" s="1" customFormat="1" ht="6.96" customHeight="1">
      <c r="B48" s="34"/>
      <c r="C48" s="35"/>
      <c r="D48" s="35"/>
      <c r="E48" s="35"/>
      <c r="F48" s="35"/>
      <c r="G48" s="35"/>
      <c r="H48" s="35"/>
      <c r="I48" s="128"/>
      <c r="J48" s="128"/>
      <c r="K48" s="35"/>
      <c r="L48" s="35"/>
      <c r="M48" s="39"/>
    </row>
    <row r="49" s="1" customFormat="1" ht="12" customHeight="1">
      <c r="B49" s="34"/>
      <c r="C49" s="28" t="s">
        <v>17</v>
      </c>
      <c r="D49" s="35"/>
      <c r="E49" s="35"/>
      <c r="F49" s="35"/>
      <c r="G49" s="35"/>
      <c r="H49" s="35"/>
      <c r="I49" s="128"/>
      <c r="J49" s="128"/>
      <c r="K49" s="35"/>
      <c r="L49" s="35"/>
      <c r="M49" s="39"/>
    </row>
    <row r="50" s="1" customFormat="1" ht="16.5" customHeight="1">
      <c r="B50" s="34"/>
      <c r="C50" s="35"/>
      <c r="D50" s="35"/>
      <c r="E50" s="157" t="str">
        <f>E7</f>
        <v>Zateplení objektu ObÚ</v>
      </c>
      <c r="F50" s="28"/>
      <c r="G50" s="28"/>
      <c r="H50" s="28"/>
      <c r="I50" s="128"/>
      <c r="J50" s="128"/>
      <c r="K50" s="35"/>
      <c r="L50" s="35"/>
      <c r="M50" s="39"/>
    </row>
    <row r="51" s="1" customFormat="1" ht="12" customHeight="1">
      <c r="B51" s="34"/>
      <c r="C51" s="28" t="s">
        <v>102</v>
      </c>
      <c r="D51" s="35"/>
      <c r="E51" s="35"/>
      <c r="F51" s="35"/>
      <c r="G51" s="35"/>
      <c r="H51" s="35"/>
      <c r="I51" s="128"/>
      <c r="J51" s="128"/>
      <c r="K51" s="35"/>
      <c r="L51" s="35"/>
      <c r="M51" s="39"/>
    </row>
    <row r="52" s="1" customFormat="1" ht="16.5" customHeight="1">
      <c r="B52" s="34"/>
      <c r="C52" s="35"/>
      <c r="D52" s="35"/>
      <c r="E52" s="60" t="str">
        <f>E9</f>
        <v>40 - Výměna oken a vstupních dveří</v>
      </c>
      <c r="F52" s="35"/>
      <c r="G52" s="35"/>
      <c r="H52" s="35"/>
      <c r="I52" s="128"/>
      <c r="J52" s="128"/>
      <c r="K52" s="35"/>
      <c r="L52" s="35"/>
      <c r="M52" s="39"/>
    </row>
    <row r="53" s="1" customFormat="1" ht="6.96" customHeight="1">
      <c r="B53" s="34"/>
      <c r="C53" s="35"/>
      <c r="D53" s="35"/>
      <c r="E53" s="35"/>
      <c r="F53" s="35"/>
      <c r="G53" s="35"/>
      <c r="H53" s="35"/>
      <c r="I53" s="128"/>
      <c r="J53" s="128"/>
      <c r="K53" s="35"/>
      <c r="L53" s="35"/>
      <c r="M53" s="39"/>
    </row>
    <row r="54" s="1" customFormat="1" ht="12" customHeight="1">
      <c r="B54" s="34"/>
      <c r="C54" s="28" t="s">
        <v>21</v>
      </c>
      <c r="D54" s="35"/>
      <c r="E54" s="35"/>
      <c r="F54" s="23" t="str">
        <f>F12</f>
        <v>Bukovany</v>
      </c>
      <c r="G54" s="35"/>
      <c r="H54" s="35"/>
      <c r="I54" s="130" t="s">
        <v>23</v>
      </c>
      <c r="J54" s="132" t="str">
        <f>IF(J12="","",J12)</f>
        <v>11. 11. 2018</v>
      </c>
      <c r="K54" s="35"/>
      <c r="L54" s="35"/>
      <c r="M54" s="39"/>
    </row>
    <row r="55" s="1" customFormat="1" ht="6.96" customHeight="1">
      <c r="B55" s="34"/>
      <c r="C55" s="35"/>
      <c r="D55" s="35"/>
      <c r="E55" s="35"/>
      <c r="F55" s="35"/>
      <c r="G55" s="35"/>
      <c r="H55" s="35"/>
      <c r="I55" s="128"/>
      <c r="J55" s="128"/>
      <c r="K55" s="35"/>
      <c r="L55" s="35"/>
      <c r="M55" s="39"/>
    </row>
    <row r="56" s="1" customFormat="1" ht="13.65" customHeight="1">
      <c r="B56" s="34"/>
      <c r="C56" s="28" t="s">
        <v>25</v>
      </c>
      <c r="D56" s="35"/>
      <c r="E56" s="35"/>
      <c r="F56" s="23" t="str">
        <f>E15</f>
        <v>Obec Bukovany</v>
      </c>
      <c r="G56" s="35"/>
      <c r="H56" s="35"/>
      <c r="I56" s="130" t="s">
        <v>31</v>
      </c>
      <c r="J56" s="158" t="str">
        <f>E21</f>
        <v>Projektstav - Majer Antonín</v>
      </c>
      <c r="K56" s="35"/>
      <c r="L56" s="35"/>
      <c r="M56" s="39"/>
    </row>
    <row r="57" s="1" customFormat="1" ht="13.65" customHeight="1">
      <c r="B57" s="34"/>
      <c r="C57" s="28" t="s">
        <v>29</v>
      </c>
      <c r="D57" s="35"/>
      <c r="E57" s="35"/>
      <c r="F57" s="23" t="str">
        <f>IF(E18="","",E18)</f>
        <v>Vyplň údaj</v>
      </c>
      <c r="G57" s="35"/>
      <c r="H57" s="35"/>
      <c r="I57" s="130" t="s">
        <v>33</v>
      </c>
      <c r="J57" s="158" t="str">
        <f>E24</f>
        <v>Milan Hájek</v>
      </c>
      <c r="K57" s="35"/>
      <c r="L57" s="35"/>
      <c r="M57" s="39"/>
    </row>
    <row r="58" s="1" customFormat="1" ht="10.32" customHeight="1">
      <c r="B58" s="34"/>
      <c r="C58" s="35"/>
      <c r="D58" s="35"/>
      <c r="E58" s="35"/>
      <c r="F58" s="35"/>
      <c r="G58" s="35"/>
      <c r="H58" s="35"/>
      <c r="I58" s="128"/>
      <c r="J58" s="128"/>
      <c r="K58" s="35"/>
      <c r="L58" s="35"/>
      <c r="M58" s="39"/>
    </row>
    <row r="59" s="1" customFormat="1" ht="29.28" customHeight="1">
      <c r="B59" s="34"/>
      <c r="C59" s="159" t="s">
        <v>107</v>
      </c>
      <c r="D59" s="160"/>
      <c r="E59" s="160"/>
      <c r="F59" s="160"/>
      <c r="G59" s="160"/>
      <c r="H59" s="160"/>
      <c r="I59" s="161" t="s">
        <v>108</v>
      </c>
      <c r="J59" s="161" t="s">
        <v>109</v>
      </c>
      <c r="K59" s="162" t="s">
        <v>110</v>
      </c>
      <c r="L59" s="160"/>
      <c r="M59" s="39"/>
    </row>
    <row r="60" s="1" customFormat="1" ht="10.32" customHeight="1">
      <c r="B60" s="34"/>
      <c r="C60" s="35"/>
      <c r="D60" s="35"/>
      <c r="E60" s="35"/>
      <c r="F60" s="35"/>
      <c r="G60" s="35"/>
      <c r="H60" s="35"/>
      <c r="I60" s="128"/>
      <c r="J60" s="128"/>
      <c r="K60" s="35"/>
      <c r="L60" s="35"/>
      <c r="M60" s="39"/>
    </row>
    <row r="61" s="1" customFormat="1" ht="22.8" customHeight="1">
      <c r="B61" s="34"/>
      <c r="C61" s="163" t="s">
        <v>111</v>
      </c>
      <c r="D61" s="35"/>
      <c r="E61" s="35"/>
      <c r="F61" s="35"/>
      <c r="G61" s="35"/>
      <c r="H61" s="35"/>
      <c r="I61" s="164">
        <f>Q89</f>
        <v>0</v>
      </c>
      <c r="J61" s="164">
        <f>R89</f>
        <v>0</v>
      </c>
      <c r="K61" s="94">
        <f>K89</f>
        <v>0</v>
      </c>
      <c r="L61" s="35"/>
      <c r="M61" s="39"/>
      <c r="AU61" s="13" t="s">
        <v>112</v>
      </c>
    </row>
    <row r="62" s="7" customFormat="1" ht="24.96" customHeight="1">
      <c r="B62" s="165"/>
      <c r="C62" s="166"/>
      <c r="D62" s="167" t="s">
        <v>154</v>
      </c>
      <c r="E62" s="168"/>
      <c r="F62" s="168"/>
      <c r="G62" s="168"/>
      <c r="H62" s="168"/>
      <c r="I62" s="169">
        <f>Q90</f>
        <v>0</v>
      </c>
      <c r="J62" s="169">
        <f>R90</f>
        <v>0</v>
      </c>
      <c r="K62" s="170">
        <f>K90</f>
        <v>0</v>
      </c>
      <c r="L62" s="166"/>
      <c r="M62" s="171"/>
    </row>
    <row r="63" s="10" customFormat="1" ht="19.92" customHeight="1">
      <c r="B63" s="217"/>
      <c r="C63" s="218"/>
      <c r="D63" s="219" t="s">
        <v>808</v>
      </c>
      <c r="E63" s="220"/>
      <c r="F63" s="220"/>
      <c r="G63" s="220"/>
      <c r="H63" s="220"/>
      <c r="I63" s="221">
        <f>Q91</f>
        <v>0</v>
      </c>
      <c r="J63" s="221">
        <f>R91</f>
        <v>0</v>
      </c>
      <c r="K63" s="222">
        <f>K91</f>
        <v>0</v>
      </c>
      <c r="L63" s="218"/>
      <c r="M63" s="223"/>
    </row>
    <row r="64" s="10" customFormat="1" ht="19.92" customHeight="1">
      <c r="B64" s="217"/>
      <c r="C64" s="218"/>
      <c r="D64" s="219" t="s">
        <v>158</v>
      </c>
      <c r="E64" s="220"/>
      <c r="F64" s="220"/>
      <c r="G64" s="220"/>
      <c r="H64" s="220"/>
      <c r="I64" s="221">
        <f>Q98</f>
        <v>0</v>
      </c>
      <c r="J64" s="221">
        <f>R98</f>
        <v>0</v>
      </c>
      <c r="K64" s="222">
        <f>K98</f>
        <v>0</v>
      </c>
      <c r="L64" s="218"/>
      <c r="M64" s="223"/>
    </row>
    <row r="65" s="10" customFormat="1" ht="19.92" customHeight="1">
      <c r="B65" s="217"/>
      <c r="C65" s="218"/>
      <c r="D65" s="219" t="s">
        <v>159</v>
      </c>
      <c r="E65" s="220"/>
      <c r="F65" s="220"/>
      <c r="G65" s="220"/>
      <c r="H65" s="220"/>
      <c r="I65" s="221">
        <f>Q121</f>
        <v>0</v>
      </c>
      <c r="J65" s="221">
        <f>R121</f>
        <v>0</v>
      </c>
      <c r="K65" s="222">
        <f>K121</f>
        <v>0</v>
      </c>
      <c r="L65" s="218"/>
      <c r="M65" s="223"/>
    </row>
    <row r="66" s="10" customFormat="1" ht="19.92" customHeight="1">
      <c r="B66" s="217"/>
      <c r="C66" s="218"/>
      <c r="D66" s="219" t="s">
        <v>160</v>
      </c>
      <c r="E66" s="220"/>
      <c r="F66" s="220"/>
      <c r="G66" s="220"/>
      <c r="H66" s="220"/>
      <c r="I66" s="221">
        <f>Q148</f>
        <v>0</v>
      </c>
      <c r="J66" s="221">
        <f>R148</f>
        <v>0</v>
      </c>
      <c r="K66" s="222">
        <f>K148</f>
        <v>0</v>
      </c>
      <c r="L66" s="218"/>
      <c r="M66" s="223"/>
    </row>
    <row r="67" s="7" customFormat="1" ht="24.96" customHeight="1">
      <c r="B67" s="165"/>
      <c r="C67" s="166"/>
      <c r="D67" s="167" t="s">
        <v>162</v>
      </c>
      <c r="E67" s="168"/>
      <c r="F67" s="168"/>
      <c r="G67" s="168"/>
      <c r="H67" s="168"/>
      <c r="I67" s="169">
        <f>Q154</f>
        <v>0</v>
      </c>
      <c r="J67" s="169">
        <f>R154</f>
        <v>0</v>
      </c>
      <c r="K67" s="170">
        <f>K154</f>
        <v>0</v>
      </c>
      <c r="L67" s="166"/>
      <c r="M67" s="171"/>
    </row>
    <row r="68" s="10" customFormat="1" ht="19.92" customHeight="1">
      <c r="B68" s="217"/>
      <c r="C68" s="218"/>
      <c r="D68" s="219" t="s">
        <v>166</v>
      </c>
      <c r="E68" s="220"/>
      <c r="F68" s="220"/>
      <c r="G68" s="220"/>
      <c r="H68" s="220"/>
      <c r="I68" s="221">
        <f>Q155</f>
        <v>0</v>
      </c>
      <c r="J68" s="221">
        <f>R155</f>
        <v>0</v>
      </c>
      <c r="K68" s="222">
        <f>K155</f>
        <v>0</v>
      </c>
      <c r="L68" s="218"/>
      <c r="M68" s="223"/>
    </row>
    <row r="69" s="10" customFormat="1" ht="19.92" customHeight="1">
      <c r="B69" s="217"/>
      <c r="C69" s="218"/>
      <c r="D69" s="219" t="s">
        <v>565</v>
      </c>
      <c r="E69" s="220"/>
      <c r="F69" s="220"/>
      <c r="G69" s="220"/>
      <c r="H69" s="220"/>
      <c r="I69" s="221">
        <f>Q191</f>
        <v>0</v>
      </c>
      <c r="J69" s="221">
        <f>R191</f>
        <v>0</v>
      </c>
      <c r="K69" s="222">
        <f>K191</f>
        <v>0</v>
      </c>
      <c r="L69" s="218"/>
      <c r="M69" s="223"/>
    </row>
    <row r="70" s="1" customFormat="1" ht="21.84" customHeight="1">
      <c r="B70" s="34"/>
      <c r="C70" s="35"/>
      <c r="D70" s="35"/>
      <c r="E70" s="35"/>
      <c r="F70" s="35"/>
      <c r="G70" s="35"/>
      <c r="H70" s="35"/>
      <c r="I70" s="128"/>
      <c r="J70" s="128"/>
      <c r="K70" s="35"/>
      <c r="L70" s="35"/>
      <c r="M70" s="39"/>
    </row>
    <row r="71" s="1" customFormat="1" ht="6.96" customHeight="1">
      <c r="B71" s="53"/>
      <c r="C71" s="54"/>
      <c r="D71" s="54"/>
      <c r="E71" s="54"/>
      <c r="F71" s="54"/>
      <c r="G71" s="54"/>
      <c r="H71" s="54"/>
      <c r="I71" s="153"/>
      <c r="J71" s="153"/>
      <c r="K71" s="54"/>
      <c r="L71" s="54"/>
      <c r="M71" s="39"/>
    </row>
    <row r="75" s="1" customFormat="1" ht="6.96" customHeight="1">
      <c r="B75" s="55"/>
      <c r="C75" s="56"/>
      <c r="D75" s="56"/>
      <c r="E75" s="56"/>
      <c r="F75" s="56"/>
      <c r="G75" s="56"/>
      <c r="H75" s="56"/>
      <c r="I75" s="156"/>
      <c r="J75" s="156"/>
      <c r="K75" s="56"/>
      <c r="L75" s="56"/>
      <c r="M75" s="39"/>
    </row>
    <row r="76" s="1" customFormat="1" ht="24.96" customHeight="1">
      <c r="B76" s="34"/>
      <c r="C76" s="19" t="s">
        <v>114</v>
      </c>
      <c r="D76" s="35"/>
      <c r="E76" s="35"/>
      <c r="F76" s="35"/>
      <c r="G76" s="35"/>
      <c r="H76" s="35"/>
      <c r="I76" s="128"/>
      <c r="J76" s="128"/>
      <c r="K76" s="35"/>
      <c r="L76" s="35"/>
      <c r="M76" s="39"/>
    </row>
    <row r="77" s="1" customFormat="1" ht="6.96" customHeight="1">
      <c r="B77" s="34"/>
      <c r="C77" s="35"/>
      <c r="D77" s="35"/>
      <c r="E77" s="35"/>
      <c r="F77" s="35"/>
      <c r="G77" s="35"/>
      <c r="H77" s="35"/>
      <c r="I77" s="128"/>
      <c r="J77" s="128"/>
      <c r="K77" s="35"/>
      <c r="L77" s="35"/>
      <c r="M77" s="39"/>
    </row>
    <row r="78" s="1" customFormat="1" ht="12" customHeight="1">
      <c r="B78" s="34"/>
      <c r="C78" s="28" t="s">
        <v>17</v>
      </c>
      <c r="D78" s="35"/>
      <c r="E78" s="35"/>
      <c r="F78" s="35"/>
      <c r="G78" s="35"/>
      <c r="H78" s="35"/>
      <c r="I78" s="128"/>
      <c r="J78" s="128"/>
      <c r="K78" s="35"/>
      <c r="L78" s="35"/>
      <c r="M78" s="39"/>
    </row>
    <row r="79" s="1" customFormat="1" ht="16.5" customHeight="1">
      <c r="B79" s="34"/>
      <c r="C79" s="35"/>
      <c r="D79" s="35"/>
      <c r="E79" s="157" t="str">
        <f>E7</f>
        <v>Zateplení objektu ObÚ</v>
      </c>
      <c r="F79" s="28"/>
      <c r="G79" s="28"/>
      <c r="H79" s="28"/>
      <c r="I79" s="128"/>
      <c r="J79" s="128"/>
      <c r="K79" s="35"/>
      <c r="L79" s="35"/>
      <c r="M79" s="39"/>
    </row>
    <row r="80" s="1" customFormat="1" ht="12" customHeight="1">
      <c r="B80" s="34"/>
      <c r="C80" s="28" t="s">
        <v>102</v>
      </c>
      <c r="D80" s="35"/>
      <c r="E80" s="35"/>
      <c r="F80" s="35"/>
      <c r="G80" s="35"/>
      <c r="H80" s="35"/>
      <c r="I80" s="128"/>
      <c r="J80" s="128"/>
      <c r="K80" s="35"/>
      <c r="L80" s="35"/>
      <c r="M80" s="39"/>
    </row>
    <row r="81" s="1" customFormat="1" ht="16.5" customHeight="1">
      <c r="B81" s="34"/>
      <c r="C81" s="35"/>
      <c r="D81" s="35"/>
      <c r="E81" s="60" t="str">
        <f>E9</f>
        <v>40 - Výměna oken a vstupních dveří</v>
      </c>
      <c r="F81" s="35"/>
      <c r="G81" s="35"/>
      <c r="H81" s="35"/>
      <c r="I81" s="128"/>
      <c r="J81" s="128"/>
      <c r="K81" s="35"/>
      <c r="L81" s="35"/>
      <c r="M81" s="39"/>
    </row>
    <row r="82" s="1" customFormat="1" ht="6.96" customHeight="1">
      <c r="B82" s="34"/>
      <c r="C82" s="35"/>
      <c r="D82" s="35"/>
      <c r="E82" s="35"/>
      <c r="F82" s="35"/>
      <c r="G82" s="35"/>
      <c r="H82" s="35"/>
      <c r="I82" s="128"/>
      <c r="J82" s="128"/>
      <c r="K82" s="35"/>
      <c r="L82" s="35"/>
      <c r="M82" s="39"/>
    </row>
    <row r="83" s="1" customFormat="1" ht="12" customHeight="1">
      <c r="B83" s="34"/>
      <c r="C83" s="28" t="s">
        <v>21</v>
      </c>
      <c r="D83" s="35"/>
      <c r="E83" s="35"/>
      <c r="F83" s="23" t="str">
        <f>F12</f>
        <v>Bukovany</v>
      </c>
      <c r="G83" s="35"/>
      <c r="H83" s="35"/>
      <c r="I83" s="130" t="s">
        <v>23</v>
      </c>
      <c r="J83" s="132" t="str">
        <f>IF(J12="","",J12)</f>
        <v>11. 11. 2018</v>
      </c>
      <c r="K83" s="35"/>
      <c r="L83" s="35"/>
      <c r="M83" s="39"/>
    </row>
    <row r="84" s="1" customFormat="1" ht="6.96" customHeight="1">
      <c r="B84" s="34"/>
      <c r="C84" s="35"/>
      <c r="D84" s="35"/>
      <c r="E84" s="35"/>
      <c r="F84" s="35"/>
      <c r="G84" s="35"/>
      <c r="H84" s="35"/>
      <c r="I84" s="128"/>
      <c r="J84" s="128"/>
      <c r="K84" s="35"/>
      <c r="L84" s="35"/>
      <c r="M84" s="39"/>
    </row>
    <row r="85" s="1" customFormat="1" ht="13.65" customHeight="1">
      <c r="B85" s="34"/>
      <c r="C85" s="28" t="s">
        <v>25</v>
      </c>
      <c r="D85" s="35"/>
      <c r="E85" s="35"/>
      <c r="F85" s="23" t="str">
        <f>E15</f>
        <v>Obec Bukovany</v>
      </c>
      <c r="G85" s="35"/>
      <c r="H85" s="35"/>
      <c r="I85" s="130" t="s">
        <v>31</v>
      </c>
      <c r="J85" s="158" t="str">
        <f>E21</f>
        <v>Projektstav - Majer Antonín</v>
      </c>
      <c r="K85" s="35"/>
      <c r="L85" s="35"/>
      <c r="M85" s="39"/>
    </row>
    <row r="86" s="1" customFormat="1" ht="13.65" customHeight="1">
      <c r="B86" s="34"/>
      <c r="C86" s="28" t="s">
        <v>29</v>
      </c>
      <c r="D86" s="35"/>
      <c r="E86" s="35"/>
      <c r="F86" s="23" t="str">
        <f>IF(E18="","",E18)</f>
        <v>Vyplň údaj</v>
      </c>
      <c r="G86" s="35"/>
      <c r="H86" s="35"/>
      <c r="I86" s="130" t="s">
        <v>33</v>
      </c>
      <c r="J86" s="158" t="str">
        <f>E24</f>
        <v>Milan Hájek</v>
      </c>
      <c r="K86" s="35"/>
      <c r="L86" s="35"/>
      <c r="M86" s="39"/>
    </row>
    <row r="87" s="1" customFormat="1" ht="10.32" customHeight="1">
      <c r="B87" s="34"/>
      <c r="C87" s="35"/>
      <c r="D87" s="35"/>
      <c r="E87" s="35"/>
      <c r="F87" s="35"/>
      <c r="G87" s="35"/>
      <c r="H87" s="35"/>
      <c r="I87" s="128"/>
      <c r="J87" s="128"/>
      <c r="K87" s="35"/>
      <c r="L87" s="35"/>
      <c r="M87" s="39"/>
    </row>
    <row r="88" s="8" customFormat="1" ht="29.28" customHeight="1">
      <c r="B88" s="172"/>
      <c r="C88" s="173" t="s">
        <v>115</v>
      </c>
      <c r="D88" s="174" t="s">
        <v>55</v>
      </c>
      <c r="E88" s="174" t="s">
        <v>51</v>
      </c>
      <c r="F88" s="174" t="s">
        <v>52</v>
      </c>
      <c r="G88" s="174" t="s">
        <v>116</v>
      </c>
      <c r="H88" s="174" t="s">
        <v>117</v>
      </c>
      <c r="I88" s="175" t="s">
        <v>118</v>
      </c>
      <c r="J88" s="175" t="s">
        <v>119</v>
      </c>
      <c r="K88" s="174" t="s">
        <v>110</v>
      </c>
      <c r="L88" s="176" t="s">
        <v>120</v>
      </c>
      <c r="M88" s="177"/>
      <c r="N88" s="84" t="s">
        <v>1</v>
      </c>
      <c r="O88" s="85" t="s">
        <v>40</v>
      </c>
      <c r="P88" s="85" t="s">
        <v>121</v>
      </c>
      <c r="Q88" s="85" t="s">
        <v>122</v>
      </c>
      <c r="R88" s="85" t="s">
        <v>123</v>
      </c>
      <c r="S88" s="85" t="s">
        <v>124</v>
      </c>
      <c r="T88" s="85" t="s">
        <v>125</v>
      </c>
      <c r="U88" s="85" t="s">
        <v>126</v>
      </c>
      <c r="V88" s="85" t="s">
        <v>127</v>
      </c>
      <c r="W88" s="85" t="s">
        <v>128</v>
      </c>
      <c r="X88" s="86" t="s">
        <v>129</v>
      </c>
    </row>
    <row r="89" s="1" customFormat="1" ht="22.8" customHeight="1">
      <c r="B89" s="34"/>
      <c r="C89" s="91" t="s">
        <v>130</v>
      </c>
      <c r="D89" s="35"/>
      <c r="E89" s="35"/>
      <c r="F89" s="35"/>
      <c r="G89" s="35"/>
      <c r="H89" s="35"/>
      <c r="I89" s="128"/>
      <c r="J89" s="128"/>
      <c r="K89" s="178">
        <f>BK89</f>
        <v>0</v>
      </c>
      <c r="L89" s="35"/>
      <c r="M89" s="39"/>
      <c r="N89" s="87"/>
      <c r="O89" s="88"/>
      <c r="P89" s="88"/>
      <c r="Q89" s="179">
        <f>Q90+Q154</f>
        <v>0</v>
      </c>
      <c r="R89" s="179">
        <f>R90+R154</f>
        <v>0</v>
      </c>
      <c r="S89" s="88"/>
      <c r="T89" s="180">
        <f>T90+T154</f>
        <v>0</v>
      </c>
      <c r="U89" s="88"/>
      <c r="V89" s="180">
        <f>V90+V154</f>
        <v>3.8844195099999994</v>
      </c>
      <c r="W89" s="88"/>
      <c r="X89" s="181">
        <f>X90+X154</f>
        <v>8.0463319999999996</v>
      </c>
      <c r="AT89" s="13" t="s">
        <v>71</v>
      </c>
      <c r="AU89" s="13" t="s">
        <v>112</v>
      </c>
      <c r="BK89" s="182">
        <f>BK90+BK154</f>
        <v>0</v>
      </c>
    </row>
    <row r="90" s="9" customFormat="1" ht="25.92" customHeight="1">
      <c r="B90" s="183"/>
      <c r="C90" s="184"/>
      <c r="D90" s="185" t="s">
        <v>71</v>
      </c>
      <c r="E90" s="186" t="s">
        <v>167</v>
      </c>
      <c r="F90" s="186" t="s">
        <v>168</v>
      </c>
      <c r="G90" s="184"/>
      <c r="H90" s="184"/>
      <c r="I90" s="187"/>
      <c r="J90" s="187"/>
      <c r="K90" s="188">
        <f>BK90</f>
        <v>0</v>
      </c>
      <c r="L90" s="184"/>
      <c r="M90" s="189"/>
      <c r="N90" s="190"/>
      <c r="O90" s="191"/>
      <c r="P90" s="191"/>
      <c r="Q90" s="192">
        <f>Q91+Q98+Q121+Q148</f>
        <v>0</v>
      </c>
      <c r="R90" s="192">
        <f>R91+R98+R121+R148</f>
        <v>0</v>
      </c>
      <c r="S90" s="191"/>
      <c r="T90" s="193">
        <f>T91+T98+T121+T148</f>
        <v>0</v>
      </c>
      <c r="U90" s="191"/>
      <c r="V90" s="193">
        <f>V91+V98+V121+V148</f>
        <v>3.6538922699999996</v>
      </c>
      <c r="W90" s="191"/>
      <c r="X90" s="194">
        <f>X91+X98+X121+X148</f>
        <v>7.7363</v>
      </c>
      <c r="AR90" s="195" t="s">
        <v>80</v>
      </c>
      <c r="AT90" s="196" t="s">
        <v>71</v>
      </c>
      <c r="AU90" s="196" t="s">
        <v>72</v>
      </c>
      <c r="AY90" s="195" t="s">
        <v>133</v>
      </c>
      <c r="BK90" s="197">
        <f>BK91+BK98+BK121+BK148</f>
        <v>0</v>
      </c>
    </row>
    <row r="91" s="9" customFormat="1" ht="22.8" customHeight="1">
      <c r="B91" s="183"/>
      <c r="C91" s="184"/>
      <c r="D91" s="185" t="s">
        <v>71</v>
      </c>
      <c r="E91" s="224" t="s">
        <v>143</v>
      </c>
      <c r="F91" s="224" t="s">
        <v>809</v>
      </c>
      <c r="G91" s="184"/>
      <c r="H91" s="184"/>
      <c r="I91" s="187"/>
      <c r="J91" s="187"/>
      <c r="K91" s="225">
        <f>BK91</f>
        <v>0</v>
      </c>
      <c r="L91" s="184"/>
      <c r="M91" s="189"/>
      <c r="N91" s="190"/>
      <c r="O91" s="191"/>
      <c r="P91" s="191"/>
      <c r="Q91" s="192">
        <f>SUM(Q92:Q97)</f>
        <v>0</v>
      </c>
      <c r="R91" s="192">
        <f>SUM(R92:R97)</f>
        <v>0</v>
      </c>
      <c r="S91" s="191"/>
      <c r="T91" s="193">
        <f>SUM(T92:T97)</f>
        <v>0</v>
      </c>
      <c r="U91" s="191"/>
      <c r="V91" s="193">
        <f>SUM(V92:V97)</f>
        <v>1.5798209999999999</v>
      </c>
      <c r="W91" s="191"/>
      <c r="X91" s="194">
        <f>SUM(X92:X97)</f>
        <v>0</v>
      </c>
      <c r="AR91" s="195" t="s">
        <v>80</v>
      </c>
      <c r="AT91" s="196" t="s">
        <v>71</v>
      </c>
      <c r="AU91" s="196" t="s">
        <v>80</v>
      </c>
      <c r="AY91" s="195" t="s">
        <v>133</v>
      </c>
      <c r="BK91" s="197">
        <f>SUM(BK92:BK97)</f>
        <v>0</v>
      </c>
    </row>
    <row r="92" s="1" customFormat="1" ht="16.5" customHeight="1">
      <c r="B92" s="34"/>
      <c r="C92" s="198" t="s">
        <v>80</v>
      </c>
      <c r="D92" s="198" t="s">
        <v>134</v>
      </c>
      <c r="E92" s="199" t="s">
        <v>810</v>
      </c>
      <c r="F92" s="200" t="s">
        <v>811</v>
      </c>
      <c r="G92" s="201" t="s">
        <v>172</v>
      </c>
      <c r="H92" s="202">
        <v>1.1879999999999999</v>
      </c>
      <c r="I92" s="203"/>
      <c r="J92" s="203"/>
      <c r="K92" s="204">
        <f>ROUND(P92*H92,2)</f>
        <v>0</v>
      </c>
      <c r="L92" s="200" t="s">
        <v>173</v>
      </c>
      <c r="M92" s="39"/>
      <c r="N92" s="205" t="s">
        <v>1</v>
      </c>
      <c r="O92" s="206" t="s">
        <v>41</v>
      </c>
      <c r="P92" s="207">
        <f>I92+J92</f>
        <v>0</v>
      </c>
      <c r="Q92" s="207">
        <f>ROUND(I92*H92,2)</f>
        <v>0</v>
      </c>
      <c r="R92" s="207">
        <f>ROUND(J92*H92,2)</f>
        <v>0</v>
      </c>
      <c r="S92" s="75"/>
      <c r="T92" s="208">
        <f>S92*H92</f>
        <v>0</v>
      </c>
      <c r="U92" s="208">
        <v>1.3271500000000001</v>
      </c>
      <c r="V92" s="208">
        <f>U92*H92</f>
        <v>1.5766541999999999</v>
      </c>
      <c r="W92" s="208">
        <v>0</v>
      </c>
      <c r="X92" s="209">
        <f>W92*H92</f>
        <v>0</v>
      </c>
      <c r="AR92" s="13" t="s">
        <v>138</v>
      </c>
      <c r="AT92" s="13" t="s">
        <v>134</v>
      </c>
      <c r="AU92" s="13" t="s">
        <v>82</v>
      </c>
      <c r="AY92" s="13" t="s">
        <v>133</v>
      </c>
      <c r="BE92" s="210">
        <f>IF(O92="základní",K92,0)</f>
        <v>0</v>
      </c>
      <c r="BF92" s="210">
        <f>IF(O92="snížená",K92,0)</f>
        <v>0</v>
      </c>
      <c r="BG92" s="210">
        <f>IF(O92="zákl. přenesená",K92,0)</f>
        <v>0</v>
      </c>
      <c r="BH92" s="210">
        <f>IF(O92="sníž. přenesená",K92,0)</f>
        <v>0</v>
      </c>
      <c r="BI92" s="210">
        <f>IF(O92="nulová",K92,0)</f>
        <v>0</v>
      </c>
      <c r="BJ92" s="13" t="s">
        <v>80</v>
      </c>
      <c r="BK92" s="210">
        <f>ROUND(P92*H92,2)</f>
        <v>0</v>
      </c>
      <c r="BL92" s="13" t="s">
        <v>138</v>
      </c>
      <c r="BM92" s="13" t="s">
        <v>812</v>
      </c>
    </row>
    <row r="93" s="11" customFormat="1">
      <c r="B93" s="226"/>
      <c r="C93" s="227"/>
      <c r="D93" s="228" t="s">
        <v>175</v>
      </c>
      <c r="E93" s="229" t="s">
        <v>1</v>
      </c>
      <c r="F93" s="230" t="s">
        <v>813</v>
      </c>
      <c r="G93" s="227"/>
      <c r="H93" s="231">
        <v>0.47499999999999998</v>
      </c>
      <c r="I93" s="232"/>
      <c r="J93" s="232"/>
      <c r="K93" s="227"/>
      <c r="L93" s="227"/>
      <c r="M93" s="233"/>
      <c r="N93" s="234"/>
      <c r="O93" s="235"/>
      <c r="P93" s="235"/>
      <c r="Q93" s="235"/>
      <c r="R93" s="235"/>
      <c r="S93" s="235"/>
      <c r="T93" s="235"/>
      <c r="U93" s="235"/>
      <c r="V93" s="235"/>
      <c r="W93" s="235"/>
      <c r="X93" s="236"/>
      <c r="AT93" s="237" t="s">
        <v>175</v>
      </c>
      <c r="AU93" s="237" t="s">
        <v>82</v>
      </c>
      <c r="AV93" s="11" t="s">
        <v>82</v>
      </c>
      <c r="AW93" s="11" t="s">
        <v>5</v>
      </c>
      <c r="AX93" s="11" t="s">
        <v>72</v>
      </c>
      <c r="AY93" s="237" t="s">
        <v>133</v>
      </c>
    </row>
    <row r="94" s="11" customFormat="1">
      <c r="B94" s="226"/>
      <c r="C94" s="227"/>
      <c r="D94" s="228" t="s">
        <v>175</v>
      </c>
      <c r="E94" s="229" t="s">
        <v>1</v>
      </c>
      <c r="F94" s="230" t="s">
        <v>814</v>
      </c>
      <c r="G94" s="227"/>
      <c r="H94" s="231">
        <v>0.23799999999999999</v>
      </c>
      <c r="I94" s="232"/>
      <c r="J94" s="232"/>
      <c r="K94" s="227"/>
      <c r="L94" s="227"/>
      <c r="M94" s="233"/>
      <c r="N94" s="234"/>
      <c r="O94" s="235"/>
      <c r="P94" s="235"/>
      <c r="Q94" s="235"/>
      <c r="R94" s="235"/>
      <c r="S94" s="235"/>
      <c r="T94" s="235"/>
      <c r="U94" s="235"/>
      <c r="V94" s="235"/>
      <c r="W94" s="235"/>
      <c r="X94" s="236"/>
      <c r="AT94" s="237" t="s">
        <v>175</v>
      </c>
      <c r="AU94" s="237" t="s">
        <v>82</v>
      </c>
      <c r="AV94" s="11" t="s">
        <v>82</v>
      </c>
      <c r="AW94" s="11" t="s">
        <v>5</v>
      </c>
      <c r="AX94" s="11" t="s">
        <v>72</v>
      </c>
      <c r="AY94" s="237" t="s">
        <v>133</v>
      </c>
    </row>
    <row r="95" s="11" customFormat="1">
      <c r="B95" s="226"/>
      <c r="C95" s="227"/>
      <c r="D95" s="228" t="s">
        <v>175</v>
      </c>
      <c r="E95" s="229" t="s">
        <v>1</v>
      </c>
      <c r="F95" s="230" t="s">
        <v>815</v>
      </c>
      <c r="G95" s="227"/>
      <c r="H95" s="231">
        <v>0.47499999999999998</v>
      </c>
      <c r="I95" s="232"/>
      <c r="J95" s="232"/>
      <c r="K95" s="227"/>
      <c r="L95" s="227"/>
      <c r="M95" s="233"/>
      <c r="N95" s="234"/>
      <c r="O95" s="235"/>
      <c r="P95" s="235"/>
      <c r="Q95" s="235"/>
      <c r="R95" s="235"/>
      <c r="S95" s="235"/>
      <c r="T95" s="235"/>
      <c r="U95" s="235"/>
      <c r="V95" s="235"/>
      <c r="W95" s="235"/>
      <c r="X95" s="236"/>
      <c r="AT95" s="237" t="s">
        <v>175</v>
      </c>
      <c r="AU95" s="237" t="s">
        <v>82</v>
      </c>
      <c r="AV95" s="11" t="s">
        <v>82</v>
      </c>
      <c r="AW95" s="11" t="s">
        <v>5</v>
      </c>
      <c r="AX95" s="11" t="s">
        <v>72</v>
      </c>
      <c r="AY95" s="237" t="s">
        <v>133</v>
      </c>
    </row>
    <row r="96" s="1" customFormat="1" ht="16.5" customHeight="1">
      <c r="B96" s="34"/>
      <c r="C96" s="198" t="s">
        <v>82</v>
      </c>
      <c r="D96" s="198" t="s">
        <v>134</v>
      </c>
      <c r="E96" s="199" t="s">
        <v>816</v>
      </c>
      <c r="F96" s="200" t="s">
        <v>817</v>
      </c>
      <c r="G96" s="201" t="s">
        <v>218</v>
      </c>
      <c r="H96" s="202">
        <v>26.390000000000001</v>
      </c>
      <c r="I96" s="203"/>
      <c r="J96" s="203"/>
      <c r="K96" s="204">
        <f>ROUND(P96*H96,2)</f>
        <v>0</v>
      </c>
      <c r="L96" s="200" t="s">
        <v>173</v>
      </c>
      <c r="M96" s="39"/>
      <c r="N96" s="205" t="s">
        <v>1</v>
      </c>
      <c r="O96" s="206" t="s">
        <v>41</v>
      </c>
      <c r="P96" s="207">
        <f>I96+J96</f>
        <v>0</v>
      </c>
      <c r="Q96" s="207">
        <f>ROUND(I96*H96,2)</f>
        <v>0</v>
      </c>
      <c r="R96" s="207">
        <f>ROUND(J96*H96,2)</f>
        <v>0</v>
      </c>
      <c r="S96" s="75"/>
      <c r="T96" s="208">
        <f>S96*H96</f>
        <v>0</v>
      </c>
      <c r="U96" s="208">
        <v>0.00012</v>
      </c>
      <c r="V96" s="208">
        <f>U96*H96</f>
        <v>0.0031668</v>
      </c>
      <c r="W96" s="208">
        <v>0</v>
      </c>
      <c r="X96" s="209">
        <f>W96*H96</f>
        <v>0</v>
      </c>
      <c r="AR96" s="13" t="s">
        <v>138</v>
      </c>
      <c r="AT96" s="13" t="s">
        <v>134</v>
      </c>
      <c r="AU96" s="13" t="s">
        <v>82</v>
      </c>
      <c r="AY96" s="13" t="s">
        <v>133</v>
      </c>
      <c r="BE96" s="210">
        <f>IF(O96="základní",K96,0)</f>
        <v>0</v>
      </c>
      <c r="BF96" s="210">
        <f>IF(O96="snížená",K96,0)</f>
        <v>0</v>
      </c>
      <c r="BG96" s="210">
        <f>IF(O96="zákl. přenesená",K96,0)</f>
        <v>0</v>
      </c>
      <c r="BH96" s="210">
        <f>IF(O96="sníž. přenesená",K96,0)</f>
        <v>0</v>
      </c>
      <c r="BI96" s="210">
        <f>IF(O96="nulová",K96,0)</f>
        <v>0</v>
      </c>
      <c r="BJ96" s="13" t="s">
        <v>80</v>
      </c>
      <c r="BK96" s="210">
        <f>ROUND(P96*H96,2)</f>
        <v>0</v>
      </c>
      <c r="BL96" s="13" t="s">
        <v>138</v>
      </c>
      <c r="BM96" s="13" t="s">
        <v>818</v>
      </c>
    </row>
    <row r="97" s="11" customFormat="1">
      <c r="B97" s="226"/>
      <c r="C97" s="227"/>
      <c r="D97" s="228" t="s">
        <v>175</v>
      </c>
      <c r="E97" s="229" t="s">
        <v>1</v>
      </c>
      <c r="F97" s="230" t="s">
        <v>819</v>
      </c>
      <c r="G97" s="227"/>
      <c r="H97" s="231">
        <v>26.390000000000001</v>
      </c>
      <c r="I97" s="232"/>
      <c r="J97" s="232"/>
      <c r="K97" s="227"/>
      <c r="L97" s="227"/>
      <c r="M97" s="233"/>
      <c r="N97" s="234"/>
      <c r="O97" s="235"/>
      <c r="P97" s="235"/>
      <c r="Q97" s="235"/>
      <c r="R97" s="235"/>
      <c r="S97" s="235"/>
      <c r="T97" s="235"/>
      <c r="U97" s="235"/>
      <c r="V97" s="235"/>
      <c r="W97" s="235"/>
      <c r="X97" s="236"/>
      <c r="AT97" s="237" t="s">
        <v>175</v>
      </c>
      <c r="AU97" s="237" t="s">
        <v>82</v>
      </c>
      <c r="AV97" s="11" t="s">
        <v>82</v>
      </c>
      <c r="AW97" s="11" t="s">
        <v>5</v>
      </c>
      <c r="AX97" s="11" t="s">
        <v>80</v>
      </c>
      <c r="AY97" s="237" t="s">
        <v>133</v>
      </c>
    </row>
    <row r="98" s="9" customFormat="1" ht="22.8" customHeight="1">
      <c r="B98" s="183"/>
      <c r="C98" s="184"/>
      <c r="D98" s="185" t="s">
        <v>71</v>
      </c>
      <c r="E98" s="224" t="s">
        <v>193</v>
      </c>
      <c r="F98" s="224" t="s">
        <v>227</v>
      </c>
      <c r="G98" s="184"/>
      <c r="H98" s="184"/>
      <c r="I98" s="187"/>
      <c r="J98" s="187"/>
      <c r="K98" s="225">
        <f>BK98</f>
        <v>0</v>
      </c>
      <c r="L98" s="184"/>
      <c r="M98" s="189"/>
      <c r="N98" s="190"/>
      <c r="O98" s="191"/>
      <c r="P98" s="191"/>
      <c r="Q98" s="192">
        <f>SUM(Q99:Q120)</f>
        <v>0</v>
      </c>
      <c r="R98" s="192">
        <f>SUM(R99:R120)</f>
        <v>0</v>
      </c>
      <c r="S98" s="191"/>
      <c r="T98" s="193">
        <f>SUM(T99:T120)</f>
        <v>0</v>
      </c>
      <c r="U98" s="191"/>
      <c r="V98" s="193">
        <f>SUM(V99:V120)</f>
        <v>2.0605894199999999</v>
      </c>
      <c r="W98" s="191"/>
      <c r="X98" s="194">
        <f>SUM(X99:X120)</f>
        <v>0</v>
      </c>
      <c r="AR98" s="195" t="s">
        <v>80</v>
      </c>
      <c r="AT98" s="196" t="s">
        <v>71</v>
      </c>
      <c r="AU98" s="196" t="s">
        <v>80</v>
      </c>
      <c r="AY98" s="195" t="s">
        <v>133</v>
      </c>
      <c r="BK98" s="197">
        <f>SUM(BK99:BK120)</f>
        <v>0</v>
      </c>
    </row>
    <row r="99" s="1" customFormat="1" ht="16.5" customHeight="1">
      <c r="B99" s="34"/>
      <c r="C99" s="198" t="s">
        <v>143</v>
      </c>
      <c r="D99" s="198" t="s">
        <v>134</v>
      </c>
      <c r="E99" s="199" t="s">
        <v>820</v>
      </c>
      <c r="F99" s="200" t="s">
        <v>821</v>
      </c>
      <c r="G99" s="201" t="s">
        <v>207</v>
      </c>
      <c r="H99" s="202">
        <v>59.948999999999998</v>
      </c>
      <c r="I99" s="203"/>
      <c r="J99" s="203"/>
      <c r="K99" s="204">
        <f>ROUND(P99*H99,2)</f>
        <v>0</v>
      </c>
      <c r="L99" s="200" t="s">
        <v>173</v>
      </c>
      <c r="M99" s="39"/>
      <c r="N99" s="205" t="s">
        <v>1</v>
      </c>
      <c r="O99" s="206" t="s">
        <v>41</v>
      </c>
      <c r="P99" s="207">
        <f>I99+J99</f>
        <v>0</v>
      </c>
      <c r="Q99" s="207">
        <f>ROUND(I99*H99,2)</f>
        <v>0</v>
      </c>
      <c r="R99" s="207">
        <f>ROUND(J99*H99,2)</f>
        <v>0</v>
      </c>
      <c r="S99" s="75"/>
      <c r="T99" s="208">
        <f>S99*H99</f>
        <v>0</v>
      </c>
      <c r="U99" s="208">
        <v>0.033579999999999999</v>
      </c>
      <c r="V99" s="208">
        <f>U99*H99</f>
        <v>2.0130874199999997</v>
      </c>
      <c r="W99" s="208">
        <v>0</v>
      </c>
      <c r="X99" s="209">
        <f>W99*H99</f>
        <v>0</v>
      </c>
      <c r="AR99" s="13" t="s">
        <v>138</v>
      </c>
      <c r="AT99" s="13" t="s">
        <v>134</v>
      </c>
      <c r="AU99" s="13" t="s">
        <v>82</v>
      </c>
      <c r="AY99" s="13" t="s">
        <v>133</v>
      </c>
      <c r="BE99" s="210">
        <f>IF(O99="základní",K99,0)</f>
        <v>0</v>
      </c>
      <c r="BF99" s="210">
        <f>IF(O99="snížená",K99,0)</f>
        <v>0</v>
      </c>
      <c r="BG99" s="210">
        <f>IF(O99="zákl. přenesená",K99,0)</f>
        <v>0</v>
      </c>
      <c r="BH99" s="210">
        <f>IF(O99="sníž. přenesená",K99,0)</f>
        <v>0</v>
      </c>
      <c r="BI99" s="210">
        <f>IF(O99="nulová",K99,0)</f>
        <v>0</v>
      </c>
      <c r="BJ99" s="13" t="s">
        <v>80</v>
      </c>
      <c r="BK99" s="210">
        <f>ROUND(P99*H99,2)</f>
        <v>0</v>
      </c>
      <c r="BL99" s="13" t="s">
        <v>138</v>
      </c>
      <c r="BM99" s="13" t="s">
        <v>822</v>
      </c>
    </row>
    <row r="100" s="1" customFormat="1" ht="16.5" customHeight="1">
      <c r="B100" s="34"/>
      <c r="C100" s="198" t="s">
        <v>138</v>
      </c>
      <c r="D100" s="198" t="s">
        <v>134</v>
      </c>
      <c r="E100" s="199" t="s">
        <v>823</v>
      </c>
      <c r="F100" s="200" t="s">
        <v>824</v>
      </c>
      <c r="G100" s="201" t="s">
        <v>207</v>
      </c>
      <c r="H100" s="202">
        <v>15.834</v>
      </c>
      <c r="I100" s="203"/>
      <c r="J100" s="203"/>
      <c r="K100" s="204">
        <f>ROUND(P100*H100,2)</f>
        <v>0</v>
      </c>
      <c r="L100" s="200" t="s">
        <v>173</v>
      </c>
      <c r="M100" s="39"/>
      <c r="N100" s="205" t="s">
        <v>1</v>
      </c>
      <c r="O100" s="206" t="s">
        <v>41</v>
      </c>
      <c r="P100" s="207">
        <f>I100+J100</f>
        <v>0</v>
      </c>
      <c r="Q100" s="207">
        <f>ROUND(I100*H100,2)</f>
        <v>0</v>
      </c>
      <c r="R100" s="207">
        <f>ROUND(J100*H100,2)</f>
        <v>0</v>
      </c>
      <c r="S100" s="75"/>
      <c r="T100" s="208">
        <f>S100*H100</f>
        <v>0</v>
      </c>
      <c r="U100" s="208">
        <v>0.0030000000000000001</v>
      </c>
      <c r="V100" s="208">
        <f>U100*H100</f>
        <v>0.047502000000000003</v>
      </c>
      <c r="W100" s="208">
        <v>0</v>
      </c>
      <c r="X100" s="209">
        <f>W100*H100</f>
        <v>0</v>
      </c>
      <c r="AR100" s="13" t="s">
        <v>138</v>
      </c>
      <c r="AT100" s="13" t="s">
        <v>134</v>
      </c>
      <c r="AU100" s="13" t="s">
        <v>82</v>
      </c>
      <c r="AY100" s="13" t="s">
        <v>133</v>
      </c>
      <c r="BE100" s="210">
        <f>IF(O100="základní",K100,0)</f>
        <v>0</v>
      </c>
      <c r="BF100" s="210">
        <f>IF(O100="snížená",K100,0)</f>
        <v>0</v>
      </c>
      <c r="BG100" s="210">
        <f>IF(O100="zákl. přenesená",K100,0)</f>
        <v>0</v>
      </c>
      <c r="BH100" s="210">
        <f>IF(O100="sníž. přenesená",K100,0)</f>
        <v>0</v>
      </c>
      <c r="BI100" s="210">
        <f>IF(O100="nulová",K100,0)</f>
        <v>0</v>
      </c>
      <c r="BJ100" s="13" t="s">
        <v>80</v>
      </c>
      <c r="BK100" s="210">
        <f>ROUND(P100*H100,2)</f>
        <v>0</v>
      </c>
      <c r="BL100" s="13" t="s">
        <v>138</v>
      </c>
      <c r="BM100" s="13" t="s">
        <v>825</v>
      </c>
    </row>
    <row r="101" s="11" customFormat="1">
      <c r="B101" s="226"/>
      <c r="C101" s="227"/>
      <c r="D101" s="228" t="s">
        <v>175</v>
      </c>
      <c r="E101" s="229" t="s">
        <v>1</v>
      </c>
      <c r="F101" s="230" t="s">
        <v>826</v>
      </c>
      <c r="G101" s="227"/>
      <c r="H101" s="231">
        <v>9.5039999999999996</v>
      </c>
      <c r="I101" s="232"/>
      <c r="J101" s="232"/>
      <c r="K101" s="227"/>
      <c r="L101" s="227"/>
      <c r="M101" s="233"/>
      <c r="N101" s="234"/>
      <c r="O101" s="235"/>
      <c r="P101" s="235"/>
      <c r="Q101" s="235"/>
      <c r="R101" s="235"/>
      <c r="S101" s="235"/>
      <c r="T101" s="235"/>
      <c r="U101" s="235"/>
      <c r="V101" s="235"/>
      <c r="W101" s="235"/>
      <c r="X101" s="236"/>
      <c r="AT101" s="237" t="s">
        <v>175</v>
      </c>
      <c r="AU101" s="237" t="s">
        <v>82</v>
      </c>
      <c r="AV101" s="11" t="s">
        <v>82</v>
      </c>
      <c r="AW101" s="11" t="s">
        <v>5</v>
      </c>
      <c r="AX101" s="11" t="s">
        <v>72</v>
      </c>
      <c r="AY101" s="237" t="s">
        <v>133</v>
      </c>
    </row>
    <row r="102" s="11" customFormat="1">
      <c r="B102" s="226"/>
      <c r="C102" s="227"/>
      <c r="D102" s="228" t="s">
        <v>175</v>
      </c>
      <c r="E102" s="229" t="s">
        <v>1</v>
      </c>
      <c r="F102" s="230" t="s">
        <v>827</v>
      </c>
      <c r="G102" s="227"/>
      <c r="H102" s="231">
        <v>6.3300000000000001</v>
      </c>
      <c r="I102" s="232"/>
      <c r="J102" s="232"/>
      <c r="K102" s="227"/>
      <c r="L102" s="227"/>
      <c r="M102" s="233"/>
      <c r="N102" s="234"/>
      <c r="O102" s="235"/>
      <c r="P102" s="235"/>
      <c r="Q102" s="235"/>
      <c r="R102" s="235"/>
      <c r="S102" s="235"/>
      <c r="T102" s="235"/>
      <c r="U102" s="235"/>
      <c r="V102" s="235"/>
      <c r="W102" s="235"/>
      <c r="X102" s="236"/>
      <c r="AT102" s="237" t="s">
        <v>175</v>
      </c>
      <c r="AU102" s="237" t="s">
        <v>82</v>
      </c>
      <c r="AV102" s="11" t="s">
        <v>82</v>
      </c>
      <c r="AW102" s="11" t="s">
        <v>5</v>
      </c>
      <c r="AX102" s="11" t="s">
        <v>72</v>
      </c>
      <c r="AY102" s="237" t="s">
        <v>133</v>
      </c>
    </row>
    <row r="103" s="1" customFormat="1" ht="16.5" customHeight="1">
      <c r="B103" s="34"/>
      <c r="C103" s="198" t="s">
        <v>132</v>
      </c>
      <c r="D103" s="198" t="s">
        <v>134</v>
      </c>
      <c r="E103" s="199" t="s">
        <v>361</v>
      </c>
      <c r="F103" s="200" t="s">
        <v>362</v>
      </c>
      <c r="G103" s="201" t="s">
        <v>207</v>
      </c>
      <c r="H103" s="202">
        <v>97.682000000000002</v>
      </c>
      <c r="I103" s="203"/>
      <c r="J103" s="203"/>
      <c r="K103" s="204">
        <f>ROUND(P103*H103,2)</f>
        <v>0</v>
      </c>
      <c r="L103" s="200" t="s">
        <v>173</v>
      </c>
      <c r="M103" s="39"/>
      <c r="N103" s="205" t="s">
        <v>1</v>
      </c>
      <c r="O103" s="206" t="s">
        <v>41</v>
      </c>
      <c r="P103" s="207">
        <f>I103+J103</f>
        <v>0</v>
      </c>
      <c r="Q103" s="207">
        <f>ROUND(I103*H103,2)</f>
        <v>0</v>
      </c>
      <c r="R103" s="207">
        <f>ROUND(J103*H103,2)</f>
        <v>0</v>
      </c>
      <c r="S103" s="75"/>
      <c r="T103" s="208">
        <f>S103*H103</f>
        <v>0</v>
      </c>
      <c r="U103" s="208">
        <v>0</v>
      </c>
      <c r="V103" s="208">
        <f>U103*H103</f>
        <v>0</v>
      </c>
      <c r="W103" s="208">
        <v>0</v>
      </c>
      <c r="X103" s="209">
        <f>W103*H103</f>
        <v>0</v>
      </c>
      <c r="AR103" s="13" t="s">
        <v>138</v>
      </c>
      <c r="AT103" s="13" t="s">
        <v>134</v>
      </c>
      <c r="AU103" s="13" t="s">
        <v>82</v>
      </c>
      <c r="AY103" s="13" t="s">
        <v>133</v>
      </c>
      <c r="BE103" s="210">
        <f>IF(O103="základní",K103,0)</f>
        <v>0</v>
      </c>
      <c r="BF103" s="210">
        <f>IF(O103="snížená",K103,0)</f>
        <v>0</v>
      </c>
      <c r="BG103" s="210">
        <f>IF(O103="zákl. přenesená",K103,0)</f>
        <v>0</v>
      </c>
      <c r="BH103" s="210">
        <f>IF(O103="sníž. přenesená",K103,0)</f>
        <v>0</v>
      </c>
      <c r="BI103" s="210">
        <f>IF(O103="nulová",K103,0)</f>
        <v>0</v>
      </c>
      <c r="BJ103" s="13" t="s">
        <v>80</v>
      </c>
      <c r="BK103" s="210">
        <f>ROUND(P103*H103,2)</f>
        <v>0</v>
      </c>
      <c r="BL103" s="13" t="s">
        <v>138</v>
      </c>
      <c r="BM103" s="13" t="s">
        <v>828</v>
      </c>
    </row>
    <row r="104" s="11" customFormat="1">
      <c r="B104" s="226"/>
      <c r="C104" s="227"/>
      <c r="D104" s="228" t="s">
        <v>175</v>
      </c>
      <c r="E104" s="229" t="s">
        <v>1</v>
      </c>
      <c r="F104" s="230" t="s">
        <v>364</v>
      </c>
      <c r="G104" s="227"/>
      <c r="H104" s="231">
        <v>8.6329999999999991</v>
      </c>
      <c r="I104" s="232"/>
      <c r="J104" s="232"/>
      <c r="K104" s="227"/>
      <c r="L104" s="227"/>
      <c r="M104" s="233"/>
      <c r="N104" s="234"/>
      <c r="O104" s="235"/>
      <c r="P104" s="235"/>
      <c r="Q104" s="235"/>
      <c r="R104" s="235"/>
      <c r="S104" s="235"/>
      <c r="T104" s="235"/>
      <c r="U104" s="235"/>
      <c r="V104" s="235"/>
      <c r="W104" s="235"/>
      <c r="X104" s="236"/>
      <c r="AT104" s="237" t="s">
        <v>175</v>
      </c>
      <c r="AU104" s="237" t="s">
        <v>82</v>
      </c>
      <c r="AV104" s="11" t="s">
        <v>82</v>
      </c>
      <c r="AW104" s="11" t="s">
        <v>5</v>
      </c>
      <c r="AX104" s="11" t="s">
        <v>72</v>
      </c>
      <c r="AY104" s="237" t="s">
        <v>133</v>
      </c>
    </row>
    <row r="105" s="11" customFormat="1">
      <c r="B105" s="226"/>
      <c r="C105" s="227"/>
      <c r="D105" s="228" t="s">
        <v>175</v>
      </c>
      <c r="E105" s="229" t="s">
        <v>1</v>
      </c>
      <c r="F105" s="230" t="s">
        <v>365</v>
      </c>
      <c r="G105" s="227"/>
      <c r="H105" s="231">
        <v>17.039999999999999</v>
      </c>
      <c r="I105" s="232"/>
      <c r="J105" s="232"/>
      <c r="K105" s="227"/>
      <c r="L105" s="227"/>
      <c r="M105" s="233"/>
      <c r="N105" s="234"/>
      <c r="O105" s="235"/>
      <c r="P105" s="235"/>
      <c r="Q105" s="235"/>
      <c r="R105" s="235"/>
      <c r="S105" s="235"/>
      <c r="T105" s="235"/>
      <c r="U105" s="235"/>
      <c r="V105" s="235"/>
      <c r="W105" s="235"/>
      <c r="X105" s="236"/>
      <c r="AT105" s="237" t="s">
        <v>175</v>
      </c>
      <c r="AU105" s="237" t="s">
        <v>82</v>
      </c>
      <c r="AV105" s="11" t="s">
        <v>82</v>
      </c>
      <c r="AW105" s="11" t="s">
        <v>5</v>
      </c>
      <c r="AX105" s="11" t="s">
        <v>72</v>
      </c>
      <c r="AY105" s="237" t="s">
        <v>133</v>
      </c>
    </row>
    <row r="106" s="11" customFormat="1">
      <c r="B106" s="226"/>
      <c r="C106" s="227"/>
      <c r="D106" s="228" t="s">
        <v>175</v>
      </c>
      <c r="E106" s="229" t="s">
        <v>1</v>
      </c>
      <c r="F106" s="230" t="s">
        <v>366</v>
      </c>
      <c r="G106" s="227"/>
      <c r="H106" s="231">
        <v>1.6799999999999999</v>
      </c>
      <c r="I106" s="232"/>
      <c r="J106" s="232"/>
      <c r="K106" s="227"/>
      <c r="L106" s="227"/>
      <c r="M106" s="233"/>
      <c r="N106" s="234"/>
      <c r="O106" s="235"/>
      <c r="P106" s="235"/>
      <c r="Q106" s="235"/>
      <c r="R106" s="235"/>
      <c r="S106" s="235"/>
      <c r="T106" s="235"/>
      <c r="U106" s="235"/>
      <c r="V106" s="235"/>
      <c r="W106" s="235"/>
      <c r="X106" s="236"/>
      <c r="AT106" s="237" t="s">
        <v>175</v>
      </c>
      <c r="AU106" s="237" t="s">
        <v>82</v>
      </c>
      <c r="AV106" s="11" t="s">
        <v>82</v>
      </c>
      <c r="AW106" s="11" t="s">
        <v>5</v>
      </c>
      <c r="AX106" s="11" t="s">
        <v>72</v>
      </c>
      <c r="AY106" s="237" t="s">
        <v>133</v>
      </c>
    </row>
    <row r="107" s="11" customFormat="1">
      <c r="B107" s="226"/>
      <c r="C107" s="227"/>
      <c r="D107" s="228" t="s">
        <v>175</v>
      </c>
      <c r="E107" s="229" t="s">
        <v>1</v>
      </c>
      <c r="F107" s="230" t="s">
        <v>367</v>
      </c>
      <c r="G107" s="227"/>
      <c r="H107" s="231">
        <v>0.46500000000000002</v>
      </c>
      <c r="I107" s="232"/>
      <c r="J107" s="232"/>
      <c r="K107" s="227"/>
      <c r="L107" s="227"/>
      <c r="M107" s="233"/>
      <c r="N107" s="234"/>
      <c r="O107" s="235"/>
      <c r="P107" s="235"/>
      <c r="Q107" s="235"/>
      <c r="R107" s="235"/>
      <c r="S107" s="235"/>
      <c r="T107" s="235"/>
      <c r="U107" s="235"/>
      <c r="V107" s="235"/>
      <c r="W107" s="235"/>
      <c r="X107" s="236"/>
      <c r="AT107" s="237" t="s">
        <v>175</v>
      </c>
      <c r="AU107" s="237" t="s">
        <v>82</v>
      </c>
      <c r="AV107" s="11" t="s">
        <v>82</v>
      </c>
      <c r="AW107" s="11" t="s">
        <v>5</v>
      </c>
      <c r="AX107" s="11" t="s">
        <v>72</v>
      </c>
      <c r="AY107" s="237" t="s">
        <v>133</v>
      </c>
    </row>
    <row r="108" s="11" customFormat="1">
      <c r="B108" s="226"/>
      <c r="C108" s="227"/>
      <c r="D108" s="228" t="s">
        <v>175</v>
      </c>
      <c r="E108" s="229" t="s">
        <v>1</v>
      </c>
      <c r="F108" s="230" t="s">
        <v>368</v>
      </c>
      <c r="G108" s="227"/>
      <c r="H108" s="231">
        <v>3.3599999999999999</v>
      </c>
      <c r="I108" s="232"/>
      <c r="J108" s="232"/>
      <c r="K108" s="227"/>
      <c r="L108" s="227"/>
      <c r="M108" s="233"/>
      <c r="N108" s="234"/>
      <c r="O108" s="235"/>
      <c r="P108" s="235"/>
      <c r="Q108" s="235"/>
      <c r="R108" s="235"/>
      <c r="S108" s="235"/>
      <c r="T108" s="235"/>
      <c r="U108" s="235"/>
      <c r="V108" s="235"/>
      <c r="W108" s="235"/>
      <c r="X108" s="236"/>
      <c r="AT108" s="237" t="s">
        <v>175</v>
      </c>
      <c r="AU108" s="237" t="s">
        <v>82</v>
      </c>
      <c r="AV108" s="11" t="s">
        <v>82</v>
      </c>
      <c r="AW108" s="11" t="s">
        <v>5</v>
      </c>
      <c r="AX108" s="11" t="s">
        <v>72</v>
      </c>
      <c r="AY108" s="237" t="s">
        <v>133</v>
      </c>
    </row>
    <row r="109" s="11" customFormat="1">
      <c r="B109" s="226"/>
      <c r="C109" s="227"/>
      <c r="D109" s="228" t="s">
        <v>175</v>
      </c>
      <c r="E109" s="229" t="s">
        <v>1</v>
      </c>
      <c r="F109" s="230" t="s">
        <v>369</v>
      </c>
      <c r="G109" s="227"/>
      <c r="H109" s="231">
        <v>1.8720000000000001</v>
      </c>
      <c r="I109" s="232"/>
      <c r="J109" s="232"/>
      <c r="K109" s="227"/>
      <c r="L109" s="227"/>
      <c r="M109" s="233"/>
      <c r="N109" s="234"/>
      <c r="O109" s="235"/>
      <c r="P109" s="235"/>
      <c r="Q109" s="235"/>
      <c r="R109" s="235"/>
      <c r="S109" s="235"/>
      <c r="T109" s="235"/>
      <c r="U109" s="235"/>
      <c r="V109" s="235"/>
      <c r="W109" s="235"/>
      <c r="X109" s="236"/>
      <c r="AT109" s="237" t="s">
        <v>175</v>
      </c>
      <c r="AU109" s="237" t="s">
        <v>82</v>
      </c>
      <c r="AV109" s="11" t="s">
        <v>82</v>
      </c>
      <c r="AW109" s="11" t="s">
        <v>5</v>
      </c>
      <c r="AX109" s="11" t="s">
        <v>72</v>
      </c>
      <c r="AY109" s="237" t="s">
        <v>133</v>
      </c>
    </row>
    <row r="110" s="11" customFormat="1">
      <c r="B110" s="226"/>
      <c r="C110" s="227"/>
      <c r="D110" s="228" t="s">
        <v>175</v>
      </c>
      <c r="E110" s="229" t="s">
        <v>1</v>
      </c>
      <c r="F110" s="230" t="s">
        <v>370</v>
      </c>
      <c r="G110" s="227"/>
      <c r="H110" s="231">
        <v>5.04</v>
      </c>
      <c r="I110" s="232"/>
      <c r="J110" s="232"/>
      <c r="K110" s="227"/>
      <c r="L110" s="227"/>
      <c r="M110" s="233"/>
      <c r="N110" s="234"/>
      <c r="O110" s="235"/>
      <c r="P110" s="235"/>
      <c r="Q110" s="235"/>
      <c r="R110" s="235"/>
      <c r="S110" s="235"/>
      <c r="T110" s="235"/>
      <c r="U110" s="235"/>
      <c r="V110" s="235"/>
      <c r="W110" s="235"/>
      <c r="X110" s="236"/>
      <c r="AT110" s="237" t="s">
        <v>175</v>
      </c>
      <c r="AU110" s="237" t="s">
        <v>82</v>
      </c>
      <c r="AV110" s="11" t="s">
        <v>82</v>
      </c>
      <c r="AW110" s="11" t="s">
        <v>5</v>
      </c>
      <c r="AX110" s="11" t="s">
        <v>72</v>
      </c>
      <c r="AY110" s="237" t="s">
        <v>133</v>
      </c>
    </row>
    <row r="111" s="11" customFormat="1">
      <c r="B111" s="226"/>
      <c r="C111" s="227"/>
      <c r="D111" s="228" t="s">
        <v>175</v>
      </c>
      <c r="E111" s="229" t="s">
        <v>1</v>
      </c>
      <c r="F111" s="230" t="s">
        <v>371</v>
      </c>
      <c r="G111" s="227"/>
      <c r="H111" s="231">
        <v>8.6329999999999991</v>
      </c>
      <c r="I111" s="232"/>
      <c r="J111" s="232"/>
      <c r="K111" s="227"/>
      <c r="L111" s="227"/>
      <c r="M111" s="233"/>
      <c r="N111" s="234"/>
      <c r="O111" s="235"/>
      <c r="P111" s="235"/>
      <c r="Q111" s="235"/>
      <c r="R111" s="235"/>
      <c r="S111" s="235"/>
      <c r="T111" s="235"/>
      <c r="U111" s="235"/>
      <c r="V111" s="235"/>
      <c r="W111" s="235"/>
      <c r="X111" s="236"/>
      <c r="AT111" s="237" t="s">
        <v>175</v>
      </c>
      <c r="AU111" s="237" t="s">
        <v>82</v>
      </c>
      <c r="AV111" s="11" t="s">
        <v>82</v>
      </c>
      <c r="AW111" s="11" t="s">
        <v>5</v>
      </c>
      <c r="AX111" s="11" t="s">
        <v>72</v>
      </c>
      <c r="AY111" s="237" t="s">
        <v>133</v>
      </c>
    </row>
    <row r="112" s="11" customFormat="1">
      <c r="B112" s="226"/>
      <c r="C112" s="227"/>
      <c r="D112" s="228" t="s">
        <v>175</v>
      </c>
      <c r="E112" s="229" t="s">
        <v>1</v>
      </c>
      <c r="F112" s="230" t="s">
        <v>372</v>
      </c>
      <c r="G112" s="227"/>
      <c r="H112" s="231">
        <v>16.800000000000001</v>
      </c>
      <c r="I112" s="232"/>
      <c r="J112" s="232"/>
      <c r="K112" s="227"/>
      <c r="L112" s="227"/>
      <c r="M112" s="233"/>
      <c r="N112" s="234"/>
      <c r="O112" s="235"/>
      <c r="P112" s="235"/>
      <c r="Q112" s="235"/>
      <c r="R112" s="235"/>
      <c r="S112" s="235"/>
      <c r="T112" s="235"/>
      <c r="U112" s="235"/>
      <c r="V112" s="235"/>
      <c r="W112" s="235"/>
      <c r="X112" s="236"/>
      <c r="AT112" s="237" t="s">
        <v>175</v>
      </c>
      <c r="AU112" s="237" t="s">
        <v>82</v>
      </c>
      <c r="AV112" s="11" t="s">
        <v>82</v>
      </c>
      <c r="AW112" s="11" t="s">
        <v>5</v>
      </c>
      <c r="AX112" s="11" t="s">
        <v>72</v>
      </c>
      <c r="AY112" s="237" t="s">
        <v>133</v>
      </c>
    </row>
    <row r="113" s="11" customFormat="1">
      <c r="B113" s="226"/>
      <c r="C113" s="227"/>
      <c r="D113" s="228" t="s">
        <v>175</v>
      </c>
      <c r="E113" s="229" t="s">
        <v>1</v>
      </c>
      <c r="F113" s="230" t="s">
        <v>373</v>
      </c>
      <c r="G113" s="227"/>
      <c r="H113" s="231">
        <v>3.4969999999999999</v>
      </c>
      <c r="I113" s="232"/>
      <c r="J113" s="232"/>
      <c r="K113" s="227"/>
      <c r="L113" s="227"/>
      <c r="M113" s="233"/>
      <c r="N113" s="234"/>
      <c r="O113" s="235"/>
      <c r="P113" s="235"/>
      <c r="Q113" s="235"/>
      <c r="R113" s="235"/>
      <c r="S113" s="235"/>
      <c r="T113" s="235"/>
      <c r="U113" s="235"/>
      <c r="V113" s="235"/>
      <c r="W113" s="235"/>
      <c r="X113" s="236"/>
      <c r="AT113" s="237" t="s">
        <v>175</v>
      </c>
      <c r="AU113" s="237" t="s">
        <v>82</v>
      </c>
      <c r="AV113" s="11" t="s">
        <v>82</v>
      </c>
      <c r="AW113" s="11" t="s">
        <v>5</v>
      </c>
      <c r="AX113" s="11" t="s">
        <v>72</v>
      </c>
      <c r="AY113" s="237" t="s">
        <v>133</v>
      </c>
    </row>
    <row r="114" s="11" customFormat="1">
      <c r="B114" s="226"/>
      <c r="C114" s="227"/>
      <c r="D114" s="228" t="s">
        <v>175</v>
      </c>
      <c r="E114" s="229" t="s">
        <v>1</v>
      </c>
      <c r="F114" s="230" t="s">
        <v>369</v>
      </c>
      <c r="G114" s="227"/>
      <c r="H114" s="231">
        <v>1.8720000000000001</v>
      </c>
      <c r="I114" s="232"/>
      <c r="J114" s="232"/>
      <c r="K114" s="227"/>
      <c r="L114" s="227"/>
      <c r="M114" s="233"/>
      <c r="N114" s="234"/>
      <c r="O114" s="235"/>
      <c r="P114" s="235"/>
      <c r="Q114" s="235"/>
      <c r="R114" s="235"/>
      <c r="S114" s="235"/>
      <c r="T114" s="235"/>
      <c r="U114" s="235"/>
      <c r="V114" s="235"/>
      <c r="W114" s="235"/>
      <c r="X114" s="236"/>
      <c r="AT114" s="237" t="s">
        <v>175</v>
      </c>
      <c r="AU114" s="237" t="s">
        <v>82</v>
      </c>
      <c r="AV114" s="11" t="s">
        <v>82</v>
      </c>
      <c r="AW114" s="11" t="s">
        <v>5</v>
      </c>
      <c r="AX114" s="11" t="s">
        <v>72</v>
      </c>
      <c r="AY114" s="237" t="s">
        <v>133</v>
      </c>
    </row>
    <row r="115" s="11" customFormat="1">
      <c r="B115" s="226"/>
      <c r="C115" s="227"/>
      <c r="D115" s="228" t="s">
        <v>175</v>
      </c>
      <c r="E115" s="229" t="s">
        <v>1</v>
      </c>
      <c r="F115" s="230" t="s">
        <v>374</v>
      </c>
      <c r="G115" s="227"/>
      <c r="H115" s="231">
        <v>1.6799999999999999</v>
      </c>
      <c r="I115" s="232"/>
      <c r="J115" s="232"/>
      <c r="K115" s="227"/>
      <c r="L115" s="227"/>
      <c r="M115" s="233"/>
      <c r="N115" s="234"/>
      <c r="O115" s="235"/>
      <c r="P115" s="235"/>
      <c r="Q115" s="235"/>
      <c r="R115" s="235"/>
      <c r="S115" s="235"/>
      <c r="T115" s="235"/>
      <c r="U115" s="235"/>
      <c r="V115" s="235"/>
      <c r="W115" s="235"/>
      <c r="X115" s="236"/>
      <c r="AT115" s="237" t="s">
        <v>175</v>
      </c>
      <c r="AU115" s="237" t="s">
        <v>82</v>
      </c>
      <c r="AV115" s="11" t="s">
        <v>82</v>
      </c>
      <c r="AW115" s="11" t="s">
        <v>5</v>
      </c>
      <c r="AX115" s="11" t="s">
        <v>72</v>
      </c>
      <c r="AY115" s="237" t="s">
        <v>133</v>
      </c>
    </row>
    <row r="116" s="11" customFormat="1">
      <c r="B116" s="226"/>
      <c r="C116" s="227"/>
      <c r="D116" s="228" t="s">
        <v>175</v>
      </c>
      <c r="E116" s="229" t="s">
        <v>1</v>
      </c>
      <c r="F116" s="230" t="s">
        <v>375</v>
      </c>
      <c r="G116" s="227"/>
      <c r="H116" s="231">
        <v>18.699999999999999</v>
      </c>
      <c r="I116" s="232"/>
      <c r="J116" s="232"/>
      <c r="K116" s="227"/>
      <c r="L116" s="227"/>
      <c r="M116" s="233"/>
      <c r="N116" s="234"/>
      <c r="O116" s="235"/>
      <c r="P116" s="235"/>
      <c r="Q116" s="235"/>
      <c r="R116" s="235"/>
      <c r="S116" s="235"/>
      <c r="T116" s="235"/>
      <c r="U116" s="235"/>
      <c r="V116" s="235"/>
      <c r="W116" s="235"/>
      <c r="X116" s="236"/>
      <c r="AT116" s="237" t="s">
        <v>175</v>
      </c>
      <c r="AU116" s="237" t="s">
        <v>82</v>
      </c>
      <c r="AV116" s="11" t="s">
        <v>82</v>
      </c>
      <c r="AW116" s="11" t="s">
        <v>5</v>
      </c>
      <c r="AX116" s="11" t="s">
        <v>72</v>
      </c>
      <c r="AY116" s="237" t="s">
        <v>133</v>
      </c>
    </row>
    <row r="117" s="11" customFormat="1">
      <c r="B117" s="226"/>
      <c r="C117" s="227"/>
      <c r="D117" s="228" t="s">
        <v>175</v>
      </c>
      <c r="E117" s="229" t="s">
        <v>1</v>
      </c>
      <c r="F117" s="230" t="s">
        <v>376</v>
      </c>
      <c r="G117" s="227"/>
      <c r="H117" s="231">
        <v>2.1299999999999999</v>
      </c>
      <c r="I117" s="232"/>
      <c r="J117" s="232"/>
      <c r="K117" s="227"/>
      <c r="L117" s="227"/>
      <c r="M117" s="233"/>
      <c r="N117" s="234"/>
      <c r="O117" s="235"/>
      <c r="P117" s="235"/>
      <c r="Q117" s="235"/>
      <c r="R117" s="235"/>
      <c r="S117" s="235"/>
      <c r="T117" s="235"/>
      <c r="U117" s="235"/>
      <c r="V117" s="235"/>
      <c r="W117" s="235"/>
      <c r="X117" s="236"/>
      <c r="AT117" s="237" t="s">
        <v>175</v>
      </c>
      <c r="AU117" s="237" t="s">
        <v>82</v>
      </c>
      <c r="AV117" s="11" t="s">
        <v>82</v>
      </c>
      <c r="AW117" s="11" t="s">
        <v>5</v>
      </c>
      <c r="AX117" s="11" t="s">
        <v>72</v>
      </c>
      <c r="AY117" s="237" t="s">
        <v>133</v>
      </c>
    </row>
    <row r="118" s="11" customFormat="1">
      <c r="B118" s="226"/>
      <c r="C118" s="227"/>
      <c r="D118" s="228" t="s">
        <v>175</v>
      </c>
      <c r="E118" s="229" t="s">
        <v>1</v>
      </c>
      <c r="F118" s="230" t="s">
        <v>377</v>
      </c>
      <c r="G118" s="227"/>
      <c r="H118" s="231">
        <v>2.7280000000000002</v>
      </c>
      <c r="I118" s="232"/>
      <c r="J118" s="232"/>
      <c r="K118" s="227"/>
      <c r="L118" s="227"/>
      <c r="M118" s="233"/>
      <c r="N118" s="234"/>
      <c r="O118" s="235"/>
      <c r="P118" s="235"/>
      <c r="Q118" s="235"/>
      <c r="R118" s="235"/>
      <c r="S118" s="235"/>
      <c r="T118" s="235"/>
      <c r="U118" s="235"/>
      <c r="V118" s="235"/>
      <c r="W118" s="235"/>
      <c r="X118" s="236"/>
      <c r="AT118" s="237" t="s">
        <v>175</v>
      </c>
      <c r="AU118" s="237" t="s">
        <v>82</v>
      </c>
      <c r="AV118" s="11" t="s">
        <v>82</v>
      </c>
      <c r="AW118" s="11" t="s">
        <v>5</v>
      </c>
      <c r="AX118" s="11" t="s">
        <v>72</v>
      </c>
      <c r="AY118" s="237" t="s">
        <v>133</v>
      </c>
    </row>
    <row r="119" s="11" customFormat="1">
      <c r="B119" s="226"/>
      <c r="C119" s="227"/>
      <c r="D119" s="228" t="s">
        <v>175</v>
      </c>
      <c r="E119" s="229" t="s">
        <v>1</v>
      </c>
      <c r="F119" s="230" t="s">
        <v>369</v>
      </c>
      <c r="G119" s="227"/>
      <c r="H119" s="231">
        <v>1.8720000000000001</v>
      </c>
      <c r="I119" s="232"/>
      <c r="J119" s="232"/>
      <c r="K119" s="227"/>
      <c r="L119" s="227"/>
      <c r="M119" s="233"/>
      <c r="N119" s="234"/>
      <c r="O119" s="235"/>
      <c r="P119" s="235"/>
      <c r="Q119" s="235"/>
      <c r="R119" s="235"/>
      <c r="S119" s="235"/>
      <c r="T119" s="235"/>
      <c r="U119" s="235"/>
      <c r="V119" s="235"/>
      <c r="W119" s="235"/>
      <c r="X119" s="236"/>
      <c r="AT119" s="237" t="s">
        <v>175</v>
      </c>
      <c r="AU119" s="237" t="s">
        <v>82</v>
      </c>
      <c r="AV119" s="11" t="s">
        <v>82</v>
      </c>
      <c r="AW119" s="11" t="s">
        <v>5</v>
      </c>
      <c r="AX119" s="11" t="s">
        <v>72</v>
      </c>
      <c r="AY119" s="237" t="s">
        <v>133</v>
      </c>
    </row>
    <row r="120" s="11" customFormat="1">
      <c r="B120" s="226"/>
      <c r="C120" s="227"/>
      <c r="D120" s="228" t="s">
        <v>175</v>
      </c>
      <c r="E120" s="229" t="s">
        <v>1</v>
      </c>
      <c r="F120" s="230" t="s">
        <v>378</v>
      </c>
      <c r="G120" s="227"/>
      <c r="H120" s="231">
        <v>1.6799999999999999</v>
      </c>
      <c r="I120" s="232"/>
      <c r="J120" s="232"/>
      <c r="K120" s="227"/>
      <c r="L120" s="227"/>
      <c r="M120" s="233"/>
      <c r="N120" s="234"/>
      <c r="O120" s="235"/>
      <c r="P120" s="235"/>
      <c r="Q120" s="235"/>
      <c r="R120" s="235"/>
      <c r="S120" s="235"/>
      <c r="T120" s="235"/>
      <c r="U120" s="235"/>
      <c r="V120" s="235"/>
      <c r="W120" s="235"/>
      <c r="X120" s="236"/>
      <c r="AT120" s="237" t="s">
        <v>175</v>
      </c>
      <c r="AU120" s="237" t="s">
        <v>82</v>
      </c>
      <c r="AV120" s="11" t="s">
        <v>82</v>
      </c>
      <c r="AW120" s="11" t="s">
        <v>5</v>
      </c>
      <c r="AX120" s="11" t="s">
        <v>72</v>
      </c>
      <c r="AY120" s="237" t="s">
        <v>133</v>
      </c>
    </row>
    <row r="121" s="9" customFormat="1" ht="22.8" customHeight="1">
      <c r="B121" s="183"/>
      <c r="C121" s="184"/>
      <c r="D121" s="185" t="s">
        <v>71</v>
      </c>
      <c r="E121" s="224" t="s">
        <v>210</v>
      </c>
      <c r="F121" s="224" t="s">
        <v>384</v>
      </c>
      <c r="G121" s="184"/>
      <c r="H121" s="184"/>
      <c r="I121" s="187"/>
      <c r="J121" s="187"/>
      <c r="K121" s="225">
        <f>BK121</f>
        <v>0</v>
      </c>
      <c r="L121" s="184"/>
      <c r="M121" s="189"/>
      <c r="N121" s="190"/>
      <c r="O121" s="191"/>
      <c r="P121" s="191"/>
      <c r="Q121" s="192">
        <f>SUM(Q122:Q147)</f>
        <v>0</v>
      </c>
      <c r="R121" s="192">
        <f>SUM(R122:R147)</f>
        <v>0</v>
      </c>
      <c r="S121" s="191"/>
      <c r="T121" s="193">
        <f>SUM(T122:T147)</f>
        <v>0</v>
      </c>
      <c r="U121" s="191"/>
      <c r="V121" s="193">
        <f>SUM(V122:V147)</f>
        <v>0.01348185</v>
      </c>
      <c r="W121" s="191"/>
      <c r="X121" s="194">
        <f>SUM(X122:X147)</f>
        <v>7.7363</v>
      </c>
      <c r="AR121" s="195" t="s">
        <v>80</v>
      </c>
      <c r="AT121" s="196" t="s">
        <v>71</v>
      </c>
      <c r="AU121" s="196" t="s">
        <v>80</v>
      </c>
      <c r="AY121" s="195" t="s">
        <v>133</v>
      </c>
      <c r="BK121" s="197">
        <f>SUM(BK122:BK147)</f>
        <v>0</v>
      </c>
    </row>
    <row r="122" s="1" customFormat="1" ht="16.5" customHeight="1">
      <c r="B122" s="34"/>
      <c r="C122" s="198" t="s">
        <v>193</v>
      </c>
      <c r="D122" s="198" t="s">
        <v>134</v>
      </c>
      <c r="E122" s="199" t="s">
        <v>829</v>
      </c>
      <c r="F122" s="200" t="s">
        <v>830</v>
      </c>
      <c r="G122" s="201" t="s">
        <v>207</v>
      </c>
      <c r="H122" s="202">
        <v>79.305000000000007</v>
      </c>
      <c r="I122" s="203"/>
      <c r="J122" s="203"/>
      <c r="K122" s="204">
        <f>ROUND(P122*H122,2)</f>
        <v>0</v>
      </c>
      <c r="L122" s="200" t="s">
        <v>173</v>
      </c>
      <c r="M122" s="39"/>
      <c r="N122" s="205" t="s">
        <v>1</v>
      </c>
      <c r="O122" s="206" t="s">
        <v>41</v>
      </c>
      <c r="P122" s="207">
        <f>I122+J122</f>
        <v>0</v>
      </c>
      <c r="Q122" s="207">
        <f>ROUND(I122*H122,2)</f>
        <v>0</v>
      </c>
      <c r="R122" s="207">
        <f>ROUND(J122*H122,2)</f>
        <v>0</v>
      </c>
      <c r="S122" s="75"/>
      <c r="T122" s="208">
        <f>S122*H122</f>
        <v>0</v>
      </c>
      <c r="U122" s="208">
        <v>0.00012999999999999999</v>
      </c>
      <c r="V122" s="208">
        <f>U122*H122</f>
        <v>0.01030965</v>
      </c>
      <c r="W122" s="208">
        <v>0</v>
      </c>
      <c r="X122" s="209">
        <f>W122*H122</f>
        <v>0</v>
      </c>
      <c r="AR122" s="13" t="s">
        <v>138</v>
      </c>
      <c r="AT122" s="13" t="s">
        <v>134</v>
      </c>
      <c r="AU122" s="13" t="s">
        <v>82</v>
      </c>
      <c r="AY122" s="13" t="s">
        <v>133</v>
      </c>
      <c r="BE122" s="210">
        <f>IF(O122="základní",K122,0)</f>
        <v>0</v>
      </c>
      <c r="BF122" s="210">
        <f>IF(O122="snížená",K122,0)</f>
        <v>0</v>
      </c>
      <c r="BG122" s="210">
        <f>IF(O122="zákl. přenesená",K122,0)</f>
        <v>0</v>
      </c>
      <c r="BH122" s="210">
        <f>IF(O122="sníž. přenesená",K122,0)</f>
        <v>0</v>
      </c>
      <c r="BI122" s="210">
        <f>IF(O122="nulová",K122,0)</f>
        <v>0</v>
      </c>
      <c r="BJ122" s="13" t="s">
        <v>80</v>
      </c>
      <c r="BK122" s="210">
        <f>ROUND(P122*H122,2)</f>
        <v>0</v>
      </c>
      <c r="BL122" s="13" t="s">
        <v>138</v>
      </c>
      <c r="BM122" s="13" t="s">
        <v>831</v>
      </c>
    </row>
    <row r="123" s="11" customFormat="1">
      <c r="B123" s="226"/>
      <c r="C123" s="227"/>
      <c r="D123" s="228" t="s">
        <v>175</v>
      </c>
      <c r="E123" s="229" t="s">
        <v>1</v>
      </c>
      <c r="F123" s="230" t="s">
        <v>832</v>
      </c>
      <c r="G123" s="227"/>
      <c r="H123" s="231">
        <v>79.305000000000007</v>
      </c>
      <c r="I123" s="232"/>
      <c r="J123" s="232"/>
      <c r="K123" s="227"/>
      <c r="L123" s="227"/>
      <c r="M123" s="233"/>
      <c r="N123" s="234"/>
      <c r="O123" s="235"/>
      <c r="P123" s="235"/>
      <c r="Q123" s="235"/>
      <c r="R123" s="235"/>
      <c r="S123" s="235"/>
      <c r="T123" s="235"/>
      <c r="U123" s="235"/>
      <c r="V123" s="235"/>
      <c r="W123" s="235"/>
      <c r="X123" s="236"/>
      <c r="AT123" s="237" t="s">
        <v>175</v>
      </c>
      <c r="AU123" s="237" t="s">
        <v>82</v>
      </c>
      <c r="AV123" s="11" t="s">
        <v>82</v>
      </c>
      <c r="AW123" s="11" t="s">
        <v>5</v>
      </c>
      <c r="AX123" s="11" t="s">
        <v>80</v>
      </c>
      <c r="AY123" s="237" t="s">
        <v>133</v>
      </c>
    </row>
    <row r="124" s="1" customFormat="1" ht="16.5" customHeight="1">
      <c r="B124" s="34"/>
      <c r="C124" s="198" t="s">
        <v>200</v>
      </c>
      <c r="D124" s="198" t="s">
        <v>134</v>
      </c>
      <c r="E124" s="199" t="s">
        <v>833</v>
      </c>
      <c r="F124" s="200" t="s">
        <v>834</v>
      </c>
      <c r="G124" s="201" t="s">
        <v>207</v>
      </c>
      <c r="H124" s="202">
        <v>79.305000000000007</v>
      </c>
      <c r="I124" s="203"/>
      <c r="J124" s="203"/>
      <c r="K124" s="204">
        <f>ROUND(P124*H124,2)</f>
        <v>0</v>
      </c>
      <c r="L124" s="200" t="s">
        <v>173</v>
      </c>
      <c r="M124" s="39"/>
      <c r="N124" s="205" t="s">
        <v>1</v>
      </c>
      <c r="O124" s="206" t="s">
        <v>41</v>
      </c>
      <c r="P124" s="207">
        <f>I124+J124</f>
        <v>0</v>
      </c>
      <c r="Q124" s="207">
        <f>ROUND(I124*H124,2)</f>
        <v>0</v>
      </c>
      <c r="R124" s="207">
        <f>ROUND(J124*H124,2)</f>
        <v>0</v>
      </c>
      <c r="S124" s="75"/>
      <c r="T124" s="208">
        <f>S124*H124</f>
        <v>0</v>
      </c>
      <c r="U124" s="208">
        <v>4.0000000000000003E-05</v>
      </c>
      <c r="V124" s="208">
        <f>U124*H124</f>
        <v>0.0031722000000000005</v>
      </c>
      <c r="W124" s="208">
        <v>0</v>
      </c>
      <c r="X124" s="209">
        <f>W124*H124</f>
        <v>0</v>
      </c>
      <c r="AR124" s="13" t="s">
        <v>138</v>
      </c>
      <c r="AT124" s="13" t="s">
        <v>134</v>
      </c>
      <c r="AU124" s="13" t="s">
        <v>82</v>
      </c>
      <c r="AY124" s="13" t="s">
        <v>133</v>
      </c>
      <c r="BE124" s="210">
        <f>IF(O124="základní",K124,0)</f>
        <v>0</v>
      </c>
      <c r="BF124" s="210">
        <f>IF(O124="snížená",K124,0)</f>
        <v>0</v>
      </c>
      <c r="BG124" s="210">
        <f>IF(O124="zákl. přenesená",K124,0)</f>
        <v>0</v>
      </c>
      <c r="BH124" s="210">
        <f>IF(O124="sníž. přenesená",K124,0)</f>
        <v>0</v>
      </c>
      <c r="BI124" s="210">
        <f>IF(O124="nulová",K124,0)</f>
        <v>0</v>
      </c>
      <c r="BJ124" s="13" t="s">
        <v>80</v>
      </c>
      <c r="BK124" s="210">
        <f>ROUND(P124*H124,2)</f>
        <v>0</v>
      </c>
      <c r="BL124" s="13" t="s">
        <v>138</v>
      </c>
      <c r="BM124" s="13" t="s">
        <v>835</v>
      </c>
    </row>
    <row r="125" s="1" customFormat="1" ht="16.5" customHeight="1">
      <c r="B125" s="34"/>
      <c r="C125" s="198" t="s">
        <v>204</v>
      </c>
      <c r="D125" s="198" t="s">
        <v>134</v>
      </c>
      <c r="E125" s="199" t="s">
        <v>836</v>
      </c>
      <c r="F125" s="200" t="s">
        <v>837</v>
      </c>
      <c r="G125" s="201" t="s">
        <v>207</v>
      </c>
      <c r="H125" s="202">
        <v>5.6159999999999997</v>
      </c>
      <c r="I125" s="203"/>
      <c r="J125" s="203"/>
      <c r="K125" s="204">
        <f>ROUND(P125*H125,2)</f>
        <v>0</v>
      </c>
      <c r="L125" s="200" t="s">
        <v>173</v>
      </c>
      <c r="M125" s="39"/>
      <c r="N125" s="205" t="s">
        <v>1</v>
      </c>
      <c r="O125" s="206" t="s">
        <v>41</v>
      </c>
      <c r="P125" s="207">
        <f>I125+J125</f>
        <v>0</v>
      </c>
      <c r="Q125" s="207">
        <f>ROUND(I125*H125,2)</f>
        <v>0</v>
      </c>
      <c r="R125" s="207">
        <f>ROUND(J125*H125,2)</f>
        <v>0</v>
      </c>
      <c r="S125" s="75"/>
      <c r="T125" s="208">
        <f>S125*H125</f>
        <v>0</v>
      </c>
      <c r="U125" s="208">
        <v>0</v>
      </c>
      <c r="V125" s="208">
        <f>U125*H125</f>
        <v>0</v>
      </c>
      <c r="W125" s="208">
        <v>0.072999999999999995</v>
      </c>
      <c r="X125" s="209">
        <f>W125*H125</f>
        <v>0.40996799999999994</v>
      </c>
      <c r="AR125" s="13" t="s">
        <v>138</v>
      </c>
      <c r="AT125" s="13" t="s">
        <v>134</v>
      </c>
      <c r="AU125" s="13" t="s">
        <v>82</v>
      </c>
      <c r="AY125" s="13" t="s">
        <v>133</v>
      </c>
      <c r="BE125" s="210">
        <f>IF(O125="základní",K125,0)</f>
        <v>0</v>
      </c>
      <c r="BF125" s="210">
        <f>IF(O125="snížená",K125,0)</f>
        <v>0</v>
      </c>
      <c r="BG125" s="210">
        <f>IF(O125="zákl. přenesená",K125,0)</f>
        <v>0</v>
      </c>
      <c r="BH125" s="210">
        <f>IF(O125="sníž. přenesená",K125,0)</f>
        <v>0</v>
      </c>
      <c r="BI125" s="210">
        <f>IF(O125="nulová",K125,0)</f>
        <v>0</v>
      </c>
      <c r="BJ125" s="13" t="s">
        <v>80</v>
      </c>
      <c r="BK125" s="210">
        <f>ROUND(P125*H125,2)</f>
        <v>0</v>
      </c>
      <c r="BL125" s="13" t="s">
        <v>138</v>
      </c>
      <c r="BM125" s="13" t="s">
        <v>838</v>
      </c>
    </row>
    <row r="126" s="11" customFormat="1">
      <c r="B126" s="226"/>
      <c r="C126" s="227"/>
      <c r="D126" s="228" t="s">
        <v>175</v>
      </c>
      <c r="E126" s="229" t="s">
        <v>1</v>
      </c>
      <c r="F126" s="230" t="s">
        <v>839</v>
      </c>
      <c r="G126" s="227"/>
      <c r="H126" s="231">
        <v>1.8720000000000001</v>
      </c>
      <c r="I126" s="232"/>
      <c r="J126" s="232"/>
      <c r="K126" s="227"/>
      <c r="L126" s="227"/>
      <c r="M126" s="233"/>
      <c r="N126" s="234"/>
      <c r="O126" s="235"/>
      <c r="P126" s="235"/>
      <c r="Q126" s="235"/>
      <c r="R126" s="235"/>
      <c r="S126" s="235"/>
      <c r="T126" s="235"/>
      <c r="U126" s="235"/>
      <c r="V126" s="235"/>
      <c r="W126" s="235"/>
      <c r="X126" s="236"/>
      <c r="AT126" s="237" t="s">
        <v>175</v>
      </c>
      <c r="AU126" s="237" t="s">
        <v>82</v>
      </c>
      <c r="AV126" s="11" t="s">
        <v>82</v>
      </c>
      <c r="AW126" s="11" t="s">
        <v>5</v>
      </c>
      <c r="AX126" s="11" t="s">
        <v>72</v>
      </c>
      <c r="AY126" s="237" t="s">
        <v>133</v>
      </c>
    </row>
    <row r="127" s="11" customFormat="1">
      <c r="B127" s="226"/>
      <c r="C127" s="227"/>
      <c r="D127" s="228" t="s">
        <v>175</v>
      </c>
      <c r="E127" s="229" t="s">
        <v>1</v>
      </c>
      <c r="F127" s="230" t="s">
        <v>840</v>
      </c>
      <c r="G127" s="227"/>
      <c r="H127" s="231">
        <v>1.8720000000000001</v>
      </c>
      <c r="I127" s="232"/>
      <c r="J127" s="232"/>
      <c r="K127" s="227"/>
      <c r="L127" s="227"/>
      <c r="M127" s="233"/>
      <c r="N127" s="234"/>
      <c r="O127" s="235"/>
      <c r="P127" s="235"/>
      <c r="Q127" s="235"/>
      <c r="R127" s="235"/>
      <c r="S127" s="235"/>
      <c r="T127" s="235"/>
      <c r="U127" s="235"/>
      <c r="V127" s="235"/>
      <c r="W127" s="235"/>
      <c r="X127" s="236"/>
      <c r="AT127" s="237" t="s">
        <v>175</v>
      </c>
      <c r="AU127" s="237" t="s">
        <v>82</v>
      </c>
      <c r="AV127" s="11" t="s">
        <v>82</v>
      </c>
      <c r="AW127" s="11" t="s">
        <v>5</v>
      </c>
      <c r="AX127" s="11" t="s">
        <v>72</v>
      </c>
      <c r="AY127" s="237" t="s">
        <v>133</v>
      </c>
    </row>
    <row r="128" s="11" customFormat="1">
      <c r="B128" s="226"/>
      <c r="C128" s="227"/>
      <c r="D128" s="228" t="s">
        <v>175</v>
      </c>
      <c r="E128" s="229" t="s">
        <v>1</v>
      </c>
      <c r="F128" s="230" t="s">
        <v>841</v>
      </c>
      <c r="G128" s="227"/>
      <c r="H128" s="231">
        <v>1.8720000000000001</v>
      </c>
      <c r="I128" s="232"/>
      <c r="J128" s="232"/>
      <c r="K128" s="227"/>
      <c r="L128" s="227"/>
      <c r="M128" s="233"/>
      <c r="N128" s="234"/>
      <c r="O128" s="235"/>
      <c r="P128" s="235"/>
      <c r="Q128" s="235"/>
      <c r="R128" s="235"/>
      <c r="S128" s="235"/>
      <c r="T128" s="235"/>
      <c r="U128" s="235"/>
      <c r="V128" s="235"/>
      <c r="W128" s="235"/>
      <c r="X128" s="236"/>
      <c r="AT128" s="237" t="s">
        <v>175</v>
      </c>
      <c r="AU128" s="237" t="s">
        <v>82</v>
      </c>
      <c r="AV128" s="11" t="s">
        <v>82</v>
      </c>
      <c r="AW128" s="11" t="s">
        <v>5</v>
      </c>
      <c r="AX128" s="11" t="s">
        <v>72</v>
      </c>
      <c r="AY128" s="237" t="s">
        <v>133</v>
      </c>
    </row>
    <row r="129" s="1" customFormat="1" ht="16.5" customHeight="1">
      <c r="B129" s="34"/>
      <c r="C129" s="198" t="s">
        <v>210</v>
      </c>
      <c r="D129" s="198" t="s">
        <v>134</v>
      </c>
      <c r="E129" s="199" t="s">
        <v>842</v>
      </c>
      <c r="F129" s="200" t="s">
        <v>843</v>
      </c>
      <c r="G129" s="201" t="s">
        <v>207</v>
      </c>
      <c r="H129" s="202">
        <v>20.129999999999999</v>
      </c>
      <c r="I129" s="203"/>
      <c r="J129" s="203"/>
      <c r="K129" s="204">
        <f>ROUND(P129*H129,2)</f>
        <v>0</v>
      </c>
      <c r="L129" s="200" t="s">
        <v>173</v>
      </c>
      <c r="M129" s="39"/>
      <c r="N129" s="205" t="s">
        <v>1</v>
      </c>
      <c r="O129" s="206" t="s">
        <v>41</v>
      </c>
      <c r="P129" s="207">
        <f>I129+J129</f>
        <v>0</v>
      </c>
      <c r="Q129" s="207">
        <f>ROUND(I129*H129,2)</f>
        <v>0</v>
      </c>
      <c r="R129" s="207">
        <f>ROUND(J129*H129,2)</f>
        <v>0</v>
      </c>
      <c r="S129" s="75"/>
      <c r="T129" s="208">
        <f>S129*H129</f>
        <v>0</v>
      </c>
      <c r="U129" s="208">
        <v>0</v>
      </c>
      <c r="V129" s="208">
        <f>U129*H129</f>
        <v>0</v>
      </c>
      <c r="W129" s="208">
        <v>0.058999999999999997</v>
      </c>
      <c r="X129" s="209">
        <f>W129*H129</f>
        <v>1.1876699999999998</v>
      </c>
      <c r="AR129" s="13" t="s">
        <v>138</v>
      </c>
      <c r="AT129" s="13" t="s">
        <v>134</v>
      </c>
      <c r="AU129" s="13" t="s">
        <v>82</v>
      </c>
      <c r="AY129" s="13" t="s">
        <v>133</v>
      </c>
      <c r="BE129" s="210">
        <f>IF(O129="základní",K129,0)</f>
        <v>0</v>
      </c>
      <c r="BF129" s="210">
        <f>IF(O129="snížená",K129,0)</f>
        <v>0</v>
      </c>
      <c r="BG129" s="210">
        <f>IF(O129="zákl. přenesená",K129,0)</f>
        <v>0</v>
      </c>
      <c r="BH129" s="210">
        <f>IF(O129="sníž. přenesená",K129,0)</f>
        <v>0</v>
      </c>
      <c r="BI129" s="210">
        <f>IF(O129="nulová",K129,0)</f>
        <v>0</v>
      </c>
      <c r="BJ129" s="13" t="s">
        <v>80</v>
      </c>
      <c r="BK129" s="210">
        <f>ROUND(P129*H129,2)</f>
        <v>0</v>
      </c>
      <c r="BL129" s="13" t="s">
        <v>138</v>
      </c>
      <c r="BM129" s="13" t="s">
        <v>844</v>
      </c>
    </row>
    <row r="130" s="11" customFormat="1">
      <c r="B130" s="226"/>
      <c r="C130" s="227"/>
      <c r="D130" s="228" t="s">
        <v>175</v>
      </c>
      <c r="E130" s="229" t="s">
        <v>1</v>
      </c>
      <c r="F130" s="230" t="s">
        <v>845</v>
      </c>
      <c r="G130" s="227"/>
      <c r="H130" s="231">
        <v>1.6799999999999999</v>
      </c>
      <c r="I130" s="232"/>
      <c r="J130" s="232"/>
      <c r="K130" s="227"/>
      <c r="L130" s="227"/>
      <c r="M130" s="233"/>
      <c r="N130" s="234"/>
      <c r="O130" s="235"/>
      <c r="P130" s="235"/>
      <c r="Q130" s="235"/>
      <c r="R130" s="235"/>
      <c r="S130" s="235"/>
      <c r="T130" s="235"/>
      <c r="U130" s="235"/>
      <c r="V130" s="235"/>
      <c r="W130" s="235"/>
      <c r="X130" s="236"/>
      <c r="AT130" s="237" t="s">
        <v>175</v>
      </c>
      <c r="AU130" s="237" t="s">
        <v>82</v>
      </c>
      <c r="AV130" s="11" t="s">
        <v>82</v>
      </c>
      <c r="AW130" s="11" t="s">
        <v>5</v>
      </c>
      <c r="AX130" s="11" t="s">
        <v>72</v>
      </c>
      <c r="AY130" s="237" t="s">
        <v>133</v>
      </c>
    </row>
    <row r="131" s="11" customFormat="1">
      <c r="B131" s="226"/>
      <c r="C131" s="227"/>
      <c r="D131" s="228" t="s">
        <v>175</v>
      </c>
      <c r="E131" s="229" t="s">
        <v>1</v>
      </c>
      <c r="F131" s="230" t="s">
        <v>367</v>
      </c>
      <c r="G131" s="227"/>
      <c r="H131" s="231">
        <v>0.46500000000000002</v>
      </c>
      <c r="I131" s="232"/>
      <c r="J131" s="232"/>
      <c r="K131" s="227"/>
      <c r="L131" s="227"/>
      <c r="M131" s="233"/>
      <c r="N131" s="234"/>
      <c r="O131" s="235"/>
      <c r="P131" s="235"/>
      <c r="Q131" s="235"/>
      <c r="R131" s="235"/>
      <c r="S131" s="235"/>
      <c r="T131" s="235"/>
      <c r="U131" s="235"/>
      <c r="V131" s="235"/>
      <c r="W131" s="235"/>
      <c r="X131" s="236"/>
      <c r="AT131" s="237" t="s">
        <v>175</v>
      </c>
      <c r="AU131" s="237" t="s">
        <v>82</v>
      </c>
      <c r="AV131" s="11" t="s">
        <v>82</v>
      </c>
      <c r="AW131" s="11" t="s">
        <v>5</v>
      </c>
      <c r="AX131" s="11" t="s">
        <v>72</v>
      </c>
      <c r="AY131" s="237" t="s">
        <v>133</v>
      </c>
    </row>
    <row r="132" s="11" customFormat="1">
      <c r="B132" s="226"/>
      <c r="C132" s="227"/>
      <c r="D132" s="228" t="s">
        <v>175</v>
      </c>
      <c r="E132" s="229" t="s">
        <v>1</v>
      </c>
      <c r="F132" s="230" t="s">
        <v>368</v>
      </c>
      <c r="G132" s="227"/>
      <c r="H132" s="231">
        <v>3.3599999999999999</v>
      </c>
      <c r="I132" s="232"/>
      <c r="J132" s="232"/>
      <c r="K132" s="227"/>
      <c r="L132" s="227"/>
      <c r="M132" s="233"/>
      <c r="N132" s="234"/>
      <c r="O132" s="235"/>
      <c r="P132" s="235"/>
      <c r="Q132" s="235"/>
      <c r="R132" s="235"/>
      <c r="S132" s="235"/>
      <c r="T132" s="235"/>
      <c r="U132" s="235"/>
      <c r="V132" s="235"/>
      <c r="W132" s="235"/>
      <c r="X132" s="236"/>
      <c r="AT132" s="237" t="s">
        <v>175</v>
      </c>
      <c r="AU132" s="237" t="s">
        <v>82</v>
      </c>
      <c r="AV132" s="11" t="s">
        <v>82</v>
      </c>
      <c r="AW132" s="11" t="s">
        <v>5</v>
      </c>
      <c r="AX132" s="11" t="s">
        <v>72</v>
      </c>
      <c r="AY132" s="237" t="s">
        <v>133</v>
      </c>
    </row>
    <row r="133" s="11" customFormat="1">
      <c r="B133" s="226"/>
      <c r="C133" s="227"/>
      <c r="D133" s="228" t="s">
        <v>175</v>
      </c>
      <c r="E133" s="229" t="s">
        <v>1</v>
      </c>
      <c r="F133" s="230" t="s">
        <v>846</v>
      </c>
      <c r="G133" s="227"/>
      <c r="H133" s="231">
        <v>5.04</v>
      </c>
      <c r="I133" s="232"/>
      <c r="J133" s="232"/>
      <c r="K133" s="227"/>
      <c r="L133" s="227"/>
      <c r="M133" s="233"/>
      <c r="N133" s="234"/>
      <c r="O133" s="235"/>
      <c r="P133" s="235"/>
      <c r="Q133" s="235"/>
      <c r="R133" s="235"/>
      <c r="S133" s="235"/>
      <c r="T133" s="235"/>
      <c r="U133" s="235"/>
      <c r="V133" s="235"/>
      <c r="W133" s="235"/>
      <c r="X133" s="236"/>
      <c r="AT133" s="237" t="s">
        <v>175</v>
      </c>
      <c r="AU133" s="237" t="s">
        <v>82</v>
      </c>
      <c r="AV133" s="11" t="s">
        <v>82</v>
      </c>
      <c r="AW133" s="11" t="s">
        <v>5</v>
      </c>
      <c r="AX133" s="11" t="s">
        <v>72</v>
      </c>
      <c r="AY133" s="237" t="s">
        <v>133</v>
      </c>
    </row>
    <row r="134" s="11" customFormat="1">
      <c r="B134" s="226"/>
      <c r="C134" s="227"/>
      <c r="D134" s="228" t="s">
        <v>175</v>
      </c>
      <c r="E134" s="229" t="s">
        <v>1</v>
      </c>
      <c r="F134" s="230" t="s">
        <v>373</v>
      </c>
      <c r="G134" s="227"/>
      <c r="H134" s="231">
        <v>3.4969999999999999</v>
      </c>
      <c r="I134" s="232"/>
      <c r="J134" s="232"/>
      <c r="K134" s="227"/>
      <c r="L134" s="227"/>
      <c r="M134" s="233"/>
      <c r="N134" s="234"/>
      <c r="O134" s="235"/>
      <c r="P134" s="235"/>
      <c r="Q134" s="235"/>
      <c r="R134" s="235"/>
      <c r="S134" s="235"/>
      <c r="T134" s="235"/>
      <c r="U134" s="235"/>
      <c r="V134" s="235"/>
      <c r="W134" s="235"/>
      <c r="X134" s="236"/>
      <c r="AT134" s="237" t="s">
        <v>175</v>
      </c>
      <c r="AU134" s="237" t="s">
        <v>82</v>
      </c>
      <c r="AV134" s="11" t="s">
        <v>82</v>
      </c>
      <c r="AW134" s="11" t="s">
        <v>5</v>
      </c>
      <c r="AX134" s="11" t="s">
        <v>72</v>
      </c>
      <c r="AY134" s="237" t="s">
        <v>133</v>
      </c>
    </row>
    <row r="135" s="11" customFormat="1">
      <c r="B135" s="226"/>
      <c r="C135" s="227"/>
      <c r="D135" s="228" t="s">
        <v>175</v>
      </c>
      <c r="E135" s="229" t="s">
        <v>1</v>
      </c>
      <c r="F135" s="230" t="s">
        <v>847</v>
      </c>
      <c r="G135" s="227"/>
      <c r="H135" s="231">
        <v>1.6799999999999999</v>
      </c>
      <c r="I135" s="232"/>
      <c r="J135" s="232"/>
      <c r="K135" s="227"/>
      <c r="L135" s="227"/>
      <c r="M135" s="233"/>
      <c r="N135" s="234"/>
      <c r="O135" s="235"/>
      <c r="P135" s="235"/>
      <c r="Q135" s="235"/>
      <c r="R135" s="235"/>
      <c r="S135" s="235"/>
      <c r="T135" s="235"/>
      <c r="U135" s="235"/>
      <c r="V135" s="235"/>
      <c r="W135" s="235"/>
      <c r="X135" s="236"/>
      <c r="AT135" s="237" t="s">
        <v>175</v>
      </c>
      <c r="AU135" s="237" t="s">
        <v>82</v>
      </c>
      <c r="AV135" s="11" t="s">
        <v>82</v>
      </c>
      <c r="AW135" s="11" t="s">
        <v>5</v>
      </c>
      <c r="AX135" s="11" t="s">
        <v>72</v>
      </c>
      <c r="AY135" s="237" t="s">
        <v>133</v>
      </c>
    </row>
    <row r="136" s="11" customFormat="1">
      <c r="B136" s="226"/>
      <c r="C136" s="227"/>
      <c r="D136" s="228" t="s">
        <v>175</v>
      </c>
      <c r="E136" s="229" t="s">
        <v>1</v>
      </c>
      <c r="F136" s="230" t="s">
        <v>377</v>
      </c>
      <c r="G136" s="227"/>
      <c r="H136" s="231">
        <v>2.7280000000000002</v>
      </c>
      <c r="I136" s="232"/>
      <c r="J136" s="232"/>
      <c r="K136" s="227"/>
      <c r="L136" s="227"/>
      <c r="M136" s="233"/>
      <c r="N136" s="234"/>
      <c r="O136" s="235"/>
      <c r="P136" s="235"/>
      <c r="Q136" s="235"/>
      <c r="R136" s="235"/>
      <c r="S136" s="235"/>
      <c r="T136" s="235"/>
      <c r="U136" s="235"/>
      <c r="V136" s="235"/>
      <c r="W136" s="235"/>
      <c r="X136" s="236"/>
      <c r="AT136" s="237" t="s">
        <v>175</v>
      </c>
      <c r="AU136" s="237" t="s">
        <v>82</v>
      </c>
      <c r="AV136" s="11" t="s">
        <v>82</v>
      </c>
      <c r="AW136" s="11" t="s">
        <v>5</v>
      </c>
      <c r="AX136" s="11" t="s">
        <v>72</v>
      </c>
      <c r="AY136" s="237" t="s">
        <v>133</v>
      </c>
    </row>
    <row r="137" s="11" customFormat="1">
      <c r="B137" s="226"/>
      <c r="C137" s="227"/>
      <c r="D137" s="228" t="s">
        <v>175</v>
      </c>
      <c r="E137" s="229" t="s">
        <v>1</v>
      </c>
      <c r="F137" s="230" t="s">
        <v>378</v>
      </c>
      <c r="G137" s="227"/>
      <c r="H137" s="231">
        <v>1.6799999999999999</v>
      </c>
      <c r="I137" s="232"/>
      <c r="J137" s="232"/>
      <c r="K137" s="227"/>
      <c r="L137" s="227"/>
      <c r="M137" s="233"/>
      <c r="N137" s="234"/>
      <c r="O137" s="235"/>
      <c r="P137" s="235"/>
      <c r="Q137" s="235"/>
      <c r="R137" s="235"/>
      <c r="S137" s="235"/>
      <c r="T137" s="235"/>
      <c r="U137" s="235"/>
      <c r="V137" s="235"/>
      <c r="W137" s="235"/>
      <c r="X137" s="236"/>
      <c r="AT137" s="237" t="s">
        <v>175</v>
      </c>
      <c r="AU137" s="237" t="s">
        <v>82</v>
      </c>
      <c r="AV137" s="11" t="s">
        <v>82</v>
      </c>
      <c r="AW137" s="11" t="s">
        <v>5</v>
      </c>
      <c r="AX137" s="11" t="s">
        <v>72</v>
      </c>
      <c r="AY137" s="237" t="s">
        <v>133</v>
      </c>
    </row>
    <row r="138" s="1" customFormat="1" ht="16.5" customHeight="1">
      <c r="B138" s="34"/>
      <c r="C138" s="198" t="s">
        <v>83</v>
      </c>
      <c r="D138" s="198" t="s">
        <v>134</v>
      </c>
      <c r="E138" s="199" t="s">
        <v>848</v>
      </c>
      <c r="F138" s="200" t="s">
        <v>849</v>
      </c>
      <c r="G138" s="201" t="s">
        <v>207</v>
      </c>
      <c r="H138" s="202">
        <v>35.969999999999999</v>
      </c>
      <c r="I138" s="203"/>
      <c r="J138" s="203"/>
      <c r="K138" s="204">
        <f>ROUND(P138*H138,2)</f>
        <v>0</v>
      </c>
      <c r="L138" s="200" t="s">
        <v>173</v>
      </c>
      <c r="M138" s="39"/>
      <c r="N138" s="205" t="s">
        <v>1</v>
      </c>
      <c r="O138" s="206" t="s">
        <v>41</v>
      </c>
      <c r="P138" s="207">
        <f>I138+J138</f>
        <v>0</v>
      </c>
      <c r="Q138" s="207">
        <f>ROUND(I138*H138,2)</f>
        <v>0</v>
      </c>
      <c r="R138" s="207">
        <f>ROUND(J138*H138,2)</f>
        <v>0</v>
      </c>
      <c r="S138" s="75"/>
      <c r="T138" s="208">
        <f>S138*H138</f>
        <v>0</v>
      </c>
      <c r="U138" s="208">
        <v>0</v>
      </c>
      <c r="V138" s="208">
        <f>U138*H138</f>
        <v>0</v>
      </c>
      <c r="W138" s="208">
        <v>0.050999999999999997</v>
      </c>
      <c r="X138" s="209">
        <f>W138*H138</f>
        <v>1.8344699999999998</v>
      </c>
      <c r="AR138" s="13" t="s">
        <v>138</v>
      </c>
      <c r="AT138" s="13" t="s">
        <v>134</v>
      </c>
      <c r="AU138" s="13" t="s">
        <v>82</v>
      </c>
      <c r="AY138" s="13" t="s">
        <v>133</v>
      </c>
      <c r="BE138" s="210">
        <f>IF(O138="základní",K138,0)</f>
        <v>0</v>
      </c>
      <c r="BF138" s="210">
        <f>IF(O138="snížená",K138,0)</f>
        <v>0</v>
      </c>
      <c r="BG138" s="210">
        <f>IF(O138="zákl. přenesená",K138,0)</f>
        <v>0</v>
      </c>
      <c r="BH138" s="210">
        <f>IF(O138="sníž. přenesená",K138,0)</f>
        <v>0</v>
      </c>
      <c r="BI138" s="210">
        <f>IF(O138="nulová",K138,0)</f>
        <v>0</v>
      </c>
      <c r="BJ138" s="13" t="s">
        <v>80</v>
      </c>
      <c r="BK138" s="210">
        <f>ROUND(P138*H138,2)</f>
        <v>0</v>
      </c>
      <c r="BL138" s="13" t="s">
        <v>138</v>
      </c>
      <c r="BM138" s="13" t="s">
        <v>850</v>
      </c>
    </row>
    <row r="139" s="11" customFormat="1">
      <c r="B139" s="226"/>
      <c r="C139" s="227"/>
      <c r="D139" s="228" t="s">
        <v>175</v>
      </c>
      <c r="E139" s="229" t="s">
        <v>1</v>
      </c>
      <c r="F139" s="230" t="s">
        <v>851</v>
      </c>
      <c r="G139" s="227"/>
      <c r="H139" s="231">
        <v>17.039999999999999</v>
      </c>
      <c r="I139" s="232"/>
      <c r="J139" s="232"/>
      <c r="K139" s="227"/>
      <c r="L139" s="227"/>
      <c r="M139" s="233"/>
      <c r="N139" s="234"/>
      <c r="O139" s="235"/>
      <c r="P139" s="235"/>
      <c r="Q139" s="235"/>
      <c r="R139" s="235"/>
      <c r="S139" s="235"/>
      <c r="T139" s="235"/>
      <c r="U139" s="235"/>
      <c r="V139" s="235"/>
      <c r="W139" s="235"/>
      <c r="X139" s="236"/>
      <c r="AT139" s="237" t="s">
        <v>175</v>
      </c>
      <c r="AU139" s="237" t="s">
        <v>82</v>
      </c>
      <c r="AV139" s="11" t="s">
        <v>82</v>
      </c>
      <c r="AW139" s="11" t="s">
        <v>5</v>
      </c>
      <c r="AX139" s="11" t="s">
        <v>72</v>
      </c>
      <c r="AY139" s="237" t="s">
        <v>133</v>
      </c>
    </row>
    <row r="140" s="11" customFormat="1">
      <c r="B140" s="226"/>
      <c r="C140" s="227"/>
      <c r="D140" s="228" t="s">
        <v>175</v>
      </c>
      <c r="E140" s="229" t="s">
        <v>1</v>
      </c>
      <c r="F140" s="230" t="s">
        <v>852</v>
      </c>
      <c r="G140" s="227"/>
      <c r="H140" s="231">
        <v>16.800000000000001</v>
      </c>
      <c r="I140" s="232"/>
      <c r="J140" s="232"/>
      <c r="K140" s="227"/>
      <c r="L140" s="227"/>
      <c r="M140" s="233"/>
      <c r="N140" s="234"/>
      <c r="O140" s="235"/>
      <c r="P140" s="235"/>
      <c r="Q140" s="235"/>
      <c r="R140" s="235"/>
      <c r="S140" s="235"/>
      <c r="T140" s="235"/>
      <c r="U140" s="235"/>
      <c r="V140" s="235"/>
      <c r="W140" s="235"/>
      <c r="X140" s="236"/>
      <c r="AT140" s="237" t="s">
        <v>175</v>
      </c>
      <c r="AU140" s="237" t="s">
        <v>82</v>
      </c>
      <c r="AV140" s="11" t="s">
        <v>82</v>
      </c>
      <c r="AW140" s="11" t="s">
        <v>5</v>
      </c>
      <c r="AX140" s="11" t="s">
        <v>72</v>
      </c>
      <c r="AY140" s="237" t="s">
        <v>133</v>
      </c>
    </row>
    <row r="141" s="11" customFormat="1">
      <c r="B141" s="226"/>
      <c r="C141" s="227"/>
      <c r="D141" s="228" t="s">
        <v>175</v>
      </c>
      <c r="E141" s="229" t="s">
        <v>1</v>
      </c>
      <c r="F141" s="230" t="s">
        <v>853</v>
      </c>
      <c r="G141" s="227"/>
      <c r="H141" s="231">
        <v>2.1299999999999999</v>
      </c>
      <c r="I141" s="232"/>
      <c r="J141" s="232"/>
      <c r="K141" s="227"/>
      <c r="L141" s="227"/>
      <c r="M141" s="233"/>
      <c r="N141" s="234"/>
      <c r="O141" s="235"/>
      <c r="P141" s="235"/>
      <c r="Q141" s="235"/>
      <c r="R141" s="235"/>
      <c r="S141" s="235"/>
      <c r="T141" s="235"/>
      <c r="U141" s="235"/>
      <c r="V141" s="235"/>
      <c r="W141" s="235"/>
      <c r="X141" s="236"/>
      <c r="AT141" s="237" t="s">
        <v>175</v>
      </c>
      <c r="AU141" s="237" t="s">
        <v>82</v>
      </c>
      <c r="AV141" s="11" t="s">
        <v>82</v>
      </c>
      <c r="AW141" s="11" t="s">
        <v>5</v>
      </c>
      <c r="AX141" s="11" t="s">
        <v>72</v>
      </c>
      <c r="AY141" s="237" t="s">
        <v>133</v>
      </c>
    </row>
    <row r="142" s="1" customFormat="1" ht="16.5" customHeight="1">
      <c r="B142" s="34"/>
      <c r="C142" s="198" t="s">
        <v>222</v>
      </c>
      <c r="D142" s="198" t="s">
        <v>134</v>
      </c>
      <c r="E142" s="199" t="s">
        <v>854</v>
      </c>
      <c r="F142" s="200" t="s">
        <v>855</v>
      </c>
      <c r="G142" s="201" t="s">
        <v>207</v>
      </c>
      <c r="H142" s="202">
        <v>35.966000000000001</v>
      </c>
      <c r="I142" s="203"/>
      <c r="J142" s="203"/>
      <c r="K142" s="204">
        <f>ROUND(P142*H142,2)</f>
        <v>0</v>
      </c>
      <c r="L142" s="200" t="s">
        <v>173</v>
      </c>
      <c r="M142" s="39"/>
      <c r="N142" s="205" t="s">
        <v>1</v>
      </c>
      <c r="O142" s="206" t="s">
        <v>41</v>
      </c>
      <c r="P142" s="207">
        <f>I142+J142</f>
        <v>0</v>
      </c>
      <c r="Q142" s="207">
        <f>ROUND(I142*H142,2)</f>
        <v>0</v>
      </c>
      <c r="R142" s="207">
        <f>ROUND(J142*H142,2)</f>
        <v>0</v>
      </c>
      <c r="S142" s="75"/>
      <c r="T142" s="208">
        <f>S142*H142</f>
        <v>0</v>
      </c>
      <c r="U142" s="208">
        <v>0</v>
      </c>
      <c r="V142" s="208">
        <f>U142*H142</f>
        <v>0</v>
      </c>
      <c r="W142" s="208">
        <v>0.042999999999999997</v>
      </c>
      <c r="X142" s="209">
        <f>W142*H142</f>
        <v>1.546538</v>
      </c>
      <c r="AR142" s="13" t="s">
        <v>138</v>
      </c>
      <c r="AT142" s="13" t="s">
        <v>134</v>
      </c>
      <c r="AU142" s="13" t="s">
        <v>82</v>
      </c>
      <c r="AY142" s="13" t="s">
        <v>133</v>
      </c>
      <c r="BE142" s="210">
        <f>IF(O142="základní",K142,0)</f>
        <v>0</v>
      </c>
      <c r="BF142" s="210">
        <f>IF(O142="snížená",K142,0)</f>
        <v>0</v>
      </c>
      <c r="BG142" s="210">
        <f>IF(O142="zákl. přenesená",K142,0)</f>
        <v>0</v>
      </c>
      <c r="BH142" s="210">
        <f>IF(O142="sníž. přenesená",K142,0)</f>
        <v>0</v>
      </c>
      <c r="BI142" s="210">
        <f>IF(O142="nulová",K142,0)</f>
        <v>0</v>
      </c>
      <c r="BJ142" s="13" t="s">
        <v>80</v>
      </c>
      <c r="BK142" s="210">
        <f>ROUND(P142*H142,2)</f>
        <v>0</v>
      </c>
      <c r="BL142" s="13" t="s">
        <v>138</v>
      </c>
      <c r="BM142" s="13" t="s">
        <v>856</v>
      </c>
    </row>
    <row r="143" s="11" customFormat="1">
      <c r="B143" s="226"/>
      <c r="C143" s="227"/>
      <c r="D143" s="228" t="s">
        <v>175</v>
      </c>
      <c r="E143" s="229" t="s">
        <v>1</v>
      </c>
      <c r="F143" s="230" t="s">
        <v>857</v>
      </c>
      <c r="G143" s="227"/>
      <c r="H143" s="231">
        <v>8.6329999999999991</v>
      </c>
      <c r="I143" s="232"/>
      <c r="J143" s="232"/>
      <c r="K143" s="227"/>
      <c r="L143" s="227"/>
      <c r="M143" s="233"/>
      <c r="N143" s="234"/>
      <c r="O143" s="235"/>
      <c r="P143" s="235"/>
      <c r="Q143" s="235"/>
      <c r="R143" s="235"/>
      <c r="S143" s="235"/>
      <c r="T143" s="235"/>
      <c r="U143" s="235"/>
      <c r="V143" s="235"/>
      <c r="W143" s="235"/>
      <c r="X143" s="236"/>
      <c r="AT143" s="237" t="s">
        <v>175</v>
      </c>
      <c r="AU143" s="237" t="s">
        <v>82</v>
      </c>
      <c r="AV143" s="11" t="s">
        <v>82</v>
      </c>
      <c r="AW143" s="11" t="s">
        <v>5</v>
      </c>
      <c r="AX143" s="11" t="s">
        <v>72</v>
      </c>
      <c r="AY143" s="237" t="s">
        <v>133</v>
      </c>
    </row>
    <row r="144" s="11" customFormat="1">
      <c r="B144" s="226"/>
      <c r="C144" s="227"/>
      <c r="D144" s="228" t="s">
        <v>175</v>
      </c>
      <c r="E144" s="229" t="s">
        <v>1</v>
      </c>
      <c r="F144" s="230" t="s">
        <v>858</v>
      </c>
      <c r="G144" s="227"/>
      <c r="H144" s="231">
        <v>8.6329999999999991</v>
      </c>
      <c r="I144" s="232"/>
      <c r="J144" s="232"/>
      <c r="K144" s="227"/>
      <c r="L144" s="227"/>
      <c r="M144" s="233"/>
      <c r="N144" s="234"/>
      <c r="O144" s="235"/>
      <c r="P144" s="235"/>
      <c r="Q144" s="235"/>
      <c r="R144" s="235"/>
      <c r="S144" s="235"/>
      <c r="T144" s="235"/>
      <c r="U144" s="235"/>
      <c r="V144" s="235"/>
      <c r="W144" s="235"/>
      <c r="X144" s="236"/>
      <c r="AT144" s="237" t="s">
        <v>175</v>
      </c>
      <c r="AU144" s="237" t="s">
        <v>82</v>
      </c>
      <c r="AV144" s="11" t="s">
        <v>82</v>
      </c>
      <c r="AW144" s="11" t="s">
        <v>5</v>
      </c>
      <c r="AX144" s="11" t="s">
        <v>72</v>
      </c>
      <c r="AY144" s="237" t="s">
        <v>133</v>
      </c>
    </row>
    <row r="145" s="11" customFormat="1">
      <c r="B145" s="226"/>
      <c r="C145" s="227"/>
      <c r="D145" s="228" t="s">
        <v>175</v>
      </c>
      <c r="E145" s="229" t="s">
        <v>1</v>
      </c>
      <c r="F145" s="230" t="s">
        <v>859</v>
      </c>
      <c r="G145" s="227"/>
      <c r="H145" s="231">
        <v>18.699999999999999</v>
      </c>
      <c r="I145" s="232"/>
      <c r="J145" s="232"/>
      <c r="K145" s="227"/>
      <c r="L145" s="227"/>
      <c r="M145" s="233"/>
      <c r="N145" s="234"/>
      <c r="O145" s="235"/>
      <c r="P145" s="235"/>
      <c r="Q145" s="235"/>
      <c r="R145" s="235"/>
      <c r="S145" s="235"/>
      <c r="T145" s="235"/>
      <c r="U145" s="235"/>
      <c r="V145" s="235"/>
      <c r="W145" s="235"/>
      <c r="X145" s="236"/>
      <c r="AT145" s="237" t="s">
        <v>175</v>
      </c>
      <c r="AU145" s="237" t="s">
        <v>82</v>
      </c>
      <c r="AV145" s="11" t="s">
        <v>82</v>
      </c>
      <c r="AW145" s="11" t="s">
        <v>5</v>
      </c>
      <c r="AX145" s="11" t="s">
        <v>72</v>
      </c>
      <c r="AY145" s="237" t="s">
        <v>133</v>
      </c>
    </row>
    <row r="146" s="1" customFormat="1" ht="16.5" customHeight="1">
      <c r="B146" s="34"/>
      <c r="C146" s="198" t="s">
        <v>228</v>
      </c>
      <c r="D146" s="198" t="s">
        <v>134</v>
      </c>
      <c r="E146" s="199" t="s">
        <v>860</v>
      </c>
      <c r="F146" s="200" t="s">
        <v>861</v>
      </c>
      <c r="G146" s="201" t="s">
        <v>207</v>
      </c>
      <c r="H146" s="202">
        <v>59.948999999999998</v>
      </c>
      <c r="I146" s="203"/>
      <c r="J146" s="203"/>
      <c r="K146" s="204">
        <f>ROUND(P146*H146,2)</f>
        <v>0</v>
      </c>
      <c r="L146" s="200" t="s">
        <v>173</v>
      </c>
      <c r="M146" s="39"/>
      <c r="N146" s="205" t="s">
        <v>1</v>
      </c>
      <c r="O146" s="206" t="s">
        <v>41</v>
      </c>
      <c r="P146" s="207">
        <f>I146+J146</f>
        <v>0</v>
      </c>
      <c r="Q146" s="207">
        <f>ROUND(I146*H146,2)</f>
        <v>0</v>
      </c>
      <c r="R146" s="207">
        <f>ROUND(J146*H146,2)</f>
        <v>0</v>
      </c>
      <c r="S146" s="75"/>
      <c r="T146" s="208">
        <f>S146*H146</f>
        <v>0</v>
      </c>
      <c r="U146" s="208">
        <v>0</v>
      </c>
      <c r="V146" s="208">
        <f>U146*H146</f>
        <v>0</v>
      </c>
      <c r="W146" s="208">
        <v>0.045999999999999999</v>
      </c>
      <c r="X146" s="209">
        <f>W146*H146</f>
        <v>2.757654</v>
      </c>
      <c r="AR146" s="13" t="s">
        <v>138</v>
      </c>
      <c r="AT146" s="13" t="s">
        <v>134</v>
      </c>
      <c r="AU146" s="13" t="s">
        <v>82</v>
      </c>
      <c r="AY146" s="13" t="s">
        <v>133</v>
      </c>
      <c r="BE146" s="210">
        <f>IF(O146="základní",K146,0)</f>
        <v>0</v>
      </c>
      <c r="BF146" s="210">
        <f>IF(O146="snížená",K146,0)</f>
        <v>0</v>
      </c>
      <c r="BG146" s="210">
        <f>IF(O146="zákl. přenesená",K146,0)</f>
        <v>0</v>
      </c>
      <c r="BH146" s="210">
        <f>IF(O146="sníž. přenesená",K146,0)</f>
        <v>0</v>
      </c>
      <c r="BI146" s="210">
        <f>IF(O146="nulová",K146,0)</f>
        <v>0</v>
      </c>
      <c r="BJ146" s="13" t="s">
        <v>80</v>
      </c>
      <c r="BK146" s="210">
        <f>ROUND(P146*H146,2)</f>
        <v>0</v>
      </c>
      <c r="BL146" s="13" t="s">
        <v>138</v>
      </c>
      <c r="BM146" s="13" t="s">
        <v>862</v>
      </c>
    </row>
    <row r="147" s="11" customFormat="1">
      <c r="B147" s="226"/>
      <c r="C147" s="227"/>
      <c r="D147" s="228" t="s">
        <v>175</v>
      </c>
      <c r="E147" s="229" t="s">
        <v>1</v>
      </c>
      <c r="F147" s="230" t="s">
        <v>863</v>
      </c>
      <c r="G147" s="227"/>
      <c r="H147" s="231">
        <v>59.948999999999998</v>
      </c>
      <c r="I147" s="232"/>
      <c r="J147" s="232"/>
      <c r="K147" s="227"/>
      <c r="L147" s="227"/>
      <c r="M147" s="233"/>
      <c r="N147" s="234"/>
      <c r="O147" s="235"/>
      <c r="P147" s="235"/>
      <c r="Q147" s="235"/>
      <c r="R147" s="235"/>
      <c r="S147" s="235"/>
      <c r="T147" s="235"/>
      <c r="U147" s="235"/>
      <c r="V147" s="235"/>
      <c r="W147" s="235"/>
      <c r="X147" s="236"/>
      <c r="AT147" s="237" t="s">
        <v>175</v>
      </c>
      <c r="AU147" s="237" t="s">
        <v>82</v>
      </c>
      <c r="AV147" s="11" t="s">
        <v>82</v>
      </c>
      <c r="AW147" s="11" t="s">
        <v>5</v>
      </c>
      <c r="AX147" s="11" t="s">
        <v>80</v>
      </c>
      <c r="AY147" s="237" t="s">
        <v>133</v>
      </c>
    </row>
    <row r="148" s="9" customFormat="1" ht="22.8" customHeight="1">
      <c r="B148" s="183"/>
      <c r="C148" s="184"/>
      <c r="D148" s="185" t="s">
        <v>71</v>
      </c>
      <c r="E148" s="224" t="s">
        <v>452</v>
      </c>
      <c r="F148" s="224" t="s">
        <v>453</v>
      </c>
      <c r="G148" s="184"/>
      <c r="H148" s="184"/>
      <c r="I148" s="187"/>
      <c r="J148" s="187"/>
      <c r="K148" s="225">
        <f>BK148</f>
        <v>0</v>
      </c>
      <c r="L148" s="184"/>
      <c r="M148" s="189"/>
      <c r="N148" s="190"/>
      <c r="O148" s="191"/>
      <c r="P148" s="191"/>
      <c r="Q148" s="192">
        <f>SUM(Q149:Q153)</f>
        <v>0</v>
      </c>
      <c r="R148" s="192">
        <f>SUM(R149:R153)</f>
        <v>0</v>
      </c>
      <c r="S148" s="191"/>
      <c r="T148" s="193">
        <f>SUM(T149:T153)</f>
        <v>0</v>
      </c>
      <c r="U148" s="191"/>
      <c r="V148" s="193">
        <f>SUM(V149:V153)</f>
        <v>0</v>
      </c>
      <c r="W148" s="191"/>
      <c r="X148" s="194">
        <f>SUM(X149:X153)</f>
        <v>0</v>
      </c>
      <c r="AR148" s="195" t="s">
        <v>80</v>
      </c>
      <c r="AT148" s="196" t="s">
        <v>71</v>
      </c>
      <c r="AU148" s="196" t="s">
        <v>80</v>
      </c>
      <c r="AY148" s="195" t="s">
        <v>133</v>
      </c>
      <c r="BK148" s="197">
        <f>SUM(BK149:BK153)</f>
        <v>0</v>
      </c>
    </row>
    <row r="149" s="1" customFormat="1" ht="16.5" customHeight="1">
      <c r="B149" s="34"/>
      <c r="C149" s="198" t="s">
        <v>252</v>
      </c>
      <c r="D149" s="198" t="s">
        <v>134</v>
      </c>
      <c r="E149" s="199" t="s">
        <v>455</v>
      </c>
      <c r="F149" s="200" t="s">
        <v>456</v>
      </c>
      <c r="G149" s="201" t="s">
        <v>190</v>
      </c>
      <c r="H149" s="202">
        <v>8.0459999999999994</v>
      </c>
      <c r="I149" s="203"/>
      <c r="J149" s="203"/>
      <c r="K149" s="204">
        <f>ROUND(P149*H149,2)</f>
        <v>0</v>
      </c>
      <c r="L149" s="200" t="s">
        <v>173</v>
      </c>
      <c r="M149" s="39"/>
      <c r="N149" s="205" t="s">
        <v>1</v>
      </c>
      <c r="O149" s="206" t="s">
        <v>41</v>
      </c>
      <c r="P149" s="207">
        <f>I149+J149</f>
        <v>0</v>
      </c>
      <c r="Q149" s="207">
        <f>ROUND(I149*H149,2)</f>
        <v>0</v>
      </c>
      <c r="R149" s="207">
        <f>ROUND(J149*H149,2)</f>
        <v>0</v>
      </c>
      <c r="S149" s="75"/>
      <c r="T149" s="208">
        <f>S149*H149</f>
        <v>0</v>
      </c>
      <c r="U149" s="208">
        <v>0</v>
      </c>
      <c r="V149" s="208">
        <f>U149*H149</f>
        <v>0</v>
      </c>
      <c r="W149" s="208">
        <v>0</v>
      </c>
      <c r="X149" s="209">
        <f>W149*H149</f>
        <v>0</v>
      </c>
      <c r="AR149" s="13" t="s">
        <v>138</v>
      </c>
      <c r="AT149" s="13" t="s">
        <v>134</v>
      </c>
      <c r="AU149" s="13" t="s">
        <v>82</v>
      </c>
      <c r="AY149" s="13" t="s">
        <v>133</v>
      </c>
      <c r="BE149" s="210">
        <f>IF(O149="základní",K149,0)</f>
        <v>0</v>
      </c>
      <c r="BF149" s="210">
        <f>IF(O149="snížená",K149,0)</f>
        <v>0</v>
      </c>
      <c r="BG149" s="210">
        <f>IF(O149="zákl. přenesená",K149,0)</f>
        <v>0</v>
      </c>
      <c r="BH149" s="210">
        <f>IF(O149="sníž. přenesená",K149,0)</f>
        <v>0</v>
      </c>
      <c r="BI149" s="210">
        <f>IF(O149="nulová",K149,0)</f>
        <v>0</v>
      </c>
      <c r="BJ149" s="13" t="s">
        <v>80</v>
      </c>
      <c r="BK149" s="210">
        <f>ROUND(P149*H149,2)</f>
        <v>0</v>
      </c>
      <c r="BL149" s="13" t="s">
        <v>138</v>
      </c>
      <c r="BM149" s="13" t="s">
        <v>864</v>
      </c>
    </row>
    <row r="150" s="1" customFormat="1" ht="16.5" customHeight="1">
      <c r="B150" s="34"/>
      <c r="C150" s="198" t="s">
        <v>257</v>
      </c>
      <c r="D150" s="198" t="s">
        <v>134</v>
      </c>
      <c r="E150" s="199" t="s">
        <v>459</v>
      </c>
      <c r="F150" s="200" t="s">
        <v>460</v>
      </c>
      <c r="G150" s="201" t="s">
        <v>190</v>
      </c>
      <c r="H150" s="202">
        <v>8.0459999999999994</v>
      </c>
      <c r="I150" s="203"/>
      <c r="J150" s="203"/>
      <c r="K150" s="204">
        <f>ROUND(P150*H150,2)</f>
        <v>0</v>
      </c>
      <c r="L150" s="200" t="s">
        <v>173</v>
      </c>
      <c r="M150" s="39"/>
      <c r="N150" s="205" t="s">
        <v>1</v>
      </c>
      <c r="O150" s="206" t="s">
        <v>41</v>
      </c>
      <c r="P150" s="207">
        <f>I150+J150</f>
        <v>0</v>
      </c>
      <c r="Q150" s="207">
        <f>ROUND(I150*H150,2)</f>
        <v>0</v>
      </c>
      <c r="R150" s="207">
        <f>ROUND(J150*H150,2)</f>
        <v>0</v>
      </c>
      <c r="S150" s="75"/>
      <c r="T150" s="208">
        <f>S150*H150</f>
        <v>0</v>
      </c>
      <c r="U150" s="208">
        <v>0</v>
      </c>
      <c r="V150" s="208">
        <f>U150*H150</f>
        <v>0</v>
      </c>
      <c r="W150" s="208">
        <v>0</v>
      </c>
      <c r="X150" s="209">
        <f>W150*H150</f>
        <v>0</v>
      </c>
      <c r="AR150" s="13" t="s">
        <v>138</v>
      </c>
      <c r="AT150" s="13" t="s">
        <v>134</v>
      </c>
      <c r="AU150" s="13" t="s">
        <v>82</v>
      </c>
      <c r="AY150" s="13" t="s">
        <v>133</v>
      </c>
      <c r="BE150" s="210">
        <f>IF(O150="základní",K150,0)</f>
        <v>0</v>
      </c>
      <c r="BF150" s="210">
        <f>IF(O150="snížená",K150,0)</f>
        <v>0</v>
      </c>
      <c r="BG150" s="210">
        <f>IF(O150="zákl. přenesená",K150,0)</f>
        <v>0</v>
      </c>
      <c r="BH150" s="210">
        <f>IF(O150="sníž. přenesená",K150,0)</f>
        <v>0</v>
      </c>
      <c r="BI150" s="210">
        <f>IF(O150="nulová",K150,0)</f>
        <v>0</v>
      </c>
      <c r="BJ150" s="13" t="s">
        <v>80</v>
      </c>
      <c r="BK150" s="210">
        <f>ROUND(P150*H150,2)</f>
        <v>0</v>
      </c>
      <c r="BL150" s="13" t="s">
        <v>138</v>
      </c>
      <c r="BM150" s="13" t="s">
        <v>865</v>
      </c>
    </row>
    <row r="151" s="1" customFormat="1" ht="16.5" customHeight="1">
      <c r="B151" s="34"/>
      <c r="C151" s="198" t="s">
        <v>9</v>
      </c>
      <c r="D151" s="198" t="s">
        <v>134</v>
      </c>
      <c r="E151" s="199" t="s">
        <v>463</v>
      </c>
      <c r="F151" s="200" t="s">
        <v>464</v>
      </c>
      <c r="G151" s="201" t="s">
        <v>190</v>
      </c>
      <c r="H151" s="202">
        <v>152.874</v>
      </c>
      <c r="I151" s="203"/>
      <c r="J151" s="203"/>
      <c r="K151" s="204">
        <f>ROUND(P151*H151,2)</f>
        <v>0</v>
      </c>
      <c r="L151" s="200" t="s">
        <v>173</v>
      </c>
      <c r="M151" s="39"/>
      <c r="N151" s="205" t="s">
        <v>1</v>
      </c>
      <c r="O151" s="206" t="s">
        <v>41</v>
      </c>
      <c r="P151" s="207">
        <f>I151+J151</f>
        <v>0</v>
      </c>
      <c r="Q151" s="207">
        <f>ROUND(I151*H151,2)</f>
        <v>0</v>
      </c>
      <c r="R151" s="207">
        <f>ROUND(J151*H151,2)</f>
        <v>0</v>
      </c>
      <c r="S151" s="75"/>
      <c r="T151" s="208">
        <f>S151*H151</f>
        <v>0</v>
      </c>
      <c r="U151" s="208">
        <v>0</v>
      </c>
      <c r="V151" s="208">
        <f>U151*H151</f>
        <v>0</v>
      </c>
      <c r="W151" s="208">
        <v>0</v>
      </c>
      <c r="X151" s="209">
        <f>W151*H151</f>
        <v>0</v>
      </c>
      <c r="AR151" s="13" t="s">
        <v>138</v>
      </c>
      <c r="AT151" s="13" t="s">
        <v>134</v>
      </c>
      <c r="AU151" s="13" t="s">
        <v>82</v>
      </c>
      <c r="AY151" s="13" t="s">
        <v>133</v>
      </c>
      <c r="BE151" s="210">
        <f>IF(O151="základní",K151,0)</f>
        <v>0</v>
      </c>
      <c r="BF151" s="210">
        <f>IF(O151="snížená",K151,0)</f>
        <v>0</v>
      </c>
      <c r="BG151" s="210">
        <f>IF(O151="zákl. přenesená",K151,0)</f>
        <v>0</v>
      </c>
      <c r="BH151" s="210">
        <f>IF(O151="sníž. přenesená",K151,0)</f>
        <v>0</v>
      </c>
      <c r="BI151" s="210">
        <f>IF(O151="nulová",K151,0)</f>
        <v>0</v>
      </c>
      <c r="BJ151" s="13" t="s">
        <v>80</v>
      </c>
      <c r="BK151" s="210">
        <f>ROUND(P151*H151,2)</f>
        <v>0</v>
      </c>
      <c r="BL151" s="13" t="s">
        <v>138</v>
      </c>
      <c r="BM151" s="13" t="s">
        <v>866</v>
      </c>
    </row>
    <row r="152" s="11" customFormat="1">
      <c r="B152" s="226"/>
      <c r="C152" s="227"/>
      <c r="D152" s="228" t="s">
        <v>175</v>
      </c>
      <c r="E152" s="227"/>
      <c r="F152" s="230" t="s">
        <v>867</v>
      </c>
      <c r="G152" s="227"/>
      <c r="H152" s="231">
        <v>152.874</v>
      </c>
      <c r="I152" s="232"/>
      <c r="J152" s="232"/>
      <c r="K152" s="227"/>
      <c r="L152" s="227"/>
      <c r="M152" s="233"/>
      <c r="N152" s="234"/>
      <c r="O152" s="235"/>
      <c r="P152" s="235"/>
      <c r="Q152" s="235"/>
      <c r="R152" s="235"/>
      <c r="S152" s="235"/>
      <c r="T152" s="235"/>
      <c r="U152" s="235"/>
      <c r="V152" s="235"/>
      <c r="W152" s="235"/>
      <c r="X152" s="236"/>
      <c r="AT152" s="237" t="s">
        <v>175</v>
      </c>
      <c r="AU152" s="237" t="s">
        <v>82</v>
      </c>
      <c r="AV152" s="11" t="s">
        <v>82</v>
      </c>
      <c r="AW152" s="11" t="s">
        <v>4</v>
      </c>
      <c r="AX152" s="11" t="s">
        <v>80</v>
      </c>
      <c r="AY152" s="237" t="s">
        <v>133</v>
      </c>
    </row>
    <row r="153" s="1" customFormat="1" ht="16.5" customHeight="1">
      <c r="B153" s="34"/>
      <c r="C153" s="198" t="s">
        <v>488</v>
      </c>
      <c r="D153" s="198" t="s">
        <v>134</v>
      </c>
      <c r="E153" s="199" t="s">
        <v>868</v>
      </c>
      <c r="F153" s="200" t="s">
        <v>869</v>
      </c>
      <c r="G153" s="201" t="s">
        <v>190</v>
      </c>
      <c r="H153" s="202">
        <v>8.0459999999999994</v>
      </c>
      <c r="I153" s="203"/>
      <c r="J153" s="203"/>
      <c r="K153" s="204">
        <f>ROUND(P153*H153,2)</f>
        <v>0</v>
      </c>
      <c r="L153" s="200" t="s">
        <v>173</v>
      </c>
      <c r="M153" s="39"/>
      <c r="N153" s="205" t="s">
        <v>1</v>
      </c>
      <c r="O153" s="206" t="s">
        <v>41</v>
      </c>
      <c r="P153" s="207">
        <f>I153+J153</f>
        <v>0</v>
      </c>
      <c r="Q153" s="207">
        <f>ROUND(I153*H153,2)</f>
        <v>0</v>
      </c>
      <c r="R153" s="207">
        <f>ROUND(J153*H153,2)</f>
        <v>0</v>
      </c>
      <c r="S153" s="75"/>
      <c r="T153" s="208">
        <f>S153*H153</f>
        <v>0</v>
      </c>
      <c r="U153" s="208">
        <v>0</v>
      </c>
      <c r="V153" s="208">
        <f>U153*H153</f>
        <v>0</v>
      </c>
      <c r="W153" s="208">
        <v>0</v>
      </c>
      <c r="X153" s="209">
        <f>W153*H153</f>
        <v>0</v>
      </c>
      <c r="AR153" s="13" t="s">
        <v>138</v>
      </c>
      <c r="AT153" s="13" t="s">
        <v>134</v>
      </c>
      <c r="AU153" s="13" t="s">
        <v>82</v>
      </c>
      <c r="AY153" s="13" t="s">
        <v>133</v>
      </c>
      <c r="BE153" s="210">
        <f>IF(O153="základní",K153,0)</f>
        <v>0</v>
      </c>
      <c r="BF153" s="210">
        <f>IF(O153="snížená",K153,0)</f>
        <v>0</v>
      </c>
      <c r="BG153" s="210">
        <f>IF(O153="zákl. přenesená",K153,0)</f>
        <v>0</v>
      </c>
      <c r="BH153" s="210">
        <f>IF(O153="sníž. přenesená",K153,0)</f>
        <v>0</v>
      </c>
      <c r="BI153" s="210">
        <f>IF(O153="nulová",K153,0)</f>
        <v>0</v>
      </c>
      <c r="BJ153" s="13" t="s">
        <v>80</v>
      </c>
      <c r="BK153" s="210">
        <f>ROUND(P153*H153,2)</f>
        <v>0</v>
      </c>
      <c r="BL153" s="13" t="s">
        <v>138</v>
      </c>
      <c r="BM153" s="13" t="s">
        <v>870</v>
      </c>
    </row>
    <row r="154" s="9" customFormat="1" ht="25.92" customHeight="1">
      <c r="B154" s="183"/>
      <c r="C154" s="184"/>
      <c r="D154" s="185" t="s">
        <v>71</v>
      </c>
      <c r="E154" s="186" t="s">
        <v>481</v>
      </c>
      <c r="F154" s="186" t="s">
        <v>482</v>
      </c>
      <c r="G154" s="184"/>
      <c r="H154" s="184"/>
      <c r="I154" s="187"/>
      <c r="J154" s="187"/>
      <c r="K154" s="188">
        <f>BK154</f>
        <v>0</v>
      </c>
      <c r="L154" s="184"/>
      <c r="M154" s="189"/>
      <c r="N154" s="190"/>
      <c r="O154" s="191"/>
      <c r="P154" s="191"/>
      <c r="Q154" s="192">
        <f>Q155+Q191</f>
        <v>0</v>
      </c>
      <c r="R154" s="192">
        <f>R155+R191</f>
        <v>0</v>
      </c>
      <c r="S154" s="191"/>
      <c r="T154" s="193">
        <f>T155+T191</f>
        <v>0</v>
      </c>
      <c r="U154" s="191"/>
      <c r="V154" s="193">
        <f>V155+V191</f>
        <v>0.23052723999999999</v>
      </c>
      <c r="W154" s="191"/>
      <c r="X154" s="194">
        <f>X155+X191</f>
        <v>0.31003200000000003</v>
      </c>
      <c r="AR154" s="195" t="s">
        <v>82</v>
      </c>
      <c r="AT154" s="196" t="s">
        <v>71</v>
      </c>
      <c r="AU154" s="196" t="s">
        <v>72</v>
      </c>
      <c r="AY154" s="195" t="s">
        <v>133</v>
      </c>
      <c r="BK154" s="197">
        <f>BK155+BK191</f>
        <v>0</v>
      </c>
    </row>
    <row r="155" s="9" customFormat="1" ht="22.8" customHeight="1">
      <c r="B155" s="183"/>
      <c r="C155" s="184"/>
      <c r="D155" s="185" t="s">
        <v>71</v>
      </c>
      <c r="E155" s="224" t="s">
        <v>556</v>
      </c>
      <c r="F155" s="224" t="s">
        <v>557</v>
      </c>
      <c r="G155" s="184"/>
      <c r="H155" s="184"/>
      <c r="I155" s="187"/>
      <c r="J155" s="187"/>
      <c r="K155" s="225">
        <f>BK155</f>
        <v>0</v>
      </c>
      <c r="L155" s="184"/>
      <c r="M155" s="189"/>
      <c r="N155" s="190"/>
      <c r="O155" s="191"/>
      <c r="P155" s="191"/>
      <c r="Q155" s="192">
        <f>SUM(Q156:Q190)</f>
        <v>0</v>
      </c>
      <c r="R155" s="192">
        <f>SUM(R156:R190)</f>
        <v>0</v>
      </c>
      <c r="S155" s="191"/>
      <c r="T155" s="193">
        <f>SUM(T156:T190)</f>
        <v>0</v>
      </c>
      <c r="U155" s="191"/>
      <c r="V155" s="193">
        <f>SUM(V156:V190)</f>
        <v>0.23052723999999999</v>
      </c>
      <c r="W155" s="191"/>
      <c r="X155" s="194">
        <f>SUM(X156:X190)</f>
        <v>0.31003200000000003</v>
      </c>
      <c r="AR155" s="195" t="s">
        <v>82</v>
      </c>
      <c r="AT155" s="196" t="s">
        <v>71</v>
      </c>
      <c r="AU155" s="196" t="s">
        <v>80</v>
      </c>
      <c r="AY155" s="195" t="s">
        <v>133</v>
      </c>
      <c r="BK155" s="197">
        <f>SUM(BK156:BK190)</f>
        <v>0</v>
      </c>
    </row>
    <row r="156" s="1" customFormat="1" ht="16.5" customHeight="1">
      <c r="B156" s="34"/>
      <c r="C156" s="198" t="s">
        <v>287</v>
      </c>
      <c r="D156" s="198" t="s">
        <v>134</v>
      </c>
      <c r="E156" s="199" t="s">
        <v>871</v>
      </c>
      <c r="F156" s="200" t="s">
        <v>872</v>
      </c>
      <c r="G156" s="201" t="s">
        <v>207</v>
      </c>
      <c r="H156" s="202">
        <v>89.049000000000007</v>
      </c>
      <c r="I156" s="203"/>
      <c r="J156" s="203"/>
      <c r="K156" s="204">
        <f>ROUND(P156*H156,2)</f>
        <v>0</v>
      </c>
      <c r="L156" s="200" t="s">
        <v>173</v>
      </c>
      <c r="M156" s="39"/>
      <c r="N156" s="205" t="s">
        <v>1</v>
      </c>
      <c r="O156" s="206" t="s">
        <v>41</v>
      </c>
      <c r="P156" s="207">
        <f>I156+J156</f>
        <v>0</v>
      </c>
      <c r="Q156" s="207">
        <f>ROUND(I156*H156,2)</f>
        <v>0</v>
      </c>
      <c r="R156" s="207">
        <f>ROUND(J156*H156,2)</f>
        <v>0</v>
      </c>
      <c r="S156" s="75"/>
      <c r="T156" s="208">
        <f>S156*H156</f>
        <v>0</v>
      </c>
      <c r="U156" s="208">
        <v>0.00025999999999999998</v>
      </c>
      <c r="V156" s="208">
        <f>U156*H156</f>
        <v>0.023152739999999998</v>
      </c>
      <c r="W156" s="208">
        <v>0</v>
      </c>
      <c r="X156" s="209">
        <f>W156*H156</f>
        <v>0</v>
      </c>
      <c r="AR156" s="13" t="s">
        <v>488</v>
      </c>
      <c r="AT156" s="13" t="s">
        <v>134</v>
      </c>
      <c r="AU156" s="13" t="s">
        <v>82</v>
      </c>
      <c r="AY156" s="13" t="s">
        <v>133</v>
      </c>
      <c r="BE156" s="210">
        <f>IF(O156="základní",K156,0)</f>
        <v>0</v>
      </c>
      <c r="BF156" s="210">
        <f>IF(O156="snížená",K156,0)</f>
        <v>0</v>
      </c>
      <c r="BG156" s="210">
        <f>IF(O156="zákl. přenesená",K156,0)</f>
        <v>0</v>
      </c>
      <c r="BH156" s="210">
        <f>IF(O156="sníž. přenesená",K156,0)</f>
        <v>0</v>
      </c>
      <c r="BI156" s="210">
        <f>IF(O156="nulová",K156,0)</f>
        <v>0</v>
      </c>
      <c r="BJ156" s="13" t="s">
        <v>80</v>
      </c>
      <c r="BK156" s="210">
        <f>ROUND(P156*H156,2)</f>
        <v>0</v>
      </c>
      <c r="BL156" s="13" t="s">
        <v>488</v>
      </c>
      <c r="BM156" s="13" t="s">
        <v>873</v>
      </c>
    </row>
    <row r="157" s="11" customFormat="1">
      <c r="B157" s="226"/>
      <c r="C157" s="227"/>
      <c r="D157" s="228" t="s">
        <v>175</v>
      </c>
      <c r="E157" s="229" t="s">
        <v>1</v>
      </c>
      <c r="F157" s="230" t="s">
        <v>874</v>
      </c>
      <c r="G157" s="227"/>
      <c r="H157" s="231">
        <v>17.039999999999999</v>
      </c>
      <c r="I157" s="232"/>
      <c r="J157" s="232"/>
      <c r="K157" s="227"/>
      <c r="L157" s="227"/>
      <c r="M157" s="233"/>
      <c r="N157" s="234"/>
      <c r="O157" s="235"/>
      <c r="P157" s="235"/>
      <c r="Q157" s="235"/>
      <c r="R157" s="235"/>
      <c r="S157" s="235"/>
      <c r="T157" s="235"/>
      <c r="U157" s="235"/>
      <c r="V157" s="235"/>
      <c r="W157" s="235"/>
      <c r="X157" s="236"/>
      <c r="AT157" s="237" t="s">
        <v>175</v>
      </c>
      <c r="AU157" s="237" t="s">
        <v>82</v>
      </c>
      <c r="AV157" s="11" t="s">
        <v>82</v>
      </c>
      <c r="AW157" s="11" t="s">
        <v>5</v>
      </c>
      <c r="AX157" s="11" t="s">
        <v>72</v>
      </c>
      <c r="AY157" s="237" t="s">
        <v>133</v>
      </c>
    </row>
    <row r="158" s="11" customFormat="1">
      <c r="B158" s="226"/>
      <c r="C158" s="227"/>
      <c r="D158" s="228" t="s">
        <v>175</v>
      </c>
      <c r="E158" s="229" t="s">
        <v>1</v>
      </c>
      <c r="F158" s="230" t="s">
        <v>366</v>
      </c>
      <c r="G158" s="227"/>
      <c r="H158" s="231">
        <v>1.6799999999999999</v>
      </c>
      <c r="I158" s="232"/>
      <c r="J158" s="232"/>
      <c r="K158" s="227"/>
      <c r="L158" s="227"/>
      <c r="M158" s="233"/>
      <c r="N158" s="234"/>
      <c r="O158" s="235"/>
      <c r="P158" s="235"/>
      <c r="Q158" s="235"/>
      <c r="R158" s="235"/>
      <c r="S158" s="235"/>
      <c r="T158" s="235"/>
      <c r="U158" s="235"/>
      <c r="V158" s="235"/>
      <c r="W158" s="235"/>
      <c r="X158" s="236"/>
      <c r="AT158" s="237" t="s">
        <v>175</v>
      </c>
      <c r="AU158" s="237" t="s">
        <v>82</v>
      </c>
      <c r="AV158" s="11" t="s">
        <v>82</v>
      </c>
      <c r="AW158" s="11" t="s">
        <v>5</v>
      </c>
      <c r="AX158" s="11" t="s">
        <v>72</v>
      </c>
      <c r="AY158" s="237" t="s">
        <v>133</v>
      </c>
    </row>
    <row r="159" s="11" customFormat="1">
      <c r="B159" s="226"/>
      <c r="C159" s="227"/>
      <c r="D159" s="228" t="s">
        <v>175</v>
      </c>
      <c r="E159" s="229" t="s">
        <v>1</v>
      </c>
      <c r="F159" s="230" t="s">
        <v>367</v>
      </c>
      <c r="G159" s="227"/>
      <c r="H159" s="231">
        <v>0.46500000000000002</v>
      </c>
      <c r="I159" s="232"/>
      <c r="J159" s="232"/>
      <c r="K159" s="227"/>
      <c r="L159" s="227"/>
      <c r="M159" s="233"/>
      <c r="N159" s="234"/>
      <c r="O159" s="235"/>
      <c r="P159" s="235"/>
      <c r="Q159" s="235"/>
      <c r="R159" s="235"/>
      <c r="S159" s="235"/>
      <c r="T159" s="235"/>
      <c r="U159" s="235"/>
      <c r="V159" s="235"/>
      <c r="W159" s="235"/>
      <c r="X159" s="236"/>
      <c r="AT159" s="237" t="s">
        <v>175</v>
      </c>
      <c r="AU159" s="237" t="s">
        <v>82</v>
      </c>
      <c r="AV159" s="11" t="s">
        <v>82</v>
      </c>
      <c r="AW159" s="11" t="s">
        <v>5</v>
      </c>
      <c r="AX159" s="11" t="s">
        <v>72</v>
      </c>
      <c r="AY159" s="237" t="s">
        <v>133</v>
      </c>
    </row>
    <row r="160" s="11" customFormat="1">
      <c r="B160" s="226"/>
      <c r="C160" s="227"/>
      <c r="D160" s="228" t="s">
        <v>175</v>
      </c>
      <c r="E160" s="229" t="s">
        <v>1</v>
      </c>
      <c r="F160" s="230" t="s">
        <v>368</v>
      </c>
      <c r="G160" s="227"/>
      <c r="H160" s="231">
        <v>3.3599999999999999</v>
      </c>
      <c r="I160" s="232"/>
      <c r="J160" s="232"/>
      <c r="K160" s="227"/>
      <c r="L160" s="227"/>
      <c r="M160" s="233"/>
      <c r="N160" s="234"/>
      <c r="O160" s="235"/>
      <c r="P160" s="235"/>
      <c r="Q160" s="235"/>
      <c r="R160" s="235"/>
      <c r="S160" s="235"/>
      <c r="T160" s="235"/>
      <c r="U160" s="235"/>
      <c r="V160" s="235"/>
      <c r="W160" s="235"/>
      <c r="X160" s="236"/>
      <c r="AT160" s="237" t="s">
        <v>175</v>
      </c>
      <c r="AU160" s="237" t="s">
        <v>82</v>
      </c>
      <c r="AV160" s="11" t="s">
        <v>82</v>
      </c>
      <c r="AW160" s="11" t="s">
        <v>5</v>
      </c>
      <c r="AX160" s="11" t="s">
        <v>72</v>
      </c>
      <c r="AY160" s="237" t="s">
        <v>133</v>
      </c>
    </row>
    <row r="161" s="11" customFormat="1">
      <c r="B161" s="226"/>
      <c r="C161" s="227"/>
      <c r="D161" s="228" t="s">
        <v>175</v>
      </c>
      <c r="E161" s="229" t="s">
        <v>1</v>
      </c>
      <c r="F161" s="230" t="s">
        <v>369</v>
      </c>
      <c r="G161" s="227"/>
      <c r="H161" s="231">
        <v>1.8720000000000001</v>
      </c>
      <c r="I161" s="232"/>
      <c r="J161" s="232"/>
      <c r="K161" s="227"/>
      <c r="L161" s="227"/>
      <c r="M161" s="233"/>
      <c r="N161" s="234"/>
      <c r="O161" s="235"/>
      <c r="P161" s="235"/>
      <c r="Q161" s="235"/>
      <c r="R161" s="235"/>
      <c r="S161" s="235"/>
      <c r="T161" s="235"/>
      <c r="U161" s="235"/>
      <c r="V161" s="235"/>
      <c r="W161" s="235"/>
      <c r="X161" s="236"/>
      <c r="AT161" s="237" t="s">
        <v>175</v>
      </c>
      <c r="AU161" s="237" t="s">
        <v>82</v>
      </c>
      <c r="AV161" s="11" t="s">
        <v>82</v>
      </c>
      <c r="AW161" s="11" t="s">
        <v>5</v>
      </c>
      <c r="AX161" s="11" t="s">
        <v>72</v>
      </c>
      <c r="AY161" s="237" t="s">
        <v>133</v>
      </c>
    </row>
    <row r="162" s="11" customFormat="1">
      <c r="B162" s="226"/>
      <c r="C162" s="227"/>
      <c r="D162" s="228" t="s">
        <v>175</v>
      </c>
      <c r="E162" s="229" t="s">
        <v>1</v>
      </c>
      <c r="F162" s="230" t="s">
        <v>846</v>
      </c>
      <c r="G162" s="227"/>
      <c r="H162" s="231">
        <v>5.04</v>
      </c>
      <c r="I162" s="232"/>
      <c r="J162" s="232"/>
      <c r="K162" s="227"/>
      <c r="L162" s="227"/>
      <c r="M162" s="233"/>
      <c r="N162" s="234"/>
      <c r="O162" s="235"/>
      <c r="P162" s="235"/>
      <c r="Q162" s="235"/>
      <c r="R162" s="235"/>
      <c r="S162" s="235"/>
      <c r="T162" s="235"/>
      <c r="U162" s="235"/>
      <c r="V162" s="235"/>
      <c r="W162" s="235"/>
      <c r="X162" s="236"/>
      <c r="AT162" s="237" t="s">
        <v>175</v>
      </c>
      <c r="AU162" s="237" t="s">
        <v>82</v>
      </c>
      <c r="AV162" s="11" t="s">
        <v>82</v>
      </c>
      <c r="AW162" s="11" t="s">
        <v>5</v>
      </c>
      <c r="AX162" s="11" t="s">
        <v>72</v>
      </c>
      <c r="AY162" s="237" t="s">
        <v>133</v>
      </c>
    </row>
    <row r="163" s="11" customFormat="1">
      <c r="B163" s="226"/>
      <c r="C163" s="227"/>
      <c r="D163" s="228" t="s">
        <v>175</v>
      </c>
      <c r="E163" s="229" t="s">
        <v>1</v>
      </c>
      <c r="F163" s="230" t="s">
        <v>371</v>
      </c>
      <c r="G163" s="227"/>
      <c r="H163" s="231">
        <v>8.6329999999999991</v>
      </c>
      <c r="I163" s="232"/>
      <c r="J163" s="232"/>
      <c r="K163" s="227"/>
      <c r="L163" s="227"/>
      <c r="M163" s="233"/>
      <c r="N163" s="234"/>
      <c r="O163" s="235"/>
      <c r="P163" s="235"/>
      <c r="Q163" s="235"/>
      <c r="R163" s="235"/>
      <c r="S163" s="235"/>
      <c r="T163" s="235"/>
      <c r="U163" s="235"/>
      <c r="V163" s="235"/>
      <c r="W163" s="235"/>
      <c r="X163" s="236"/>
      <c r="AT163" s="237" t="s">
        <v>175</v>
      </c>
      <c r="AU163" s="237" t="s">
        <v>82</v>
      </c>
      <c r="AV163" s="11" t="s">
        <v>82</v>
      </c>
      <c r="AW163" s="11" t="s">
        <v>5</v>
      </c>
      <c r="AX163" s="11" t="s">
        <v>72</v>
      </c>
      <c r="AY163" s="237" t="s">
        <v>133</v>
      </c>
    </row>
    <row r="164" s="11" customFormat="1">
      <c r="B164" s="226"/>
      <c r="C164" s="227"/>
      <c r="D164" s="228" t="s">
        <v>175</v>
      </c>
      <c r="E164" s="229" t="s">
        <v>1</v>
      </c>
      <c r="F164" s="230" t="s">
        <v>372</v>
      </c>
      <c r="G164" s="227"/>
      <c r="H164" s="231">
        <v>16.800000000000001</v>
      </c>
      <c r="I164" s="232"/>
      <c r="J164" s="232"/>
      <c r="K164" s="227"/>
      <c r="L164" s="227"/>
      <c r="M164" s="233"/>
      <c r="N164" s="234"/>
      <c r="O164" s="235"/>
      <c r="P164" s="235"/>
      <c r="Q164" s="235"/>
      <c r="R164" s="235"/>
      <c r="S164" s="235"/>
      <c r="T164" s="235"/>
      <c r="U164" s="235"/>
      <c r="V164" s="235"/>
      <c r="W164" s="235"/>
      <c r="X164" s="236"/>
      <c r="AT164" s="237" t="s">
        <v>175</v>
      </c>
      <c r="AU164" s="237" t="s">
        <v>82</v>
      </c>
      <c r="AV164" s="11" t="s">
        <v>82</v>
      </c>
      <c r="AW164" s="11" t="s">
        <v>5</v>
      </c>
      <c r="AX164" s="11" t="s">
        <v>72</v>
      </c>
      <c r="AY164" s="237" t="s">
        <v>133</v>
      </c>
    </row>
    <row r="165" s="11" customFormat="1">
      <c r="B165" s="226"/>
      <c r="C165" s="227"/>
      <c r="D165" s="228" t="s">
        <v>175</v>
      </c>
      <c r="E165" s="229" t="s">
        <v>1</v>
      </c>
      <c r="F165" s="230" t="s">
        <v>373</v>
      </c>
      <c r="G165" s="227"/>
      <c r="H165" s="231">
        <v>3.4969999999999999</v>
      </c>
      <c r="I165" s="232"/>
      <c r="J165" s="232"/>
      <c r="K165" s="227"/>
      <c r="L165" s="227"/>
      <c r="M165" s="233"/>
      <c r="N165" s="234"/>
      <c r="O165" s="235"/>
      <c r="P165" s="235"/>
      <c r="Q165" s="235"/>
      <c r="R165" s="235"/>
      <c r="S165" s="235"/>
      <c r="T165" s="235"/>
      <c r="U165" s="235"/>
      <c r="V165" s="235"/>
      <c r="W165" s="235"/>
      <c r="X165" s="236"/>
      <c r="AT165" s="237" t="s">
        <v>175</v>
      </c>
      <c r="AU165" s="237" t="s">
        <v>82</v>
      </c>
      <c r="AV165" s="11" t="s">
        <v>82</v>
      </c>
      <c r="AW165" s="11" t="s">
        <v>5</v>
      </c>
      <c r="AX165" s="11" t="s">
        <v>72</v>
      </c>
      <c r="AY165" s="237" t="s">
        <v>133</v>
      </c>
    </row>
    <row r="166" s="11" customFormat="1">
      <c r="B166" s="226"/>
      <c r="C166" s="227"/>
      <c r="D166" s="228" t="s">
        <v>175</v>
      </c>
      <c r="E166" s="229" t="s">
        <v>1</v>
      </c>
      <c r="F166" s="230" t="s">
        <v>369</v>
      </c>
      <c r="G166" s="227"/>
      <c r="H166" s="231">
        <v>1.8720000000000001</v>
      </c>
      <c r="I166" s="232"/>
      <c r="J166" s="232"/>
      <c r="K166" s="227"/>
      <c r="L166" s="227"/>
      <c r="M166" s="233"/>
      <c r="N166" s="234"/>
      <c r="O166" s="235"/>
      <c r="P166" s="235"/>
      <c r="Q166" s="235"/>
      <c r="R166" s="235"/>
      <c r="S166" s="235"/>
      <c r="T166" s="235"/>
      <c r="U166" s="235"/>
      <c r="V166" s="235"/>
      <c r="W166" s="235"/>
      <c r="X166" s="236"/>
      <c r="AT166" s="237" t="s">
        <v>175</v>
      </c>
      <c r="AU166" s="237" t="s">
        <v>82</v>
      </c>
      <c r="AV166" s="11" t="s">
        <v>82</v>
      </c>
      <c r="AW166" s="11" t="s">
        <v>5</v>
      </c>
      <c r="AX166" s="11" t="s">
        <v>72</v>
      </c>
      <c r="AY166" s="237" t="s">
        <v>133</v>
      </c>
    </row>
    <row r="167" s="11" customFormat="1">
      <c r="B167" s="226"/>
      <c r="C167" s="227"/>
      <c r="D167" s="228" t="s">
        <v>175</v>
      </c>
      <c r="E167" s="229" t="s">
        <v>1</v>
      </c>
      <c r="F167" s="230" t="s">
        <v>847</v>
      </c>
      <c r="G167" s="227"/>
      <c r="H167" s="231">
        <v>1.6799999999999999</v>
      </c>
      <c r="I167" s="232"/>
      <c r="J167" s="232"/>
      <c r="K167" s="227"/>
      <c r="L167" s="227"/>
      <c r="M167" s="233"/>
      <c r="N167" s="234"/>
      <c r="O167" s="235"/>
      <c r="P167" s="235"/>
      <c r="Q167" s="235"/>
      <c r="R167" s="235"/>
      <c r="S167" s="235"/>
      <c r="T167" s="235"/>
      <c r="U167" s="235"/>
      <c r="V167" s="235"/>
      <c r="W167" s="235"/>
      <c r="X167" s="236"/>
      <c r="AT167" s="237" t="s">
        <v>175</v>
      </c>
      <c r="AU167" s="237" t="s">
        <v>82</v>
      </c>
      <c r="AV167" s="11" t="s">
        <v>82</v>
      </c>
      <c r="AW167" s="11" t="s">
        <v>5</v>
      </c>
      <c r="AX167" s="11" t="s">
        <v>72</v>
      </c>
      <c r="AY167" s="237" t="s">
        <v>133</v>
      </c>
    </row>
    <row r="168" s="11" customFormat="1">
      <c r="B168" s="226"/>
      <c r="C168" s="227"/>
      <c r="D168" s="228" t="s">
        <v>175</v>
      </c>
      <c r="E168" s="229" t="s">
        <v>1</v>
      </c>
      <c r="F168" s="230" t="s">
        <v>375</v>
      </c>
      <c r="G168" s="227"/>
      <c r="H168" s="231">
        <v>18.699999999999999</v>
      </c>
      <c r="I168" s="232"/>
      <c r="J168" s="232"/>
      <c r="K168" s="227"/>
      <c r="L168" s="227"/>
      <c r="M168" s="233"/>
      <c r="N168" s="234"/>
      <c r="O168" s="235"/>
      <c r="P168" s="235"/>
      <c r="Q168" s="235"/>
      <c r="R168" s="235"/>
      <c r="S168" s="235"/>
      <c r="T168" s="235"/>
      <c r="U168" s="235"/>
      <c r="V168" s="235"/>
      <c r="W168" s="235"/>
      <c r="X168" s="236"/>
      <c r="AT168" s="237" t="s">
        <v>175</v>
      </c>
      <c r="AU168" s="237" t="s">
        <v>82</v>
      </c>
      <c r="AV168" s="11" t="s">
        <v>82</v>
      </c>
      <c r="AW168" s="11" t="s">
        <v>5</v>
      </c>
      <c r="AX168" s="11" t="s">
        <v>72</v>
      </c>
      <c r="AY168" s="237" t="s">
        <v>133</v>
      </c>
    </row>
    <row r="169" s="11" customFormat="1">
      <c r="B169" s="226"/>
      <c r="C169" s="227"/>
      <c r="D169" s="228" t="s">
        <v>175</v>
      </c>
      <c r="E169" s="229" t="s">
        <v>1</v>
      </c>
      <c r="F169" s="230" t="s">
        <v>376</v>
      </c>
      <c r="G169" s="227"/>
      <c r="H169" s="231">
        <v>2.1299999999999999</v>
      </c>
      <c r="I169" s="232"/>
      <c r="J169" s="232"/>
      <c r="K169" s="227"/>
      <c r="L169" s="227"/>
      <c r="M169" s="233"/>
      <c r="N169" s="234"/>
      <c r="O169" s="235"/>
      <c r="P169" s="235"/>
      <c r="Q169" s="235"/>
      <c r="R169" s="235"/>
      <c r="S169" s="235"/>
      <c r="T169" s="235"/>
      <c r="U169" s="235"/>
      <c r="V169" s="235"/>
      <c r="W169" s="235"/>
      <c r="X169" s="236"/>
      <c r="AT169" s="237" t="s">
        <v>175</v>
      </c>
      <c r="AU169" s="237" t="s">
        <v>82</v>
      </c>
      <c r="AV169" s="11" t="s">
        <v>82</v>
      </c>
      <c r="AW169" s="11" t="s">
        <v>5</v>
      </c>
      <c r="AX169" s="11" t="s">
        <v>72</v>
      </c>
      <c r="AY169" s="237" t="s">
        <v>133</v>
      </c>
    </row>
    <row r="170" s="11" customFormat="1">
      <c r="B170" s="226"/>
      <c r="C170" s="227"/>
      <c r="D170" s="228" t="s">
        <v>175</v>
      </c>
      <c r="E170" s="229" t="s">
        <v>1</v>
      </c>
      <c r="F170" s="230" t="s">
        <v>377</v>
      </c>
      <c r="G170" s="227"/>
      <c r="H170" s="231">
        <v>2.7280000000000002</v>
      </c>
      <c r="I170" s="232"/>
      <c r="J170" s="232"/>
      <c r="K170" s="227"/>
      <c r="L170" s="227"/>
      <c r="M170" s="233"/>
      <c r="N170" s="234"/>
      <c r="O170" s="235"/>
      <c r="P170" s="235"/>
      <c r="Q170" s="235"/>
      <c r="R170" s="235"/>
      <c r="S170" s="235"/>
      <c r="T170" s="235"/>
      <c r="U170" s="235"/>
      <c r="V170" s="235"/>
      <c r="W170" s="235"/>
      <c r="X170" s="236"/>
      <c r="AT170" s="237" t="s">
        <v>175</v>
      </c>
      <c r="AU170" s="237" t="s">
        <v>82</v>
      </c>
      <c r="AV170" s="11" t="s">
        <v>82</v>
      </c>
      <c r="AW170" s="11" t="s">
        <v>5</v>
      </c>
      <c r="AX170" s="11" t="s">
        <v>72</v>
      </c>
      <c r="AY170" s="237" t="s">
        <v>133</v>
      </c>
    </row>
    <row r="171" s="11" customFormat="1">
      <c r="B171" s="226"/>
      <c r="C171" s="227"/>
      <c r="D171" s="228" t="s">
        <v>175</v>
      </c>
      <c r="E171" s="229" t="s">
        <v>1</v>
      </c>
      <c r="F171" s="230" t="s">
        <v>369</v>
      </c>
      <c r="G171" s="227"/>
      <c r="H171" s="231">
        <v>1.8720000000000001</v>
      </c>
      <c r="I171" s="232"/>
      <c r="J171" s="232"/>
      <c r="K171" s="227"/>
      <c r="L171" s="227"/>
      <c r="M171" s="233"/>
      <c r="N171" s="234"/>
      <c r="O171" s="235"/>
      <c r="P171" s="235"/>
      <c r="Q171" s="235"/>
      <c r="R171" s="235"/>
      <c r="S171" s="235"/>
      <c r="T171" s="235"/>
      <c r="U171" s="235"/>
      <c r="V171" s="235"/>
      <c r="W171" s="235"/>
      <c r="X171" s="236"/>
      <c r="AT171" s="237" t="s">
        <v>175</v>
      </c>
      <c r="AU171" s="237" t="s">
        <v>82</v>
      </c>
      <c r="AV171" s="11" t="s">
        <v>82</v>
      </c>
      <c r="AW171" s="11" t="s">
        <v>5</v>
      </c>
      <c r="AX171" s="11" t="s">
        <v>72</v>
      </c>
      <c r="AY171" s="237" t="s">
        <v>133</v>
      </c>
    </row>
    <row r="172" s="11" customFormat="1">
      <c r="B172" s="226"/>
      <c r="C172" s="227"/>
      <c r="D172" s="228" t="s">
        <v>175</v>
      </c>
      <c r="E172" s="229" t="s">
        <v>1</v>
      </c>
      <c r="F172" s="230" t="s">
        <v>378</v>
      </c>
      <c r="G172" s="227"/>
      <c r="H172" s="231">
        <v>1.6799999999999999</v>
      </c>
      <c r="I172" s="232"/>
      <c r="J172" s="232"/>
      <c r="K172" s="227"/>
      <c r="L172" s="227"/>
      <c r="M172" s="233"/>
      <c r="N172" s="234"/>
      <c r="O172" s="235"/>
      <c r="P172" s="235"/>
      <c r="Q172" s="235"/>
      <c r="R172" s="235"/>
      <c r="S172" s="235"/>
      <c r="T172" s="235"/>
      <c r="U172" s="235"/>
      <c r="V172" s="235"/>
      <c r="W172" s="235"/>
      <c r="X172" s="236"/>
      <c r="AT172" s="237" t="s">
        <v>175</v>
      </c>
      <c r="AU172" s="237" t="s">
        <v>82</v>
      </c>
      <c r="AV172" s="11" t="s">
        <v>82</v>
      </c>
      <c r="AW172" s="11" t="s">
        <v>5</v>
      </c>
      <c r="AX172" s="11" t="s">
        <v>72</v>
      </c>
      <c r="AY172" s="237" t="s">
        <v>133</v>
      </c>
    </row>
    <row r="173" s="1" customFormat="1" ht="16.5" customHeight="1">
      <c r="B173" s="34"/>
      <c r="C173" s="198" t="s">
        <v>292</v>
      </c>
      <c r="D173" s="198" t="s">
        <v>134</v>
      </c>
      <c r="E173" s="199" t="s">
        <v>875</v>
      </c>
      <c r="F173" s="200" t="s">
        <v>876</v>
      </c>
      <c r="G173" s="201" t="s">
        <v>218</v>
      </c>
      <c r="H173" s="202">
        <v>199.83000000000001</v>
      </c>
      <c r="I173" s="203"/>
      <c r="J173" s="203"/>
      <c r="K173" s="204">
        <f>ROUND(P173*H173,2)</f>
        <v>0</v>
      </c>
      <c r="L173" s="200" t="s">
        <v>173</v>
      </c>
      <c r="M173" s="39"/>
      <c r="N173" s="205" t="s">
        <v>1</v>
      </c>
      <c r="O173" s="206" t="s">
        <v>41</v>
      </c>
      <c r="P173" s="207">
        <f>I173+J173</f>
        <v>0</v>
      </c>
      <c r="Q173" s="207">
        <f>ROUND(I173*H173,2)</f>
        <v>0</v>
      </c>
      <c r="R173" s="207">
        <f>ROUND(J173*H173,2)</f>
        <v>0</v>
      </c>
      <c r="S173" s="75"/>
      <c r="T173" s="208">
        <f>S173*H173</f>
        <v>0</v>
      </c>
      <c r="U173" s="208">
        <v>0.00014999999999999999</v>
      </c>
      <c r="V173" s="208">
        <f>U173*H173</f>
        <v>0.029974499999999998</v>
      </c>
      <c r="W173" s="208">
        <v>0</v>
      </c>
      <c r="X173" s="209">
        <f>W173*H173</f>
        <v>0</v>
      </c>
      <c r="AR173" s="13" t="s">
        <v>488</v>
      </c>
      <c r="AT173" s="13" t="s">
        <v>134</v>
      </c>
      <c r="AU173" s="13" t="s">
        <v>82</v>
      </c>
      <c r="AY173" s="13" t="s">
        <v>133</v>
      </c>
      <c r="BE173" s="210">
        <f>IF(O173="základní",K173,0)</f>
        <v>0</v>
      </c>
      <c r="BF173" s="210">
        <f>IF(O173="snížená",K173,0)</f>
        <v>0</v>
      </c>
      <c r="BG173" s="210">
        <f>IF(O173="zákl. přenesená",K173,0)</f>
        <v>0</v>
      </c>
      <c r="BH173" s="210">
        <f>IF(O173="sníž. přenesená",K173,0)</f>
        <v>0</v>
      </c>
      <c r="BI173" s="210">
        <f>IF(O173="nulová",K173,0)</f>
        <v>0</v>
      </c>
      <c r="BJ173" s="13" t="s">
        <v>80</v>
      </c>
      <c r="BK173" s="210">
        <f>ROUND(P173*H173,2)</f>
        <v>0</v>
      </c>
      <c r="BL173" s="13" t="s">
        <v>488</v>
      </c>
      <c r="BM173" s="13" t="s">
        <v>877</v>
      </c>
    </row>
    <row r="174" s="1" customFormat="1" ht="22.5" customHeight="1">
      <c r="B174" s="34"/>
      <c r="C174" s="238" t="s">
        <v>297</v>
      </c>
      <c r="D174" s="238" t="s">
        <v>211</v>
      </c>
      <c r="E174" s="239" t="s">
        <v>878</v>
      </c>
      <c r="F174" s="240" t="s">
        <v>879</v>
      </c>
      <c r="G174" s="241" t="s">
        <v>546</v>
      </c>
      <c r="H174" s="242">
        <v>1</v>
      </c>
      <c r="I174" s="243"/>
      <c r="J174" s="244"/>
      <c r="K174" s="245">
        <f>ROUND(P174*H174,2)</f>
        <v>0</v>
      </c>
      <c r="L174" s="240" t="s">
        <v>1</v>
      </c>
      <c r="M174" s="246"/>
      <c r="N174" s="247" t="s">
        <v>1</v>
      </c>
      <c r="O174" s="206" t="s">
        <v>41</v>
      </c>
      <c r="P174" s="207">
        <f>I174+J174</f>
        <v>0</v>
      </c>
      <c r="Q174" s="207">
        <f>ROUND(I174*H174,2)</f>
        <v>0</v>
      </c>
      <c r="R174" s="207">
        <f>ROUND(J174*H174,2)</f>
        <v>0</v>
      </c>
      <c r="S174" s="75"/>
      <c r="T174" s="208">
        <f>S174*H174</f>
        <v>0</v>
      </c>
      <c r="U174" s="208">
        <v>0</v>
      </c>
      <c r="V174" s="208">
        <f>U174*H174</f>
        <v>0</v>
      </c>
      <c r="W174" s="208">
        <v>0</v>
      </c>
      <c r="X174" s="209">
        <f>W174*H174</f>
        <v>0</v>
      </c>
      <c r="AR174" s="13" t="s">
        <v>407</v>
      </c>
      <c r="AT174" s="13" t="s">
        <v>211</v>
      </c>
      <c r="AU174" s="13" t="s">
        <v>82</v>
      </c>
      <c r="AY174" s="13" t="s">
        <v>133</v>
      </c>
      <c r="BE174" s="210">
        <f>IF(O174="základní",K174,0)</f>
        <v>0</v>
      </c>
      <c r="BF174" s="210">
        <f>IF(O174="snížená",K174,0)</f>
        <v>0</v>
      </c>
      <c r="BG174" s="210">
        <f>IF(O174="zákl. přenesená",K174,0)</f>
        <v>0</v>
      </c>
      <c r="BH174" s="210">
        <f>IF(O174="sníž. přenesená",K174,0)</f>
        <v>0</v>
      </c>
      <c r="BI174" s="210">
        <f>IF(O174="nulová",K174,0)</f>
        <v>0</v>
      </c>
      <c r="BJ174" s="13" t="s">
        <v>80</v>
      </c>
      <c r="BK174" s="210">
        <f>ROUND(P174*H174,2)</f>
        <v>0</v>
      </c>
      <c r="BL174" s="13" t="s">
        <v>488</v>
      </c>
      <c r="BM174" s="13" t="s">
        <v>880</v>
      </c>
    </row>
    <row r="175" s="1" customFormat="1" ht="22.5" customHeight="1">
      <c r="B175" s="34"/>
      <c r="C175" s="238" t="s">
        <v>86</v>
      </c>
      <c r="D175" s="238" t="s">
        <v>211</v>
      </c>
      <c r="E175" s="239" t="s">
        <v>881</v>
      </c>
      <c r="F175" s="240" t="s">
        <v>882</v>
      </c>
      <c r="G175" s="241" t="s">
        <v>546</v>
      </c>
      <c r="H175" s="242">
        <v>1</v>
      </c>
      <c r="I175" s="243"/>
      <c r="J175" s="244"/>
      <c r="K175" s="245">
        <f>ROUND(P175*H175,2)</f>
        <v>0</v>
      </c>
      <c r="L175" s="240" t="s">
        <v>1</v>
      </c>
      <c r="M175" s="246"/>
      <c r="N175" s="247" t="s">
        <v>1</v>
      </c>
      <c r="O175" s="206" t="s">
        <v>41</v>
      </c>
      <c r="P175" s="207">
        <f>I175+J175</f>
        <v>0</v>
      </c>
      <c r="Q175" s="207">
        <f>ROUND(I175*H175,2)</f>
        <v>0</v>
      </c>
      <c r="R175" s="207">
        <f>ROUND(J175*H175,2)</f>
        <v>0</v>
      </c>
      <c r="S175" s="75"/>
      <c r="T175" s="208">
        <f>S175*H175</f>
        <v>0</v>
      </c>
      <c r="U175" s="208">
        <v>0</v>
      </c>
      <c r="V175" s="208">
        <f>U175*H175</f>
        <v>0</v>
      </c>
      <c r="W175" s="208">
        <v>0</v>
      </c>
      <c r="X175" s="209">
        <f>W175*H175</f>
        <v>0</v>
      </c>
      <c r="AR175" s="13" t="s">
        <v>407</v>
      </c>
      <c r="AT175" s="13" t="s">
        <v>211</v>
      </c>
      <c r="AU175" s="13" t="s">
        <v>82</v>
      </c>
      <c r="AY175" s="13" t="s">
        <v>133</v>
      </c>
      <c r="BE175" s="210">
        <f>IF(O175="základní",K175,0)</f>
        <v>0</v>
      </c>
      <c r="BF175" s="210">
        <f>IF(O175="snížená",K175,0)</f>
        <v>0</v>
      </c>
      <c r="BG175" s="210">
        <f>IF(O175="zákl. přenesená",K175,0)</f>
        <v>0</v>
      </c>
      <c r="BH175" s="210">
        <f>IF(O175="sníž. přenesená",K175,0)</f>
        <v>0</v>
      </c>
      <c r="BI175" s="210">
        <f>IF(O175="nulová",K175,0)</f>
        <v>0</v>
      </c>
      <c r="BJ175" s="13" t="s">
        <v>80</v>
      </c>
      <c r="BK175" s="210">
        <f>ROUND(P175*H175,2)</f>
        <v>0</v>
      </c>
      <c r="BL175" s="13" t="s">
        <v>488</v>
      </c>
      <c r="BM175" s="13" t="s">
        <v>883</v>
      </c>
    </row>
    <row r="176" s="1" customFormat="1" ht="22.5" customHeight="1">
      <c r="B176" s="34"/>
      <c r="C176" s="238" t="s">
        <v>8</v>
      </c>
      <c r="D176" s="238" t="s">
        <v>211</v>
      </c>
      <c r="E176" s="239" t="s">
        <v>884</v>
      </c>
      <c r="F176" s="240" t="s">
        <v>885</v>
      </c>
      <c r="G176" s="241" t="s">
        <v>546</v>
      </c>
      <c r="H176" s="242">
        <v>2</v>
      </c>
      <c r="I176" s="243"/>
      <c r="J176" s="244"/>
      <c r="K176" s="245">
        <f>ROUND(P176*H176,2)</f>
        <v>0</v>
      </c>
      <c r="L176" s="240" t="s">
        <v>1</v>
      </c>
      <c r="M176" s="246"/>
      <c r="N176" s="247" t="s">
        <v>1</v>
      </c>
      <c r="O176" s="206" t="s">
        <v>41</v>
      </c>
      <c r="P176" s="207">
        <f>I176+J176</f>
        <v>0</v>
      </c>
      <c r="Q176" s="207">
        <f>ROUND(I176*H176,2)</f>
        <v>0</v>
      </c>
      <c r="R176" s="207">
        <f>ROUND(J176*H176,2)</f>
        <v>0</v>
      </c>
      <c r="S176" s="75"/>
      <c r="T176" s="208">
        <f>S176*H176</f>
        <v>0</v>
      </c>
      <c r="U176" s="208">
        <v>0</v>
      </c>
      <c r="V176" s="208">
        <f>U176*H176</f>
        <v>0</v>
      </c>
      <c r="W176" s="208">
        <v>0</v>
      </c>
      <c r="X176" s="209">
        <f>W176*H176</f>
        <v>0</v>
      </c>
      <c r="AR176" s="13" t="s">
        <v>407</v>
      </c>
      <c r="AT176" s="13" t="s">
        <v>211</v>
      </c>
      <c r="AU176" s="13" t="s">
        <v>82</v>
      </c>
      <c r="AY176" s="13" t="s">
        <v>133</v>
      </c>
      <c r="BE176" s="210">
        <f>IF(O176="základní",K176,0)</f>
        <v>0</v>
      </c>
      <c r="BF176" s="210">
        <f>IF(O176="snížená",K176,0)</f>
        <v>0</v>
      </c>
      <c r="BG176" s="210">
        <f>IF(O176="zákl. přenesená",K176,0)</f>
        <v>0</v>
      </c>
      <c r="BH176" s="210">
        <f>IF(O176="sníž. přenesená",K176,0)</f>
        <v>0</v>
      </c>
      <c r="BI176" s="210">
        <f>IF(O176="nulová",K176,0)</f>
        <v>0</v>
      </c>
      <c r="BJ176" s="13" t="s">
        <v>80</v>
      </c>
      <c r="BK176" s="210">
        <f>ROUND(P176*H176,2)</f>
        <v>0</v>
      </c>
      <c r="BL176" s="13" t="s">
        <v>488</v>
      </c>
      <c r="BM176" s="13" t="s">
        <v>886</v>
      </c>
    </row>
    <row r="177" s="1" customFormat="1" ht="22.5" customHeight="1">
      <c r="B177" s="34"/>
      <c r="C177" s="238" t="s">
        <v>323</v>
      </c>
      <c r="D177" s="238" t="s">
        <v>211</v>
      </c>
      <c r="E177" s="239" t="s">
        <v>887</v>
      </c>
      <c r="F177" s="240" t="s">
        <v>888</v>
      </c>
      <c r="G177" s="241" t="s">
        <v>546</v>
      </c>
      <c r="H177" s="242">
        <v>2</v>
      </c>
      <c r="I177" s="243"/>
      <c r="J177" s="244"/>
      <c r="K177" s="245">
        <f>ROUND(P177*H177,2)</f>
        <v>0</v>
      </c>
      <c r="L177" s="240" t="s">
        <v>1</v>
      </c>
      <c r="M177" s="246"/>
      <c r="N177" s="247" t="s">
        <v>1</v>
      </c>
      <c r="O177" s="206" t="s">
        <v>41</v>
      </c>
      <c r="P177" s="207">
        <f>I177+J177</f>
        <v>0</v>
      </c>
      <c r="Q177" s="207">
        <f>ROUND(I177*H177,2)</f>
        <v>0</v>
      </c>
      <c r="R177" s="207">
        <f>ROUND(J177*H177,2)</f>
        <v>0</v>
      </c>
      <c r="S177" s="75"/>
      <c r="T177" s="208">
        <f>S177*H177</f>
        <v>0</v>
      </c>
      <c r="U177" s="208">
        <v>0</v>
      </c>
      <c r="V177" s="208">
        <f>U177*H177</f>
        <v>0</v>
      </c>
      <c r="W177" s="208">
        <v>0</v>
      </c>
      <c r="X177" s="209">
        <f>W177*H177</f>
        <v>0</v>
      </c>
      <c r="AR177" s="13" t="s">
        <v>407</v>
      </c>
      <c r="AT177" s="13" t="s">
        <v>211</v>
      </c>
      <c r="AU177" s="13" t="s">
        <v>82</v>
      </c>
      <c r="AY177" s="13" t="s">
        <v>133</v>
      </c>
      <c r="BE177" s="210">
        <f>IF(O177="základní",K177,0)</f>
        <v>0</v>
      </c>
      <c r="BF177" s="210">
        <f>IF(O177="snížená",K177,0)</f>
        <v>0</v>
      </c>
      <c r="BG177" s="210">
        <f>IF(O177="zákl. přenesená",K177,0)</f>
        <v>0</v>
      </c>
      <c r="BH177" s="210">
        <f>IF(O177="sníž. přenesená",K177,0)</f>
        <v>0</v>
      </c>
      <c r="BI177" s="210">
        <f>IF(O177="nulová",K177,0)</f>
        <v>0</v>
      </c>
      <c r="BJ177" s="13" t="s">
        <v>80</v>
      </c>
      <c r="BK177" s="210">
        <f>ROUND(P177*H177,2)</f>
        <v>0</v>
      </c>
      <c r="BL177" s="13" t="s">
        <v>488</v>
      </c>
      <c r="BM177" s="13" t="s">
        <v>889</v>
      </c>
    </row>
    <row r="178" s="1" customFormat="1" ht="22.5" customHeight="1">
      <c r="B178" s="34"/>
      <c r="C178" s="238" t="s">
        <v>329</v>
      </c>
      <c r="D178" s="238" t="s">
        <v>211</v>
      </c>
      <c r="E178" s="239" t="s">
        <v>890</v>
      </c>
      <c r="F178" s="240" t="s">
        <v>891</v>
      </c>
      <c r="G178" s="241" t="s">
        <v>546</v>
      </c>
      <c r="H178" s="242">
        <v>3</v>
      </c>
      <c r="I178" s="243"/>
      <c r="J178" s="244"/>
      <c r="K178" s="245">
        <f>ROUND(P178*H178,2)</f>
        <v>0</v>
      </c>
      <c r="L178" s="240" t="s">
        <v>1</v>
      </c>
      <c r="M178" s="246"/>
      <c r="N178" s="247" t="s">
        <v>1</v>
      </c>
      <c r="O178" s="206" t="s">
        <v>41</v>
      </c>
      <c r="P178" s="207">
        <f>I178+J178</f>
        <v>0</v>
      </c>
      <c r="Q178" s="207">
        <f>ROUND(I178*H178,2)</f>
        <v>0</v>
      </c>
      <c r="R178" s="207">
        <f>ROUND(J178*H178,2)</f>
        <v>0</v>
      </c>
      <c r="S178" s="75"/>
      <c r="T178" s="208">
        <f>S178*H178</f>
        <v>0</v>
      </c>
      <c r="U178" s="208">
        <v>0</v>
      </c>
      <c r="V178" s="208">
        <f>U178*H178</f>
        <v>0</v>
      </c>
      <c r="W178" s="208">
        <v>0</v>
      </c>
      <c r="X178" s="209">
        <f>W178*H178</f>
        <v>0</v>
      </c>
      <c r="AR178" s="13" t="s">
        <v>407</v>
      </c>
      <c r="AT178" s="13" t="s">
        <v>211</v>
      </c>
      <c r="AU178" s="13" t="s">
        <v>82</v>
      </c>
      <c r="AY178" s="13" t="s">
        <v>133</v>
      </c>
      <c r="BE178" s="210">
        <f>IF(O178="základní",K178,0)</f>
        <v>0</v>
      </c>
      <c r="BF178" s="210">
        <f>IF(O178="snížená",K178,0)</f>
        <v>0</v>
      </c>
      <c r="BG178" s="210">
        <f>IF(O178="zákl. přenesená",K178,0)</f>
        <v>0</v>
      </c>
      <c r="BH178" s="210">
        <f>IF(O178="sníž. přenesená",K178,0)</f>
        <v>0</v>
      </c>
      <c r="BI178" s="210">
        <f>IF(O178="nulová",K178,0)</f>
        <v>0</v>
      </c>
      <c r="BJ178" s="13" t="s">
        <v>80</v>
      </c>
      <c r="BK178" s="210">
        <f>ROUND(P178*H178,2)</f>
        <v>0</v>
      </c>
      <c r="BL178" s="13" t="s">
        <v>488</v>
      </c>
      <c r="BM178" s="13" t="s">
        <v>892</v>
      </c>
    </row>
    <row r="179" s="1" customFormat="1" ht="22.5" customHeight="1">
      <c r="B179" s="34"/>
      <c r="C179" s="238" t="s">
        <v>333</v>
      </c>
      <c r="D179" s="238" t="s">
        <v>211</v>
      </c>
      <c r="E179" s="239" t="s">
        <v>893</v>
      </c>
      <c r="F179" s="240" t="s">
        <v>894</v>
      </c>
      <c r="G179" s="241" t="s">
        <v>546</v>
      </c>
      <c r="H179" s="242">
        <v>17</v>
      </c>
      <c r="I179" s="243"/>
      <c r="J179" s="244"/>
      <c r="K179" s="245">
        <f>ROUND(P179*H179,2)</f>
        <v>0</v>
      </c>
      <c r="L179" s="240" t="s">
        <v>1</v>
      </c>
      <c r="M179" s="246"/>
      <c r="N179" s="247" t="s">
        <v>1</v>
      </c>
      <c r="O179" s="206" t="s">
        <v>41</v>
      </c>
      <c r="P179" s="207">
        <f>I179+J179</f>
        <v>0</v>
      </c>
      <c r="Q179" s="207">
        <f>ROUND(I179*H179,2)</f>
        <v>0</v>
      </c>
      <c r="R179" s="207">
        <f>ROUND(J179*H179,2)</f>
        <v>0</v>
      </c>
      <c r="S179" s="75"/>
      <c r="T179" s="208">
        <f>S179*H179</f>
        <v>0</v>
      </c>
      <c r="U179" s="208">
        <v>0</v>
      </c>
      <c r="V179" s="208">
        <f>U179*H179</f>
        <v>0</v>
      </c>
      <c r="W179" s="208">
        <v>0</v>
      </c>
      <c r="X179" s="209">
        <f>W179*H179</f>
        <v>0</v>
      </c>
      <c r="AR179" s="13" t="s">
        <v>407</v>
      </c>
      <c r="AT179" s="13" t="s">
        <v>211</v>
      </c>
      <c r="AU179" s="13" t="s">
        <v>82</v>
      </c>
      <c r="AY179" s="13" t="s">
        <v>133</v>
      </c>
      <c r="BE179" s="210">
        <f>IF(O179="základní",K179,0)</f>
        <v>0</v>
      </c>
      <c r="BF179" s="210">
        <f>IF(O179="snížená",K179,0)</f>
        <v>0</v>
      </c>
      <c r="BG179" s="210">
        <f>IF(O179="zákl. přenesená",K179,0)</f>
        <v>0</v>
      </c>
      <c r="BH179" s="210">
        <f>IF(O179="sníž. přenesená",K179,0)</f>
        <v>0</v>
      </c>
      <c r="BI179" s="210">
        <f>IF(O179="nulová",K179,0)</f>
        <v>0</v>
      </c>
      <c r="BJ179" s="13" t="s">
        <v>80</v>
      </c>
      <c r="BK179" s="210">
        <f>ROUND(P179*H179,2)</f>
        <v>0</v>
      </c>
      <c r="BL179" s="13" t="s">
        <v>488</v>
      </c>
      <c r="BM179" s="13" t="s">
        <v>895</v>
      </c>
    </row>
    <row r="180" s="1" customFormat="1" ht="22.5" customHeight="1">
      <c r="B180" s="34"/>
      <c r="C180" s="238" t="s">
        <v>355</v>
      </c>
      <c r="D180" s="238" t="s">
        <v>211</v>
      </c>
      <c r="E180" s="239" t="s">
        <v>896</v>
      </c>
      <c r="F180" s="240" t="s">
        <v>897</v>
      </c>
      <c r="G180" s="241" t="s">
        <v>546</v>
      </c>
      <c r="H180" s="242">
        <v>5</v>
      </c>
      <c r="I180" s="243"/>
      <c r="J180" s="244"/>
      <c r="K180" s="245">
        <f>ROUND(P180*H180,2)</f>
        <v>0</v>
      </c>
      <c r="L180" s="240" t="s">
        <v>1</v>
      </c>
      <c r="M180" s="246"/>
      <c r="N180" s="247" t="s">
        <v>1</v>
      </c>
      <c r="O180" s="206" t="s">
        <v>41</v>
      </c>
      <c r="P180" s="207">
        <f>I180+J180</f>
        <v>0</v>
      </c>
      <c r="Q180" s="207">
        <f>ROUND(I180*H180,2)</f>
        <v>0</v>
      </c>
      <c r="R180" s="207">
        <f>ROUND(J180*H180,2)</f>
        <v>0</v>
      </c>
      <c r="S180" s="75"/>
      <c r="T180" s="208">
        <f>S180*H180</f>
        <v>0</v>
      </c>
      <c r="U180" s="208">
        <v>0</v>
      </c>
      <c r="V180" s="208">
        <f>U180*H180</f>
        <v>0</v>
      </c>
      <c r="W180" s="208">
        <v>0</v>
      </c>
      <c r="X180" s="209">
        <f>W180*H180</f>
        <v>0</v>
      </c>
      <c r="AR180" s="13" t="s">
        <v>407</v>
      </c>
      <c r="AT180" s="13" t="s">
        <v>211</v>
      </c>
      <c r="AU180" s="13" t="s">
        <v>82</v>
      </c>
      <c r="AY180" s="13" t="s">
        <v>133</v>
      </c>
      <c r="BE180" s="210">
        <f>IF(O180="základní",K180,0)</f>
        <v>0</v>
      </c>
      <c r="BF180" s="210">
        <f>IF(O180="snížená",K180,0)</f>
        <v>0</v>
      </c>
      <c r="BG180" s="210">
        <f>IF(O180="zákl. přenesená",K180,0)</f>
        <v>0</v>
      </c>
      <c r="BH180" s="210">
        <f>IF(O180="sníž. přenesená",K180,0)</f>
        <v>0</v>
      </c>
      <c r="BI180" s="210">
        <f>IF(O180="nulová",K180,0)</f>
        <v>0</v>
      </c>
      <c r="BJ180" s="13" t="s">
        <v>80</v>
      </c>
      <c r="BK180" s="210">
        <f>ROUND(P180*H180,2)</f>
        <v>0</v>
      </c>
      <c r="BL180" s="13" t="s">
        <v>488</v>
      </c>
      <c r="BM180" s="13" t="s">
        <v>898</v>
      </c>
    </row>
    <row r="181" s="1" customFormat="1" ht="22.5" customHeight="1">
      <c r="B181" s="34"/>
      <c r="C181" s="238" t="s">
        <v>360</v>
      </c>
      <c r="D181" s="238" t="s">
        <v>211</v>
      </c>
      <c r="E181" s="239" t="s">
        <v>899</v>
      </c>
      <c r="F181" s="240" t="s">
        <v>900</v>
      </c>
      <c r="G181" s="241" t="s">
        <v>546</v>
      </c>
      <c r="H181" s="242">
        <v>12</v>
      </c>
      <c r="I181" s="243"/>
      <c r="J181" s="244"/>
      <c r="K181" s="245">
        <f>ROUND(P181*H181,2)</f>
        <v>0</v>
      </c>
      <c r="L181" s="240" t="s">
        <v>1</v>
      </c>
      <c r="M181" s="246"/>
      <c r="N181" s="247" t="s">
        <v>1</v>
      </c>
      <c r="O181" s="206" t="s">
        <v>41</v>
      </c>
      <c r="P181" s="207">
        <f>I181+J181</f>
        <v>0</v>
      </c>
      <c r="Q181" s="207">
        <f>ROUND(I181*H181,2)</f>
        <v>0</v>
      </c>
      <c r="R181" s="207">
        <f>ROUND(J181*H181,2)</f>
        <v>0</v>
      </c>
      <c r="S181" s="75"/>
      <c r="T181" s="208">
        <f>S181*H181</f>
        <v>0</v>
      </c>
      <c r="U181" s="208">
        <v>0</v>
      </c>
      <c r="V181" s="208">
        <f>U181*H181</f>
        <v>0</v>
      </c>
      <c r="W181" s="208">
        <v>0</v>
      </c>
      <c r="X181" s="209">
        <f>W181*H181</f>
        <v>0</v>
      </c>
      <c r="AR181" s="13" t="s">
        <v>407</v>
      </c>
      <c r="AT181" s="13" t="s">
        <v>211</v>
      </c>
      <c r="AU181" s="13" t="s">
        <v>82</v>
      </c>
      <c r="AY181" s="13" t="s">
        <v>133</v>
      </c>
      <c r="BE181" s="210">
        <f>IF(O181="základní",K181,0)</f>
        <v>0</v>
      </c>
      <c r="BF181" s="210">
        <f>IF(O181="snížená",K181,0)</f>
        <v>0</v>
      </c>
      <c r="BG181" s="210">
        <f>IF(O181="zákl. přenesená",K181,0)</f>
        <v>0</v>
      </c>
      <c r="BH181" s="210">
        <f>IF(O181="sníž. přenesená",K181,0)</f>
        <v>0</v>
      </c>
      <c r="BI181" s="210">
        <f>IF(O181="nulová",K181,0)</f>
        <v>0</v>
      </c>
      <c r="BJ181" s="13" t="s">
        <v>80</v>
      </c>
      <c r="BK181" s="210">
        <f>ROUND(P181*H181,2)</f>
        <v>0</v>
      </c>
      <c r="BL181" s="13" t="s">
        <v>488</v>
      </c>
      <c r="BM181" s="13" t="s">
        <v>901</v>
      </c>
    </row>
    <row r="182" s="1" customFormat="1" ht="16.5" customHeight="1">
      <c r="B182" s="34"/>
      <c r="C182" s="238" t="s">
        <v>379</v>
      </c>
      <c r="D182" s="238" t="s">
        <v>211</v>
      </c>
      <c r="E182" s="239" t="s">
        <v>902</v>
      </c>
      <c r="F182" s="240" t="s">
        <v>903</v>
      </c>
      <c r="G182" s="241" t="s">
        <v>546</v>
      </c>
      <c r="H182" s="242">
        <v>1</v>
      </c>
      <c r="I182" s="243"/>
      <c r="J182" s="244"/>
      <c r="K182" s="245">
        <f>ROUND(P182*H182,2)</f>
        <v>0</v>
      </c>
      <c r="L182" s="240" t="s">
        <v>1</v>
      </c>
      <c r="M182" s="246"/>
      <c r="N182" s="247" t="s">
        <v>1</v>
      </c>
      <c r="O182" s="206" t="s">
        <v>41</v>
      </c>
      <c r="P182" s="207">
        <f>I182+J182</f>
        <v>0</v>
      </c>
      <c r="Q182" s="207">
        <f>ROUND(I182*H182,2)</f>
        <v>0</v>
      </c>
      <c r="R182" s="207">
        <f>ROUND(J182*H182,2)</f>
        <v>0</v>
      </c>
      <c r="S182" s="75"/>
      <c r="T182" s="208">
        <f>S182*H182</f>
        <v>0</v>
      </c>
      <c r="U182" s="208">
        <v>0</v>
      </c>
      <c r="V182" s="208">
        <f>U182*H182</f>
        <v>0</v>
      </c>
      <c r="W182" s="208">
        <v>0</v>
      </c>
      <c r="X182" s="209">
        <f>W182*H182</f>
        <v>0</v>
      </c>
      <c r="AR182" s="13" t="s">
        <v>407</v>
      </c>
      <c r="AT182" s="13" t="s">
        <v>211</v>
      </c>
      <c r="AU182" s="13" t="s">
        <v>82</v>
      </c>
      <c r="AY182" s="13" t="s">
        <v>133</v>
      </c>
      <c r="BE182" s="210">
        <f>IF(O182="základní",K182,0)</f>
        <v>0</v>
      </c>
      <c r="BF182" s="210">
        <f>IF(O182="snížená",K182,0)</f>
        <v>0</v>
      </c>
      <c r="BG182" s="210">
        <f>IF(O182="zákl. přenesená",K182,0)</f>
        <v>0</v>
      </c>
      <c r="BH182" s="210">
        <f>IF(O182="sníž. přenesená",K182,0)</f>
        <v>0</v>
      </c>
      <c r="BI182" s="210">
        <f>IF(O182="nulová",K182,0)</f>
        <v>0</v>
      </c>
      <c r="BJ182" s="13" t="s">
        <v>80</v>
      </c>
      <c r="BK182" s="210">
        <f>ROUND(P182*H182,2)</f>
        <v>0</v>
      </c>
      <c r="BL182" s="13" t="s">
        <v>488</v>
      </c>
      <c r="BM182" s="13" t="s">
        <v>904</v>
      </c>
    </row>
    <row r="183" s="1" customFormat="1" ht="16.5" customHeight="1">
      <c r="B183" s="34"/>
      <c r="C183" s="238" t="s">
        <v>385</v>
      </c>
      <c r="D183" s="238" t="s">
        <v>211</v>
      </c>
      <c r="E183" s="239" t="s">
        <v>905</v>
      </c>
      <c r="F183" s="240" t="s">
        <v>906</v>
      </c>
      <c r="G183" s="241" t="s">
        <v>546</v>
      </c>
      <c r="H183" s="242">
        <v>1</v>
      </c>
      <c r="I183" s="243"/>
      <c r="J183" s="244"/>
      <c r="K183" s="245">
        <f>ROUND(P183*H183,2)</f>
        <v>0</v>
      </c>
      <c r="L183" s="240" t="s">
        <v>1</v>
      </c>
      <c r="M183" s="246"/>
      <c r="N183" s="247" t="s">
        <v>1</v>
      </c>
      <c r="O183" s="206" t="s">
        <v>41</v>
      </c>
      <c r="P183" s="207">
        <f>I183+J183</f>
        <v>0</v>
      </c>
      <c r="Q183" s="207">
        <f>ROUND(I183*H183,2)</f>
        <v>0</v>
      </c>
      <c r="R183" s="207">
        <f>ROUND(J183*H183,2)</f>
        <v>0</v>
      </c>
      <c r="S183" s="75"/>
      <c r="T183" s="208">
        <f>S183*H183</f>
        <v>0</v>
      </c>
      <c r="U183" s="208">
        <v>0</v>
      </c>
      <c r="V183" s="208">
        <f>U183*H183</f>
        <v>0</v>
      </c>
      <c r="W183" s="208">
        <v>0</v>
      </c>
      <c r="X183" s="209">
        <f>W183*H183</f>
        <v>0</v>
      </c>
      <c r="AR183" s="13" t="s">
        <v>407</v>
      </c>
      <c r="AT183" s="13" t="s">
        <v>211</v>
      </c>
      <c r="AU183" s="13" t="s">
        <v>82</v>
      </c>
      <c r="AY183" s="13" t="s">
        <v>133</v>
      </c>
      <c r="BE183" s="210">
        <f>IF(O183="základní",K183,0)</f>
        <v>0</v>
      </c>
      <c r="BF183" s="210">
        <f>IF(O183="snížená",K183,0)</f>
        <v>0</v>
      </c>
      <c r="BG183" s="210">
        <f>IF(O183="zákl. přenesená",K183,0)</f>
        <v>0</v>
      </c>
      <c r="BH183" s="210">
        <f>IF(O183="sníž. přenesená",K183,0)</f>
        <v>0</v>
      </c>
      <c r="BI183" s="210">
        <f>IF(O183="nulová",K183,0)</f>
        <v>0</v>
      </c>
      <c r="BJ183" s="13" t="s">
        <v>80</v>
      </c>
      <c r="BK183" s="210">
        <f>ROUND(P183*H183,2)</f>
        <v>0</v>
      </c>
      <c r="BL183" s="13" t="s">
        <v>488</v>
      </c>
      <c r="BM183" s="13" t="s">
        <v>907</v>
      </c>
    </row>
    <row r="184" s="1" customFormat="1" ht="16.5" customHeight="1">
      <c r="B184" s="34"/>
      <c r="C184" s="198" t="s">
        <v>389</v>
      </c>
      <c r="D184" s="198" t="s">
        <v>134</v>
      </c>
      <c r="E184" s="199" t="s">
        <v>908</v>
      </c>
      <c r="F184" s="200" t="s">
        <v>909</v>
      </c>
      <c r="G184" s="201" t="s">
        <v>218</v>
      </c>
      <c r="H184" s="202">
        <v>43.060000000000002</v>
      </c>
      <c r="I184" s="203"/>
      <c r="J184" s="203"/>
      <c r="K184" s="204">
        <f>ROUND(P184*H184,2)</f>
        <v>0</v>
      </c>
      <c r="L184" s="200" t="s">
        <v>173</v>
      </c>
      <c r="M184" s="39"/>
      <c r="N184" s="205" t="s">
        <v>1</v>
      </c>
      <c r="O184" s="206" t="s">
        <v>41</v>
      </c>
      <c r="P184" s="207">
        <f>I184+J184</f>
        <v>0</v>
      </c>
      <c r="Q184" s="207">
        <f>ROUND(I184*H184,2)</f>
        <v>0</v>
      </c>
      <c r="R184" s="207">
        <f>ROUND(J184*H184,2)</f>
        <v>0</v>
      </c>
      <c r="S184" s="75"/>
      <c r="T184" s="208">
        <f>S184*H184</f>
        <v>0</v>
      </c>
      <c r="U184" s="208">
        <v>0</v>
      </c>
      <c r="V184" s="208">
        <f>U184*H184</f>
        <v>0</v>
      </c>
      <c r="W184" s="208">
        <v>0.0071999999999999998</v>
      </c>
      <c r="X184" s="209">
        <f>W184*H184</f>
        <v>0.31003200000000003</v>
      </c>
      <c r="AR184" s="13" t="s">
        <v>488</v>
      </c>
      <c r="AT184" s="13" t="s">
        <v>134</v>
      </c>
      <c r="AU184" s="13" t="s">
        <v>82</v>
      </c>
      <c r="AY184" s="13" t="s">
        <v>133</v>
      </c>
      <c r="BE184" s="210">
        <f>IF(O184="základní",K184,0)</f>
        <v>0</v>
      </c>
      <c r="BF184" s="210">
        <f>IF(O184="snížená",K184,0)</f>
        <v>0</v>
      </c>
      <c r="BG184" s="210">
        <f>IF(O184="zákl. přenesená",K184,0)</f>
        <v>0</v>
      </c>
      <c r="BH184" s="210">
        <f>IF(O184="sníž. přenesená",K184,0)</f>
        <v>0</v>
      </c>
      <c r="BI184" s="210">
        <f>IF(O184="nulová",K184,0)</f>
        <v>0</v>
      </c>
      <c r="BJ184" s="13" t="s">
        <v>80</v>
      </c>
      <c r="BK184" s="210">
        <f>ROUND(P184*H184,2)</f>
        <v>0</v>
      </c>
      <c r="BL184" s="13" t="s">
        <v>488</v>
      </c>
      <c r="BM184" s="13" t="s">
        <v>910</v>
      </c>
    </row>
    <row r="185" s="11" customFormat="1">
      <c r="B185" s="226"/>
      <c r="C185" s="227"/>
      <c r="D185" s="228" t="s">
        <v>175</v>
      </c>
      <c r="E185" s="229" t="s">
        <v>1</v>
      </c>
      <c r="F185" s="230" t="s">
        <v>523</v>
      </c>
      <c r="G185" s="227"/>
      <c r="H185" s="231">
        <v>18.039999999999999</v>
      </c>
      <c r="I185" s="232"/>
      <c r="J185" s="232"/>
      <c r="K185" s="227"/>
      <c r="L185" s="227"/>
      <c r="M185" s="233"/>
      <c r="N185" s="234"/>
      <c r="O185" s="235"/>
      <c r="P185" s="235"/>
      <c r="Q185" s="235"/>
      <c r="R185" s="235"/>
      <c r="S185" s="235"/>
      <c r="T185" s="235"/>
      <c r="U185" s="235"/>
      <c r="V185" s="235"/>
      <c r="W185" s="235"/>
      <c r="X185" s="236"/>
      <c r="AT185" s="237" t="s">
        <v>175</v>
      </c>
      <c r="AU185" s="237" t="s">
        <v>82</v>
      </c>
      <c r="AV185" s="11" t="s">
        <v>82</v>
      </c>
      <c r="AW185" s="11" t="s">
        <v>5</v>
      </c>
      <c r="AX185" s="11" t="s">
        <v>72</v>
      </c>
      <c r="AY185" s="237" t="s">
        <v>133</v>
      </c>
    </row>
    <row r="186" s="11" customFormat="1">
      <c r="B186" s="226"/>
      <c r="C186" s="227"/>
      <c r="D186" s="228" t="s">
        <v>175</v>
      </c>
      <c r="E186" s="229" t="s">
        <v>1</v>
      </c>
      <c r="F186" s="230" t="s">
        <v>524</v>
      </c>
      <c r="G186" s="227"/>
      <c r="H186" s="231">
        <v>18.039999999999999</v>
      </c>
      <c r="I186" s="232"/>
      <c r="J186" s="232"/>
      <c r="K186" s="227"/>
      <c r="L186" s="227"/>
      <c r="M186" s="233"/>
      <c r="N186" s="234"/>
      <c r="O186" s="235"/>
      <c r="P186" s="235"/>
      <c r="Q186" s="235"/>
      <c r="R186" s="235"/>
      <c r="S186" s="235"/>
      <c r="T186" s="235"/>
      <c r="U186" s="235"/>
      <c r="V186" s="235"/>
      <c r="W186" s="235"/>
      <c r="X186" s="236"/>
      <c r="AT186" s="237" t="s">
        <v>175</v>
      </c>
      <c r="AU186" s="237" t="s">
        <v>82</v>
      </c>
      <c r="AV186" s="11" t="s">
        <v>82</v>
      </c>
      <c r="AW186" s="11" t="s">
        <v>5</v>
      </c>
      <c r="AX186" s="11" t="s">
        <v>72</v>
      </c>
      <c r="AY186" s="237" t="s">
        <v>133</v>
      </c>
    </row>
    <row r="187" s="11" customFormat="1">
      <c r="B187" s="226"/>
      <c r="C187" s="227"/>
      <c r="D187" s="228" t="s">
        <v>175</v>
      </c>
      <c r="E187" s="229" t="s">
        <v>1</v>
      </c>
      <c r="F187" s="230" t="s">
        <v>525</v>
      </c>
      <c r="G187" s="227"/>
      <c r="H187" s="231">
        <v>6.9800000000000004</v>
      </c>
      <c r="I187" s="232"/>
      <c r="J187" s="232"/>
      <c r="K187" s="227"/>
      <c r="L187" s="227"/>
      <c r="M187" s="233"/>
      <c r="N187" s="234"/>
      <c r="O187" s="235"/>
      <c r="P187" s="235"/>
      <c r="Q187" s="235"/>
      <c r="R187" s="235"/>
      <c r="S187" s="235"/>
      <c r="T187" s="235"/>
      <c r="U187" s="235"/>
      <c r="V187" s="235"/>
      <c r="W187" s="235"/>
      <c r="X187" s="236"/>
      <c r="AT187" s="237" t="s">
        <v>175</v>
      </c>
      <c r="AU187" s="237" t="s">
        <v>82</v>
      </c>
      <c r="AV187" s="11" t="s">
        <v>82</v>
      </c>
      <c r="AW187" s="11" t="s">
        <v>5</v>
      </c>
      <c r="AX187" s="11" t="s">
        <v>72</v>
      </c>
      <c r="AY187" s="237" t="s">
        <v>133</v>
      </c>
    </row>
    <row r="188" s="1" customFormat="1" ht="16.5" customHeight="1">
      <c r="B188" s="34"/>
      <c r="C188" s="238" t="s">
        <v>89</v>
      </c>
      <c r="D188" s="238" t="s">
        <v>211</v>
      </c>
      <c r="E188" s="239" t="s">
        <v>911</v>
      </c>
      <c r="F188" s="240" t="s">
        <v>912</v>
      </c>
      <c r="G188" s="241" t="s">
        <v>218</v>
      </c>
      <c r="H188" s="242">
        <v>43.060000000000002</v>
      </c>
      <c r="I188" s="243"/>
      <c r="J188" s="244"/>
      <c r="K188" s="245">
        <f>ROUND(P188*H188,2)</f>
        <v>0</v>
      </c>
      <c r="L188" s="240" t="s">
        <v>173</v>
      </c>
      <c r="M188" s="246"/>
      <c r="N188" s="247" t="s">
        <v>1</v>
      </c>
      <c r="O188" s="206" t="s">
        <v>41</v>
      </c>
      <c r="P188" s="207">
        <f>I188+J188</f>
        <v>0</v>
      </c>
      <c r="Q188" s="207">
        <f>ROUND(I188*H188,2)</f>
        <v>0</v>
      </c>
      <c r="R188" s="207">
        <f>ROUND(J188*H188,2)</f>
        <v>0</v>
      </c>
      <c r="S188" s="75"/>
      <c r="T188" s="208">
        <f>S188*H188</f>
        <v>0</v>
      </c>
      <c r="U188" s="208">
        <v>0.0040000000000000001</v>
      </c>
      <c r="V188" s="208">
        <f>U188*H188</f>
        <v>0.17224</v>
      </c>
      <c r="W188" s="208">
        <v>0</v>
      </c>
      <c r="X188" s="209">
        <f>W188*H188</f>
        <v>0</v>
      </c>
      <c r="AR188" s="13" t="s">
        <v>407</v>
      </c>
      <c r="AT188" s="13" t="s">
        <v>211</v>
      </c>
      <c r="AU188" s="13" t="s">
        <v>82</v>
      </c>
      <c r="AY188" s="13" t="s">
        <v>133</v>
      </c>
      <c r="BE188" s="210">
        <f>IF(O188="základní",K188,0)</f>
        <v>0</v>
      </c>
      <c r="BF188" s="210">
        <f>IF(O188="snížená",K188,0)</f>
        <v>0</v>
      </c>
      <c r="BG188" s="210">
        <f>IF(O188="zákl. přenesená",K188,0)</f>
        <v>0</v>
      </c>
      <c r="BH188" s="210">
        <f>IF(O188="sníž. přenesená",K188,0)</f>
        <v>0</v>
      </c>
      <c r="BI188" s="210">
        <f>IF(O188="nulová",K188,0)</f>
        <v>0</v>
      </c>
      <c r="BJ188" s="13" t="s">
        <v>80</v>
      </c>
      <c r="BK188" s="210">
        <f>ROUND(P188*H188,2)</f>
        <v>0</v>
      </c>
      <c r="BL188" s="13" t="s">
        <v>488</v>
      </c>
      <c r="BM188" s="13" t="s">
        <v>913</v>
      </c>
    </row>
    <row r="189" s="1" customFormat="1" ht="16.5" customHeight="1">
      <c r="B189" s="34"/>
      <c r="C189" s="238" t="s">
        <v>402</v>
      </c>
      <c r="D189" s="238" t="s">
        <v>211</v>
      </c>
      <c r="E189" s="239" t="s">
        <v>914</v>
      </c>
      <c r="F189" s="240" t="s">
        <v>915</v>
      </c>
      <c r="G189" s="241" t="s">
        <v>546</v>
      </c>
      <c r="H189" s="242">
        <v>86</v>
      </c>
      <c r="I189" s="243"/>
      <c r="J189" s="244"/>
      <c r="K189" s="245">
        <f>ROUND(P189*H189,2)</f>
        <v>0</v>
      </c>
      <c r="L189" s="240" t="s">
        <v>173</v>
      </c>
      <c r="M189" s="246"/>
      <c r="N189" s="247" t="s">
        <v>1</v>
      </c>
      <c r="O189" s="206" t="s">
        <v>41</v>
      </c>
      <c r="P189" s="207">
        <f>I189+J189</f>
        <v>0</v>
      </c>
      <c r="Q189" s="207">
        <f>ROUND(I189*H189,2)</f>
        <v>0</v>
      </c>
      <c r="R189" s="207">
        <f>ROUND(J189*H189,2)</f>
        <v>0</v>
      </c>
      <c r="S189" s="75"/>
      <c r="T189" s="208">
        <f>S189*H189</f>
        <v>0</v>
      </c>
      <c r="U189" s="208">
        <v>6.0000000000000002E-05</v>
      </c>
      <c r="V189" s="208">
        <f>U189*H189</f>
        <v>0.0051600000000000005</v>
      </c>
      <c r="W189" s="208">
        <v>0</v>
      </c>
      <c r="X189" s="209">
        <f>W189*H189</f>
        <v>0</v>
      </c>
      <c r="AR189" s="13" t="s">
        <v>407</v>
      </c>
      <c r="AT189" s="13" t="s">
        <v>211</v>
      </c>
      <c r="AU189" s="13" t="s">
        <v>82</v>
      </c>
      <c r="AY189" s="13" t="s">
        <v>133</v>
      </c>
      <c r="BE189" s="210">
        <f>IF(O189="základní",K189,0)</f>
        <v>0</v>
      </c>
      <c r="BF189" s="210">
        <f>IF(O189="snížená",K189,0)</f>
        <v>0</v>
      </c>
      <c r="BG189" s="210">
        <f>IF(O189="zákl. přenesená",K189,0)</f>
        <v>0</v>
      </c>
      <c r="BH189" s="210">
        <f>IF(O189="sníž. přenesená",K189,0)</f>
        <v>0</v>
      </c>
      <c r="BI189" s="210">
        <f>IF(O189="nulová",K189,0)</f>
        <v>0</v>
      </c>
      <c r="BJ189" s="13" t="s">
        <v>80</v>
      </c>
      <c r="BK189" s="210">
        <f>ROUND(P189*H189,2)</f>
        <v>0</v>
      </c>
      <c r="BL189" s="13" t="s">
        <v>488</v>
      </c>
      <c r="BM189" s="13" t="s">
        <v>916</v>
      </c>
    </row>
    <row r="190" s="1" customFormat="1" ht="16.5" customHeight="1">
      <c r="B190" s="34"/>
      <c r="C190" s="198" t="s">
        <v>407</v>
      </c>
      <c r="D190" s="198" t="s">
        <v>134</v>
      </c>
      <c r="E190" s="199" t="s">
        <v>798</v>
      </c>
      <c r="F190" s="200" t="s">
        <v>799</v>
      </c>
      <c r="G190" s="201" t="s">
        <v>502</v>
      </c>
      <c r="H190" s="248"/>
      <c r="I190" s="203"/>
      <c r="J190" s="203"/>
      <c r="K190" s="204">
        <f>ROUND(P190*H190,2)</f>
        <v>0</v>
      </c>
      <c r="L190" s="200" t="s">
        <v>173</v>
      </c>
      <c r="M190" s="39"/>
      <c r="N190" s="205" t="s">
        <v>1</v>
      </c>
      <c r="O190" s="206" t="s">
        <v>41</v>
      </c>
      <c r="P190" s="207">
        <f>I190+J190</f>
        <v>0</v>
      </c>
      <c r="Q190" s="207">
        <f>ROUND(I190*H190,2)</f>
        <v>0</v>
      </c>
      <c r="R190" s="207">
        <f>ROUND(J190*H190,2)</f>
        <v>0</v>
      </c>
      <c r="S190" s="75"/>
      <c r="T190" s="208">
        <f>S190*H190</f>
        <v>0</v>
      </c>
      <c r="U190" s="208">
        <v>0</v>
      </c>
      <c r="V190" s="208">
        <f>U190*H190</f>
        <v>0</v>
      </c>
      <c r="W190" s="208">
        <v>0</v>
      </c>
      <c r="X190" s="209">
        <f>W190*H190</f>
        <v>0</v>
      </c>
      <c r="AR190" s="13" t="s">
        <v>488</v>
      </c>
      <c r="AT190" s="13" t="s">
        <v>134</v>
      </c>
      <c r="AU190" s="13" t="s">
        <v>82</v>
      </c>
      <c r="AY190" s="13" t="s">
        <v>133</v>
      </c>
      <c r="BE190" s="210">
        <f>IF(O190="základní",K190,0)</f>
        <v>0</v>
      </c>
      <c r="BF190" s="210">
        <f>IF(O190="snížená",K190,0)</f>
        <v>0</v>
      </c>
      <c r="BG190" s="210">
        <f>IF(O190="zákl. přenesená",K190,0)</f>
        <v>0</v>
      </c>
      <c r="BH190" s="210">
        <f>IF(O190="sníž. přenesená",K190,0)</f>
        <v>0</v>
      </c>
      <c r="BI190" s="210">
        <f>IF(O190="nulová",K190,0)</f>
        <v>0</v>
      </c>
      <c r="BJ190" s="13" t="s">
        <v>80</v>
      </c>
      <c r="BK190" s="210">
        <f>ROUND(P190*H190,2)</f>
        <v>0</v>
      </c>
      <c r="BL190" s="13" t="s">
        <v>488</v>
      </c>
      <c r="BM190" s="13" t="s">
        <v>917</v>
      </c>
    </row>
    <row r="191" s="9" customFormat="1" ht="22.8" customHeight="1">
      <c r="B191" s="183"/>
      <c r="C191" s="184"/>
      <c r="D191" s="185" t="s">
        <v>71</v>
      </c>
      <c r="E191" s="224" t="s">
        <v>615</v>
      </c>
      <c r="F191" s="224" t="s">
        <v>616</v>
      </c>
      <c r="G191" s="184"/>
      <c r="H191" s="184"/>
      <c r="I191" s="187"/>
      <c r="J191" s="187"/>
      <c r="K191" s="225">
        <f>BK191</f>
        <v>0</v>
      </c>
      <c r="L191" s="184"/>
      <c r="M191" s="189"/>
      <c r="N191" s="190"/>
      <c r="O191" s="191"/>
      <c r="P191" s="191"/>
      <c r="Q191" s="192">
        <f>SUM(Q192:Q195)</f>
        <v>0</v>
      </c>
      <c r="R191" s="192">
        <f>SUM(R192:R195)</f>
        <v>0</v>
      </c>
      <c r="S191" s="191"/>
      <c r="T191" s="193">
        <f>SUM(T192:T195)</f>
        <v>0</v>
      </c>
      <c r="U191" s="191"/>
      <c r="V191" s="193">
        <f>SUM(V192:V195)</f>
        <v>0</v>
      </c>
      <c r="W191" s="191"/>
      <c r="X191" s="194">
        <f>SUM(X192:X195)</f>
        <v>0</v>
      </c>
      <c r="AR191" s="195" t="s">
        <v>82</v>
      </c>
      <c r="AT191" s="196" t="s">
        <v>71</v>
      </c>
      <c r="AU191" s="196" t="s">
        <v>80</v>
      </c>
      <c r="AY191" s="195" t="s">
        <v>133</v>
      </c>
      <c r="BK191" s="197">
        <f>SUM(BK192:BK195)</f>
        <v>0</v>
      </c>
    </row>
    <row r="192" s="1" customFormat="1" ht="16.5" customHeight="1">
      <c r="B192" s="34"/>
      <c r="C192" s="198" t="s">
        <v>411</v>
      </c>
      <c r="D192" s="198" t="s">
        <v>134</v>
      </c>
      <c r="E192" s="199" t="s">
        <v>918</v>
      </c>
      <c r="F192" s="200" t="s">
        <v>919</v>
      </c>
      <c r="G192" s="201" t="s">
        <v>546</v>
      </c>
      <c r="H192" s="202">
        <v>2</v>
      </c>
      <c r="I192" s="203"/>
      <c r="J192" s="203"/>
      <c r="K192" s="204">
        <f>ROUND(P192*H192,2)</f>
        <v>0</v>
      </c>
      <c r="L192" s="200" t="s">
        <v>173</v>
      </c>
      <c r="M192" s="39"/>
      <c r="N192" s="205" t="s">
        <v>1</v>
      </c>
      <c r="O192" s="206" t="s">
        <v>41</v>
      </c>
      <c r="P192" s="207">
        <f>I192+J192</f>
        <v>0</v>
      </c>
      <c r="Q192" s="207">
        <f>ROUND(I192*H192,2)</f>
        <v>0</v>
      </c>
      <c r="R192" s="207">
        <f>ROUND(J192*H192,2)</f>
        <v>0</v>
      </c>
      <c r="S192" s="75"/>
      <c r="T192" s="208">
        <f>S192*H192</f>
        <v>0</v>
      </c>
      <c r="U192" s="208">
        <v>0</v>
      </c>
      <c r="V192" s="208">
        <f>U192*H192</f>
        <v>0</v>
      </c>
      <c r="W192" s="208">
        <v>0</v>
      </c>
      <c r="X192" s="209">
        <f>W192*H192</f>
        <v>0</v>
      </c>
      <c r="AR192" s="13" t="s">
        <v>488</v>
      </c>
      <c r="AT192" s="13" t="s">
        <v>134</v>
      </c>
      <c r="AU192" s="13" t="s">
        <v>82</v>
      </c>
      <c r="AY192" s="13" t="s">
        <v>133</v>
      </c>
      <c r="BE192" s="210">
        <f>IF(O192="základní",K192,0)</f>
        <v>0</v>
      </c>
      <c r="BF192" s="210">
        <f>IF(O192="snížená",K192,0)</f>
        <v>0</v>
      </c>
      <c r="BG192" s="210">
        <f>IF(O192="zákl. přenesená",K192,0)</f>
        <v>0</v>
      </c>
      <c r="BH192" s="210">
        <f>IF(O192="sníž. přenesená",K192,0)</f>
        <v>0</v>
      </c>
      <c r="BI192" s="210">
        <f>IF(O192="nulová",K192,0)</f>
        <v>0</v>
      </c>
      <c r="BJ192" s="13" t="s">
        <v>80</v>
      </c>
      <c r="BK192" s="210">
        <f>ROUND(P192*H192,2)</f>
        <v>0</v>
      </c>
      <c r="BL192" s="13" t="s">
        <v>488</v>
      </c>
      <c r="BM192" s="13" t="s">
        <v>920</v>
      </c>
    </row>
    <row r="193" s="1" customFormat="1" ht="22.5" customHeight="1">
      <c r="B193" s="34"/>
      <c r="C193" s="238" t="s">
        <v>415</v>
      </c>
      <c r="D193" s="238" t="s">
        <v>211</v>
      </c>
      <c r="E193" s="239" t="s">
        <v>921</v>
      </c>
      <c r="F193" s="240" t="s">
        <v>922</v>
      </c>
      <c r="G193" s="241" t="s">
        <v>546</v>
      </c>
      <c r="H193" s="242">
        <v>1</v>
      </c>
      <c r="I193" s="243"/>
      <c r="J193" s="244"/>
      <c r="K193" s="245">
        <f>ROUND(P193*H193,2)</f>
        <v>0</v>
      </c>
      <c r="L193" s="240" t="s">
        <v>1</v>
      </c>
      <c r="M193" s="246"/>
      <c r="N193" s="247" t="s">
        <v>1</v>
      </c>
      <c r="O193" s="206" t="s">
        <v>41</v>
      </c>
      <c r="P193" s="207">
        <f>I193+J193</f>
        <v>0</v>
      </c>
      <c r="Q193" s="207">
        <f>ROUND(I193*H193,2)</f>
        <v>0</v>
      </c>
      <c r="R193" s="207">
        <f>ROUND(J193*H193,2)</f>
        <v>0</v>
      </c>
      <c r="S193" s="75"/>
      <c r="T193" s="208">
        <f>S193*H193</f>
        <v>0</v>
      </c>
      <c r="U193" s="208">
        <v>0</v>
      </c>
      <c r="V193" s="208">
        <f>U193*H193</f>
        <v>0</v>
      </c>
      <c r="W193" s="208">
        <v>0</v>
      </c>
      <c r="X193" s="209">
        <f>W193*H193</f>
        <v>0</v>
      </c>
      <c r="AR193" s="13" t="s">
        <v>407</v>
      </c>
      <c r="AT193" s="13" t="s">
        <v>211</v>
      </c>
      <c r="AU193" s="13" t="s">
        <v>82</v>
      </c>
      <c r="AY193" s="13" t="s">
        <v>133</v>
      </c>
      <c r="BE193" s="210">
        <f>IF(O193="základní",K193,0)</f>
        <v>0</v>
      </c>
      <c r="BF193" s="210">
        <f>IF(O193="snížená",K193,0)</f>
        <v>0</v>
      </c>
      <c r="BG193" s="210">
        <f>IF(O193="zákl. přenesená",K193,0)</f>
        <v>0</v>
      </c>
      <c r="BH193" s="210">
        <f>IF(O193="sníž. přenesená",K193,0)</f>
        <v>0</v>
      </c>
      <c r="BI193" s="210">
        <f>IF(O193="nulová",K193,0)</f>
        <v>0</v>
      </c>
      <c r="BJ193" s="13" t="s">
        <v>80</v>
      </c>
      <c r="BK193" s="210">
        <f>ROUND(P193*H193,2)</f>
        <v>0</v>
      </c>
      <c r="BL193" s="13" t="s">
        <v>488</v>
      </c>
      <c r="BM193" s="13" t="s">
        <v>923</v>
      </c>
    </row>
    <row r="194" s="1" customFormat="1" ht="22.5" customHeight="1">
      <c r="B194" s="34"/>
      <c r="C194" s="238" t="s">
        <v>419</v>
      </c>
      <c r="D194" s="238" t="s">
        <v>211</v>
      </c>
      <c r="E194" s="239" t="s">
        <v>924</v>
      </c>
      <c r="F194" s="240" t="s">
        <v>925</v>
      </c>
      <c r="G194" s="241" t="s">
        <v>546</v>
      </c>
      <c r="H194" s="242">
        <v>1</v>
      </c>
      <c r="I194" s="243"/>
      <c r="J194" s="244"/>
      <c r="K194" s="245">
        <f>ROUND(P194*H194,2)</f>
        <v>0</v>
      </c>
      <c r="L194" s="240" t="s">
        <v>1</v>
      </c>
      <c r="M194" s="246"/>
      <c r="N194" s="247" t="s">
        <v>1</v>
      </c>
      <c r="O194" s="206" t="s">
        <v>41</v>
      </c>
      <c r="P194" s="207">
        <f>I194+J194</f>
        <v>0</v>
      </c>
      <c r="Q194" s="207">
        <f>ROUND(I194*H194,2)</f>
        <v>0</v>
      </c>
      <c r="R194" s="207">
        <f>ROUND(J194*H194,2)</f>
        <v>0</v>
      </c>
      <c r="S194" s="75"/>
      <c r="T194" s="208">
        <f>S194*H194</f>
        <v>0</v>
      </c>
      <c r="U194" s="208">
        <v>0</v>
      </c>
      <c r="V194" s="208">
        <f>U194*H194</f>
        <v>0</v>
      </c>
      <c r="W194" s="208">
        <v>0</v>
      </c>
      <c r="X194" s="209">
        <f>W194*H194</f>
        <v>0</v>
      </c>
      <c r="AR194" s="13" t="s">
        <v>407</v>
      </c>
      <c r="AT194" s="13" t="s">
        <v>211</v>
      </c>
      <c r="AU194" s="13" t="s">
        <v>82</v>
      </c>
      <c r="AY194" s="13" t="s">
        <v>133</v>
      </c>
      <c r="BE194" s="210">
        <f>IF(O194="základní",K194,0)</f>
        <v>0</v>
      </c>
      <c r="BF194" s="210">
        <f>IF(O194="snížená",K194,0)</f>
        <v>0</v>
      </c>
      <c r="BG194" s="210">
        <f>IF(O194="zákl. přenesená",K194,0)</f>
        <v>0</v>
      </c>
      <c r="BH194" s="210">
        <f>IF(O194="sníž. přenesená",K194,0)</f>
        <v>0</v>
      </c>
      <c r="BI194" s="210">
        <f>IF(O194="nulová",K194,0)</f>
        <v>0</v>
      </c>
      <c r="BJ194" s="13" t="s">
        <v>80</v>
      </c>
      <c r="BK194" s="210">
        <f>ROUND(P194*H194,2)</f>
        <v>0</v>
      </c>
      <c r="BL194" s="13" t="s">
        <v>488</v>
      </c>
      <c r="BM194" s="13" t="s">
        <v>926</v>
      </c>
    </row>
    <row r="195" s="1" customFormat="1" ht="16.5" customHeight="1">
      <c r="B195" s="34"/>
      <c r="C195" s="198" t="s">
        <v>423</v>
      </c>
      <c r="D195" s="198" t="s">
        <v>134</v>
      </c>
      <c r="E195" s="199" t="s">
        <v>927</v>
      </c>
      <c r="F195" s="200" t="s">
        <v>928</v>
      </c>
      <c r="G195" s="201" t="s">
        <v>502</v>
      </c>
      <c r="H195" s="248"/>
      <c r="I195" s="203"/>
      <c r="J195" s="203"/>
      <c r="K195" s="204">
        <f>ROUND(P195*H195,2)</f>
        <v>0</v>
      </c>
      <c r="L195" s="200" t="s">
        <v>173</v>
      </c>
      <c r="M195" s="39"/>
      <c r="N195" s="211" t="s">
        <v>1</v>
      </c>
      <c r="O195" s="212" t="s">
        <v>41</v>
      </c>
      <c r="P195" s="213">
        <f>I195+J195</f>
        <v>0</v>
      </c>
      <c r="Q195" s="213">
        <f>ROUND(I195*H195,2)</f>
        <v>0</v>
      </c>
      <c r="R195" s="213">
        <f>ROUND(J195*H195,2)</f>
        <v>0</v>
      </c>
      <c r="S195" s="214"/>
      <c r="T195" s="215">
        <f>S195*H195</f>
        <v>0</v>
      </c>
      <c r="U195" s="215">
        <v>0</v>
      </c>
      <c r="V195" s="215">
        <f>U195*H195</f>
        <v>0</v>
      </c>
      <c r="W195" s="215">
        <v>0</v>
      </c>
      <c r="X195" s="216">
        <f>W195*H195</f>
        <v>0</v>
      </c>
      <c r="AR195" s="13" t="s">
        <v>488</v>
      </c>
      <c r="AT195" s="13" t="s">
        <v>134</v>
      </c>
      <c r="AU195" s="13" t="s">
        <v>82</v>
      </c>
      <c r="AY195" s="13" t="s">
        <v>133</v>
      </c>
      <c r="BE195" s="210">
        <f>IF(O195="základní",K195,0)</f>
        <v>0</v>
      </c>
      <c r="BF195" s="210">
        <f>IF(O195="snížená",K195,0)</f>
        <v>0</v>
      </c>
      <c r="BG195" s="210">
        <f>IF(O195="zákl. přenesená",K195,0)</f>
        <v>0</v>
      </c>
      <c r="BH195" s="210">
        <f>IF(O195="sníž. přenesená",K195,0)</f>
        <v>0</v>
      </c>
      <c r="BI195" s="210">
        <f>IF(O195="nulová",K195,0)</f>
        <v>0</v>
      </c>
      <c r="BJ195" s="13" t="s">
        <v>80</v>
      </c>
      <c r="BK195" s="210">
        <f>ROUND(P195*H195,2)</f>
        <v>0</v>
      </c>
      <c r="BL195" s="13" t="s">
        <v>488</v>
      </c>
      <c r="BM195" s="13" t="s">
        <v>929</v>
      </c>
    </row>
    <row r="196" s="1" customFormat="1" ht="6.96" customHeight="1">
      <c r="B196" s="53"/>
      <c r="C196" s="54"/>
      <c r="D196" s="54"/>
      <c r="E196" s="54"/>
      <c r="F196" s="54"/>
      <c r="G196" s="54"/>
      <c r="H196" s="54"/>
      <c r="I196" s="153"/>
      <c r="J196" s="153"/>
      <c r="K196" s="54"/>
      <c r="L196" s="54"/>
      <c r="M196" s="39"/>
    </row>
  </sheetData>
  <sheetProtection sheet="1" autoFilter="0" formatColumns="0" formatRows="0" objects="1" scenarios="1" spinCount="100000" saltValue="gDRv+NJrJm+a+ndG5gPurGcBkqdl6ecMV/NHRirPDDNwhs2BWKtLMsFf4UNyVR+SNjH+5twGZXAmTVklfcgfjA==" hashValue="b2fTYtDYJGTlbV0sgP3dxuFgFuNadC9Oi3KfbFH2AqxKnBqGbmj7GZemaQEip1tAu9l2EY+toJkgTgX5cxjGJQ==" algorithmName="SHA-512" password="CC35"/>
  <autoFilter ref="C88:L195"/>
  <mergeCells count="9">
    <mergeCell ref="E7:H7"/>
    <mergeCell ref="E9:H9"/>
    <mergeCell ref="E18:H18"/>
    <mergeCell ref="E27:H27"/>
    <mergeCell ref="E50:H50"/>
    <mergeCell ref="E52:H52"/>
    <mergeCell ref="E79:H79"/>
    <mergeCell ref="E81:H81"/>
    <mergeCell ref="M2:Z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23.5" style="121" customWidth="1"/>
    <col min="10" max="10" width="23.5" style="121" customWidth="1"/>
    <col min="11" max="11" width="23.5" customWidth="1"/>
    <col min="12" max="12" width="15.5" customWidth="1"/>
    <col min="13" max="13" width="9.33" customWidth="1"/>
    <col min="14" max="14" width="10.83" hidden="1" customWidth="1"/>
    <col min="15" max="15" width="9.33" hidden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4.17" hidden="1" customWidth="1"/>
    <col min="22" max="22" width="14.17" hidden="1" customWidth="1"/>
    <col min="23" max="23" width="14.17" hidden="1" customWidth="1"/>
    <col min="24" max="24" width="14.17" hidden="1" customWidth="1"/>
    <col min="25" max="25" width="12.33" hidden="1" customWidth="1"/>
    <col min="26" max="26" width="16.33" customWidth="1"/>
    <col min="27" max="27" width="12.33" customWidth="1"/>
    <col min="28" max="28" width="15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M2"/>
      <c r="AT2" s="13" t="s">
        <v>97</v>
      </c>
    </row>
    <row r="3" ht="6.96" customHeight="1">
      <c r="B3" s="122"/>
      <c r="C3" s="123"/>
      <c r="D3" s="123"/>
      <c r="E3" s="123"/>
      <c r="F3" s="123"/>
      <c r="G3" s="123"/>
      <c r="H3" s="123"/>
      <c r="I3" s="124"/>
      <c r="J3" s="124"/>
      <c r="K3" s="123"/>
      <c r="L3" s="123"/>
      <c r="M3" s="16"/>
      <c r="AT3" s="13" t="s">
        <v>82</v>
      </c>
    </row>
    <row r="4" ht="24.96" customHeight="1">
      <c r="B4" s="16"/>
      <c r="D4" s="125" t="s">
        <v>101</v>
      </c>
      <c r="M4" s="16"/>
      <c r="N4" s="20" t="s">
        <v>11</v>
      </c>
      <c r="AT4" s="13" t="s">
        <v>4</v>
      </c>
    </row>
    <row r="5" ht="6.96" customHeight="1">
      <c r="B5" s="16"/>
      <c r="M5" s="16"/>
    </row>
    <row r="6" ht="12" customHeight="1">
      <c r="B6" s="16"/>
      <c r="D6" s="126" t="s">
        <v>17</v>
      </c>
      <c r="M6" s="16"/>
    </row>
    <row r="7" ht="16.5" customHeight="1">
      <c r="B7" s="16"/>
      <c r="E7" s="127" t="str">
        <f>'Rekapitulace stavby'!K6</f>
        <v>Zateplení objektu ObÚ</v>
      </c>
      <c r="F7" s="126"/>
      <c r="G7" s="126"/>
      <c r="H7" s="126"/>
      <c r="M7" s="16"/>
    </row>
    <row r="8" s="1" customFormat="1" ht="12" customHeight="1">
      <c r="B8" s="39"/>
      <c r="D8" s="126" t="s">
        <v>102</v>
      </c>
      <c r="I8" s="128"/>
      <c r="J8" s="128"/>
      <c r="M8" s="39"/>
    </row>
    <row r="9" s="1" customFormat="1" ht="36.96" customHeight="1">
      <c r="B9" s="39"/>
      <c r="E9" s="129" t="s">
        <v>930</v>
      </c>
      <c r="F9" s="1"/>
      <c r="G9" s="1"/>
      <c r="H9" s="1"/>
      <c r="I9" s="128"/>
      <c r="J9" s="128"/>
      <c r="M9" s="39"/>
    </row>
    <row r="10" s="1" customFormat="1">
      <c r="B10" s="39"/>
      <c r="I10" s="128"/>
      <c r="J10" s="128"/>
      <c r="M10" s="39"/>
    </row>
    <row r="11" s="1" customFormat="1" ht="12" customHeight="1">
      <c r="B11" s="39"/>
      <c r="D11" s="126" t="s">
        <v>19</v>
      </c>
      <c r="F11" s="13" t="s">
        <v>1</v>
      </c>
      <c r="I11" s="130" t="s">
        <v>20</v>
      </c>
      <c r="J11" s="131" t="s">
        <v>1</v>
      </c>
      <c r="M11" s="39"/>
    </row>
    <row r="12" s="1" customFormat="1" ht="12" customHeight="1">
      <c r="B12" s="39"/>
      <c r="D12" s="126" t="s">
        <v>21</v>
      </c>
      <c r="F12" s="13" t="s">
        <v>22</v>
      </c>
      <c r="I12" s="130" t="s">
        <v>23</v>
      </c>
      <c r="J12" s="132" t="str">
        <f>'Rekapitulace stavby'!AN8</f>
        <v>11. 11. 2018</v>
      </c>
      <c r="M12" s="39"/>
    </row>
    <row r="13" s="1" customFormat="1" ht="10.8" customHeight="1">
      <c r="B13" s="39"/>
      <c r="I13" s="128"/>
      <c r="J13" s="128"/>
      <c r="M13" s="39"/>
    </row>
    <row r="14" s="1" customFormat="1" ht="12" customHeight="1">
      <c r="B14" s="39"/>
      <c r="D14" s="126" t="s">
        <v>25</v>
      </c>
      <c r="I14" s="130" t="s">
        <v>26</v>
      </c>
      <c r="J14" s="131" t="s">
        <v>1</v>
      </c>
      <c r="M14" s="39"/>
    </row>
    <row r="15" s="1" customFormat="1" ht="18" customHeight="1">
      <c r="B15" s="39"/>
      <c r="E15" s="13" t="s">
        <v>27</v>
      </c>
      <c r="I15" s="130" t="s">
        <v>28</v>
      </c>
      <c r="J15" s="131" t="s">
        <v>1</v>
      </c>
      <c r="M15" s="39"/>
    </row>
    <row r="16" s="1" customFormat="1" ht="6.96" customHeight="1">
      <c r="B16" s="39"/>
      <c r="I16" s="128"/>
      <c r="J16" s="128"/>
      <c r="M16" s="39"/>
    </row>
    <row r="17" s="1" customFormat="1" ht="12" customHeight="1">
      <c r="B17" s="39"/>
      <c r="D17" s="126" t="s">
        <v>29</v>
      </c>
      <c r="I17" s="130" t="s">
        <v>26</v>
      </c>
      <c r="J17" s="29" t="str">
        <f>'Rekapitulace stavby'!AN13</f>
        <v>Vyplň údaj</v>
      </c>
      <c r="M17" s="39"/>
    </row>
    <row r="18" s="1" customFormat="1" ht="18" customHeight="1">
      <c r="B18" s="39"/>
      <c r="E18" s="29" t="str">
        <f>'Rekapitulace stavby'!E14</f>
        <v>Vyplň údaj</v>
      </c>
      <c r="F18" s="13"/>
      <c r="G18" s="13"/>
      <c r="H18" s="13"/>
      <c r="I18" s="130" t="s">
        <v>28</v>
      </c>
      <c r="J18" s="29" t="str">
        <f>'Rekapitulace stavby'!AN14</f>
        <v>Vyplň údaj</v>
      </c>
      <c r="M18" s="39"/>
    </row>
    <row r="19" s="1" customFormat="1" ht="6.96" customHeight="1">
      <c r="B19" s="39"/>
      <c r="I19" s="128"/>
      <c r="J19" s="128"/>
      <c r="M19" s="39"/>
    </row>
    <row r="20" s="1" customFormat="1" ht="12" customHeight="1">
      <c r="B20" s="39"/>
      <c r="D20" s="126" t="s">
        <v>31</v>
      </c>
      <c r="I20" s="130" t="s">
        <v>26</v>
      </c>
      <c r="J20" s="131" t="s">
        <v>1</v>
      </c>
      <c r="M20" s="39"/>
    </row>
    <row r="21" s="1" customFormat="1" ht="18" customHeight="1">
      <c r="B21" s="39"/>
      <c r="E21" s="13" t="s">
        <v>32</v>
      </c>
      <c r="I21" s="130" t="s">
        <v>28</v>
      </c>
      <c r="J21" s="131" t="s">
        <v>1</v>
      </c>
      <c r="M21" s="39"/>
    </row>
    <row r="22" s="1" customFormat="1" ht="6.96" customHeight="1">
      <c r="B22" s="39"/>
      <c r="I22" s="128"/>
      <c r="J22" s="128"/>
      <c r="M22" s="39"/>
    </row>
    <row r="23" s="1" customFormat="1" ht="12" customHeight="1">
      <c r="B23" s="39"/>
      <c r="D23" s="126" t="s">
        <v>33</v>
      </c>
      <c r="I23" s="130" t="s">
        <v>26</v>
      </c>
      <c r="J23" s="131" t="s">
        <v>1</v>
      </c>
      <c r="M23" s="39"/>
    </row>
    <row r="24" s="1" customFormat="1" ht="18" customHeight="1">
      <c r="B24" s="39"/>
      <c r="E24" s="13" t="s">
        <v>34</v>
      </c>
      <c r="I24" s="130" t="s">
        <v>28</v>
      </c>
      <c r="J24" s="131" t="s">
        <v>1</v>
      </c>
      <c r="M24" s="39"/>
    </row>
    <row r="25" s="1" customFormat="1" ht="6.96" customHeight="1">
      <c r="B25" s="39"/>
      <c r="I25" s="128"/>
      <c r="J25" s="128"/>
      <c r="M25" s="39"/>
    </row>
    <row r="26" s="1" customFormat="1" ht="12" customHeight="1">
      <c r="B26" s="39"/>
      <c r="D26" s="126" t="s">
        <v>35</v>
      </c>
      <c r="I26" s="128"/>
      <c r="J26" s="128"/>
      <c r="M26" s="39"/>
    </row>
    <row r="27" s="6" customFormat="1" ht="16.5" customHeight="1">
      <c r="B27" s="133"/>
      <c r="E27" s="134" t="s">
        <v>1</v>
      </c>
      <c r="F27" s="134"/>
      <c r="G27" s="134"/>
      <c r="H27" s="134"/>
      <c r="I27" s="135"/>
      <c r="J27" s="135"/>
      <c r="M27" s="133"/>
    </row>
    <row r="28" s="1" customFormat="1" ht="6.96" customHeight="1">
      <c r="B28" s="39"/>
      <c r="I28" s="128"/>
      <c r="J28" s="128"/>
      <c r="M28" s="39"/>
    </row>
    <row r="29" s="1" customFormat="1" ht="6.96" customHeight="1">
      <c r="B29" s="39"/>
      <c r="D29" s="67"/>
      <c r="E29" s="67"/>
      <c r="F29" s="67"/>
      <c r="G29" s="67"/>
      <c r="H29" s="67"/>
      <c r="I29" s="136"/>
      <c r="J29" s="136"/>
      <c r="K29" s="67"/>
      <c r="L29" s="67"/>
      <c r="M29" s="39"/>
    </row>
    <row r="30" s="1" customFormat="1">
      <c r="B30" s="39"/>
      <c r="E30" s="126" t="s">
        <v>104</v>
      </c>
      <c r="I30" s="128"/>
      <c r="J30" s="128"/>
      <c r="K30" s="137">
        <f>I61</f>
        <v>0</v>
      </c>
      <c r="M30" s="39"/>
    </row>
    <row r="31" s="1" customFormat="1">
      <c r="B31" s="39"/>
      <c r="E31" s="126" t="s">
        <v>105</v>
      </c>
      <c r="I31" s="128"/>
      <c r="J31" s="128"/>
      <c r="K31" s="137">
        <f>J61</f>
        <v>0</v>
      </c>
      <c r="M31" s="39"/>
    </row>
    <row r="32" s="1" customFormat="1" ht="25.44" customHeight="1">
      <c r="B32" s="39"/>
      <c r="D32" s="138" t="s">
        <v>36</v>
      </c>
      <c r="I32" s="128"/>
      <c r="J32" s="128"/>
      <c r="K32" s="139">
        <f>ROUND(K90, 2)</f>
        <v>0</v>
      </c>
      <c r="M32" s="39"/>
    </row>
    <row r="33" s="1" customFormat="1" ht="6.96" customHeight="1">
      <c r="B33" s="39"/>
      <c r="D33" s="67"/>
      <c r="E33" s="67"/>
      <c r="F33" s="67"/>
      <c r="G33" s="67"/>
      <c r="H33" s="67"/>
      <c r="I33" s="136"/>
      <c r="J33" s="136"/>
      <c r="K33" s="67"/>
      <c r="L33" s="67"/>
      <c r="M33" s="39"/>
    </row>
    <row r="34" s="1" customFormat="1" ht="14.4" customHeight="1">
      <c r="B34" s="39"/>
      <c r="F34" s="140" t="s">
        <v>38</v>
      </c>
      <c r="I34" s="141" t="s">
        <v>37</v>
      </c>
      <c r="J34" s="128"/>
      <c r="K34" s="140" t="s">
        <v>39</v>
      </c>
      <c r="M34" s="39"/>
    </row>
    <row r="35" s="1" customFormat="1" ht="14.4" customHeight="1">
      <c r="B35" s="39"/>
      <c r="D35" s="126" t="s">
        <v>40</v>
      </c>
      <c r="E35" s="126" t="s">
        <v>41</v>
      </c>
      <c r="F35" s="137">
        <f>ROUND((SUM(BE90:BE126)),  2)</f>
        <v>0</v>
      </c>
      <c r="I35" s="142">
        <v>0.20999999999999999</v>
      </c>
      <c r="J35" s="128"/>
      <c r="K35" s="137">
        <f>ROUND(((SUM(BE90:BE126))*I35),  2)</f>
        <v>0</v>
      </c>
      <c r="M35" s="39"/>
    </row>
    <row r="36" s="1" customFormat="1" ht="14.4" customHeight="1">
      <c r="B36" s="39"/>
      <c r="E36" s="126" t="s">
        <v>42</v>
      </c>
      <c r="F36" s="137">
        <f>ROUND((SUM(BF90:BF126)),  2)</f>
        <v>0</v>
      </c>
      <c r="I36" s="142">
        <v>0.14999999999999999</v>
      </c>
      <c r="J36" s="128"/>
      <c r="K36" s="137">
        <f>ROUND(((SUM(BF90:BF126))*I36),  2)</f>
        <v>0</v>
      </c>
      <c r="M36" s="39"/>
    </row>
    <row r="37" hidden="1" s="1" customFormat="1" ht="14.4" customHeight="1">
      <c r="B37" s="39"/>
      <c r="E37" s="126" t="s">
        <v>43</v>
      </c>
      <c r="F37" s="137">
        <f>ROUND((SUM(BG90:BG126)),  2)</f>
        <v>0</v>
      </c>
      <c r="I37" s="142">
        <v>0.20999999999999999</v>
      </c>
      <c r="J37" s="128"/>
      <c r="K37" s="137">
        <f>0</f>
        <v>0</v>
      </c>
      <c r="M37" s="39"/>
    </row>
    <row r="38" hidden="1" s="1" customFormat="1" ht="14.4" customHeight="1">
      <c r="B38" s="39"/>
      <c r="E38" s="126" t="s">
        <v>44</v>
      </c>
      <c r="F38" s="137">
        <f>ROUND((SUM(BH90:BH126)),  2)</f>
        <v>0</v>
      </c>
      <c r="I38" s="142">
        <v>0.14999999999999999</v>
      </c>
      <c r="J38" s="128"/>
      <c r="K38" s="137">
        <f>0</f>
        <v>0</v>
      </c>
      <c r="M38" s="39"/>
    </row>
    <row r="39" hidden="1" s="1" customFormat="1" ht="14.4" customHeight="1">
      <c r="B39" s="39"/>
      <c r="E39" s="126" t="s">
        <v>45</v>
      </c>
      <c r="F39" s="137">
        <f>ROUND((SUM(BI90:BI126)),  2)</f>
        <v>0</v>
      </c>
      <c r="I39" s="142">
        <v>0</v>
      </c>
      <c r="J39" s="128"/>
      <c r="K39" s="137">
        <f>0</f>
        <v>0</v>
      </c>
      <c r="M39" s="39"/>
    </row>
    <row r="40" s="1" customFormat="1" ht="6.96" customHeight="1">
      <c r="B40" s="39"/>
      <c r="I40" s="128"/>
      <c r="J40" s="128"/>
      <c r="M40" s="39"/>
    </row>
    <row r="41" s="1" customFormat="1" ht="25.44" customHeight="1">
      <c r="B41" s="39"/>
      <c r="C41" s="143"/>
      <c r="D41" s="144" t="s">
        <v>46</v>
      </c>
      <c r="E41" s="145"/>
      <c r="F41" s="145"/>
      <c r="G41" s="146" t="s">
        <v>47</v>
      </c>
      <c r="H41" s="147" t="s">
        <v>48</v>
      </c>
      <c r="I41" s="148"/>
      <c r="J41" s="148"/>
      <c r="K41" s="149">
        <f>SUM(K32:K39)</f>
        <v>0</v>
      </c>
      <c r="L41" s="150"/>
      <c r="M41" s="39"/>
    </row>
    <row r="42" s="1" customFormat="1" ht="14.4" customHeight="1">
      <c r="B42" s="151"/>
      <c r="C42" s="152"/>
      <c r="D42" s="152"/>
      <c r="E42" s="152"/>
      <c r="F42" s="152"/>
      <c r="G42" s="152"/>
      <c r="H42" s="152"/>
      <c r="I42" s="153"/>
      <c r="J42" s="153"/>
      <c r="K42" s="152"/>
      <c r="L42" s="152"/>
      <c r="M42" s="39"/>
    </row>
    <row r="46" s="1" customFormat="1" ht="6.96" customHeight="1">
      <c r="B46" s="154"/>
      <c r="C46" s="155"/>
      <c r="D46" s="155"/>
      <c r="E46" s="155"/>
      <c r="F46" s="155"/>
      <c r="G46" s="155"/>
      <c r="H46" s="155"/>
      <c r="I46" s="156"/>
      <c r="J46" s="156"/>
      <c r="K46" s="155"/>
      <c r="L46" s="155"/>
      <c r="M46" s="39"/>
    </row>
    <row r="47" s="1" customFormat="1" ht="24.96" customHeight="1">
      <c r="B47" s="34"/>
      <c r="C47" s="19" t="s">
        <v>106</v>
      </c>
      <c r="D47" s="35"/>
      <c r="E47" s="35"/>
      <c r="F47" s="35"/>
      <c r="G47" s="35"/>
      <c r="H47" s="35"/>
      <c r="I47" s="128"/>
      <c r="J47" s="128"/>
      <c r="K47" s="35"/>
      <c r="L47" s="35"/>
      <c r="M47" s="39"/>
    </row>
    <row r="48" s="1" customFormat="1" ht="6.96" customHeight="1">
      <c r="B48" s="34"/>
      <c r="C48" s="35"/>
      <c r="D48" s="35"/>
      <c r="E48" s="35"/>
      <c r="F48" s="35"/>
      <c r="G48" s="35"/>
      <c r="H48" s="35"/>
      <c r="I48" s="128"/>
      <c r="J48" s="128"/>
      <c r="K48" s="35"/>
      <c r="L48" s="35"/>
      <c r="M48" s="39"/>
    </row>
    <row r="49" s="1" customFormat="1" ht="12" customHeight="1">
      <c r="B49" s="34"/>
      <c r="C49" s="28" t="s">
        <v>17</v>
      </c>
      <c r="D49" s="35"/>
      <c r="E49" s="35"/>
      <c r="F49" s="35"/>
      <c r="G49" s="35"/>
      <c r="H49" s="35"/>
      <c r="I49" s="128"/>
      <c r="J49" s="128"/>
      <c r="K49" s="35"/>
      <c r="L49" s="35"/>
      <c r="M49" s="39"/>
    </row>
    <row r="50" s="1" customFormat="1" ht="16.5" customHeight="1">
      <c r="B50" s="34"/>
      <c r="C50" s="35"/>
      <c r="D50" s="35"/>
      <c r="E50" s="157" t="str">
        <f>E7</f>
        <v>Zateplení objektu ObÚ</v>
      </c>
      <c r="F50" s="28"/>
      <c r="G50" s="28"/>
      <c r="H50" s="28"/>
      <c r="I50" s="128"/>
      <c r="J50" s="128"/>
      <c r="K50" s="35"/>
      <c r="L50" s="35"/>
      <c r="M50" s="39"/>
    </row>
    <row r="51" s="1" customFormat="1" ht="12" customHeight="1">
      <c r="B51" s="34"/>
      <c r="C51" s="28" t="s">
        <v>102</v>
      </c>
      <c r="D51" s="35"/>
      <c r="E51" s="35"/>
      <c r="F51" s="35"/>
      <c r="G51" s="35"/>
      <c r="H51" s="35"/>
      <c r="I51" s="128"/>
      <c r="J51" s="128"/>
      <c r="K51" s="35"/>
      <c r="L51" s="35"/>
      <c r="M51" s="39"/>
    </row>
    <row r="52" s="1" customFormat="1" ht="16.5" customHeight="1">
      <c r="B52" s="34"/>
      <c r="C52" s="35"/>
      <c r="D52" s="35"/>
      <c r="E52" s="60" t="str">
        <f>E9</f>
        <v>50 - 1PP</v>
      </c>
      <c r="F52" s="35"/>
      <c r="G52" s="35"/>
      <c r="H52" s="35"/>
      <c r="I52" s="128"/>
      <c r="J52" s="128"/>
      <c r="K52" s="35"/>
      <c r="L52" s="35"/>
      <c r="M52" s="39"/>
    </row>
    <row r="53" s="1" customFormat="1" ht="6.96" customHeight="1">
      <c r="B53" s="34"/>
      <c r="C53" s="35"/>
      <c r="D53" s="35"/>
      <c r="E53" s="35"/>
      <c r="F53" s="35"/>
      <c r="G53" s="35"/>
      <c r="H53" s="35"/>
      <c r="I53" s="128"/>
      <c r="J53" s="128"/>
      <c r="K53" s="35"/>
      <c r="L53" s="35"/>
      <c r="M53" s="39"/>
    </row>
    <row r="54" s="1" customFormat="1" ht="12" customHeight="1">
      <c r="B54" s="34"/>
      <c r="C54" s="28" t="s">
        <v>21</v>
      </c>
      <c r="D54" s="35"/>
      <c r="E54" s="35"/>
      <c r="F54" s="23" t="str">
        <f>F12</f>
        <v>Bukovany</v>
      </c>
      <c r="G54" s="35"/>
      <c r="H54" s="35"/>
      <c r="I54" s="130" t="s">
        <v>23</v>
      </c>
      <c r="J54" s="132" t="str">
        <f>IF(J12="","",J12)</f>
        <v>11. 11. 2018</v>
      </c>
      <c r="K54" s="35"/>
      <c r="L54" s="35"/>
      <c r="M54" s="39"/>
    </row>
    <row r="55" s="1" customFormat="1" ht="6.96" customHeight="1">
      <c r="B55" s="34"/>
      <c r="C55" s="35"/>
      <c r="D55" s="35"/>
      <c r="E55" s="35"/>
      <c r="F55" s="35"/>
      <c r="G55" s="35"/>
      <c r="H55" s="35"/>
      <c r="I55" s="128"/>
      <c r="J55" s="128"/>
      <c r="K55" s="35"/>
      <c r="L55" s="35"/>
      <c r="M55" s="39"/>
    </row>
    <row r="56" s="1" customFormat="1" ht="13.65" customHeight="1">
      <c r="B56" s="34"/>
      <c r="C56" s="28" t="s">
        <v>25</v>
      </c>
      <c r="D56" s="35"/>
      <c r="E56" s="35"/>
      <c r="F56" s="23" t="str">
        <f>E15</f>
        <v>Obec Bukovany</v>
      </c>
      <c r="G56" s="35"/>
      <c r="H56" s="35"/>
      <c r="I56" s="130" t="s">
        <v>31</v>
      </c>
      <c r="J56" s="158" t="str">
        <f>E21</f>
        <v>Projektstav - Majer Antonín</v>
      </c>
      <c r="K56" s="35"/>
      <c r="L56" s="35"/>
      <c r="M56" s="39"/>
    </row>
    <row r="57" s="1" customFormat="1" ht="13.65" customHeight="1">
      <c r="B57" s="34"/>
      <c r="C57" s="28" t="s">
        <v>29</v>
      </c>
      <c r="D57" s="35"/>
      <c r="E57" s="35"/>
      <c r="F57" s="23" t="str">
        <f>IF(E18="","",E18)</f>
        <v>Vyplň údaj</v>
      </c>
      <c r="G57" s="35"/>
      <c r="H57" s="35"/>
      <c r="I57" s="130" t="s">
        <v>33</v>
      </c>
      <c r="J57" s="158" t="str">
        <f>E24</f>
        <v>Milan Hájek</v>
      </c>
      <c r="K57" s="35"/>
      <c r="L57" s="35"/>
      <c r="M57" s="39"/>
    </row>
    <row r="58" s="1" customFormat="1" ht="10.32" customHeight="1">
      <c r="B58" s="34"/>
      <c r="C58" s="35"/>
      <c r="D58" s="35"/>
      <c r="E58" s="35"/>
      <c r="F58" s="35"/>
      <c r="G58" s="35"/>
      <c r="H58" s="35"/>
      <c r="I58" s="128"/>
      <c r="J58" s="128"/>
      <c r="K58" s="35"/>
      <c r="L58" s="35"/>
      <c r="M58" s="39"/>
    </row>
    <row r="59" s="1" customFormat="1" ht="29.28" customHeight="1">
      <c r="B59" s="34"/>
      <c r="C59" s="159" t="s">
        <v>107</v>
      </c>
      <c r="D59" s="160"/>
      <c r="E59" s="160"/>
      <c r="F59" s="160"/>
      <c r="G59" s="160"/>
      <c r="H59" s="160"/>
      <c r="I59" s="161" t="s">
        <v>108</v>
      </c>
      <c r="J59" s="161" t="s">
        <v>109</v>
      </c>
      <c r="K59" s="162" t="s">
        <v>110</v>
      </c>
      <c r="L59" s="160"/>
      <c r="M59" s="39"/>
    </row>
    <row r="60" s="1" customFormat="1" ht="10.32" customHeight="1">
      <c r="B60" s="34"/>
      <c r="C60" s="35"/>
      <c r="D60" s="35"/>
      <c r="E60" s="35"/>
      <c r="F60" s="35"/>
      <c r="G60" s="35"/>
      <c r="H60" s="35"/>
      <c r="I60" s="128"/>
      <c r="J60" s="128"/>
      <c r="K60" s="35"/>
      <c r="L60" s="35"/>
      <c r="M60" s="39"/>
    </row>
    <row r="61" s="1" customFormat="1" ht="22.8" customHeight="1">
      <c r="B61" s="34"/>
      <c r="C61" s="163" t="s">
        <v>111</v>
      </c>
      <c r="D61" s="35"/>
      <c r="E61" s="35"/>
      <c r="F61" s="35"/>
      <c r="G61" s="35"/>
      <c r="H61" s="35"/>
      <c r="I61" s="164">
        <f>Q90</f>
        <v>0</v>
      </c>
      <c r="J61" s="164">
        <f>R90</f>
        <v>0</v>
      </c>
      <c r="K61" s="94">
        <f>K90</f>
        <v>0</v>
      </c>
      <c r="L61" s="35"/>
      <c r="M61" s="39"/>
      <c r="AU61" s="13" t="s">
        <v>112</v>
      </c>
    </row>
    <row r="62" s="7" customFormat="1" ht="24.96" customHeight="1">
      <c r="B62" s="165"/>
      <c r="C62" s="166"/>
      <c r="D62" s="167" t="s">
        <v>154</v>
      </c>
      <c r="E62" s="168"/>
      <c r="F62" s="168"/>
      <c r="G62" s="168"/>
      <c r="H62" s="168"/>
      <c r="I62" s="169">
        <f>Q91</f>
        <v>0</v>
      </c>
      <c r="J62" s="169">
        <f>R91</f>
        <v>0</v>
      </c>
      <c r="K62" s="170">
        <f>K91</f>
        <v>0</v>
      </c>
      <c r="L62" s="166"/>
      <c r="M62" s="171"/>
    </row>
    <row r="63" s="10" customFormat="1" ht="19.92" customHeight="1">
      <c r="B63" s="217"/>
      <c r="C63" s="218"/>
      <c r="D63" s="219" t="s">
        <v>808</v>
      </c>
      <c r="E63" s="220"/>
      <c r="F63" s="220"/>
      <c r="G63" s="220"/>
      <c r="H63" s="220"/>
      <c r="I63" s="221">
        <f>Q92</f>
        <v>0</v>
      </c>
      <c r="J63" s="221">
        <f>R92</f>
        <v>0</v>
      </c>
      <c r="K63" s="222">
        <f>K92</f>
        <v>0</v>
      </c>
      <c r="L63" s="218"/>
      <c r="M63" s="223"/>
    </row>
    <row r="64" s="10" customFormat="1" ht="19.92" customHeight="1">
      <c r="B64" s="217"/>
      <c r="C64" s="218"/>
      <c r="D64" s="219" t="s">
        <v>158</v>
      </c>
      <c r="E64" s="220"/>
      <c r="F64" s="220"/>
      <c r="G64" s="220"/>
      <c r="H64" s="220"/>
      <c r="I64" s="221">
        <f>Q95</f>
        <v>0</v>
      </c>
      <c r="J64" s="221">
        <f>R95</f>
        <v>0</v>
      </c>
      <c r="K64" s="222">
        <f>K95</f>
        <v>0</v>
      </c>
      <c r="L64" s="218"/>
      <c r="M64" s="223"/>
    </row>
    <row r="65" s="10" customFormat="1" ht="19.92" customHeight="1">
      <c r="B65" s="217"/>
      <c r="C65" s="218"/>
      <c r="D65" s="219" t="s">
        <v>159</v>
      </c>
      <c r="E65" s="220"/>
      <c r="F65" s="220"/>
      <c r="G65" s="220"/>
      <c r="H65" s="220"/>
      <c r="I65" s="221">
        <f>Q100</f>
        <v>0</v>
      </c>
      <c r="J65" s="221">
        <f>R100</f>
        <v>0</v>
      </c>
      <c r="K65" s="222">
        <f>K100</f>
        <v>0</v>
      </c>
      <c r="L65" s="218"/>
      <c r="M65" s="223"/>
    </row>
    <row r="66" s="10" customFormat="1" ht="19.92" customHeight="1">
      <c r="B66" s="217"/>
      <c r="C66" s="218"/>
      <c r="D66" s="219" t="s">
        <v>160</v>
      </c>
      <c r="E66" s="220"/>
      <c r="F66" s="220"/>
      <c r="G66" s="220"/>
      <c r="H66" s="220"/>
      <c r="I66" s="221">
        <f>Q108</f>
        <v>0</v>
      </c>
      <c r="J66" s="221">
        <f>R108</f>
        <v>0</v>
      </c>
      <c r="K66" s="222">
        <f>K108</f>
        <v>0</v>
      </c>
      <c r="L66" s="218"/>
      <c r="M66" s="223"/>
    </row>
    <row r="67" s="10" customFormat="1" ht="19.92" customHeight="1">
      <c r="B67" s="217"/>
      <c r="C67" s="218"/>
      <c r="D67" s="219" t="s">
        <v>161</v>
      </c>
      <c r="E67" s="220"/>
      <c r="F67" s="220"/>
      <c r="G67" s="220"/>
      <c r="H67" s="220"/>
      <c r="I67" s="221">
        <f>Q114</f>
        <v>0</v>
      </c>
      <c r="J67" s="221">
        <f>R114</f>
        <v>0</v>
      </c>
      <c r="K67" s="222">
        <f>K114</f>
        <v>0</v>
      </c>
      <c r="L67" s="218"/>
      <c r="M67" s="223"/>
    </row>
    <row r="68" s="7" customFormat="1" ht="24.96" customHeight="1">
      <c r="B68" s="165"/>
      <c r="C68" s="166"/>
      <c r="D68" s="167" t="s">
        <v>162</v>
      </c>
      <c r="E68" s="168"/>
      <c r="F68" s="168"/>
      <c r="G68" s="168"/>
      <c r="H68" s="168"/>
      <c r="I68" s="169">
        <f>Q116</f>
        <v>0</v>
      </c>
      <c r="J68" s="169">
        <f>R116</f>
        <v>0</v>
      </c>
      <c r="K68" s="170">
        <f>K116</f>
        <v>0</v>
      </c>
      <c r="L68" s="166"/>
      <c r="M68" s="171"/>
    </row>
    <row r="69" s="10" customFormat="1" ht="19.92" customHeight="1">
      <c r="B69" s="217"/>
      <c r="C69" s="218"/>
      <c r="D69" s="219" t="s">
        <v>163</v>
      </c>
      <c r="E69" s="220"/>
      <c r="F69" s="220"/>
      <c r="G69" s="220"/>
      <c r="H69" s="220"/>
      <c r="I69" s="221">
        <f>Q117</f>
        <v>0</v>
      </c>
      <c r="J69" s="221">
        <f>R117</f>
        <v>0</v>
      </c>
      <c r="K69" s="222">
        <f>K117</f>
        <v>0</v>
      </c>
      <c r="L69" s="218"/>
      <c r="M69" s="223"/>
    </row>
    <row r="70" s="10" customFormat="1" ht="19.92" customHeight="1">
      <c r="B70" s="217"/>
      <c r="C70" s="218"/>
      <c r="D70" s="219" t="s">
        <v>931</v>
      </c>
      <c r="E70" s="220"/>
      <c r="F70" s="220"/>
      <c r="G70" s="220"/>
      <c r="H70" s="220"/>
      <c r="I70" s="221">
        <f>Q120</f>
        <v>0</v>
      </c>
      <c r="J70" s="221">
        <f>R120</f>
        <v>0</v>
      </c>
      <c r="K70" s="222">
        <f>K120</f>
        <v>0</v>
      </c>
      <c r="L70" s="218"/>
      <c r="M70" s="223"/>
    </row>
    <row r="71" s="1" customFormat="1" ht="21.84" customHeight="1">
      <c r="B71" s="34"/>
      <c r="C71" s="35"/>
      <c r="D71" s="35"/>
      <c r="E71" s="35"/>
      <c r="F71" s="35"/>
      <c r="G71" s="35"/>
      <c r="H71" s="35"/>
      <c r="I71" s="128"/>
      <c r="J71" s="128"/>
      <c r="K71" s="35"/>
      <c r="L71" s="35"/>
      <c r="M71" s="39"/>
    </row>
    <row r="72" s="1" customFormat="1" ht="6.96" customHeight="1">
      <c r="B72" s="53"/>
      <c r="C72" s="54"/>
      <c r="D72" s="54"/>
      <c r="E72" s="54"/>
      <c r="F72" s="54"/>
      <c r="G72" s="54"/>
      <c r="H72" s="54"/>
      <c r="I72" s="153"/>
      <c r="J72" s="153"/>
      <c r="K72" s="54"/>
      <c r="L72" s="54"/>
      <c r="M72" s="39"/>
    </row>
    <row r="76" s="1" customFormat="1" ht="6.96" customHeight="1">
      <c r="B76" s="55"/>
      <c r="C76" s="56"/>
      <c r="D76" s="56"/>
      <c r="E76" s="56"/>
      <c r="F76" s="56"/>
      <c r="G76" s="56"/>
      <c r="H76" s="56"/>
      <c r="I76" s="156"/>
      <c r="J76" s="156"/>
      <c r="K76" s="56"/>
      <c r="L76" s="56"/>
      <c r="M76" s="39"/>
    </row>
    <row r="77" s="1" customFormat="1" ht="24.96" customHeight="1">
      <c r="B77" s="34"/>
      <c r="C77" s="19" t="s">
        <v>114</v>
      </c>
      <c r="D77" s="35"/>
      <c r="E77" s="35"/>
      <c r="F77" s="35"/>
      <c r="G77" s="35"/>
      <c r="H77" s="35"/>
      <c r="I77" s="128"/>
      <c r="J77" s="128"/>
      <c r="K77" s="35"/>
      <c r="L77" s="35"/>
      <c r="M77" s="39"/>
    </row>
    <row r="78" s="1" customFormat="1" ht="6.96" customHeight="1">
      <c r="B78" s="34"/>
      <c r="C78" s="35"/>
      <c r="D78" s="35"/>
      <c r="E78" s="35"/>
      <c r="F78" s="35"/>
      <c r="G78" s="35"/>
      <c r="H78" s="35"/>
      <c r="I78" s="128"/>
      <c r="J78" s="128"/>
      <c r="K78" s="35"/>
      <c r="L78" s="35"/>
      <c r="M78" s="39"/>
    </row>
    <row r="79" s="1" customFormat="1" ht="12" customHeight="1">
      <c r="B79" s="34"/>
      <c r="C79" s="28" t="s">
        <v>17</v>
      </c>
      <c r="D79" s="35"/>
      <c r="E79" s="35"/>
      <c r="F79" s="35"/>
      <c r="G79" s="35"/>
      <c r="H79" s="35"/>
      <c r="I79" s="128"/>
      <c r="J79" s="128"/>
      <c r="K79" s="35"/>
      <c r="L79" s="35"/>
      <c r="M79" s="39"/>
    </row>
    <row r="80" s="1" customFormat="1" ht="16.5" customHeight="1">
      <c r="B80" s="34"/>
      <c r="C80" s="35"/>
      <c r="D80" s="35"/>
      <c r="E80" s="157" t="str">
        <f>E7</f>
        <v>Zateplení objektu ObÚ</v>
      </c>
      <c r="F80" s="28"/>
      <c r="G80" s="28"/>
      <c r="H80" s="28"/>
      <c r="I80" s="128"/>
      <c r="J80" s="128"/>
      <c r="K80" s="35"/>
      <c r="L80" s="35"/>
      <c r="M80" s="39"/>
    </row>
    <row r="81" s="1" customFormat="1" ht="12" customHeight="1">
      <c r="B81" s="34"/>
      <c r="C81" s="28" t="s">
        <v>102</v>
      </c>
      <c r="D81" s="35"/>
      <c r="E81" s="35"/>
      <c r="F81" s="35"/>
      <c r="G81" s="35"/>
      <c r="H81" s="35"/>
      <c r="I81" s="128"/>
      <c r="J81" s="128"/>
      <c r="K81" s="35"/>
      <c r="L81" s="35"/>
      <c r="M81" s="39"/>
    </row>
    <row r="82" s="1" customFormat="1" ht="16.5" customHeight="1">
      <c r="B82" s="34"/>
      <c r="C82" s="35"/>
      <c r="D82" s="35"/>
      <c r="E82" s="60" t="str">
        <f>E9</f>
        <v>50 - 1PP</v>
      </c>
      <c r="F82" s="35"/>
      <c r="G82" s="35"/>
      <c r="H82" s="35"/>
      <c r="I82" s="128"/>
      <c r="J82" s="128"/>
      <c r="K82" s="35"/>
      <c r="L82" s="35"/>
      <c r="M82" s="39"/>
    </row>
    <row r="83" s="1" customFormat="1" ht="6.96" customHeight="1">
      <c r="B83" s="34"/>
      <c r="C83" s="35"/>
      <c r="D83" s="35"/>
      <c r="E83" s="35"/>
      <c r="F83" s="35"/>
      <c r="G83" s="35"/>
      <c r="H83" s="35"/>
      <c r="I83" s="128"/>
      <c r="J83" s="128"/>
      <c r="K83" s="35"/>
      <c r="L83" s="35"/>
      <c r="M83" s="39"/>
    </row>
    <row r="84" s="1" customFormat="1" ht="12" customHeight="1">
      <c r="B84" s="34"/>
      <c r="C84" s="28" t="s">
        <v>21</v>
      </c>
      <c r="D84" s="35"/>
      <c r="E84" s="35"/>
      <c r="F84" s="23" t="str">
        <f>F12</f>
        <v>Bukovany</v>
      </c>
      <c r="G84" s="35"/>
      <c r="H84" s="35"/>
      <c r="I84" s="130" t="s">
        <v>23</v>
      </c>
      <c r="J84" s="132" t="str">
        <f>IF(J12="","",J12)</f>
        <v>11. 11. 2018</v>
      </c>
      <c r="K84" s="35"/>
      <c r="L84" s="35"/>
      <c r="M84" s="39"/>
    </row>
    <row r="85" s="1" customFormat="1" ht="6.96" customHeight="1">
      <c r="B85" s="34"/>
      <c r="C85" s="35"/>
      <c r="D85" s="35"/>
      <c r="E85" s="35"/>
      <c r="F85" s="35"/>
      <c r="G85" s="35"/>
      <c r="H85" s="35"/>
      <c r="I85" s="128"/>
      <c r="J85" s="128"/>
      <c r="K85" s="35"/>
      <c r="L85" s="35"/>
      <c r="M85" s="39"/>
    </row>
    <row r="86" s="1" customFormat="1" ht="13.65" customHeight="1">
      <c r="B86" s="34"/>
      <c r="C86" s="28" t="s">
        <v>25</v>
      </c>
      <c r="D86" s="35"/>
      <c r="E86" s="35"/>
      <c r="F86" s="23" t="str">
        <f>E15</f>
        <v>Obec Bukovany</v>
      </c>
      <c r="G86" s="35"/>
      <c r="H86" s="35"/>
      <c r="I86" s="130" t="s">
        <v>31</v>
      </c>
      <c r="J86" s="158" t="str">
        <f>E21</f>
        <v>Projektstav - Majer Antonín</v>
      </c>
      <c r="K86" s="35"/>
      <c r="L86" s="35"/>
      <c r="M86" s="39"/>
    </row>
    <row r="87" s="1" customFormat="1" ht="13.65" customHeight="1">
      <c r="B87" s="34"/>
      <c r="C87" s="28" t="s">
        <v>29</v>
      </c>
      <c r="D87" s="35"/>
      <c r="E87" s="35"/>
      <c r="F87" s="23" t="str">
        <f>IF(E18="","",E18)</f>
        <v>Vyplň údaj</v>
      </c>
      <c r="G87" s="35"/>
      <c r="H87" s="35"/>
      <c r="I87" s="130" t="s">
        <v>33</v>
      </c>
      <c r="J87" s="158" t="str">
        <f>E24</f>
        <v>Milan Hájek</v>
      </c>
      <c r="K87" s="35"/>
      <c r="L87" s="35"/>
      <c r="M87" s="39"/>
    </row>
    <row r="88" s="1" customFormat="1" ht="10.32" customHeight="1">
      <c r="B88" s="34"/>
      <c r="C88" s="35"/>
      <c r="D88" s="35"/>
      <c r="E88" s="35"/>
      <c r="F88" s="35"/>
      <c r="G88" s="35"/>
      <c r="H88" s="35"/>
      <c r="I88" s="128"/>
      <c r="J88" s="128"/>
      <c r="K88" s="35"/>
      <c r="L88" s="35"/>
      <c r="M88" s="39"/>
    </row>
    <row r="89" s="8" customFormat="1" ht="29.28" customHeight="1">
      <c r="B89" s="172"/>
      <c r="C89" s="173" t="s">
        <v>115</v>
      </c>
      <c r="D89" s="174" t="s">
        <v>55</v>
      </c>
      <c r="E89" s="174" t="s">
        <v>51</v>
      </c>
      <c r="F89" s="174" t="s">
        <v>52</v>
      </c>
      <c r="G89" s="174" t="s">
        <v>116</v>
      </c>
      <c r="H89" s="174" t="s">
        <v>117</v>
      </c>
      <c r="I89" s="175" t="s">
        <v>118</v>
      </c>
      <c r="J89" s="175" t="s">
        <v>119</v>
      </c>
      <c r="K89" s="174" t="s">
        <v>110</v>
      </c>
      <c r="L89" s="176" t="s">
        <v>120</v>
      </c>
      <c r="M89" s="177"/>
      <c r="N89" s="84" t="s">
        <v>1</v>
      </c>
      <c r="O89" s="85" t="s">
        <v>40</v>
      </c>
      <c r="P89" s="85" t="s">
        <v>121</v>
      </c>
      <c r="Q89" s="85" t="s">
        <v>122</v>
      </c>
      <c r="R89" s="85" t="s">
        <v>123</v>
      </c>
      <c r="S89" s="85" t="s">
        <v>124</v>
      </c>
      <c r="T89" s="85" t="s">
        <v>125</v>
      </c>
      <c r="U89" s="85" t="s">
        <v>126</v>
      </c>
      <c r="V89" s="85" t="s">
        <v>127</v>
      </c>
      <c r="W89" s="85" t="s">
        <v>128</v>
      </c>
      <c r="X89" s="86" t="s">
        <v>129</v>
      </c>
    </row>
    <row r="90" s="1" customFormat="1" ht="22.8" customHeight="1">
      <c r="B90" s="34"/>
      <c r="C90" s="91" t="s">
        <v>130</v>
      </c>
      <c r="D90" s="35"/>
      <c r="E90" s="35"/>
      <c r="F90" s="35"/>
      <c r="G90" s="35"/>
      <c r="H90" s="35"/>
      <c r="I90" s="128"/>
      <c r="J90" s="128"/>
      <c r="K90" s="178">
        <f>BK90</f>
        <v>0</v>
      </c>
      <c r="L90" s="35"/>
      <c r="M90" s="39"/>
      <c r="N90" s="87"/>
      <c r="O90" s="88"/>
      <c r="P90" s="88"/>
      <c r="Q90" s="179">
        <f>Q91+Q116</f>
        <v>0</v>
      </c>
      <c r="R90" s="179">
        <f>R91+R116</f>
        <v>0</v>
      </c>
      <c r="S90" s="88"/>
      <c r="T90" s="180">
        <f>T91+T116</f>
        <v>0</v>
      </c>
      <c r="U90" s="88"/>
      <c r="V90" s="180">
        <f>V91+V116</f>
        <v>4.7904717100000012</v>
      </c>
      <c r="W90" s="88"/>
      <c r="X90" s="181">
        <f>X91+X116</f>
        <v>18.55629695</v>
      </c>
      <c r="AT90" s="13" t="s">
        <v>71</v>
      </c>
      <c r="AU90" s="13" t="s">
        <v>112</v>
      </c>
      <c r="BK90" s="182">
        <f>BK91+BK116</f>
        <v>0</v>
      </c>
    </row>
    <row r="91" s="9" customFormat="1" ht="25.92" customHeight="1">
      <c r="B91" s="183"/>
      <c r="C91" s="184"/>
      <c r="D91" s="185" t="s">
        <v>71</v>
      </c>
      <c r="E91" s="186" t="s">
        <v>167</v>
      </c>
      <c r="F91" s="186" t="s">
        <v>168</v>
      </c>
      <c r="G91" s="184"/>
      <c r="H91" s="184"/>
      <c r="I91" s="187"/>
      <c r="J91" s="187"/>
      <c r="K91" s="188">
        <f>BK91</f>
        <v>0</v>
      </c>
      <c r="L91" s="184"/>
      <c r="M91" s="189"/>
      <c r="N91" s="190"/>
      <c r="O91" s="191"/>
      <c r="P91" s="191"/>
      <c r="Q91" s="192">
        <f>Q92+Q95+Q100+Q108+Q114</f>
        <v>0</v>
      </c>
      <c r="R91" s="192">
        <f>R92+R95+R100+R108+R114</f>
        <v>0</v>
      </c>
      <c r="S91" s="191"/>
      <c r="T91" s="193">
        <f>T92+T95+T100+T108+T114</f>
        <v>0</v>
      </c>
      <c r="U91" s="191"/>
      <c r="V91" s="193">
        <f>V92+V95+V100+V108+V114</f>
        <v>4.6346849500000014</v>
      </c>
      <c r="W91" s="191"/>
      <c r="X91" s="194">
        <f>X92+X95+X100+X108+X114</f>
        <v>18.219304999999999</v>
      </c>
      <c r="AR91" s="195" t="s">
        <v>80</v>
      </c>
      <c r="AT91" s="196" t="s">
        <v>71</v>
      </c>
      <c r="AU91" s="196" t="s">
        <v>72</v>
      </c>
      <c r="AY91" s="195" t="s">
        <v>133</v>
      </c>
      <c r="BK91" s="197">
        <f>BK92+BK95+BK100+BK108+BK114</f>
        <v>0</v>
      </c>
    </row>
    <row r="92" s="9" customFormat="1" ht="22.8" customHeight="1">
      <c r="B92" s="183"/>
      <c r="C92" s="184"/>
      <c r="D92" s="185" t="s">
        <v>71</v>
      </c>
      <c r="E92" s="224" t="s">
        <v>143</v>
      </c>
      <c r="F92" s="224" t="s">
        <v>809</v>
      </c>
      <c r="G92" s="184"/>
      <c r="H92" s="184"/>
      <c r="I92" s="187"/>
      <c r="J92" s="187"/>
      <c r="K92" s="225">
        <f>BK92</f>
        <v>0</v>
      </c>
      <c r="L92" s="184"/>
      <c r="M92" s="189"/>
      <c r="N92" s="190"/>
      <c r="O92" s="191"/>
      <c r="P92" s="191"/>
      <c r="Q92" s="192">
        <f>SUM(Q93:Q94)</f>
        <v>0</v>
      </c>
      <c r="R92" s="192">
        <f>SUM(R93:R94)</f>
        <v>0</v>
      </c>
      <c r="S92" s="191"/>
      <c r="T92" s="193">
        <f>SUM(T93:T94)</f>
        <v>0</v>
      </c>
      <c r="U92" s="191"/>
      <c r="V92" s="193">
        <f>SUM(V93:V94)</f>
        <v>0.026480000000000004</v>
      </c>
      <c r="W92" s="191"/>
      <c r="X92" s="194">
        <f>SUM(X93:X94)</f>
        <v>0.00033100000000000002</v>
      </c>
      <c r="AR92" s="195" t="s">
        <v>80</v>
      </c>
      <c r="AT92" s="196" t="s">
        <v>71</v>
      </c>
      <c r="AU92" s="196" t="s">
        <v>80</v>
      </c>
      <c r="AY92" s="195" t="s">
        <v>133</v>
      </c>
      <c r="BK92" s="197">
        <f>SUM(BK93:BK94)</f>
        <v>0</v>
      </c>
    </row>
    <row r="93" s="1" customFormat="1" ht="16.5" customHeight="1">
      <c r="B93" s="34"/>
      <c r="C93" s="198" t="s">
        <v>80</v>
      </c>
      <c r="D93" s="198" t="s">
        <v>134</v>
      </c>
      <c r="E93" s="199" t="s">
        <v>932</v>
      </c>
      <c r="F93" s="200" t="s">
        <v>933</v>
      </c>
      <c r="G93" s="201" t="s">
        <v>218</v>
      </c>
      <c r="H93" s="202">
        <v>33.100000000000001</v>
      </c>
      <c r="I93" s="203"/>
      <c r="J93" s="203"/>
      <c r="K93" s="204">
        <f>ROUND(P93*H93,2)</f>
        <v>0</v>
      </c>
      <c r="L93" s="200" t="s">
        <v>173</v>
      </c>
      <c r="M93" s="39"/>
      <c r="N93" s="205" t="s">
        <v>1</v>
      </c>
      <c r="O93" s="206" t="s">
        <v>41</v>
      </c>
      <c r="P93" s="207">
        <f>I93+J93</f>
        <v>0</v>
      </c>
      <c r="Q93" s="207">
        <f>ROUND(I93*H93,2)</f>
        <v>0</v>
      </c>
      <c r="R93" s="207">
        <f>ROUND(J93*H93,2)</f>
        <v>0</v>
      </c>
      <c r="S93" s="75"/>
      <c r="T93" s="208">
        <f>S93*H93</f>
        <v>0</v>
      </c>
      <c r="U93" s="208">
        <v>0.00080000000000000004</v>
      </c>
      <c r="V93" s="208">
        <f>U93*H93</f>
        <v>0.026480000000000004</v>
      </c>
      <c r="W93" s="208">
        <v>1.0000000000000001E-05</v>
      </c>
      <c r="X93" s="209">
        <f>W93*H93</f>
        <v>0.00033100000000000002</v>
      </c>
      <c r="AR93" s="13" t="s">
        <v>138</v>
      </c>
      <c r="AT93" s="13" t="s">
        <v>134</v>
      </c>
      <c r="AU93" s="13" t="s">
        <v>82</v>
      </c>
      <c r="AY93" s="13" t="s">
        <v>133</v>
      </c>
      <c r="BE93" s="210">
        <f>IF(O93="základní",K93,0)</f>
        <v>0</v>
      </c>
      <c r="BF93" s="210">
        <f>IF(O93="snížená",K93,0)</f>
        <v>0</v>
      </c>
      <c r="BG93" s="210">
        <f>IF(O93="zákl. přenesená",K93,0)</f>
        <v>0</v>
      </c>
      <c r="BH93" s="210">
        <f>IF(O93="sníž. přenesená",K93,0)</f>
        <v>0</v>
      </c>
      <c r="BI93" s="210">
        <f>IF(O93="nulová",K93,0)</f>
        <v>0</v>
      </c>
      <c r="BJ93" s="13" t="s">
        <v>80</v>
      </c>
      <c r="BK93" s="210">
        <f>ROUND(P93*H93,2)</f>
        <v>0</v>
      </c>
      <c r="BL93" s="13" t="s">
        <v>138</v>
      </c>
      <c r="BM93" s="13" t="s">
        <v>934</v>
      </c>
    </row>
    <row r="94" s="11" customFormat="1">
      <c r="B94" s="226"/>
      <c r="C94" s="227"/>
      <c r="D94" s="228" t="s">
        <v>175</v>
      </c>
      <c r="E94" s="229" t="s">
        <v>1</v>
      </c>
      <c r="F94" s="230" t="s">
        <v>935</v>
      </c>
      <c r="G94" s="227"/>
      <c r="H94" s="231">
        <v>33.100000000000001</v>
      </c>
      <c r="I94" s="232"/>
      <c r="J94" s="232"/>
      <c r="K94" s="227"/>
      <c r="L94" s="227"/>
      <c r="M94" s="233"/>
      <c r="N94" s="234"/>
      <c r="O94" s="235"/>
      <c r="P94" s="235"/>
      <c r="Q94" s="235"/>
      <c r="R94" s="235"/>
      <c r="S94" s="235"/>
      <c r="T94" s="235"/>
      <c r="U94" s="235"/>
      <c r="V94" s="235"/>
      <c r="W94" s="235"/>
      <c r="X94" s="236"/>
      <c r="AT94" s="237" t="s">
        <v>175</v>
      </c>
      <c r="AU94" s="237" t="s">
        <v>82</v>
      </c>
      <c r="AV94" s="11" t="s">
        <v>82</v>
      </c>
      <c r="AW94" s="11" t="s">
        <v>5</v>
      </c>
      <c r="AX94" s="11" t="s">
        <v>80</v>
      </c>
      <c r="AY94" s="237" t="s">
        <v>133</v>
      </c>
    </row>
    <row r="95" s="9" customFormat="1" ht="22.8" customHeight="1">
      <c r="B95" s="183"/>
      <c r="C95" s="184"/>
      <c r="D95" s="185" t="s">
        <v>71</v>
      </c>
      <c r="E95" s="224" t="s">
        <v>193</v>
      </c>
      <c r="F95" s="224" t="s">
        <v>227</v>
      </c>
      <c r="G95" s="184"/>
      <c r="H95" s="184"/>
      <c r="I95" s="187"/>
      <c r="J95" s="187"/>
      <c r="K95" s="225">
        <f>BK95</f>
        <v>0</v>
      </c>
      <c r="L95" s="184"/>
      <c r="M95" s="189"/>
      <c r="N95" s="190"/>
      <c r="O95" s="191"/>
      <c r="P95" s="191"/>
      <c r="Q95" s="192">
        <f>SUM(Q96:Q99)</f>
        <v>0</v>
      </c>
      <c r="R95" s="192">
        <f>SUM(R96:R99)</f>
        <v>0</v>
      </c>
      <c r="S95" s="191"/>
      <c r="T95" s="193">
        <f>SUM(T96:T99)</f>
        <v>0</v>
      </c>
      <c r="U95" s="191"/>
      <c r="V95" s="193">
        <f>SUM(V96:V99)</f>
        <v>4.6054671500000008</v>
      </c>
      <c r="W95" s="191"/>
      <c r="X95" s="194">
        <f>SUM(X96:X99)</f>
        <v>0</v>
      </c>
      <c r="AR95" s="195" t="s">
        <v>80</v>
      </c>
      <c r="AT95" s="196" t="s">
        <v>71</v>
      </c>
      <c r="AU95" s="196" t="s">
        <v>80</v>
      </c>
      <c r="AY95" s="195" t="s">
        <v>133</v>
      </c>
      <c r="BK95" s="197">
        <f>SUM(BK96:BK99)</f>
        <v>0</v>
      </c>
    </row>
    <row r="96" s="1" customFormat="1" ht="16.5" customHeight="1">
      <c r="B96" s="34"/>
      <c r="C96" s="198" t="s">
        <v>82</v>
      </c>
      <c r="D96" s="198" t="s">
        <v>134</v>
      </c>
      <c r="E96" s="199" t="s">
        <v>661</v>
      </c>
      <c r="F96" s="200" t="s">
        <v>662</v>
      </c>
      <c r="G96" s="201" t="s">
        <v>207</v>
      </c>
      <c r="H96" s="202">
        <v>126.05500000000001</v>
      </c>
      <c r="I96" s="203"/>
      <c r="J96" s="203"/>
      <c r="K96" s="204">
        <f>ROUND(P96*H96,2)</f>
        <v>0</v>
      </c>
      <c r="L96" s="200" t="s">
        <v>173</v>
      </c>
      <c r="M96" s="39"/>
      <c r="N96" s="205" t="s">
        <v>1</v>
      </c>
      <c r="O96" s="206" t="s">
        <v>41</v>
      </c>
      <c r="P96" s="207">
        <f>I96+J96</f>
        <v>0</v>
      </c>
      <c r="Q96" s="207">
        <f>ROUND(I96*H96,2)</f>
        <v>0</v>
      </c>
      <c r="R96" s="207">
        <f>ROUND(J96*H96,2)</f>
        <v>0</v>
      </c>
      <c r="S96" s="75"/>
      <c r="T96" s="208">
        <f>S96*H96</f>
        <v>0</v>
      </c>
      <c r="U96" s="208">
        <v>0.017330000000000002</v>
      </c>
      <c r="V96" s="208">
        <f>U96*H96</f>
        <v>2.1845331500000005</v>
      </c>
      <c r="W96" s="208">
        <v>0</v>
      </c>
      <c r="X96" s="209">
        <f>W96*H96</f>
        <v>0</v>
      </c>
      <c r="AR96" s="13" t="s">
        <v>138</v>
      </c>
      <c r="AT96" s="13" t="s">
        <v>134</v>
      </c>
      <c r="AU96" s="13" t="s">
        <v>82</v>
      </c>
      <c r="AY96" s="13" t="s">
        <v>133</v>
      </c>
      <c r="BE96" s="210">
        <f>IF(O96="základní",K96,0)</f>
        <v>0</v>
      </c>
      <c r="BF96" s="210">
        <f>IF(O96="snížená",K96,0)</f>
        <v>0</v>
      </c>
      <c r="BG96" s="210">
        <f>IF(O96="zákl. přenesená",K96,0)</f>
        <v>0</v>
      </c>
      <c r="BH96" s="210">
        <f>IF(O96="sníž. přenesená",K96,0)</f>
        <v>0</v>
      </c>
      <c r="BI96" s="210">
        <f>IF(O96="nulová",K96,0)</f>
        <v>0</v>
      </c>
      <c r="BJ96" s="13" t="s">
        <v>80</v>
      </c>
      <c r="BK96" s="210">
        <f>ROUND(P96*H96,2)</f>
        <v>0</v>
      </c>
      <c r="BL96" s="13" t="s">
        <v>138</v>
      </c>
      <c r="BM96" s="13" t="s">
        <v>936</v>
      </c>
    </row>
    <row r="97" s="11" customFormat="1">
      <c r="B97" s="226"/>
      <c r="C97" s="227"/>
      <c r="D97" s="228" t="s">
        <v>175</v>
      </c>
      <c r="E97" s="229" t="s">
        <v>1</v>
      </c>
      <c r="F97" s="230" t="s">
        <v>937</v>
      </c>
      <c r="G97" s="227"/>
      <c r="H97" s="231">
        <v>126.05500000000001</v>
      </c>
      <c r="I97" s="232"/>
      <c r="J97" s="232"/>
      <c r="K97" s="227"/>
      <c r="L97" s="227"/>
      <c r="M97" s="233"/>
      <c r="N97" s="234"/>
      <c r="O97" s="235"/>
      <c r="P97" s="235"/>
      <c r="Q97" s="235"/>
      <c r="R97" s="235"/>
      <c r="S97" s="235"/>
      <c r="T97" s="235"/>
      <c r="U97" s="235"/>
      <c r="V97" s="235"/>
      <c r="W97" s="235"/>
      <c r="X97" s="236"/>
      <c r="AT97" s="237" t="s">
        <v>175</v>
      </c>
      <c r="AU97" s="237" t="s">
        <v>82</v>
      </c>
      <c r="AV97" s="11" t="s">
        <v>82</v>
      </c>
      <c r="AW97" s="11" t="s">
        <v>5</v>
      </c>
      <c r="AX97" s="11" t="s">
        <v>80</v>
      </c>
      <c r="AY97" s="237" t="s">
        <v>133</v>
      </c>
    </row>
    <row r="98" s="1" customFormat="1" ht="16.5" customHeight="1">
      <c r="B98" s="34"/>
      <c r="C98" s="198" t="s">
        <v>143</v>
      </c>
      <c r="D98" s="198" t="s">
        <v>134</v>
      </c>
      <c r="E98" s="199" t="s">
        <v>938</v>
      </c>
      <c r="F98" s="200" t="s">
        <v>939</v>
      </c>
      <c r="G98" s="201" t="s">
        <v>207</v>
      </c>
      <c r="H98" s="202">
        <v>70.171999999999997</v>
      </c>
      <c r="I98" s="203"/>
      <c r="J98" s="203"/>
      <c r="K98" s="204">
        <f>ROUND(P98*H98,2)</f>
        <v>0</v>
      </c>
      <c r="L98" s="200" t="s">
        <v>173</v>
      </c>
      <c r="M98" s="39"/>
      <c r="N98" s="205" t="s">
        <v>1</v>
      </c>
      <c r="O98" s="206" t="s">
        <v>41</v>
      </c>
      <c r="P98" s="207">
        <f>I98+J98</f>
        <v>0</v>
      </c>
      <c r="Q98" s="207">
        <f>ROUND(I98*H98,2)</f>
        <v>0</v>
      </c>
      <c r="R98" s="207">
        <f>ROUND(J98*H98,2)</f>
        <v>0</v>
      </c>
      <c r="S98" s="75"/>
      <c r="T98" s="208">
        <f>S98*H98</f>
        <v>0</v>
      </c>
      <c r="U98" s="208">
        <v>0.034500000000000003</v>
      </c>
      <c r="V98" s="208">
        <f>U98*H98</f>
        <v>2.4209339999999999</v>
      </c>
      <c r="W98" s="208">
        <v>0</v>
      </c>
      <c r="X98" s="209">
        <f>W98*H98</f>
        <v>0</v>
      </c>
      <c r="AR98" s="13" t="s">
        <v>138</v>
      </c>
      <c r="AT98" s="13" t="s">
        <v>134</v>
      </c>
      <c r="AU98" s="13" t="s">
        <v>82</v>
      </c>
      <c r="AY98" s="13" t="s">
        <v>133</v>
      </c>
      <c r="BE98" s="210">
        <f>IF(O98="základní",K98,0)</f>
        <v>0</v>
      </c>
      <c r="BF98" s="210">
        <f>IF(O98="snížená",K98,0)</f>
        <v>0</v>
      </c>
      <c r="BG98" s="210">
        <f>IF(O98="zákl. přenesená",K98,0)</f>
        <v>0</v>
      </c>
      <c r="BH98" s="210">
        <f>IF(O98="sníž. přenesená",K98,0)</f>
        <v>0</v>
      </c>
      <c r="BI98" s="210">
        <f>IF(O98="nulová",K98,0)</f>
        <v>0</v>
      </c>
      <c r="BJ98" s="13" t="s">
        <v>80</v>
      </c>
      <c r="BK98" s="210">
        <f>ROUND(P98*H98,2)</f>
        <v>0</v>
      </c>
      <c r="BL98" s="13" t="s">
        <v>138</v>
      </c>
      <c r="BM98" s="13" t="s">
        <v>940</v>
      </c>
    </row>
    <row r="99" s="11" customFormat="1">
      <c r="B99" s="226"/>
      <c r="C99" s="227"/>
      <c r="D99" s="228" t="s">
        <v>175</v>
      </c>
      <c r="E99" s="229" t="s">
        <v>1</v>
      </c>
      <c r="F99" s="230" t="s">
        <v>941</v>
      </c>
      <c r="G99" s="227"/>
      <c r="H99" s="231">
        <v>70.171999999999997</v>
      </c>
      <c r="I99" s="232"/>
      <c r="J99" s="232"/>
      <c r="K99" s="227"/>
      <c r="L99" s="227"/>
      <c r="M99" s="233"/>
      <c r="N99" s="234"/>
      <c r="O99" s="235"/>
      <c r="P99" s="235"/>
      <c r="Q99" s="235"/>
      <c r="R99" s="235"/>
      <c r="S99" s="235"/>
      <c r="T99" s="235"/>
      <c r="U99" s="235"/>
      <c r="V99" s="235"/>
      <c r="W99" s="235"/>
      <c r="X99" s="236"/>
      <c r="AT99" s="237" t="s">
        <v>175</v>
      </c>
      <c r="AU99" s="237" t="s">
        <v>82</v>
      </c>
      <c r="AV99" s="11" t="s">
        <v>82</v>
      </c>
      <c r="AW99" s="11" t="s">
        <v>5</v>
      </c>
      <c r="AX99" s="11" t="s">
        <v>72</v>
      </c>
      <c r="AY99" s="237" t="s">
        <v>133</v>
      </c>
    </row>
    <row r="100" s="9" customFormat="1" ht="22.8" customHeight="1">
      <c r="B100" s="183"/>
      <c r="C100" s="184"/>
      <c r="D100" s="185" t="s">
        <v>71</v>
      </c>
      <c r="E100" s="224" t="s">
        <v>210</v>
      </c>
      <c r="F100" s="224" t="s">
        <v>384</v>
      </c>
      <c r="G100" s="184"/>
      <c r="H100" s="184"/>
      <c r="I100" s="187"/>
      <c r="J100" s="187"/>
      <c r="K100" s="225">
        <f>BK100</f>
        <v>0</v>
      </c>
      <c r="L100" s="184"/>
      <c r="M100" s="189"/>
      <c r="N100" s="190"/>
      <c r="O100" s="191"/>
      <c r="P100" s="191"/>
      <c r="Q100" s="192">
        <f>SUM(Q101:Q107)</f>
        <v>0</v>
      </c>
      <c r="R100" s="192">
        <f>SUM(R101:R107)</f>
        <v>0</v>
      </c>
      <c r="S100" s="191"/>
      <c r="T100" s="193">
        <f>SUM(T101:T107)</f>
        <v>0</v>
      </c>
      <c r="U100" s="191"/>
      <c r="V100" s="193">
        <f>SUM(V101:V107)</f>
        <v>0.0027377999999999999</v>
      </c>
      <c r="W100" s="191"/>
      <c r="X100" s="194">
        <f>SUM(X101:X107)</f>
        <v>18.218973999999999</v>
      </c>
      <c r="AR100" s="195" t="s">
        <v>80</v>
      </c>
      <c r="AT100" s="196" t="s">
        <v>71</v>
      </c>
      <c r="AU100" s="196" t="s">
        <v>80</v>
      </c>
      <c r="AY100" s="195" t="s">
        <v>133</v>
      </c>
      <c r="BK100" s="197">
        <f>SUM(BK101:BK107)</f>
        <v>0</v>
      </c>
    </row>
    <row r="101" s="1" customFormat="1" ht="16.5" customHeight="1">
      <c r="B101" s="34"/>
      <c r="C101" s="198" t="s">
        <v>138</v>
      </c>
      <c r="D101" s="198" t="s">
        <v>134</v>
      </c>
      <c r="E101" s="199" t="s">
        <v>833</v>
      </c>
      <c r="F101" s="200" t="s">
        <v>834</v>
      </c>
      <c r="G101" s="201" t="s">
        <v>207</v>
      </c>
      <c r="H101" s="202">
        <v>68.444999999999993</v>
      </c>
      <c r="I101" s="203"/>
      <c r="J101" s="203"/>
      <c r="K101" s="204">
        <f>ROUND(P101*H101,2)</f>
        <v>0</v>
      </c>
      <c r="L101" s="200" t="s">
        <v>173</v>
      </c>
      <c r="M101" s="39"/>
      <c r="N101" s="205" t="s">
        <v>1</v>
      </c>
      <c r="O101" s="206" t="s">
        <v>41</v>
      </c>
      <c r="P101" s="207">
        <f>I101+J101</f>
        <v>0</v>
      </c>
      <c r="Q101" s="207">
        <f>ROUND(I101*H101,2)</f>
        <v>0</v>
      </c>
      <c r="R101" s="207">
        <f>ROUND(J101*H101,2)</f>
        <v>0</v>
      </c>
      <c r="S101" s="75"/>
      <c r="T101" s="208">
        <f>S101*H101</f>
        <v>0</v>
      </c>
      <c r="U101" s="208">
        <v>4.0000000000000003E-05</v>
      </c>
      <c r="V101" s="208">
        <f>U101*H101</f>
        <v>0.0027377999999999999</v>
      </c>
      <c r="W101" s="208">
        <v>0</v>
      </c>
      <c r="X101" s="209">
        <f>W101*H101</f>
        <v>0</v>
      </c>
      <c r="AR101" s="13" t="s">
        <v>138</v>
      </c>
      <c r="AT101" s="13" t="s">
        <v>134</v>
      </c>
      <c r="AU101" s="13" t="s">
        <v>82</v>
      </c>
      <c r="AY101" s="13" t="s">
        <v>133</v>
      </c>
      <c r="BE101" s="210">
        <f>IF(O101="základní",K101,0)</f>
        <v>0</v>
      </c>
      <c r="BF101" s="210">
        <f>IF(O101="snížená",K101,0)</f>
        <v>0</v>
      </c>
      <c r="BG101" s="210">
        <f>IF(O101="zákl. přenesená",K101,0)</f>
        <v>0</v>
      </c>
      <c r="BH101" s="210">
        <f>IF(O101="sníž. přenesená",K101,0)</f>
        <v>0</v>
      </c>
      <c r="BI101" s="210">
        <f>IF(O101="nulová",K101,0)</f>
        <v>0</v>
      </c>
      <c r="BJ101" s="13" t="s">
        <v>80</v>
      </c>
      <c r="BK101" s="210">
        <f>ROUND(P101*H101,2)</f>
        <v>0</v>
      </c>
      <c r="BL101" s="13" t="s">
        <v>138</v>
      </c>
      <c r="BM101" s="13" t="s">
        <v>942</v>
      </c>
    </row>
    <row r="102" s="11" customFormat="1">
      <c r="B102" s="226"/>
      <c r="C102" s="227"/>
      <c r="D102" s="228" t="s">
        <v>175</v>
      </c>
      <c r="E102" s="229" t="s">
        <v>1</v>
      </c>
      <c r="F102" s="230" t="s">
        <v>943</v>
      </c>
      <c r="G102" s="227"/>
      <c r="H102" s="231">
        <v>68.444999999999993</v>
      </c>
      <c r="I102" s="232"/>
      <c r="J102" s="232"/>
      <c r="K102" s="227"/>
      <c r="L102" s="227"/>
      <c r="M102" s="233"/>
      <c r="N102" s="234"/>
      <c r="O102" s="235"/>
      <c r="P102" s="235"/>
      <c r="Q102" s="235"/>
      <c r="R102" s="235"/>
      <c r="S102" s="235"/>
      <c r="T102" s="235"/>
      <c r="U102" s="235"/>
      <c r="V102" s="235"/>
      <c r="W102" s="235"/>
      <c r="X102" s="236"/>
      <c r="AT102" s="237" t="s">
        <v>175</v>
      </c>
      <c r="AU102" s="237" t="s">
        <v>82</v>
      </c>
      <c r="AV102" s="11" t="s">
        <v>82</v>
      </c>
      <c r="AW102" s="11" t="s">
        <v>5</v>
      </c>
      <c r="AX102" s="11" t="s">
        <v>80</v>
      </c>
      <c r="AY102" s="237" t="s">
        <v>133</v>
      </c>
    </row>
    <row r="103" s="1" customFormat="1" ht="16.5" customHeight="1">
      <c r="B103" s="34"/>
      <c r="C103" s="198" t="s">
        <v>132</v>
      </c>
      <c r="D103" s="198" t="s">
        <v>134</v>
      </c>
      <c r="E103" s="199" t="s">
        <v>944</v>
      </c>
      <c r="F103" s="200" t="s">
        <v>945</v>
      </c>
      <c r="G103" s="201" t="s">
        <v>207</v>
      </c>
      <c r="H103" s="202">
        <v>70.171999999999997</v>
      </c>
      <c r="I103" s="203"/>
      <c r="J103" s="203"/>
      <c r="K103" s="204">
        <f>ROUND(P103*H103,2)</f>
        <v>0</v>
      </c>
      <c r="L103" s="200" t="s">
        <v>173</v>
      </c>
      <c r="M103" s="39"/>
      <c r="N103" s="205" t="s">
        <v>1</v>
      </c>
      <c r="O103" s="206" t="s">
        <v>41</v>
      </c>
      <c r="P103" s="207">
        <f>I103+J103</f>
        <v>0</v>
      </c>
      <c r="Q103" s="207">
        <f>ROUND(I103*H103,2)</f>
        <v>0</v>
      </c>
      <c r="R103" s="207">
        <f>ROUND(J103*H103,2)</f>
        <v>0</v>
      </c>
      <c r="S103" s="75"/>
      <c r="T103" s="208">
        <f>S103*H103</f>
        <v>0</v>
      </c>
      <c r="U103" s="208">
        <v>0</v>
      </c>
      <c r="V103" s="208">
        <f>U103*H103</f>
        <v>0</v>
      </c>
      <c r="W103" s="208">
        <v>0.13100000000000001</v>
      </c>
      <c r="X103" s="209">
        <f>W103*H103</f>
        <v>9.1925319999999999</v>
      </c>
      <c r="AR103" s="13" t="s">
        <v>138</v>
      </c>
      <c r="AT103" s="13" t="s">
        <v>134</v>
      </c>
      <c r="AU103" s="13" t="s">
        <v>82</v>
      </c>
      <c r="AY103" s="13" t="s">
        <v>133</v>
      </c>
      <c r="BE103" s="210">
        <f>IF(O103="základní",K103,0)</f>
        <v>0</v>
      </c>
      <c r="BF103" s="210">
        <f>IF(O103="snížená",K103,0)</f>
        <v>0</v>
      </c>
      <c r="BG103" s="210">
        <f>IF(O103="zákl. přenesená",K103,0)</f>
        <v>0</v>
      </c>
      <c r="BH103" s="210">
        <f>IF(O103="sníž. přenesená",K103,0)</f>
        <v>0</v>
      </c>
      <c r="BI103" s="210">
        <f>IF(O103="nulová",K103,0)</f>
        <v>0</v>
      </c>
      <c r="BJ103" s="13" t="s">
        <v>80</v>
      </c>
      <c r="BK103" s="210">
        <f>ROUND(P103*H103,2)</f>
        <v>0</v>
      </c>
      <c r="BL103" s="13" t="s">
        <v>138</v>
      </c>
      <c r="BM103" s="13" t="s">
        <v>946</v>
      </c>
    </row>
    <row r="104" s="11" customFormat="1">
      <c r="B104" s="226"/>
      <c r="C104" s="227"/>
      <c r="D104" s="228" t="s">
        <v>175</v>
      </c>
      <c r="E104" s="229" t="s">
        <v>1</v>
      </c>
      <c r="F104" s="230" t="s">
        <v>947</v>
      </c>
      <c r="G104" s="227"/>
      <c r="H104" s="231">
        <v>70.171999999999997</v>
      </c>
      <c r="I104" s="232"/>
      <c r="J104" s="232"/>
      <c r="K104" s="227"/>
      <c r="L104" s="227"/>
      <c r="M104" s="233"/>
      <c r="N104" s="234"/>
      <c r="O104" s="235"/>
      <c r="P104" s="235"/>
      <c r="Q104" s="235"/>
      <c r="R104" s="235"/>
      <c r="S104" s="235"/>
      <c r="T104" s="235"/>
      <c r="U104" s="235"/>
      <c r="V104" s="235"/>
      <c r="W104" s="235"/>
      <c r="X104" s="236"/>
      <c r="AT104" s="237" t="s">
        <v>175</v>
      </c>
      <c r="AU104" s="237" t="s">
        <v>82</v>
      </c>
      <c r="AV104" s="11" t="s">
        <v>82</v>
      </c>
      <c r="AW104" s="11" t="s">
        <v>5</v>
      </c>
      <c r="AX104" s="11" t="s">
        <v>80</v>
      </c>
      <c r="AY104" s="237" t="s">
        <v>133</v>
      </c>
    </row>
    <row r="105" s="1" customFormat="1" ht="16.5" customHeight="1">
      <c r="B105" s="34"/>
      <c r="C105" s="198" t="s">
        <v>193</v>
      </c>
      <c r="D105" s="198" t="s">
        <v>134</v>
      </c>
      <c r="E105" s="199" t="s">
        <v>860</v>
      </c>
      <c r="F105" s="200" t="s">
        <v>861</v>
      </c>
      <c r="G105" s="201" t="s">
        <v>207</v>
      </c>
      <c r="H105" s="202">
        <v>196.227</v>
      </c>
      <c r="I105" s="203"/>
      <c r="J105" s="203"/>
      <c r="K105" s="204">
        <f>ROUND(P105*H105,2)</f>
        <v>0</v>
      </c>
      <c r="L105" s="200" t="s">
        <v>173</v>
      </c>
      <c r="M105" s="39"/>
      <c r="N105" s="205" t="s">
        <v>1</v>
      </c>
      <c r="O105" s="206" t="s">
        <v>41</v>
      </c>
      <c r="P105" s="207">
        <f>I105+J105</f>
        <v>0</v>
      </c>
      <c r="Q105" s="207">
        <f>ROUND(I105*H105,2)</f>
        <v>0</v>
      </c>
      <c r="R105" s="207">
        <f>ROUND(J105*H105,2)</f>
        <v>0</v>
      </c>
      <c r="S105" s="75"/>
      <c r="T105" s="208">
        <f>S105*H105</f>
        <v>0</v>
      </c>
      <c r="U105" s="208">
        <v>0</v>
      </c>
      <c r="V105" s="208">
        <f>U105*H105</f>
        <v>0</v>
      </c>
      <c r="W105" s="208">
        <v>0.045999999999999999</v>
      </c>
      <c r="X105" s="209">
        <f>W105*H105</f>
        <v>9.0264419999999994</v>
      </c>
      <c r="AR105" s="13" t="s">
        <v>138</v>
      </c>
      <c r="AT105" s="13" t="s">
        <v>134</v>
      </c>
      <c r="AU105" s="13" t="s">
        <v>82</v>
      </c>
      <c r="AY105" s="13" t="s">
        <v>133</v>
      </c>
      <c r="BE105" s="210">
        <f>IF(O105="základní",K105,0)</f>
        <v>0</v>
      </c>
      <c r="BF105" s="210">
        <f>IF(O105="snížená",K105,0)</f>
        <v>0</v>
      </c>
      <c r="BG105" s="210">
        <f>IF(O105="zákl. přenesená",K105,0)</f>
        <v>0</v>
      </c>
      <c r="BH105" s="210">
        <f>IF(O105="sníž. přenesená",K105,0)</f>
        <v>0</v>
      </c>
      <c r="BI105" s="210">
        <f>IF(O105="nulová",K105,0)</f>
        <v>0</v>
      </c>
      <c r="BJ105" s="13" t="s">
        <v>80</v>
      </c>
      <c r="BK105" s="210">
        <f>ROUND(P105*H105,2)</f>
        <v>0</v>
      </c>
      <c r="BL105" s="13" t="s">
        <v>138</v>
      </c>
      <c r="BM105" s="13" t="s">
        <v>948</v>
      </c>
    </row>
    <row r="106" s="11" customFormat="1">
      <c r="B106" s="226"/>
      <c r="C106" s="227"/>
      <c r="D106" s="228" t="s">
        <v>175</v>
      </c>
      <c r="E106" s="229" t="s">
        <v>1</v>
      </c>
      <c r="F106" s="230" t="s">
        <v>949</v>
      </c>
      <c r="G106" s="227"/>
      <c r="H106" s="231">
        <v>70.171999999999997</v>
      </c>
      <c r="I106" s="232"/>
      <c r="J106" s="232"/>
      <c r="K106" s="227"/>
      <c r="L106" s="227"/>
      <c r="M106" s="233"/>
      <c r="N106" s="234"/>
      <c r="O106" s="235"/>
      <c r="P106" s="235"/>
      <c r="Q106" s="235"/>
      <c r="R106" s="235"/>
      <c r="S106" s="235"/>
      <c r="T106" s="235"/>
      <c r="U106" s="235"/>
      <c r="V106" s="235"/>
      <c r="W106" s="235"/>
      <c r="X106" s="236"/>
      <c r="AT106" s="237" t="s">
        <v>175</v>
      </c>
      <c r="AU106" s="237" t="s">
        <v>82</v>
      </c>
      <c r="AV106" s="11" t="s">
        <v>82</v>
      </c>
      <c r="AW106" s="11" t="s">
        <v>5</v>
      </c>
      <c r="AX106" s="11" t="s">
        <v>72</v>
      </c>
      <c r="AY106" s="237" t="s">
        <v>133</v>
      </c>
    </row>
    <row r="107" s="11" customFormat="1">
      <c r="B107" s="226"/>
      <c r="C107" s="227"/>
      <c r="D107" s="228" t="s">
        <v>175</v>
      </c>
      <c r="E107" s="229" t="s">
        <v>1</v>
      </c>
      <c r="F107" s="230" t="s">
        <v>950</v>
      </c>
      <c r="G107" s="227"/>
      <c r="H107" s="231">
        <v>126.05500000000001</v>
      </c>
      <c r="I107" s="232"/>
      <c r="J107" s="232"/>
      <c r="K107" s="227"/>
      <c r="L107" s="227"/>
      <c r="M107" s="233"/>
      <c r="N107" s="234"/>
      <c r="O107" s="235"/>
      <c r="P107" s="235"/>
      <c r="Q107" s="235"/>
      <c r="R107" s="235"/>
      <c r="S107" s="235"/>
      <c r="T107" s="235"/>
      <c r="U107" s="235"/>
      <c r="V107" s="235"/>
      <c r="W107" s="235"/>
      <c r="X107" s="236"/>
      <c r="AT107" s="237" t="s">
        <v>175</v>
      </c>
      <c r="AU107" s="237" t="s">
        <v>82</v>
      </c>
      <c r="AV107" s="11" t="s">
        <v>82</v>
      </c>
      <c r="AW107" s="11" t="s">
        <v>5</v>
      </c>
      <c r="AX107" s="11" t="s">
        <v>72</v>
      </c>
      <c r="AY107" s="237" t="s">
        <v>133</v>
      </c>
    </row>
    <row r="108" s="9" customFormat="1" ht="22.8" customHeight="1">
      <c r="B108" s="183"/>
      <c r="C108" s="184"/>
      <c r="D108" s="185" t="s">
        <v>71</v>
      </c>
      <c r="E108" s="224" t="s">
        <v>452</v>
      </c>
      <c r="F108" s="224" t="s">
        <v>453</v>
      </c>
      <c r="G108" s="184"/>
      <c r="H108" s="184"/>
      <c r="I108" s="187"/>
      <c r="J108" s="187"/>
      <c r="K108" s="225">
        <f>BK108</f>
        <v>0</v>
      </c>
      <c r="L108" s="184"/>
      <c r="M108" s="189"/>
      <c r="N108" s="190"/>
      <c r="O108" s="191"/>
      <c r="P108" s="191"/>
      <c r="Q108" s="192">
        <f>SUM(Q109:Q113)</f>
        <v>0</v>
      </c>
      <c r="R108" s="192">
        <f>SUM(R109:R113)</f>
        <v>0</v>
      </c>
      <c r="S108" s="191"/>
      <c r="T108" s="193">
        <f>SUM(T109:T113)</f>
        <v>0</v>
      </c>
      <c r="U108" s="191"/>
      <c r="V108" s="193">
        <f>SUM(V109:V113)</f>
        <v>0</v>
      </c>
      <c r="W108" s="191"/>
      <c r="X108" s="194">
        <f>SUM(X109:X113)</f>
        <v>0</v>
      </c>
      <c r="AR108" s="195" t="s">
        <v>80</v>
      </c>
      <c r="AT108" s="196" t="s">
        <v>71</v>
      </c>
      <c r="AU108" s="196" t="s">
        <v>80</v>
      </c>
      <c r="AY108" s="195" t="s">
        <v>133</v>
      </c>
      <c r="BK108" s="197">
        <f>SUM(BK109:BK113)</f>
        <v>0</v>
      </c>
    </row>
    <row r="109" s="1" customFormat="1" ht="16.5" customHeight="1">
      <c r="B109" s="34"/>
      <c r="C109" s="198" t="s">
        <v>200</v>
      </c>
      <c r="D109" s="198" t="s">
        <v>134</v>
      </c>
      <c r="E109" s="199" t="s">
        <v>951</v>
      </c>
      <c r="F109" s="200" t="s">
        <v>952</v>
      </c>
      <c r="G109" s="201" t="s">
        <v>190</v>
      </c>
      <c r="H109" s="202">
        <v>18.556000000000001</v>
      </c>
      <c r="I109" s="203"/>
      <c r="J109" s="203"/>
      <c r="K109" s="204">
        <f>ROUND(P109*H109,2)</f>
        <v>0</v>
      </c>
      <c r="L109" s="200" t="s">
        <v>173</v>
      </c>
      <c r="M109" s="39"/>
      <c r="N109" s="205" t="s">
        <v>1</v>
      </c>
      <c r="O109" s="206" t="s">
        <v>41</v>
      </c>
      <c r="P109" s="207">
        <f>I109+J109</f>
        <v>0</v>
      </c>
      <c r="Q109" s="207">
        <f>ROUND(I109*H109,2)</f>
        <v>0</v>
      </c>
      <c r="R109" s="207">
        <f>ROUND(J109*H109,2)</f>
        <v>0</v>
      </c>
      <c r="S109" s="75"/>
      <c r="T109" s="208">
        <f>S109*H109</f>
        <v>0</v>
      </c>
      <c r="U109" s="208">
        <v>0</v>
      </c>
      <c r="V109" s="208">
        <f>U109*H109</f>
        <v>0</v>
      </c>
      <c r="W109" s="208">
        <v>0</v>
      </c>
      <c r="X109" s="209">
        <f>W109*H109</f>
        <v>0</v>
      </c>
      <c r="AR109" s="13" t="s">
        <v>138</v>
      </c>
      <c r="AT109" s="13" t="s">
        <v>134</v>
      </c>
      <c r="AU109" s="13" t="s">
        <v>82</v>
      </c>
      <c r="AY109" s="13" t="s">
        <v>133</v>
      </c>
      <c r="BE109" s="210">
        <f>IF(O109="základní",K109,0)</f>
        <v>0</v>
      </c>
      <c r="BF109" s="210">
        <f>IF(O109="snížená",K109,0)</f>
        <v>0</v>
      </c>
      <c r="BG109" s="210">
        <f>IF(O109="zákl. přenesená",K109,0)</f>
        <v>0</v>
      </c>
      <c r="BH109" s="210">
        <f>IF(O109="sníž. přenesená",K109,0)</f>
        <v>0</v>
      </c>
      <c r="BI109" s="210">
        <f>IF(O109="nulová",K109,0)</f>
        <v>0</v>
      </c>
      <c r="BJ109" s="13" t="s">
        <v>80</v>
      </c>
      <c r="BK109" s="210">
        <f>ROUND(P109*H109,2)</f>
        <v>0</v>
      </c>
      <c r="BL109" s="13" t="s">
        <v>138</v>
      </c>
      <c r="BM109" s="13" t="s">
        <v>953</v>
      </c>
    </row>
    <row r="110" s="1" customFormat="1" ht="16.5" customHeight="1">
      <c r="B110" s="34"/>
      <c r="C110" s="198" t="s">
        <v>204</v>
      </c>
      <c r="D110" s="198" t="s">
        <v>134</v>
      </c>
      <c r="E110" s="199" t="s">
        <v>459</v>
      </c>
      <c r="F110" s="200" t="s">
        <v>460</v>
      </c>
      <c r="G110" s="201" t="s">
        <v>190</v>
      </c>
      <c r="H110" s="202">
        <v>18.556000000000001</v>
      </c>
      <c r="I110" s="203"/>
      <c r="J110" s="203"/>
      <c r="K110" s="204">
        <f>ROUND(P110*H110,2)</f>
        <v>0</v>
      </c>
      <c r="L110" s="200" t="s">
        <v>173</v>
      </c>
      <c r="M110" s="39"/>
      <c r="N110" s="205" t="s">
        <v>1</v>
      </c>
      <c r="O110" s="206" t="s">
        <v>41</v>
      </c>
      <c r="P110" s="207">
        <f>I110+J110</f>
        <v>0</v>
      </c>
      <c r="Q110" s="207">
        <f>ROUND(I110*H110,2)</f>
        <v>0</v>
      </c>
      <c r="R110" s="207">
        <f>ROUND(J110*H110,2)</f>
        <v>0</v>
      </c>
      <c r="S110" s="75"/>
      <c r="T110" s="208">
        <f>S110*H110</f>
        <v>0</v>
      </c>
      <c r="U110" s="208">
        <v>0</v>
      </c>
      <c r="V110" s="208">
        <f>U110*H110</f>
        <v>0</v>
      </c>
      <c r="W110" s="208">
        <v>0</v>
      </c>
      <c r="X110" s="209">
        <f>W110*H110</f>
        <v>0</v>
      </c>
      <c r="AR110" s="13" t="s">
        <v>138</v>
      </c>
      <c r="AT110" s="13" t="s">
        <v>134</v>
      </c>
      <c r="AU110" s="13" t="s">
        <v>82</v>
      </c>
      <c r="AY110" s="13" t="s">
        <v>133</v>
      </c>
      <c r="BE110" s="210">
        <f>IF(O110="základní",K110,0)</f>
        <v>0</v>
      </c>
      <c r="BF110" s="210">
        <f>IF(O110="snížená",K110,0)</f>
        <v>0</v>
      </c>
      <c r="BG110" s="210">
        <f>IF(O110="zákl. přenesená",K110,0)</f>
        <v>0</v>
      </c>
      <c r="BH110" s="210">
        <f>IF(O110="sníž. přenesená",K110,0)</f>
        <v>0</v>
      </c>
      <c r="BI110" s="210">
        <f>IF(O110="nulová",K110,0)</f>
        <v>0</v>
      </c>
      <c r="BJ110" s="13" t="s">
        <v>80</v>
      </c>
      <c r="BK110" s="210">
        <f>ROUND(P110*H110,2)</f>
        <v>0</v>
      </c>
      <c r="BL110" s="13" t="s">
        <v>138</v>
      </c>
      <c r="BM110" s="13" t="s">
        <v>954</v>
      </c>
    </row>
    <row r="111" s="1" customFormat="1" ht="16.5" customHeight="1">
      <c r="B111" s="34"/>
      <c r="C111" s="198" t="s">
        <v>210</v>
      </c>
      <c r="D111" s="198" t="s">
        <v>134</v>
      </c>
      <c r="E111" s="199" t="s">
        <v>463</v>
      </c>
      <c r="F111" s="200" t="s">
        <v>464</v>
      </c>
      <c r="G111" s="201" t="s">
        <v>190</v>
      </c>
      <c r="H111" s="202">
        <v>352.56400000000002</v>
      </c>
      <c r="I111" s="203"/>
      <c r="J111" s="203"/>
      <c r="K111" s="204">
        <f>ROUND(P111*H111,2)</f>
        <v>0</v>
      </c>
      <c r="L111" s="200" t="s">
        <v>173</v>
      </c>
      <c r="M111" s="39"/>
      <c r="N111" s="205" t="s">
        <v>1</v>
      </c>
      <c r="O111" s="206" t="s">
        <v>41</v>
      </c>
      <c r="P111" s="207">
        <f>I111+J111</f>
        <v>0</v>
      </c>
      <c r="Q111" s="207">
        <f>ROUND(I111*H111,2)</f>
        <v>0</v>
      </c>
      <c r="R111" s="207">
        <f>ROUND(J111*H111,2)</f>
        <v>0</v>
      </c>
      <c r="S111" s="75"/>
      <c r="T111" s="208">
        <f>S111*H111</f>
        <v>0</v>
      </c>
      <c r="U111" s="208">
        <v>0</v>
      </c>
      <c r="V111" s="208">
        <f>U111*H111</f>
        <v>0</v>
      </c>
      <c r="W111" s="208">
        <v>0</v>
      </c>
      <c r="X111" s="209">
        <f>W111*H111</f>
        <v>0</v>
      </c>
      <c r="AR111" s="13" t="s">
        <v>138</v>
      </c>
      <c r="AT111" s="13" t="s">
        <v>134</v>
      </c>
      <c r="AU111" s="13" t="s">
        <v>82</v>
      </c>
      <c r="AY111" s="13" t="s">
        <v>133</v>
      </c>
      <c r="BE111" s="210">
        <f>IF(O111="základní",K111,0)</f>
        <v>0</v>
      </c>
      <c r="BF111" s="210">
        <f>IF(O111="snížená",K111,0)</f>
        <v>0</v>
      </c>
      <c r="BG111" s="210">
        <f>IF(O111="zákl. přenesená",K111,0)</f>
        <v>0</v>
      </c>
      <c r="BH111" s="210">
        <f>IF(O111="sníž. přenesená",K111,0)</f>
        <v>0</v>
      </c>
      <c r="BI111" s="210">
        <f>IF(O111="nulová",K111,0)</f>
        <v>0</v>
      </c>
      <c r="BJ111" s="13" t="s">
        <v>80</v>
      </c>
      <c r="BK111" s="210">
        <f>ROUND(P111*H111,2)</f>
        <v>0</v>
      </c>
      <c r="BL111" s="13" t="s">
        <v>138</v>
      </c>
      <c r="BM111" s="13" t="s">
        <v>955</v>
      </c>
    </row>
    <row r="112" s="11" customFormat="1">
      <c r="B112" s="226"/>
      <c r="C112" s="227"/>
      <c r="D112" s="228" t="s">
        <v>175</v>
      </c>
      <c r="E112" s="227"/>
      <c r="F112" s="230" t="s">
        <v>956</v>
      </c>
      <c r="G112" s="227"/>
      <c r="H112" s="231">
        <v>352.56400000000002</v>
      </c>
      <c r="I112" s="232"/>
      <c r="J112" s="232"/>
      <c r="K112" s="227"/>
      <c r="L112" s="227"/>
      <c r="M112" s="233"/>
      <c r="N112" s="234"/>
      <c r="O112" s="235"/>
      <c r="P112" s="235"/>
      <c r="Q112" s="235"/>
      <c r="R112" s="235"/>
      <c r="S112" s="235"/>
      <c r="T112" s="235"/>
      <c r="U112" s="235"/>
      <c r="V112" s="235"/>
      <c r="W112" s="235"/>
      <c r="X112" s="236"/>
      <c r="AT112" s="237" t="s">
        <v>175</v>
      </c>
      <c r="AU112" s="237" t="s">
        <v>82</v>
      </c>
      <c r="AV112" s="11" t="s">
        <v>82</v>
      </c>
      <c r="AW112" s="11" t="s">
        <v>4</v>
      </c>
      <c r="AX112" s="11" t="s">
        <v>80</v>
      </c>
      <c r="AY112" s="237" t="s">
        <v>133</v>
      </c>
    </row>
    <row r="113" s="1" customFormat="1" ht="16.5" customHeight="1">
      <c r="B113" s="34"/>
      <c r="C113" s="198" t="s">
        <v>83</v>
      </c>
      <c r="D113" s="198" t="s">
        <v>134</v>
      </c>
      <c r="E113" s="199" t="s">
        <v>957</v>
      </c>
      <c r="F113" s="200" t="s">
        <v>958</v>
      </c>
      <c r="G113" s="201" t="s">
        <v>190</v>
      </c>
      <c r="H113" s="202">
        <v>0.001</v>
      </c>
      <c r="I113" s="203"/>
      <c r="J113" s="203"/>
      <c r="K113" s="204">
        <f>ROUND(P113*H113,2)</f>
        <v>0</v>
      </c>
      <c r="L113" s="200" t="s">
        <v>173</v>
      </c>
      <c r="M113" s="39"/>
      <c r="N113" s="205" t="s">
        <v>1</v>
      </c>
      <c r="O113" s="206" t="s">
        <v>41</v>
      </c>
      <c r="P113" s="207">
        <f>I113+J113</f>
        <v>0</v>
      </c>
      <c r="Q113" s="207">
        <f>ROUND(I113*H113,2)</f>
        <v>0</v>
      </c>
      <c r="R113" s="207">
        <f>ROUND(J113*H113,2)</f>
        <v>0</v>
      </c>
      <c r="S113" s="75"/>
      <c r="T113" s="208">
        <f>S113*H113</f>
        <v>0</v>
      </c>
      <c r="U113" s="208">
        <v>0</v>
      </c>
      <c r="V113" s="208">
        <f>U113*H113</f>
        <v>0</v>
      </c>
      <c r="W113" s="208">
        <v>0</v>
      </c>
      <c r="X113" s="209">
        <f>W113*H113</f>
        <v>0</v>
      </c>
      <c r="AR113" s="13" t="s">
        <v>138</v>
      </c>
      <c r="AT113" s="13" t="s">
        <v>134</v>
      </c>
      <c r="AU113" s="13" t="s">
        <v>82</v>
      </c>
      <c r="AY113" s="13" t="s">
        <v>133</v>
      </c>
      <c r="BE113" s="210">
        <f>IF(O113="základní",K113,0)</f>
        <v>0</v>
      </c>
      <c r="BF113" s="210">
        <f>IF(O113="snížená",K113,0)</f>
        <v>0</v>
      </c>
      <c r="BG113" s="210">
        <f>IF(O113="zákl. přenesená",K113,0)</f>
        <v>0</v>
      </c>
      <c r="BH113" s="210">
        <f>IF(O113="sníž. přenesená",K113,0)</f>
        <v>0</v>
      </c>
      <c r="BI113" s="210">
        <f>IF(O113="nulová",K113,0)</f>
        <v>0</v>
      </c>
      <c r="BJ113" s="13" t="s">
        <v>80</v>
      </c>
      <c r="BK113" s="210">
        <f>ROUND(P113*H113,2)</f>
        <v>0</v>
      </c>
      <c r="BL113" s="13" t="s">
        <v>138</v>
      </c>
      <c r="BM113" s="13" t="s">
        <v>959</v>
      </c>
    </row>
    <row r="114" s="9" customFormat="1" ht="22.8" customHeight="1">
      <c r="B114" s="183"/>
      <c r="C114" s="184"/>
      <c r="D114" s="185" t="s">
        <v>71</v>
      </c>
      <c r="E114" s="224" t="s">
        <v>475</v>
      </c>
      <c r="F114" s="224" t="s">
        <v>476</v>
      </c>
      <c r="G114" s="184"/>
      <c r="H114" s="184"/>
      <c r="I114" s="187"/>
      <c r="J114" s="187"/>
      <c r="K114" s="225">
        <f>BK114</f>
        <v>0</v>
      </c>
      <c r="L114" s="184"/>
      <c r="M114" s="189"/>
      <c r="N114" s="190"/>
      <c r="O114" s="191"/>
      <c r="P114" s="191"/>
      <c r="Q114" s="192">
        <f>Q115</f>
        <v>0</v>
      </c>
      <c r="R114" s="192">
        <f>R115</f>
        <v>0</v>
      </c>
      <c r="S114" s="191"/>
      <c r="T114" s="193">
        <f>T115</f>
        <v>0</v>
      </c>
      <c r="U114" s="191"/>
      <c r="V114" s="193">
        <f>V115</f>
        <v>0</v>
      </c>
      <c r="W114" s="191"/>
      <c r="X114" s="194">
        <f>X115</f>
        <v>0</v>
      </c>
      <c r="AR114" s="195" t="s">
        <v>80</v>
      </c>
      <c r="AT114" s="196" t="s">
        <v>71</v>
      </c>
      <c r="AU114" s="196" t="s">
        <v>80</v>
      </c>
      <c r="AY114" s="195" t="s">
        <v>133</v>
      </c>
      <c r="BK114" s="197">
        <f>BK115</f>
        <v>0</v>
      </c>
    </row>
    <row r="115" s="1" customFormat="1" ht="16.5" customHeight="1">
      <c r="B115" s="34"/>
      <c r="C115" s="198" t="s">
        <v>222</v>
      </c>
      <c r="D115" s="198" t="s">
        <v>134</v>
      </c>
      <c r="E115" s="199" t="s">
        <v>960</v>
      </c>
      <c r="F115" s="200" t="s">
        <v>961</v>
      </c>
      <c r="G115" s="201" t="s">
        <v>190</v>
      </c>
      <c r="H115" s="202">
        <v>4.6349999999999998</v>
      </c>
      <c r="I115" s="203"/>
      <c r="J115" s="203"/>
      <c r="K115" s="204">
        <f>ROUND(P115*H115,2)</f>
        <v>0</v>
      </c>
      <c r="L115" s="200" t="s">
        <v>173</v>
      </c>
      <c r="M115" s="39"/>
      <c r="N115" s="205" t="s">
        <v>1</v>
      </c>
      <c r="O115" s="206" t="s">
        <v>41</v>
      </c>
      <c r="P115" s="207">
        <f>I115+J115</f>
        <v>0</v>
      </c>
      <c r="Q115" s="207">
        <f>ROUND(I115*H115,2)</f>
        <v>0</v>
      </c>
      <c r="R115" s="207">
        <f>ROUND(J115*H115,2)</f>
        <v>0</v>
      </c>
      <c r="S115" s="75"/>
      <c r="T115" s="208">
        <f>S115*H115</f>
        <v>0</v>
      </c>
      <c r="U115" s="208">
        <v>0</v>
      </c>
      <c r="V115" s="208">
        <f>U115*H115</f>
        <v>0</v>
      </c>
      <c r="W115" s="208">
        <v>0</v>
      </c>
      <c r="X115" s="209">
        <f>W115*H115</f>
        <v>0</v>
      </c>
      <c r="AR115" s="13" t="s">
        <v>138</v>
      </c>
      <c r="AT115" s="13" t="s">
        <v>134</v>
      </c>
      <c r="AU115" s="13" t="s">
        <v>82</v>
      </c>
      <c r="AY115" s="13" t="s">
        <v>133</v>
      </c>
      <c r="BE115" s="210">
        <f>IF(O115="základní",K115,0)</f>
        <v>0</v>
      </c>
      <c r="BF115" s="210">
        <f>IF(O115="snížená",K115,0)</f>
        <v>0</v>
      </c>
      <c r="BG115" s="210">
        <f>IF(O115="zákl. přenesená",K115,0)</f>
        <v>0</v>
      </c>
      <c r="BH115" s="210">
        <f>IF(O115="sníž. přenesená",K115,0)</f>
        <v>0</v>
      </c>
      <c r="BI115" s="210">
        <f>IF(O115="nulová",K115,0)</f>
        <v>0</v>
      </c>
      <c r="BJ115" s="13" t="s">
        <v>80</v>
      </c>
      <c r="BK115" s="210">
        <f>ROUND(P115*H115,2)</f>
        <v>0</v>
      </c>
      <c r="BL115" s="13" t="s">
        <v>138</v>
      </c>
      <c r="BM115" s="13" t="s">
        <v>962</v>
      </c>
    </row>
    <row r="116" s="9" customFormat="1" ht="25.92" customHeight="1">
      <c r="B116" s="183"/>
      <c r="C116" s="184"/>
      <c r="D116" s="185" t="s">
        <v>71</v>
      </c>
      <c r="E116" s="186" t="s">
        <v>481</v>
      </c>
      <c r="F116" s="186" t="s">
        <v>482</v>
      </c>
      <c r="G116" s="184"/>
      <c r="H116" s="184"/>
      <c r="I116" s="187"/>
      <c r="J116" s="187"/>
      <c r="K116" s="188">
        <f>BK116</f>
        <v>0</v>
      </c>
      <c r="L116" s="184"/>
      <c r="M116" s="189"/>
      <c r="N116" s="190"/>
      <c r="O116" s="191"/>
      <c r="P116" s="191"/>
      <c r="Q116" s="192">
        <f>Q117+Q120</f>
        <v>0</v>
      </c>
      <c r="R116" s="192">
        <f>R117+R120</f>
        <v>0</v>
      </c>
      <c r="S116" s="191"/>
      <c r="T116" s="193">
        <f>T117+T120</f>
        <v>0</v>
      </c>
      <c r="U116" s="191"/>
      <c r="V116" s="193">
        <f>V117+V120</f>
        <v>0.15578676</v>
      </c>
      <c r="W116" s="191"/>
      <c r="X116" s="194">
        <f>X117+X120</f>
        <v>0.33699194999999993</v>
      </c>
      <c r="AR116" s="195" t="s">
        <v>82</v>
      </c>
      <c r="AT116" s="196" t="s">
        <v>71</v>
      </c>
      <c r="AU116" s="196" t="s">
        <v>72</v>
      </c>
      <c r="AY116" s="195" t="s">
        <v>133</v>
      </c>
      <c r="BK116" s="197">
        <f>BK117+BK120</f>
        <v>0</v>
      </c>
    </row>
    <row r="117" s="9" customFormat="1" ht="22.8" customHeight="1">
      <c r="B117" s="183"/>
      <c r="C117" s="184"/>
      <c r="D117" s="185" t="s">
        <v>71</v>
      </c>
      <c r="E117" s="224" t="s">
        <v>483</v>
      </c>
      <c r="F117" s="224" t="s">
        <v>484</v>
      </c>
      <c r="G117" s="184"/>
      <c r="H117" s="184"/>
      <c r="I117" s="187"/>
      <c r="J117" s="187"/>
      <c r="K117" s="225">
        <f>BK117</f>
        <v>0</v>
      </c>
      <c r="L117" s="184"/>
      <c r="M117" s="189"/>
      <c r="N117" s="190"/>
      <c r="O117" s="191"/>
      <c r="P117" s="191"/>
      <c r="Q117" s="192">
        <f>SUM(Q118:Q119)</f>
        <v>0</v>
      </c>
      <c r="R117" s="192">
        <f>SUM(R118:R119)</f>
        <v>0</v>
      </c>
      <c r="S117" s="191"/>
      <c r="T117" s="193">
        <f>SUM(T118:T119)</f>
        <v>0</v>
      </c>
      <c r="U117" s="191"/>
      <c r="V117" s="193">
        <f>SUM(V118:V119)</f>
        <v>0</v>
      </c>
      <c r="W117" s="191"/>
      <c r="X117" s="194">
        <f>SUM(X118:X119)</f>
        <v>0.31577399999999994</v>
      </c>
      <c r="AR117" s="195" t="s">
        <v>82</v>
      </c>
      <c r="AT117" s="196" t="s">
        <v>71</v>
      </c>
      <c r="AU117" s="196" t="s">
        <v>80</v>
      </c>
      <c r="AY117" s="195" t="s">
        <v>133</v>
      </c>
      <c r="BK117" s="197">
        <f>SUM(BK118:BK119)</f>
        <v>0</v>
      </c>
    </row>
    <row r="118" s="1" customFormat="1" ht="16.5" customHeight="1">
      <c r="B118" s="34"/>
      <c r="C118" s="198" t="s">
        <v>228</v>
      </c>
      <c r="D118" s="198" t="s">
        <v>134</v>
      </c>
      <c r="E118" s="199" t="s">
        <v>963</v>
      </c>
      <c r="F118" s="200" t="s">
        <v>964</v>
      </c>
      <c r="G118" s="201" t="s">
        <v>207</v>
      </c>
      <c r="H118" s="202">
        <v>70.171999999999997</v>
      </c>
      <c r="I118" s="203"/>
      <c r="J118" s="203"/>
      <c r="K118" s="204">
        <f>ROUND(P118*H118,2)</f>
        <v>0</v>
      </c>
      <c r="L118" s="200" t="s">
        <v>173</v>
      </c>
      <c r="M118" s="39"/>
      <c r="N118" s="205" t="s">
        <v>1</v>
      </c>
      <c r="O118" s="206" t="s">
        <v>41</v>
      </c>
      <c r="P118" s="207">
        <f>I118+J118</f>
        <v>0</v>
      </c>
      <c r="Q118" s="207">
        <f>ROUND(I118*H118,2)</f>
        <v>0</v>
      </c>
      <c r="R118" s="207">
        <f>ROUND(J118*H118,2)</f>
        <v>0</v>
      </c>
      <c r="S118" s="75"/>
      <c r="T118" s="208">
        <f>S118*H118</f>
        <v>0</v>
      </c>
      <c r="U118" s="208">
        <v>0</v>
      </c>
      <c r="V118" s="208">
        <f>U118*H118</f>
        <v>0</v>
      </c>
      <c r="W118" s="208">
        <v>0.0044999999999999997</v>
      </c>
      <c r="X118" s="209">
        <f>W118*H118</f>
        <v>0.31577399999999994</v>
      </c>
      <c r="AR118" s="13" t="s">
        <v>488</v>
      </c>
      <c r="AT118" s="13" t="s">
        <v>134</v>
      </c>
      <c r="AU118" s="13" t="s">
        <v>82</v>
      </c>
      <c r="AY118" s="13" t="s">
        <v>133</v>
      </c>
      <c r="BE118" s="210">
        <f>IF(O118="základní",K118,0)</f>
        <v>0</v>
      </c>
      <c r="BF118" s="210">
        <f>IF(O118="snížená",K118,0)</f>
        <v>0</v>
      </c>
      <c r="BG118" s="210">
        <f>IF(O118="zákl. přenesená",K118,0)</f>
        <v>0</v>
      </c>
      <c r="BH118" s="210">
        <f>IF(O118="sníž. přenesená",K118,0)</f>
        <v>0</v>
      </c>
      <c r="BI118" s="210">
        <f>IF(O118="nulová",K118,0)</f>
        <v>0</v>
      </c>
      <c r="BJ118" s="13" t="s">
        <v>80</v>
      </c>
      <c r="BK118" s="210">
        <f>ROUND(P118*H118,2)</f>
        <v>0</v>
      </c>
      <c r="BL118" s="13" t="s">
        <v>488</v>
      </c>
      <c r="BM118" s="13" t="s">
        <v>965</v>
      </c>
    </row>
    <row r="119" s="11" customFormat="1">
      <c r="B119" s="226"/>
      <c r="C119" s="227"/>
      <c r="D119" s="228" t="s">
        <v>175</v>
      </c>
      <c r="E119" s="229" t="s">
        <v>1</v>
      </c>
      <c r="F119" s="230" t="s">
        <v>966</v>
      </c>
      <c r="G119" s="227"/>
      <c r="H119" s="231">
        <v>70.171999999999997</v>
      </c>
      <c r="I119" s="232"/>
      <c r="J119" s="232"/>
      <c r="K119" s="227"/>
      <c r="L119" s="227"/>
      <c r="M119" s="233"/>
      <c r="N119" s="234"/>
      <c r="O119" s="235"/>
      <c r="P119" s="235"/>
      <c r="Q119" s="235"/>
      <c r="R119" s="235"/>
      <c r="S119" s="235"/>
      <c r="T119" s="235"/>
      <c r="U119" s="235"/>
      <c r="V119" s="235"/>
      <c r="W119" s="235"/>
      <c r="X119" s="236"/>
      <c r="AT119" s="237" t="s">
        <v>175</v>
      </c>
      <c r="AU119" s="237" t="s">
        <v>82</v>
      </c>
      <c r="AV119" s="11" t="s">
        <v>82</v>
      </c>
      <c r="AW119" s="11" t="s">
        <v>5</v>
      </c>
      <c r="AX119" s="11" t="s">
        <v>80</v>
      </c>
      <c r="AY119" s="237" t="s">
        <v>133</v>
      </c>
    </row>
    <row r="120" s="9" customFormat="1" ht="22.8" customHeight="1">
      <c r="B120" s="183"/>
      <c r="C120" s="184"/>
      <c r="D120" s="185" t="s">
        <v>71</v>
      </c>
      <c r="E120" s="224" t="s">
        <v>967</v>
      </c>
      <c r="F120" s="224" t="s">
        <v>968</v>
      </c>
      <c r="G120" s="184"/>
      <c r="H120" s="184"/>
      <c r="I120" s="187"/>
      <c r="J120" s="187"/>
      <c r="K120" s="225">
        <f>BK120</f>
        <v>0</v>
      </c>
      <c r="L120" s="184"/>
      <c r="M120" s="189"/>
      <c r="N120" s="190"/>
      <c r="O120" s="191"/>
      <c r="P120" s="191"/>
      <c r="Q120" s="192">
        <f>SUM(Q121:Q126)</f>
        <v>0</v>
      </c>
      <c r="R120" s="192">
        <f>SUM(R121:R126)</f>
        <v>0</v>
      </c>
      <c r="S120" s="191"/>
      <c r="T120" s="193">
        <f>SUM(T121:T126)</f>
        <v>0</v>
      </c>
      <c r="U120" s="191"/>
      <c r="V120" s="193">
        <f>SUM(V121:V126)</f>
        <v>0.15578676</v>
      </c>
      <c r="W120" s="191"/>
      <c r="X120" s="194">
        <f>SUM(X121:X126)</f>
        <v>0.021217949999999999</v>
      </c>
      <c r="AR120" s="195" t="s">
        <v>82</v>
      </c>
      <c r="AT120" s="196" t="s">
        <v>71</v>
      </c>
      <c r="AU120" s="196" t="s">
        <v>80</v>
      </c>
      <c r="AY120" s="195" t="s">
        <v>133</v>
      </c>
      <c r="BK120" s="197">
        <f>SUM(BK121:BK126)</f>
        <v>0</v>
      </c>
    </row>
    <row r="121" s="1" customFormat="1" ht="16.5" customHeight="1">
      <c r="B121" s="34"/>
      <c r="C121" s="198" t="s">
        <v>252</v>
      </c>
      <c r="D121" s="198" t="s">
        <v>134</v>
      </c>
      <c r="E121" s="199" t="s">
        <v>969</v>
      </c>
      <c r="F121" s="200" t="s">
        <v>970</v>
      </c>
      <c r="G121" s="201" t="s">
        <v>207</v>
      </c>
      <c r="H121" s="202">
        <v>68.444999999999993</v>
      </c>
      <c r="I121" s="203"/>
      <c r="J121" s="203"/>
      <c r="K121" s="204">
        <f>ROUND(P121*H121,2)</f>
        <v>0</v>
      </c>
      <c r="L121" s="200" t="s">
        <v>173</v>
      </c>
      <c r="M121" s="39"/>
      <c r="N121" s="205" t="s">
        <v>1</v>
      </c>
      <c r="O121" s="206" t="s">
        <v>41</v>
      </c>
      <c r="P121" s="207">
        <f>I121+J121</f>
        <v>0</v>
      </c>
      <c r="Q121" s="207">
        <f>ROUND(I121*H121,2)</f>
        <v>0</v>
      </c>
      <c r="R121" s="207">
        <f>ROUND(J121*H121,2)</f>
        <v>0</v>
      </c>
      <c r="S121" s="75"/>
      <c r="T121" s="208">
        <f>S121*H121</f>
        <v>0</v>
      </c>
      <c r="U121" s="208">
        <v>0.001</v>
      </c>
      <c r="V121" s="208">
        <f>U121*H121</f>
        <v>0.068444999999999992</v>
      </c>
      <c r="W121" s="208">
        <v>0.00031</v>
      </c>
      <c r="X121" s="209">
        <f>W121*H121</f>
        <v>0.021217949999999999</v>
      </c>
      <c r="AR121" s="13" t="s">
        <v>488</v>
      </c>
      <c r="AT121" s="13" t="s">
        <v>134</v>
      </c>
      <c r="AU121" s="13" t="s">
        <v>82</v>
      </c>
      <c r="AY121" s="13" t="s">
        <v>133</v>
      </c>
      <c r="BE121" s="210">
        <f>IF(O121="základní",K121,0)</f>
        <v>0</v>
      </c>
      <c r="BF121" s="210">
        <f>IF(O121="snížená",K121,0)</f>
        <v>0</v>
      </c>
      <c r="BG121" s="210">
        <f>IF(O121="zákl. přenesená",K121,0)</f>
        <v>0</v>
      </c>
      <c r="BH121" s="210">
        <f>IF(O121="sníž. přenesená",K121,0)</f>
        <v>0</v>
      </c>
      <c r="BI121" s="210">
        <f>IF(O121="nulová",K121,0)</f>
        <v>0</v>
      </c>
      <c r="BJ121" s="13" t="s">
        <v>80</v>
      </c>
      <c r="BK121" s="210">
        <f>ROUND(P121*H121,2)</f>
        <v>0</v>
      </c>
      <c r="BL121" s="13" t="s">
        <v>488</v>
      </c>
      <c r="BM121" s="13" t="s">
        <v>971</v>
      </c>
    </row>
    <row r="122" s="11" customFormat="1">
      <c r="B122" s="226"/>
      <c r="C122" s="227"/>
      <c r="D122" s="228" t="s">
        <v>175</v>
      </c>
      <c r="E122" s="229" t="s">
        <v>1</v>
      </c>
      <c r="F122" s="230" t="s">
        <v>972</v>
      </c>
      <c r="G122" s="227"/>
      <c r="H122" s="231">
        <v>68.444999999999993</v>
      </c>
      <c r="I122" s="232"/>
      <c r="J122" s="232"/>
      <c r="K122" s="227"/>
      <c r="L122" s="227"/>
      <c r="M122" s="233"/>
      <c r="N122" s="234"/>
      <c r="O122" s="235"/>
      <c r="P122" s="235"/>
      <c r="Q122" s="235"/>
      <c r="R122" s="235"/>
      <c r="S122" s="235"/>
      <c r="T122" s="235"/>
      <c r="U122" s="235"/>
      <c r="V122" s="235"/>
      <c r="W122" s="235"/>
      <c r="X122" s="236"/>
      <c r="AT122" s="237" t="s">
        <v>175</v>
      </c>
      <c r="AU122" s="237" t="s">
        <v>82</v>
      </c>
      <c r="AV122" s="11" t="s">
        <v>82</v>
      </c>
      <c r="AW122" s="11" t="s">
        <v>5</v>
      </c>
      <c r="AX122" s="11" t="s">
        <v>72</v>
      </c>
      <c r="AY122" s="237" t="s">
        <v>133</v>
      </c>
    </row>
    <row r="123" s="1" customFormat="1" ht="16.5" customHeight="1">
      <c r="B123" s="34"/>
      <c r="C123" s="198" t="s">
        <v>257</v>
      </c>
      <c r="D123" s="198" t="s">
        <v>134</v>
      </c>
      <c r="E123" s="199" t="s">
        <v>973</v>
      </c>
      <c r="F123" s="200" t="s">
        <v>974</v>
      </c>
      <c r="G123" s="201" t="s">
        <v>207</v>
      </c>
      <c r="H123" s="202">
        <v>264.67200000000003</v>
      </c>
      <c r="I123" s="203"/>
      <c r="J123" s="203"/>
      <c r="K123" s="204">
        <f>ROUND(P123*H123,2)</f>
        <v>0</v>
      </c>
      <c r="L123" s="200" t="s">
        <v>173</v>
      </c>
      <c r="M123" s="39"/>
      <c r="N123" s="205" t="s">
        <v>1</v>
      </c>
      <c r="O123" s="206" t="s">
        <v>41</v>
      </c>
      <c r="P123" s="207">
        <f>I123+J123</f>
        <v>0</v>
      </c>
      <c r="Q123" s="207">
        <f>ROUND(I123*H123,2)</f>
        <v>0</v>
      </c>
      <c r="R123" s="207">
        <f>ROUND(J123*H123,2)</f>
        <v>0</v>
      </c>
      <c r="S123" s="75"/>
      <c r="T123" s="208">
        <f>S123*H123</f>
        <v>0</v>
      </c>
      <c r="U123" s="208">
        <v>0.00033</v>
      </c>
      <c r="V123" s="208">
        <f>U123*H123</f>
        <v>0.087341760000000004</v>
      </c>
      <c r="W123" s="208">
        <v>0</v>
      </c>
      <c r="X123" s="209">
        <f>W123*H123</f>
        <v>0</v>
      </c>
      <c r="AR123" s="13" t="s">
        <v>488</v>
      </c>
      <c r="AT123" s="13" t="s">
        <v>134</v>
      </c>
      <c r="AU123" s="13" t="s">
        <v>82</v>
      </c>
      <c r="AY123" s="13" t="s">
        <v>133</v>
      </c>
      <c r="BE123" s="210">
        <f>IF(O123="základní",K123,0)</f>
        <v>0</v>
      </c>
      <c r="BF123" s="210">
        <f>IF(O123="snížená",K123,0)</f>
        <v>0</v>
      </c>
      <c r="BG123" s="210">
        <f>IF(O123="zákl. přenesená",K123,0)</f>
        <v>0</v>
      </c>
      <c r="BH123" s="210">
        <f>IF(O123="sníž. přenesená",K123,0)</f>
        <v>0</v>
      </c>
      <c r="BI123" s="210">
        <f>IF(O123="nulová",K123,0)</f>
        <v>0</v>
      </c>
      <c r="BJ123" s="13" t="s">
        <v>80</v>
      </c>
      <c r="BK123" s="210">
        <f>ROUND(P123*H123,2)</f>
        <v>0</v>
      </c>
      <c r="BL123" s="13" t="s">
        <v>488</v>
      </c>
      <c r="BM123" s="13" t="s">
        <v>975</v>
      </c>
    </row>
    <row r="124" s="11" customFormat="1">
      <c r="B124" s="226"/>
      <c r="C124" s="227"/>
      <c r="D124" s="228" t="s">
        <v>175</v>
      </c>
      <c r="E124" s="229" t="s">
        <v>1</v>
      </c>
      <c r="F124" s="230" t="s">
        <v>976</v>
      </c>
      <c r="G124" s="227"/>
      <c r="H124" s="231">
        <v>70.171999999999997</v>
      </c>
      <c r="I124" s="232"/>
      <c r="J124" s="232"/>
      <c r="K124" s="227"/>
      <c r="L124" s="227"/>
      <c r="M124" s="233"/>
      <c r="N124" s="234"/>
      <c r="O124" s="235"/>
      <c r="P124" s="235"/>
      <c r="Q124" s="235"/>
      <c r="R124" s="235"/>
      <c r="S124" s="235"/>
      <c r="T124" s="235"/>
      <c r="U124" s="235"/>
      <c r="V124" s="235"/>
      <c r="W124" s="235"/>
      <c r="X124" s="236"/>
      <c r="AT124" s="237" t="s">
        <v>175</v>
      </c>
      <c r="AU124" s="237" t="s">
        <v>82</v>
      </c>
      <c r="AV124" s="11" t="s">
        <v>82</v>
      </c>
      <c r="AW124" s="11" t="s">
        <v>5</v>
      </c>
      <c r="AX124" s="11" t="s">
        <v>72</v>
      </c>
      <c r="AY124" s="237" t="s">
        <v>133</v>
      </c>
    </row>
    <row r="125" s="11" customFormat="1">
      <c r="B125" s="226"/>
      <c r="C125" s="227"/>
      <c r="D125" s="228" t="s">
        <v>175</v>
      </c>
      <c r="E125" s="229" t="s">
        <v>1</v>
      </c>
      <c r="F125" s="230" t="s">
        <v>950</v>
      </c>
      <c r="G125" s="227"/>
      <c r="H125" s="231">
        <v>126.05500000000001</v>
      </c>
      <c r="I125" s="232"/>
      <c r="J125" s="232"/>
      <c r="K125" s="227"/>
      <c r="L125" s="227"/>
      <c r="M125" s="233"/>
      <c r="N125" s="234"/>
      <c r="O125" s="235"/>
      <c r="P125" s="235"/>
      <c r="Q125" s="235"/>
      <c r="R125" s="235"/>
      <c r="S125" s="235"/>
      <c r="T125" s="235"/>
      <c r="U125" s="235"/>
      <c r="V125" s="235"/>
      <c r="W125" s="235"/>
      <c r="X125" s="236"/>
      <c r="AT125" s="237" t="s">
        <v>175</v>
      </c>
      <c r="AU125" s="237" t="s">
        <v>82</v>
      </c>
      <c r="AV125" s="11" t="s">
        <v>82</v>
      </c>
      <c r="AW125" s="11" t="s">
        <v>5</v>
      </c>
      <c r="AX125" s="11" t="s">
        <v>72</v>
      </c>
      <c r="AY125" s="237" t="s">
        <v>133</v>
      </c>
    </row>
    <row r="126" s="11" customFormat="1">
      <c r="B126" s="226"/>
      <c r="C126" s="227"/>
      <c r="D126" s="228" t="s">
        <v>175</v>
      </c>
      <c r="E126" s="229" t="s">
        <v>1</v>
      </c>
      <c r="F126" s="230" t="s">
        <v>972</v>
      </c>
      <c r="G126" s="227"/>
      <c r="H126" s="231">
        <v>68.444999999999993</v>
      </c>
      <c r="I126" s="232"/>
      <c r="J126" s="232"/>
      <c r="K126" s="227"/>
      <c r="L126" s="227"/>
      <c r="M126" s="233"/>
      <c r="N126" s="249"/>
      <c r="O126" s="250"/>
      <c r="P126" s="250"/>
      <c r="Q126" s="250"/>
      <c r="R126" s="250"/>
      <c r="S126" s="250"/>
      <c r="T126" s="250"/>
      <c r="U126" s="250"/>
      <c r="V126" s="250"/>
      <c r="W126" s="250"/>
      <c r="X126" s="251"/>
      <c r="AT126" s="237" t="s">
        <v>175</v>
      </c>
      <c r="AU126" s="237" t="s">
        <v>82</v>
      </c>
      <c r="AV126" s="11" t="s">
        <v>82</v>
      </c>
      <c r="AW126" s="11" t="s">
        <v>5</v>
      </c>
      <c r="AX126" s="11" t="s">
        <v>72</v>
      </c>
      <c r="AY126" s="237" t="s">
        <v>133</v>
      </c>
    </row>
    <row r="127" s="1" customFormat="1" ht="6.96" customHeight="1">
      <c r="B127" s="53"/>
      <c r="C127" s="54"/>
      <c r="D127" s="54"/>
      <c r="E127" s="54"/>
      <c r="F127" s="54"/>
      <c r="G127" s="54"/>
      <c r="H127" s="54"/>
      <c r="I127" s="153"/>
      <c r="J127" s="153"/>
      <c r="K127" s="54"/>
      <c r="L127" s="54"/>
      <c r="M127" s="39"/>
    </row>
  </sheetData>
  <sheetProtection sheet="1" autoFilter="0" formatColumns="0" formatRows="0" objects="1" scenarios="1" spinCount="100000" saltValue="LhPRbZ6jINnjZ1ZjkritlICZaY8DeV+mYn5Vg//Lh8LPgNw0Zo3TMD535dT2vOTyxvqS6cSNgrbZgxkKlrlalQ==" hashValue="9qu96vp88Qnh38xc1lBMrtcPVxgAqNpCdlqHgC9Wxlj6/QdtEs4GQZDfxvYXkfPVJRfnwnATHSdSc4VYbJn7xA==" algorithmName="SHA-512" password="CC35"/>
  <autoFilter ref="C89:L126"/>
  <mergeCells count="9">
    <mergeCell ref="E7:H7"/>
    <mergeCell ref="E9:H9"/>
    <mergeCell ref="E18:H18"/>
    <mergeCell ref="E27:H27"/>
    <mergeCell ref="E50:H50"/>
    <mergeCell ref="E52:H52"/>
    <mergeCell ref="E80:H80"/>
    <mergeCell ref="E82:H82"/>
    <mergeCell ref="M2:Z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23.5" style="121" customWidth="1"/>
    <col min="10" max="10" width="23.5" style="121" customWidth="1"/>
    <col min="11" max="11" width="23.5" customWidth="1"/>
    <col min="12" max="12" width="15.5" customWidth="1"/>
    <col min="13" max="13" width="9.33" customWidth="1"/>
    <col min="14" max="14" width="10.83" hidden="1" customWidth="1"/>
    <col min="15" max="15" width="9.33" hidden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4.17" hidden="1" customWidth="1"/>
    <col min="22" max="22" width="14.17" hidden="1" customWidth="1"/>
    <col min="23" max="23" width="14.17" hidden="1" customWidth="1"/>
    <col min="24" max="24" width="14.17" hidden="1" customWidth="1"/>
    <col min="25" max="25" width="12.33" hidden="1" customWidth="1"/>
    <col min="26" max="26" width="16.33" customWidth="1"/>
    <col min="27" max="27" width="12.33" customWidth="1"/>
    <col min="28" max="28" width="15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M2"/>
      <c r="AT2" s="13" t="s">
        <v>100</v>
      </c>
    </row>
    <row r="3" ht="6.96" customHeight="1">
      <c r="B3" s="122"/>
      <c r="C3" s="123"/>
      <c r="D3" s="123"/>
      <c r="E3" s="123"/>
      <c r="F3" s="123"/>
      <c r="G3" s="123"/>
      <c r="H3" s="123"/>
      <c r="I3" s="124"/>
      <c r="J3" s="124"/>
      <c r="K3" s="123"/>
      <c r="L3" s="123"/>
      <c r="M3" s="16"/>
      <c r="AT3" s="13" t="s">
        <v>82</v>
      </c>
    </row>
    <row r="4" ht="24.96" customHeight="1">
      <c r="B4" s="16"/>
      <c r="D4" s="125" t="s">
        <v>101</v>
      </c>
      <c r="M4" s="16"/>
      <c r="N4" s="20" t="s">
        <v>11</v>
      </c>
      <c r="AT4" s="13" t="s">
        <v>4</v>
      </c>
    </row>
    <row r="5" ht="6.96" customHeight="1">
      <c r="B5" s="16"/>
      <c r="M5" s="16"/>
    </row>
    <row r="6" ht="12" customHeight="1">
      <c r="B6" s="16"/>
      <c r="D6" s="126" t="s">
        <v>17</v>
      </c>
      <c r="M6" s="16"/>
    </row>
    <row r="7" ht="16.5" customHeight="1">
      <c r="B7" s="16"/>
      <c r="E7" s="127" t="str">
        <f>'Rekapitulace stavby'!K6</f>
        <v>Zateplení objektu ObÚ</v>
      </c>
      <c r="F7" s="126"/>
      <c r="G7" s="126"/>
      <c r="H7" s="126"/>
      <c r="M7" s="16"/>
    </row>
    <row r="8" s="1" customFormat="1" ht="12" customHeight="1">
      <c r="B8" s="39"/>
      <c r="D8" s="126" t="s">
        <v>102</v>
      </c>
      <c r="I8" s="128"/>
      <c r="J8" s="128"/>
      <c r="M8" s="39"/>
    </row>
    <row r="9" s="1" customFormat="1" ht="36.96" customHeight="1">
      <c r="B9" s="39"/>
      <c r="E9" s="129" t="s">
        <v>977</v>
      </c>
      <c r="F9" s="1"/>
      <c r="G9" s="1"/>
      <c r="H9" s="1"/>
      <c r="I9" s="128"/>
      <c r="J9" s="128"/>
      <c r="M9" s="39"/>
    </row>
    <row r="10" s="1" customFormat="1">
      <c r="B10" s="39"/>
      <c r="I10" s="128"/>
      <c r="J10" s="128"/>
      <c r="M10" s="39"/>
    </row>
    <row r="11" s="1" customFormat="1" ht="12" customHeight="1">
      <c r="B11" s="39"/>
      <c r="D11" s="126" t="s">
        <v>19</v>
      </c>
      <c r="F11" s="13" t="s">
        <v>1</v>
      </c>
      <c r="I11" s="130" t="s">
        <v>20</v>
      </c>
      <c r="J11" s="131" t="s">
        <v>1</v>
      </c>
      <c r="M11" s="39"/>
    </row>
    <row r="12" s="1" customFormat="1" ht="12" customHeight="1">
      <c r="B12" s="39"/>
      <c r="D12" s="126" t="s">
        <v>21</v>
      </c>
      <c r="F12" s="13" t="s">
        <v>22</v>
      </c>
      <c r="I12" s="130" t="s">
        <v>23</v>
      </c>
      <c r="J12" s="132" t="str">
        <f>'Rekapitulace stavby'!AN8</f>
        <v>11. 11. 2018</v>
      </c>
      <c r="M12" s="39"/>
    </row>
    <row r="13" s="1" customFormat="1" ht="10.8" customHeight="1">
      <c r="B13" s="39"/>
      <c r="I13" s="128"/>
      <c r="J13" s="128"/>
      <c r="M13" s="39"/>
    </row>
    <row r="14" s="1" customFormat="1" ht="12" customHeight="1">
      <c r="B14" s="39"/>
      <c r="D14" s="126" t="s">
        <v>25</v>
      </c>
      <c r="I14" s="130" t="s">
        <v>26</v>
      </c>
      <c r="J14" s="131" t="s">
        <v>1</v>
      </c>
      <c r="M14" s="39"/>
    </row>
    <row r="15" s="1" customFormat="1" ht="18" customHeight="1">
      <c r="B15" s="39"/>
      <c r="E15" s="13" t="s">
        <v>27</v>
      </c>
      <c r="I15" s="130" t="s">
        <v>28</v>
      </c>
      <c r="J15" s="131" t="s">
        <v>1</v>
      </c>
      <c r="M15" s="39"/>
    </row>
    <row r="16" s="1" customFormat="1" ht="6.96" customHeight="1">
      <c r="B16" s="39"/>
      <c r="I16" s="128"/>
      <c r="J16" s="128"/>
      <c r="M16" s="39"/>
    </row>
    <row r="17" s="1" customFormat="1" ht="12" customHeight="1">
      <c r="B17" s="39"/>
      <c r="D17" s="126" t="s">
        <v>29</v>
      </c>
      <c r="I17" s="130" t="s">
        <v>26</v>
      </c>
      <c r="J17" s="29" t="str">
        <f>'Rekapitulace stavby'!AN13</f>
        <v>Vyplň údaj</v>
      </c>
      <c r="M17" s="39"/>
    </row>
    <row r="18" s="1" customFormat="1" ht="18" customHeight="1">
      <c r="B18" s="39"/>
      <c r="E18" s="29" t="str">
        <f>'Rekapitulace stavby'!E14</f>
        <v>Vyplň údaj</v>
      </c>
      <c r="F18" s="13"/>
      <c r="G18" s="13"/>
      <c r="H18" s="13"/>
      <c r="I18" s="130" t="s">
        <v>28</v>
      </c>
      <c r="J18" s="29" t="str">
        <f>'Rekapitulace stavby'!AN14</f>
        <v>Vyplň údaj</v>
      </c>
      <c r="M18" s="39"/>
    </row>
    <row r="19" s="1" customFormat="1" ht="6.96" customHeight="1">
      <c r="B19" s="39"/>
      <c r="I19" s="128"/>
      <c r="J19" s="128"/>
      <c r="M19" s="39"/>
    </row>
    <row r="20" s="1" customFormat="1" ht="12" customHeight="1">
      <c r="B20" s="39"/>
      <c r="D20" s="126" t="s">
        <v>31</v>
      </c>
      <c r="I20" s="130" t="s">
        <v>26</v>
      </c>
      <c r="J20" s="131" t="s">
        <v>1</v>
      </c>
      <c r="M20" s="39"/>
    </row>
    <row r="21" s="1" customFormat="1" ht="18" customHeight="1">
      <c r="B21" s="39"/>
      <c r="E21" s="13" t="s">
        <v>32</v>
      </c>
      <c r="I21" s="130" t="s">
        <v>28</v>
      </c>
      <c r="J21" s="131" t="s">
        <v>1</v>
      </c>
      <c r="M21" s="39"/>
    </row>
    <row r="22" s="1" customFormat="1" ht="6.96" customHeight="1">
      <c r="B22" s="39"/>
      <c r="I22" s="128"/>
      <c r="J22" s="128"/>
      <c r="M22" s="39"/>
    </row>
    <row r="23" s="1" customFormat="1" ht="12" customHeight="1">
      <c r="B23" s="39"/>
      <c r="D23" s="126" t="s">
        <v>33</v>
      </c>
      <c r="I23" s="130" t="s">
        <v>26</v>
      </c>
      <c r="J23" s="131" t="s">
        <v>1</v>
      </c>
      <c r="M23" s="39"/>
    </row>
    <row r="24" s="1" customFormat="1" ht="18" customHeight="1">
      <c r="B24" s="39"/>
      <c r="E24" s="13" t="s">
        <v>34</v>
      </c>
      <c r="I24" s="130" t="s">
        <v>28</v>
      </c>
      <c r="J24" s="131" t="s">
        <v>1</v>
      </c>
      <c r="M24" s="39"/>
    </row>
    <row r="25" s="1" customFormat="1" ht="6.96" customHeight="1">
      <c r="B25" s="39"/>
      <c r="I25" s="128"/>
      <c r="J25" s="128"/>
      <c r="M25" s="39"/>
    </row>
    <row r="26" s="1" customFormat="1" ht="12" customHeight="1">
      <c r="B26" s="39"/>
      <c r="D26" s="126" t="s">
        <v>35</v>
      </c>
      <c r="I26" s="128"/>
      <c r="J26" s="128"/>
      <c r="M26" s="39"/>
    </row>
    <row r="27" s="6" customFormat="1" ht="16.5" customHeight="1">
      <c r="B27" s="133"/>
      <c r="E27" s="134" t="s">
        <v>1</v>
      </c>
      <c r="F27" s="134"/>
      <c r="G27" s="134"/>
      <c r="H27" s="134"/>
      <c r="I27" s="135"/>
      <c r="J27" s="135"/>
      <c r="M27" s="133"/>
    </row>
    <row r="28" s="1" customFormat="1" ht="6.96" customHeight="1">
      <c r="B28" s="39"/>
      <c r="I28" s="128"/>
      <c r="J28" s="128"/>
      <c r="M28" s="39"/>
    </row>
    <row r="29" s="1" customFormat="1" ht="6.96" customHeight="1">
      <c r="B29" s="39"/>
      <c r="D29" s="67"/>
      <c r="E29" s="67"/>
      <c r="F29" s="67"/>
      <c r="G29" s="67"/>
      <c r="H29" s="67"/>
      <c r="I29" s="136"/>
      <c r="J29" s="136"/>
      <c r="K29" s="67"/>
      <c r="L29" s="67"/>
      <c r="M29" s="39"/>
    </row>
    <row r="30" s="1" customFormat="1">
      <c r="B30" s="39"/>
      <c r="E30" s="126" t="s">
        <v>104</v>
      </c>
      <c r="I30" s="128"/>
      <c r="J30" s="128"/>
      <c r="K30" s="137">
        <f>I61</f>
        <v>0</v>
      </c>
      <c r="M30" s="39"/>
    </row>
    <row r="31" s="1" customFormat="1">
      <c r="B31" s="39"/>
      <c r="E31" s="126" t="s">
        <v>105</v>
      </c>
      <c r="I31" s="128"/>
      <c r="J31" s="128"/>
      <c r="K31" s="137">
        <f>J61</f>
        <v>0</v>
      </c>
      <c r="M31" s="39"/>
    </row>
    <row r="32" s="1" customFormat="1" ht="25.44" customHeight="1">
      <c r="B32" s="39"/>
      <c r="D32" s="138" t="s">
        <v>36</v>
      </c>
      <c r="I32" s="128"/>
      <c r="J32" s="128"/>
      <c r="K32" s="139">
        <f>ROUND(K83, 2)</f>
        <v>0</v>
      </c>
      <c r="M32" s="39"/>
    </row>
    <row r="33" s="1" customFormat="1" ht="6.96" customHeight="1">
      <c r="B33" s="39"/>
      <c r="D33" s="67"/>
      <c r="E33" s="67"/>
      <c r="F33" s="67"/>
      <c r="G33" s="67"/>
      <c r="H33" s="67"/>
      <c r="I33" s="136"/>
      <c r="J33" s="136"/>
      <c r="K33" s="67"/>
      <c r="L33" s="67"/>
      <c r="M33" s="39"/>
    </row>
    <row r="34" s="1" customFormat="1" ht="14.4" customHeight="1">
      <c r="B34" s="39"/>
      <c r="F34" s="140" t="s">
        <v>38</v>
      </c>
      <c r="I34" s="141" t="s">
        <v>37</v>
      </c>
      <c r="J34" s="128"/>
      <c r="K34" s="140" t="s">
        <v>39</v>
      </c>
      <c r="M34" s="39"/>
    </row>
    <row r="35" s="1" customFormat="1" ht="14.4" customHeight="1">
      <c r="B35" s="39"/>
      <c r="D35" s="126" t="s">
        <v>40</v>
      </c>
      <c r="E35" s="126" t="s">
        <v>41</v>
      </c>
      <c r="F35" s="137">
        <f>ROUND((SUM(BE83:BE102)),  2)</f>
        <v>0</v>
      </c>
      <c r="I35" s="142">
        <v>0.20999999999999999</v>
      </c>
      <c r="J35" s="128"/>
      <c r="K35" s="137">
        <f>ROUND(((SUM(BE83:BE102))*I35),  2)</f>
        <v>0</v>
      </c>
      <c r="M35" s="39"/>
    </row>
    <row r="36" s="1" customFormat="1" ht="14.4" customHeight="1">
      <c r="B36" s="39"/>
      <c r="E36" s="126" t="s">
        <v>42</v>
      </c>
      <c r="F36" s="137">
        <f>ROUND((SUM(BF83:BF102)),  2)</f>
        <v>0</v>
      </c>
      <c r="I36" s="142">
        <v>0.14999999999999999</v>
      </c>
      <c r="J36" s="128"/>
      <c r="K36" s="137">
        <f>ROUND(((SUM(BF83:BF102))*I36),  2)</f>
        <v>0</v>
      </c>
      <c r="M36" s="39"/>
    </row>
    <row r="37" hidden="1" s="1" customFormat="1" ht="14.4" customHeight="1">
      <c r="B37" s="39"/>
      <c r="E37" s="126" t="s">
        <v>43</v>
      </c>
      <c r="F37" s="137">
        <f>ROUND((SUM(BG83:BG102)),  2)</f>
        <v>0</v>
      </c>
      <c r="I37" s="142">
        <v>0.20999999999999999</v>
      </c>
      <c r="J37" s="128"/>
      <c r="K37" s="137">
        <f>0</f>
        <v>0</v>
      </c>
      <c r="M37" s="39"/>
    </row>
    <row r="38" hidden="1" s="1" customFormat="1" ht="14.4" customHeight="1">
      <c r="B38" s="39"/>
      <c r="E38" s="126" t="s">
        <v>44</v>
      </c>
      <c r="F38" s="137">
        <f>ROUND((SUM(BH83:BH102)),  2)</f>
        <v>0</v>
      </c>
      <c r="I38" s="142">
        <v>0.14999999999999999</v>
      </c>
      <c r="J38" s="128"/>
      <c r="K38" s="137">
        <f>0</f>
        <v>0</v>
      </c>
      <c r="M38" s="39"/>
    </row>
    <row r="39" hidden="1" s="1" customFormat="1" ht="14.4" customHeight="1">
      <c r="B39" s="39"/>
      <c r="E39" s="126" t="s">
        <v>45</v>
      </c>
      <c r="F39" s="137">
        <f>ROUND((SUM(BI83:BI102)),  2)</f>
        <v>0</v>
      </c>
      <c r="I39" s="142">
        <v>0</v>
      </c>
      <c r="J39" s="128"/>
      <c r="K39" s="137">
        <f>0</f>
        <v>0</v>
      </c>
      <c r="M39" s="39"/>
    </row>
    <row r="40" s="1" customFormat="1" ht="6.96" customHeight="1">
      <c r="B40" s="39"/>
      <c r="I40" s="128"/>
      <c r="J40" s="128"/>
      <c r="M40" s="39"/>
    </row>
    <row r="41" s="1" customFormat="1" ht="25.44" customHeight="1">
      <c r="B41" s="39"/>
      <c r="C41" s="143"/>
      <c r="D41" s="144" t="s">
        <v>46</v>
      </c>
      <c r="E41" s="145"/>
      <c r="F41" s="145"/>
      <c r="G41" s="146" t="s">
        <v>47</v>
      </c>
      <c r="H41" s="147" t="s">
        <v>48</v>
      </c>
      <c r="I41" s="148"/>
      <c r="J41" s="148"/>
      <c r="K41" s="149">
        <f>SUM(K32:K39)</f>
        <v>0</v>
      </c>
      <c r="L41" s="150"/>
      <c r="M41" s="39"/>
    </row>
    <row r="42" s="1" customFormat="1" ht="14.4" customHeight="1">
      <c r="B42" s="151"/>
      <c r="C42" s="152"/>
      <c r="D42" s="152"/>
      <c r="E42" s="152"/>
      <c r="F42" s="152"/>
      <c r="G42" s="152"/>
      <c r="H42" s="152"/>
      <c r="I42" s="153"/>
      <c r="J42" s="153"/>
      <c r="K42" s="152"/>
      <c r="L42" s="152"/>
      <c r="M42" s="39"/>
    </row>
    <row r="46" s="1" customFormat="1" ht="6.96" customHeight="1">
      <c r="B46" s="154"/>
      <c r="C46" s="155"/>
      <c r="D46" s="155"/>
      <c r="E46" s="155"/>
      <c r="F46" s="155"/>
      <c r="G46" s="155"/>
      <c r="H46" s="155"/>
      <c r="I46" s="156"/>
      <c r="J46" s="156"/>
      <c r="K46" s="155"/>
      <c r="L46" s="155"/>
      <c r="M46" s="39"/>
    </row>
    <row r="47" s="1" customFormat="1" ht="24.96" customHeight="1">
      <c r="B47" s="34"/>
      <c r="C47" s="19" t="s">
        <v>106</v>
      </c>
      <c r="D47" s="35"/>
      <c r="E47" s="35"/>
      <c r="F47" s="35"/>
      <c r="G47" s="35"/>
      <c r="H47" s="35"/>
      <c r="I47" s="128"/>
      <c r="J47" s="128"/>
      <c r="K47" s="35"/>
      <c r="L47" s="35"/>
      <c r="M47" s="39"/>
    </row>
    <row r="48" s="1" customFormat="1" ht="6.96" customHeight="1">
      <c r="B48" s="34"/>
      <c r="C48" s="35"/>
      <c r="D48" s="35"/>
      <c r="E48" s="35"/>
      <c r="F48" s="35"/>
      <c r="G48" s="35"/>
      <c r="H48" s="35"/>
      <c r="I48" s="128"/>
      <c r="J48" s="128"/>
      <c r="K48" s="35"/>
      <c r="L48" s="35"/>
      <c r="M48" s="39"/>
    </row>
    <row r="49" s="1" customFormat="1" ht="12" customHeight="1">
      <c r="B49" s="34"/>
      <c r="C49" s="28" t="s">
        <v>17</v>
      </c>
      <c r="D49" s="35"/>
      <c r="E49" s="35"/>
      <c r="F49" s="35"/>
      <c r="G49" s="35"/>
      <c r="H49" s="35"/>
      <c r="I49" s="128"/>
      <c r="J49" s="128"/>
      <c r="K49" s="35"/>
      <c r="L49" s="35"/>
      <c r="M49" s="39"/>
    </row>
    <row r="50" s="1" customFormat="1" ht="16.5" customHeight="1">
      <c r="B50" s="34"/>
      <c r="C50" s="35"/>
      <c r="D50" s="35"/>
      <c r="E50" s="157" t="str">
        <f>E7</f>
        <v>Zateplení objektu ObÚ</v>
      </c>
      <c r="F50" s="28"/>
      <c r="G50" s="28"/>
      <c r="H50" s="28"/>
      <c r="I50" s="128"/>
      <c r="J50" s="128"/>
      <c r="K50" s="35"/>
      <c r="L50" s="35"/>
      <c r="M50" s="39"/>
    </row>
    <row r="51" s="1" customFormat="1" ht="12" customHeight="1">
      <c r="B51" s="34"/>
      <c r="C51" s="28" t="s">
        <v>102</v>
      </c>
      <c r="D51" s="35"/>
      <c r="E51" s="35"/>
      <c r="F51" s="35"/>
      <c r="G51" s="35"/>
      <c r="H51" s="35"/>
      <c r="I51" s="128"/>
      <c r="J51" s="128"/>
      <c r="K51" s="35"/>
      <c r="L51" s="35"/>
      <c r="M51" s="39"/>
    </row>
    <row r="52" s="1" customFormat="1" ht="16.5" customHeight="1">
      <c r="B52" s="34"/>
      <c r="C52" s="35"/>
      <c r="D52" s="35"/>
      <c r="E52" s="60" t="str">
        <f>E9</f>
        <v>60 - Hromosvod</v>
      </c>
      <c r="F52" s="35"/>
      <c r="G52" s="35"/>
      <c r="H52" s="35"/>
      <c r="I52" s="128"/>
      <c r="J52" s="128"/>
      <c r="K52" s="35"/>
      <c r="L52" s="35"/>
      <c r="M52" s="39"/>
    </row>
    <row r="53" s="1" customFormat="1" ht="6.96" customHeight="1">
      <c r="B53" s="34"/>
      <c r="C53" s="35"/>
      <c r="D53" s="35"/>
      <c r="E53" s="35"/>
      <c r="F53" s="35"/>
      <c r="G53" s="35"/>
      <c r="H53" s="35"/>
      <c r="I53" s="128"/>
      <c r="J53" s="128"/>
      <c r="K53" s="35"/>
      <c r="L53" s="35"/>
      <c r="M53" s="39"/>
    </row>
    <row r="54" s="1" customFormat="1" ht="12" customHeight="1">
      <c r="B54" s="34"/>
      <c r="C54" s="28" t="s">
        <v>21</v>
      </c>
      <c r="D54" s="35"/>
      <c r="E54" s="35"/>
      <c r="F54" s="23" t="str">
        <f>F12</f>
        <v>Bukovany</v>
      </c>
      <c r="G54" s="35"/>
      <c r="H54" s="35"/>
      <c r="I54" s="130" t="s">
        <v>23</v>
      </c>
      <c r="J54" s="132" t="str">
        <f>IF(J12="","",J12)</f>
        <v>11. 11. 2018</v>
      </c>
      <c r="K54" s="35"/>
      <c r="L54" s="35"/>
      <c r="M54" s="39"/>
    </row>
    <row r="55" s="1" customFormat="1" ht="6.96" customHeight="1">
      <c r="B55" s="34"/>
      <c r="C55" s="35"/>
      <c r="D55" s="35"/>
      <c r="E55" s="35"/>
      <c r="F55" s="35"/>
      <c r="G55" s="35"/>
      <c r="H55" s="35"/>
      <c r="I55" s="128"/>
      <c r="J55" s="128"/>
      <c r="K55" s="35"/>
      <c r="L55" s="35"/>
      <c r="M55" s="39"/>
    </row>
    <row r="56" s="1" customFormat="1" ht="13.65" customHeight="1">
      <c r="B56" s="34"/>
      <c r="C56" s="28" t="s">
        <v>25</v>
      </c>
      <c r="D56" s="35"/>
      <c r="E56" s="35"/>
      <c r="F56" s="23" t="str">
        <f>E15</f>
        <v>Obec Bukovany</v>
      </c>
      <c r="G56" s="35"/>
      <c r="H56" s="35"/>
      <c r="I56" s="130" t="s">
        <v>31</v>
      </c>
      <c r="J56" s="158" t="str">
        <f>E21</f>
        <v>Projektstav - Majer Antonín</v>
      </c>
      <c r="K56" s="35"/>
      <c r="L56" s="35"/>
      <c r="M56" s="39"/>
    </row>
    <row r="57" s="1" customFormat="1" ht="13.65" customHeight="1">
      <c r="B57" s="34"/>
      <c r="C57" s="28" t="s">
        <v>29</v>
      </c>
      <c r="D57" s="35"/>
      <c r="E57" s="35"/>
      <c r="F57" s="23" t="str">
        <f>IF(E18="","",E18)</f>
        <v>Vyplň údaj</v>
      </c>
      <c r="G57" s="35"/>
      <c r="H57" s="35"/>
      <c r="I57" s="130" t="s">
        <v>33</v>
      </c>
      <c r="J57" s="158" t="str">
        <f>E24</f>
        <v>Milan Hájek</v>
      </c>
      <c r="K57" s="35"/>
      <c r="L57" s="35"/>
      <c r="M57" s="39"/>
    </row>
    <row r="58" s="1" customFormat="1" ht="10.32" customHeight="1">
      <c r="B58" s="34"/>
      <c r="C58" s="35"/>
      <c r="D58" s="35"/>
      <c r="E58" s="35"/>
      <c r="F58" s="35"/>
      <c r="G58" s="35"/>
      <c r="H58" s="35"/>
      <c r="I58" s="128"/>
      <c r="J58" s="128"/>
      <c r="K58" s="35"/>
      <c r="L58" s="35"/>
      <c r="M58" s="39"/>
    </row>
    <row r="59" s="1" customFormat="1" ht="29.28" customHeight="1">
      <c r="B59" s="34"/>
      <c r="C59" s="159" t="s">
        <v>107</v>
      </c>
      <c r="D59" s="160"/>
      <c r="E59" s="160"/>
      <c r="F59" s="160"/>
      <c r="G59" s="160"/>
      <c r="H59" s="160"/>
      <c r="I59" s="161" t="s">
        <v>108</v>
      </c>
      <c r="J59" s="161" t="s">
        <v>109</v>
      </c>
      <c r="K59" s="162" t="s">
        <v>110</v>
      </c>
      <c r="L59" s="160"/>
      <c r="M59" s="39"/>
    </row>
    <row r="60" s="1" customFormat="1" ht="10.32" customHeight="1">
      <c r="B60" s="34"/>
      <c r="C60" s="35"/>
      <c r="D60" s="35"/>
      <c r="E60" s="35"/>
      <c r="F60" s="35"/>
      <c r="G60" s="35"/>
      <c r="H60" s="35"/>
      <c r="I60" s="128"/>
      <c r="J60" s="128"/>
      <c r="K60" s="35"/>
      <c r="L60" s="35"/>
      <c r="M60" s="39"/>
    </row>
    <row r="61" s="1" customFormat="1" ht="22.8" customHeight="1">
      <c r="B61" s="34"/>
      <c r="C61" s="163" t="s">
        <v>111</v>
      </c>
      <c r="D61" s="35"/>
      <c r="E61" s="35"/>
      <c r="F61" s="35"/>
      <c r="G61" s="35"/>
      <c r="H61" s="35"/>
      <c r="I61" s="164">
        <f>Q83</f>
        <v>0</v>
      </c>
      <c r="J61" s="164">
        <f>R83</f>
        <v>0</v>
      </c>
      <c r="K61" s="94">
        <f>K83</f>
        <v>0</v>
      </c>
      <c r="L61" s="35"/>
      <c r="M61" s="39"/>
      <c r="AU61" s="13" t="s">
        <v>112</v>
      </c>
    </row>
    <row r="62" s="7" customFormat="1" ht="24.96" customHeight="1">
      <c r="B62" s="165"/>
      <c r="C62" s="166"/>
      <c r="D62" s="167" t="s">
        <v>162</v>
      </c>
      <c r="E62" s="168"/>
      <c r="F62" s="168"/>
      <c r="G62" s="168"/>
      <c r="H62" s="168"/>
      <c r="I62" s="169">
        <f>Q84</f>
        <v>0</v>
      </c>
      <c r="J62" s="169">
        <f>R84</f>
        <v>0</v>
      </c>
      <c r="K62" s="170">
        <f>K84</f>
        <v>0</v>
      </c>
      <c r="L62" s="166"/>
      <c r="M62" s="171"/>
    </row>
    <row r="63" s="10" customFormat="1" ht="19.92" customHeight="1">
      <c r="B63" s="217"/>
      <c r="C63" s="218"/>
      <c r="D63" s="219" t="s">
        <v>978</v>
      </c>
      <c r="E63" s="220"/>
      <c r="F63" s="220"/>
      <c r="G63" s="220"/>
      <c r="H63" s="220"/>
      <c r="I63" s="221">
        <f>Q85</f>
        <v>0</v>
      </c>
      <c r="J63" s="221">
        <f>R85</f>
        <v>0</v>
      </c>
      <c r="K63" s="222">
        <f>K85</f>
        <v>0</v>
      </c>
      <c r="L63" s="218"/>
      <c r="M63" s="223"/>
    </row>
    <row r="64" s="1" customFormat="1" ht="21.84" customHeight="1">
      <c r="B64" s="34"/>
      <c r="C64" s="35"/>
      <c r="D64" s="35"/>
      <c r="E64" s="35"/>
      <c r="F64" s="35"/>
      <c r="G64" s="35"/>
      <c r="H64" s="35"/>
      <c r="I64" s="128"/>
      <c r="J64" s="128"/>
      <c r="K64" s="35"/>
      <c r="L64" s="35"/>
      <c r="M64" s="39"/>
    </row>
    <row r="65" s="1" customFormat="1" ht="6.96" customHeight="1">
      <c r="B65" s="53"/>
      <c r="C65" s="54"/>
      <c r="D65" s="54"/>
      <c r="E65" s="54"/>
      <c r="F65" s="54"/>
      <c r="G65" s="54"/>
      <c r="H65" s="54"/>
      <c r="I65" s="153"/>
      <c r="J65" s="153"/>
      <c r="K65" s="54"/>
      <c r="L65" s="54"/>
      <c r="M65" s="39"/>
    </row>
    <row r="69" s="1" customFormat="1" ht="6.96" customHeight="1">
      <c r="B69" s="55"/>
      <c r="C69" s="56"/>
      <c r="D69" s="56"/>
      <c r="E69" s="56"/>
      <c r="F69" s="56"/>
      <c r="G69" s="56"/>
      <c r="H69" s="56"/>
      <c r="I69" s="156"/>
      <c r="J69" s="156"/>
      <c r="K69" s="56"/>
      <c r="L69" s="56"/>
      <c r="M69" s="39"/>
    </row>
    <row r="70" s="1" customFormat="1" ht="24.96" customHeight="1">
      <c r="B70" s="34"/>
      <c r="C70" s="19" t="s">
        <v>114</v>
      </c>
      <c r="D70" s="35"/>
      <c r="E70" s="35"/>
      <c r="F70" s="35"/>
      <c r="G70" s="35"/>
      <c r="H70" s="35"/>
      <c r="I70" s="128"/>
      <c r="J70" s="128"/>
      <c r="K70" s="35"/>
      <c r="L70" s="35"/>
      <c r="M70" s="39"/>
    </row>
    <row r="71" s="1" customFormat="1" ht="6.96" customHeight="1">
      <c r="B71" s="34"/>
      <c r="C71" s="35"/>
      <c r="D71" s="35"/>
      <c r="E71" s="35"/>
      <c r="F71" s="35"/>
      <c r="G71" s="35"/>
      <c r="H71" s="35"/>
      <c r="I71" s="128"/>
      <c r="J71" s="128"/>
      <c r="K71" s="35"/>
      <c r="L71" s="35"/>
      <c r="M71" s="39"/>
    </row>
    <row r="72" s="1" customFormat="1" ht="12" customHeight="1">
      <c r="B72" s="34"/>
      <c r="C72" s="28" t="s">
        <v>17</v>
      </c>
      <c r="D72" s="35"/>
      <c r="E72" s="35"/>
      <c r="F72" s="35"/>
      <c r="G72" s="35"/>
      <c r="H72" s="35"/>
      <c r="I72" s="128"/>
      <c r="J72" s="128"/>
      <c r="K72" s="35"/>
      <c r="L72" s="35"/>
      <c r="M72" s="39"/>
    </row>
    <row r="73" s="1" customFormat="1" ht="16.5" customHeight="1">
      <c r="B73" s="34"/>
      <c r="C73" s="35"/>
      <c r="D73" s="35"/>
      <c r="E73" s="157" t="str">
        <f>E7</f>
        <v>Zateplení objektu ObÚ</v>
      </c>
      <c r="F73" s="28"/>
      <c r="G73" s="28"/>
      <c r="H73" s="28"/>
      <c r="I73" s="128"/>
      <c r="J73" s="128"/>
      <c r="K73" s="35"/>
      <c r="L73" s="35"/>
      <c r="M73" s="39"/>
    </row>
    <row r="74" s="1" customFormat="1" ht="12" customHeight="1">
      <c r="B74" s="34"/>
      <c r="C74" s="28" t="s">
        <v>102</v>
      </c>
      <c r="D74" s="35"/>
      <c r="E74" s="35"/>
      <c r="F74" s="35"/>
      <c r="G74" s="35"/>
      <c r="H74" s="35"/>
      <c r="I74" s="128"/>
      <c r="J74" s="128"/>
      <c r="K74" s="35"/>
      <c r="L74" s="35"/>
      <c r="M74" s="39"/>
    </row>
    <row r="75" s="1" customFormat="1" ht="16.5" customHeight="1">
      <c r="B75" s="34"/>
      <c r="C75" s="35"/>
      <c r="D75" s="35"/>
      <c r="E75" s="60" t="str">
        <f>E9</f>
        <v>60 - Hromosvod</v>
      </c>
      <c r="F75" s="35"/>
      <c r="G75" s="35"/>
      <c r="H75" s="35"/>
      <c r="I75" s="128"/>
      <c r="J75" s="128"/>
      <c r="K75" s="35"/>
      <c r="L75" s="35"/>
      <c r="M75" s="39"/>
    </row>
    <row r="76" s="1" customFormat="1" ht="6.96" customHeight="1">
      <c r="B76" s="34"/>
      <c r="C76" s="35"/>
      <c r="D76" s="35"/>
      <c r="E76" s="35"/>
      <c r="F76" s="35"/>
      <c r="G76" s="35"/>
      <c r="H76" s="35"/>
      <c r="I76" s="128"/>
      <c r="J76" s="128"/>
      <c r="K76" s="35"/>
      <c r="L76" s="35"/>
      <c r="M76" s="39"/>
    </row>
    <row r="77" s="1" customFormat="1" ht="12" customHeight="1">
      <c r="B77" s="34"/>
      <c r="C77" s="28" t="s">
        <v>21</v>
      </c>
      <c r="D77" s="35"/>
      <c r="E77" s="35"/>
      <c r="F77" s="23" t="str">
        <f>F12</f>
        <v>Bukovany</v>
      </c>
      <c r="G77" s="35"/>
      <c r="H77" s="35"/>
      <c r="I77" s="130" t="s">
        <v>23</v>
      </c>
      <c r="J77" s="132" t="str">
        <f>IF(J12="","",J12)</f>
        <v>11. 11. 2018</v>
      </c>
      <c r="K77" s="35"/>
      <c r="L77" s="35"/>
      <c r="M77" s="39"/>
    </row>
    <row r="78" s="1" customFormat="1" ht="6.96" customHeight="1">
      <c r="B78" s="34"/>
      <c r="C78" s="35"/>
      <c r="D78" s="35"/>
      <c r="E78" s="35"/>
      <c r="F78" s="35"/>
      <c r="G78" s="35"/>
      <c r="H78" s="35"/>
      <c r="I78" s="128"/>
      <c r="J78" s="128"/>
      <c r="K78" s="35"/>
      <c r="L78" s="35"/>
      <c r="M78" s="39"/>
    </row>
    <row r="79" s="1" customFormat="1" ht="13.65" customHeight="1">
      <c r="B79" s="34"/>
      <c r="C79" s="28" t="s">
        <v>25</v>
      </c>
      <c r="D79" s="35"/>
      <c r="E79" s="35"/>
      <c r="F79" s="23" t="str">
        <f>E15</f>
        <v>Obec Bukovany</v>
      </c>
      <c r="G79" s="35"/>
      <c r="H79" s="35"/>
      <c r="I79" s="130" t="s">
        <v>31</v>
      </c>
      <c r="J79" s="158" t="str">
        <f>E21</f>
        <v>Projektstav - Majer Antonín</v>
      </c>
      <c r="K79" s="35"/>
      <c r="L79" s="35"/>
      <c r="M79" s="39"/>
    </row>
    <row r="80" s="1" customFormat="1" ht="13.65" customHeight="1">
      <c r="B80" s="34"/>
      <c r="C80" s="28" t="s">
        <v>29</v>
      </c>
      <c r="D80" s="35"/>
      <c r="E80" s="35"/>
      <c r="F80" s="23" t="str">
        <f>IF(E18="","",E18)</f>
        <v>Vyplň údaj</v>
      </c>
      <c r="G80" s="35"/>
      <c r="H80" s="35"/>
      <c r="I80" s="130" t="s">
        <v>33</v>
      </c>
      <c r="J80" s="158" t="str">
        <f>E24</f>
        <v>Milan Hájek</v>
      </c>
      <c r="K80" s="35"/>
      <c r="L80" s="35"/>
      <c r="M80" s="39"/>
    </row>
    <row r="81" s="1" customFormat="1" ht="10.32" customHeight="1">
      <c r="B81" s="34"/>
      <c r="C81" s="35"/>
      <c r="D81" s="35"/>
      <c r="E81" s="35"/>
      <c r="F81" s="35"/>
      <c r="G81" s="35"/>
      <c r="H81" s="35"/>
      <c r="I81" s="128"/>
      <c r="J81" s="128"/>
      <c r="K81" s="35"/>
      <c r="L81" s="35"/>
      <c r="M81" s="39"/>
    </row>
    <row r="82" s="8" customFormat="1" ht="29.28" customHeight="1">
      <c r="B82" s="172"/>
      <c r="C82" s="173" t="s">
        <v>115</v>
      </c>
      <c r="D82" s="174" t="s">
        <v>55</v>
      </c>
      <c r="E82" s="174" t="s">
        <v>51</v>
      </c>
      <c r="F82" s="174" t="s">
        <v>52</v>
      </c>
      <c r="G82" s="174" t="s">
        <v>116</v>
      </c>
      <c r="H82" s="174" t="s">
        <v>117</v>
      </c>
      <c r="I82" s="175" t="s">
        <v>118</v>
      </c>
      <c r="J82" s="175" t="s">
        <v>119</v>
      </c>
      <c r="K82" s="174" t="s">
        <v>110</v>
      </c>
      <c r="L82" s="176" t="s">
        <v>120</v>
      </c>
      <c r="M82" s="177"/>
      <c r="N82" s="84" t="s">
        <v>1</v>
      </c>
      <c r="O82" s="85" t="s">
        <v>40</v>
      </c>
      <c r="P82" s="85" t="s">
        <v>121</v>
      </c>
      <c r="Q82" s="85" t="s">
        <v>122</v>
      </c>
      <c r="R82" s="85" t="s">
        <v>123</v>
      </c>
      <c r="S82" s="85" t="s">
        <v>124</v>
      </c>
      <c r="T82" s="85" t="s">
        <v>125</v>
      </c>
      <c r="U82" s="85" t="s">
        <v>126</v>
      </c>
      <c r="V82" s="85" t="s">
        <v>127</v>
      </c>
      <c r="W82" s="85" t="s">
        <v>128</v>
      </c>
      <c r="X82" s="86" t="s">
        <v>129</v>
      </c>
    </row>
    <row r="83" s="1" customFormat="1" ht="22.8" customHeight="1">
      <c r="B83" s="34"/>
      <c r="C83" s="91" t="s">
        <v>130</v>
      </c>
      <c r="D83" s="35"/>
      <c r="E83" s="35"/>
      <c r="F83" s="35"/>
      <c r="G83" s="35"/>
      <c r="H83" s="35"/>
      <c r="I83" s="128"/>
      <c r="J83" s="128"/>
      <c r="K83" s="178">
        <f>BK83</f>
        <v>0</v>
      </c>
      <c r="L83" s="35"/>
      <c r="M83" s="39"/>
      <c r="N83" s="87"/>
      <c r="O83" s="88"/>
      <c r="P83" s="88"/>
      <c r="Q83" s="179">
        <f>Q84</f>
        <v>0</v>
      </c>
      <c r="R83" s="179">
        <f>R84</f>
        <v>0</v>
      </c>
      <c r="S83" s="88"/>
      <c r="T83" s="180">
        <f>T84</f>
        <v>0</v>
      </c>
      <c r="U83" s="88"/>
      <c r="V83" s="180">
        <f>V84</f>
        <v>0.10958000000000001</v>
      </c>
      <c r="W83" s="88"/>
      <c r="X83" s="181">
        <f>X84</f>
        <v>0.036000000000000004</v>
      </c>
      <c r="AT83" s="13" t="s">
        <v>71</v>
      </c>
      <c r="AU83" s="13" t="s">
        <v>112</v>
      </c>
      <c r="BK83" s="182">
        <f>BK84</f>
        <v>0</v>
      </c>
    </row>
    <row r="84" s="9" customFormat="1" ht="25.92" customHeight="1">
      <c r="B84" s="183"/>
      <c r="C84" s="184"/>
      <c r="D84" s="185" t="s">
        <v>71</v>
      </c>
      <c r="E84" s="186" t="s">
        <v>481</v>
      </c>
      <c r="F84" s="186" t="s">
        <v>482</v>
      </c>
      <c r="G84" s="184"/>
      <c r="H84" s="184"/>
      <c r="I84" s="187"/>
      <c r="J84" s="187"/>
      <c r="K84" s="188">
        <f>BK84</f>
        <v>0</v>
      </c>
      <c r="L84" s="184"/>
      <c r="M84" s="189"/>
      <c r="N84" s="190"/>
      <c r="O84" s="191"/>
      <c r="P84" s="191"/>
      <c r="Q84" s="192">
        <f>Q85</f>
        <v>0</v>
      </c>
      <c r="R84" s="192">
        <f>R85</f>
        <v>0</v>
      </c>
      <c r="S84" s="191"/>
      <c r="T84" s="193">
        <f>T85</f>
        <v>0</v>
      </c>
      <c r="U84" s="191"/>
      <c r="V84" s="193">
        <f>V85</f>
        <v>0.10958000000000001</v>
      </c>
      <c r="W84" s="191"/>
      <c r="X84" s="194">
        <f>X85</f>
        <v>0.036000000000000004</v>
      </c>
      <c r="AR84" s="195" t="s">
        <v>82</v>
      </c>
      <c r="AT84" s="196" t="s">
        <v>71</v>
      </c>
      <c r="AU84" s="196" t="s">
        <v>72</v>
      </c>
      <c r="AY84" s="195" t="s">
        <v>133</v>
      </c>
      <c r="BK84" s="197">
        <f>BK85</f>
        <v>0</v>
      </c>
    </row>
    <row r="85" s="9" customFormat="1" ht="22.8" customHeight="1">
      <c r="B85" s="183"/>
      <c r="C85" s="184"/>
      <c r="D85" s="185" t="s">
        <v>71</v>
      </c>
      <c r="E85" s="224" t="s">
        <v>979</v>
      </c>
      <c r="F85" s="224" t="s">
        <v>980</v>
      </c>
      <c r="G85" s="184"/>
      <c r="H85" s="184"/>
      <c r="I85" s="187"/>
      <c r="J85" s="187"/>
      <c r="K85" s="225">
        <f>BK85</f>
        <v>0</v>
      </c>
      <c r="L85" s="184"/>
      <c r="M85" s="189"/>
      <c r="N85" s="190"/>
      <c r="O85" s="191"/>
      <c r="P85" s="191"/>
      <c r="Q85" s="192">
        <f>SUM(Q86:Q102)</f>
        <v>0</v>
      </c>
      <c r="R85" s="192">
        <f>SUM(R86:R102)</f>
        <v>0</v>
      </c>
      <c r="S85" s="191"/>
      <c r="T85" s="193">
        <f>SUM(T86:T102)</f>
        <v>0</v>
      </c>
      <c r="U85" s="191"/>
      <c r="V85" s="193">
        <f>SUM(V86:V102)</f>
        <v>0.10958000000000001</v>
      </c>
      <c r="W85" s="191"/>
      <c r="X85" s="194">
        <f>SUM(X86:X102)</f>
        <v>0.036000000000000004</v>
      </c>
      <c r="AR85" s="195" t="s">
        <v>82</v>
      </c>
      <c r="AT85" s="196" t="s">
        <v>71</v>
      </c>
      <c r="AU85" s="196" t="s">
        <v>80</v>
      </c>
      <c r="AY85" s="195" t="s">
        <v>133</v>
      </c>
      <c r="BK85" s="197">
        <f>SUM(BK86:BK102)</f>
        <v>0</v>
      </c>
    </row>
    <row r="86" s="1" customFormat="1" ht="16.5" customHeight="1">
      <c r="B86" s="34"/>
      <c r="C86" s="198" t="s">
        <v>80</v>
      </c>
      <c r="D86" s="198" t="s">
        <v>134</v>
      </c>
      <c r="E86" s="199" t="s">
        <v>981</v>
      </c>
      <c r="F86" s="200" t="s">
        <v>982</v>
      </c>
      <c r="G86" s="201" t="s">
        <v>218</v>
      </c>
      <c r="H86" s="202">
        <v>90</v>
      </c>
      <c r="I86" s="203"/>
      <c r="J86" s="203"/>
      <c r="K86" s="204">
        <f>ROUND(P86*H86,2)</f>
        <v>0</v>
      </c>
      <c r="L86" s="200" t="s">
        <v>173</v>
      </c>
      <c r="M86" s="39"/>
      <c r="N86" s="205" t="s">
        <v>1</v>
      </c>
      <c r="O86" s="206" t="s">
        <v>41</v>
      </c>
      <c r="P86" s="207">
        <f>I86+J86</f>
        <v>0</v>
      </c>
      <c r="Q86" s="207">
        <f>ROUND(I86*H86,2)</f>
        <v>0</v>
      </c>
      <c r="R86" s="207">
        <f>ROUND(J86*H86,2)</f>
        <v>0</v>
      </c>
      <c r="S86" s="75"/>
      <c r="T86" s="208">
        <f>S86*H86</f>
        <v>0</v>
      </c>
      <c r="U86" s="208">
        <v>0</v>
      </c>
      <c r="V86" s="208">
        <f>U86*H86</f>
        <v>0</v>
      </c>
      <c r="W86" s="208">
        <v>0</v>
      </c>
      <c r="X86" s="209">
        <f>W86*H86</f>
        <v>0</v>
      </c>
      <c r="AR86" s="13" t="s">
        <v>488</v>
      </c>
      <c r="AT86" s="13" t="s">
        <v>134</v>
      </c>
      <c r="AU86" s="13" t="s">
        <v>82</v>
      </c>
      <c r="AY86" s="13" t="s">
        <v>133</v>
      </c>
      <c r="BE86" s="210">
        <f>IF(O86="základní",K86,0)</f>
        <v>0</v>
      </c>
      <c r="BF86" s="210">
        <f>IF(O86="snížená",K86,0)</f>
        <v>0</v>
      </c>
      <c r="BG86" s="210">
        <f>IF(O86="zákl. přenesená",K86,0)</f>
        <v>0</v>
      </c>
      <c r="BH86" s="210">
        <f>IF(O86="sníž. přenesená",K86,0)</f>
        <v>0</v>
      </c>
      <c r="BI86" s="210">
        <f>IF(O86="nulová",K86,0)</f>
        <v>0</v>
      </c>
      <c r="BJ86" s="13" t="s">
        <v>80</v>
      </c>
      <c r="BK86" s="210">
        <f>ROUND(P86*H86,2)</f>
        <v>0</v>
      </c>
      <c r="BL86" s="13" t="s">
        <v>488</v>
      </c>
      <c r="BM86" s="13" t="s">
        <v>983</v>
      </c>
    </row>
    <row r="87" s="1" customFormat="1" ht="16.5" customHeight="1">
      <c r="B87" s="34"/>
      <c r="C87" s="238" t="s">
        <v>82</v>
      </c>
      <c r="D87" s="238" t="s">
        <v>211</v>
      </c>
      <c r="E87" s="239" t="s">
        <v>984</v>
      </c>
      <c r="F87" s="240" t="s">
        <v>985</v>
      </c>
      <c r="G87" s="241" t="s">
        <v>986</v>
      </c>
      <c r="H87" s="242">
        <v>36</v>
      </c>
      <c r="I87" s="243"/>
      <c r="J87" s="244"/>
      <c r="K87" s="245">
        <f>ROUND(P87*H87,2)</f>
        <v>0</v>
      </c>
      <c r="L87" s="240" t="s">
        <v>173</v>
      </c>
      <c r="M87" s="246"/>
      <c r="N87" s="247" t="s">
        <v>1</v>
      </c>
      <c r="O87" s="206" t="s">
        <v>41</v>
      </c>
      <c r="P87" s="207">
        <f>I87+J87</f>
        <v>0</v>
      </c>
      <c r="Q87" s="207">
        <f>ROUND(I87*H87,2)</f>
        <v>0</v>
      </c>
      <c r="R87" s="207">
        <f>ROUND(J87*H87,2)</f>
        <v>0</v>
      </c>
      <c r="S87" s="75"/>
      <c r="T87" s="208">
        <f>S87*H87</f>
        <v>0</v>
      </c>
      <c r="U87" s="208">
        <v>0.001</v>
      </c>
      <c r="V87" s="208">
        <f>U87*H87</f>
        <v>0.036000000000000004</v>
      </c>
      <c r="W87" s="208">
        <v>0</v>
      </c>
      <c r="X87" s="209">
        <f>W87*H87</f>
        <v>0</v>
      </c>
      <c r="AR87" s="13" t="s">
        <v>407</v>
      </c>
      <c r="AT87" s="13" t="s">
        <v>211</v>
      </c>
      <c r="AU87" s="13" t="s">
        <v>82</v>
      </c>
      <c r="AY87" s="13" t="s">
        <v>133</v>
      </c>
      <c r="BE87" s="210">
        <f>IF(O87="základní",K87,0)</f>
        <v>0</v>
      </c>
      <c r="BF87" s="210">
        <f>IF(O87="snížená",K87,0)</f>
        <v>0</v>
      </c>
      <c r="BG87" s="210">
        <f>IF(O87="zákl. přenesená",K87,0)</f>
        <v>0</v>
      </c>
      <c r="BH87" s="210">
        <f>IF(O87="sníž. přenesená",K87,0)</f>
        <v>0</v>
      </c>
      <c r="BI87" s="210">
        <f>IF(O87="nulová",K87,0)</f>
        <v>0</v>
      </c>
      <c r="BJ87" s="13" t="s">
        <v>80</v>
      </c>
      <c r="BK87" s="210">
        <f>ROUND(P87*H87,2)</f>
        <v>0</v>
      </c>
      <c r="BL87" s="13" t="s">
        <v>488</v>
      </c>
      <c r="BM87" s="13" t="s">
        <v>987</v>
      </c>
    </row>
    <row r="88" s="11" customFormat="1">
      <c r="B88" s="226"/>
      <c r="C88" s="227"/>
      <c r="D88" s="228" t="s">
        <v>175</v>
      </c>
      <c r="E88" s="229" t="s">
        <v>1</v>
      </c>
      <c r="F88" s="230" t="s">
        <v>988</v>
      </c>
      <c r="G88" s="227"/>
      <c r="H88" s="231">
        <v>36</v>
      </c>
      <c r="I88" s="232"/>
      <c r="J88" s="232"/>
      <c r="K88" s="227"/>
      <c r="L88" s="227"/>
      <c r="M88" s="233"/>
      <c r="N88" s="234"/>
      <c r="O88" s="235"/>
      <c r="P88" s="235"/>
      <c r="Q88" s="235"/>
      <c r="R88" s="235"/>
      <c r="S88" s="235"/>
      <c r="T88" s="235"/>
      <c r="U88" s="235"/>
      <c r="V88" s="235"/>
      <c r="W88" s="235"/>
      <c r="X88" s="236"/>
      <c r="AT88" s="237" t="s">
        <v>175</v>
      </c>
      <c r="AU88" s="237" t="s">
        <v>82</v>
      </c>
      <c r="AV88" s="11" t="s">
        <v>82</v>
      </c>
      <c r="AW88" s="11" t="s">
        <v>5</v>
      </c>
      <c r="AX88" s="11" t="s">
        <v>80</v>
      </c>
      <c r="AY88" s="237" t="s">
        <v>133</v>
      </c>
    </row>
    <row r="89" s="1" customFormat="1" ht="16.5" customHeight="1">
      <c r="B89" s="34"/>
      <c r="C89" s="238" t="s">
        <v>143</v>
      </c>
      <c r="D89" s="238" t="s">
        <v>211</v>
      </c>
      <c r="E89" s="239" t="s">
        <v>989</v>
      </c>
      <c r="F89" s="240" t="s">
        <v>990</v>
      </c>
      <c r="G89" s="241" t="s">
        <v>546</v>
      </c>
      <c r="H89" s="242">
        <v>8</v>
      </c>
      <c r="I89" s="243"/>
      <c r="J89" s="244"/>
      <c r="K89" s="245">
        <f>ROUND(P89*H89,2)</f>
        <v>0</v>
      </c>
      <c r="L89" s="240" t="s">
        <v>173</v>
      </c>
      <c r="M89" s="246"/>
      <c r="N89" s="247" t="s">
        <v>1</v>
      </c>
      <c r="O89" s="206" t="s">
        <v>41</v>
      </c>
      <c r="P89" s="207">
        <f>I89+J89</f>
        <v>0</v>
      </c>
      <c r="Q89" s="207">
        <f>ROUND(I89*H89,2)</f>
        <v>0</v>
      </c>
      <c r="R89" s="207">
        <f>ROUND(J89*H89,2)</f>
        <v>0</v>
      </c>
      <c r="S89" s="75"/>
      <c r="T89" s="208">
        <f>S89*H89</f>
        <v>0</v>
      </c>
      <c r="U89" s="208">
        <v>0.00013999999999999999</v>
      </c>
      <c r="V89" s="208">
        <f>U89*H89</f>
        <v>0.0011199999999999999</v>
      </c>
      <c r="W89" s="208">
        <v>0</v>
      </c>
      <c r="X89" s="209">
        <f>W89*H89</f>
        <v>0</v>
      </c>
      <c r="AR89" s="13" t="s">
        <v>407</v>
      </c>
      <c r="AT89" s="13" t="s">
        <v>211</v>
      </c>
      <c r="AU89" s="13" t="s">
        <v>82</v>
      </c>
      <c r="AY89" s="13" t="s">
        <v>133</v>
      </c>
      <c r="BE89" s="210">
        <f>IF(O89="základní",K89,0)</f>
        <v>0</v>
      </c>
      <c r="BF89" s="210">
        <f>IF(O89="snížená",K89,0)</f>
        <v>0</v>
      </c>
      <c r="BG89" s="210">
        <f>IF(O89="zákl. přenesená",K89,0)</f>
        <v>0</v>
      </c>
      <c r="BH89" s="210">
        <f>IF(O89="sníž. přenesená",K89,0)</f>
        <v>0</v>
      </c>
      <c r="BI89" s="210">
        <f>IF(O89="nulová",K89,0)</f>
        <v>0</v>
      </c>
      <c r="BJ89" s="13" t="s">
        <v>80</v>
      </c>
      <c r="BK89" s="210">
        <f>ROUND(P89*H89,2)</f>
        <v>0</v>
      </c>
      <c r="BL89" s="13" t="s">
        <v>488</v>
      </c>
      <c r="BM89" s="13" t="s">
        <v>991</v>
      </c>
    </row>
    <row r="90" s="1" customFormat="1" ht="16.5" customHeight="1">
      <c r="B90" s="34"/>
      <c r="C90" s="238" t="s">
        <v>138</v>
      </c>
      <c r="D90" s="238" t="s">
        <v>211</v>
      </c>
      <c r="E90" s="239" t="s">
        <v>992</v>
      </c>
      <c r="F90" s="240" t="s">
        <v>993</v>
      </c>
      <c r="G90" s="241" t="s">
        <v>546</v>
      </c>
      <c r="H90" s="242">
        <v>8</v>
      </c>
      <c r="I90" s="243"/>
      <c r="J90" s="244"/>
      <c r="K90" s="245">
        <f>ROUND(P90*H90,2)</f>
        <v>0</v>
      </c>
      <c r="L90" s="240" t="s">
        <v>173</v>
      </c>
      <c r="M90" s="246"/>
      <c r="N90" s="247" t="s">
        <v>1</v>
      </c>
      <c r="O90" s="206" t="s">
        <v>41</v>
      </c>
      <c r="P90" s="207">
        <f>I90+J90</f>
        <v>0</v>
      </c>
      <c r="Q90" s="207">
        <f>ROUND(I90*H90,2)</f>
        <v>0</v>
      </c>
      <c r="R90" s="207">
        <f>ROUND(J90*H90,2)</f>
        <v>0</v>
      </c>
      <c r="S90" s="75"/>
      <c r="T90" s="208">
        <f>S90*H90</f>
        <v>0</v>
      </c>
      <c r="U90" s="208">
        <v>0.00013999999999999999</v>
      </c>
      <c r="V90" s="208">
        <f>U90*H90</f>
        <v>0.0011199999999999999</v>
      </c>
      <c r="W90" s="208">
        <v>0</v>
      </c>
      <c r="X90" s="209">
        <f>W90*H90</f>
        <v>0</v>
      </c>
      <c r="AR90" s="13" t="s">
        <v>407</v>
      </c>
      <c r="AT90" s="13" t="s">
        <v>211</v>
      </c>
      <c r="AU90" s="13" t="s">
        <v>82</v>
      </c>
      <c r="AY90" s="13" t="s">
        <v>133</v>
      </c>
      <c r="BE90" s="210">
        <f>IF(O90="základní",K90,0)</f>
        <v>0</v>
      </c>
      <c r="BF90" s="210">
        <f>IF(O90="snížená",K90,0)</f>
        <v>0</v>
      </c>
      <c r="BG90" s="210">
        <f>IF(O90="zákl. přenesená",K90,0)</f>
        <v>0</v>
      </c>
      <c r="BH90" s="210">
        <f>IF(O90="sníž. přenesená",K90,0)</f>
        <v>0</v>
      </c>
      <c r="BI90" s="210">
        <f>IF(O90="nulová",K90,0)</f>
        <v>0</v>
      </c>
      <c r="BJ90" s="13" t="s">
        <v>80</v>
      </c>
      <c r="BK90" s="210">
        <f>ROUND(P90*H90,2)</f>
        <v>0</v>
      </c>
      <c r="BL90" s="13" t="s">
        <v>488</v>
      </c>
      <c r="BM90" s="13" t="s">
        <v>994</v>
      </c>
    </row>
    <row r="91" s="1" customFormat="1" ht="16.5" customHeight="1">
      <c r="B91" s="34"/>
      <c r="C91" s="238" t="s">
        <v>132</v>
      </c>
      <c r="D91" s="238" t="s">
        <v>211</v>
      </c>
      <c r="E91" s="239" t="s">
        <v>995</v>
      </c>
      <c r="F91" s="240" t="s">
        <v>996</v>
      </c>
      <c r="G91" s="241" t="s">
        <v>546</v>
      </c>
      <c r="H91" s="242">
        <v>50</v>
      </c>
      <c r="I91" s="243"/>
      <c r="J91" s="244"/>
      <c r="K91" s="245">
        <f>ROUND(P91*H91,2)</f>
        <v>0</v>
      </c>
      <c r="L91" s="240" t="s">
        <v>173</v>
      </c>
      <c r="M91" s="246"/>
      <c r="N91" s="247" t="s">
        <v>1</v>
      </c>
      <c r="O91" s="206" t="s">
        <v>41</v>
      </c>
      <c r="P91" s="207">
        <f>I91+J91</f>
        <v>0</v>
      </c>
      <c r="Q91" s="207">
        <f>ROUND(I91*H91,2)</f>
        <v>0</v>
      </c>
      <c r="R91" s="207">
        <f>ROUND(J91*H91,2)</f>
        <v>0</v>
      </c>
      <c r="S91" s="75"/>
      <c r="T91" s="208">
        <f>S91*H91</f>
        <v>0</v>
      </c>
      <c r="U91" s="208">
        <v>0.00021000000000000001</v>
      </c>
      <c r="V91" s="208">
        <f>U91*H91</f>
        <v>0.010500000000000001</v>
      </c>
      <c r="W91" s="208">
        <v>0</v>
      </c>
      <c r="X91" s="209">
        <f>W91*H91</f>
        <v>0</v>
      </c>
      <c r="AR91" s="13" t="s">
        <v>407</v>
      </c>
      <c r="AT91" s="13" t="s">
        <v>211</v>
      </c>
      <c r="AU91" s="13" t="s">
        <v>82</v>
      </c>
      <c r="AY91" s="13" t="s">
        <v>133</v>
      </c>
      <c r="BE91" s="210">
        <f>IF(O91="základní",K91,0)</f>
        <v>0</v>
      </c>
      <c r="BF91" s="210">
        <f>IF(O91="snížená",K91,0)</f>
        <v>0</v>
      </c>
      <c r="BG91" s="210">
        <f>IF(O91="zákl. přenesená",K91,0)</f>
        <v>0</v>
      </c>
      <c r="BH91" s="210">
        <f>IF(O91="sníž. přenesená",K91,0)</f>
        <v>0</v>
      </c>
      <c r="BI91" s="210">
        <f>IF(O91="nulová",K91,0)</f>
        <v>0</v>
      </c>
      <c r="BJ91" s="13" t="s">
        <v>80</v>
      </c>
      <c r="BK91" s="210">
        <f>ROUND(P91*H91,2)</f>
        <v>0</v>
      </c>
      <c r="BL91" s="13" t="s">
        <v>488</v>
      </c>
      <c r="BM91" s="13" t="s">
        <v>997</v>
      </c>
    </row>
    <row r="92" s="1" customFormat="1" ht="16.5" customHeight="1">
      <c r="B92" s="34"/>
      <c r="C92" s="238" t="s">
        <v>193</v>
      </c>
      <c r="D92" s="238" t="s">
        <v>211</v>
      </c>
      <c r="E92" s="239" t="s">
        <v>998</v>
      </c>
      <c r="F92" s="240" t="s">
        <v>999</v>
      </c>
      <c r="G92" s="241" t="s">
        <v>546</v>
      </c>
      <c r="H92" s="242">
        <v>2</v>
      </c>
      <c r="I92" s="243"/>
      <c r="J92" s="244"/>
      <c r="K92" s="245">
        <f>ROUND(P92*H92,2)</f>
        <v>0</v>
      </c>
      <c r="L92" s="240" t="s">
        <v>173</v>
      </c>
      <c r="M92" s="246"/>
      <c r="N92" s="247" t="s">
        <v>1</v>
      </c>
      <c r="O92" s="206" t="s">
        <v>41</v>
      </c>
      <c r="P92" s="207">
        <f>I92+J92</f>
        <v>0</v>
      </c>
      <c r="Q92" s="207">
        <f>ROUND(I92*H92,2)</f>
        <v>0</v>
      </c>
      <c r="R92" s="207">
        <f>ROUND(J92*H92,2)</f>
        <v>0</v>
      </c>
      <c r="S92" s="75"/>
      <c r="T92" s="208">
        <f>S92*H92</f>
        <v>0</v>
      </c>
      <c r="U92" s="208">
        <v>0.00042999999999999999</v>
      </c>
      <c r="V92" s="208">
        <f>U92*H92</f>
        <v>0.00085999999999999998</v>
      </c>
      <c r="W92" s="208">
        <v>0</v>
      </c>
      <c r="X92" s="209">
        <f>W92*H92</f>
        <v>0</v>
      </c>
      <c r="AR92" s="13" t="s">
        <v>407</v>
      </c>
      <c r="AT92" s="13" t="s">
        <v>211</v>
      </c>
      <c r="AU92" s="13" t="s">
        <v>82</v>
      </c>
      <c r="AY92" s="13" t="s">
        <v>133</v>
      </c>
      <c r="BE92" s="210">
        <f>IF(O92="základní",K92,0)</f>
        <v>0</v>
      </c>
      <c r="BF92" s="210">
        <f>IF(O92="snížená",K92,0)</f>
        <v>0</v>
      </c>
      <c r="BG92" s="210">
        <f>IF(O92="zákl. přenesená",K92,0)</f>
        <v>0</v>
      </c>
      <c r="BH92" s="210">
        <f>IF(O92="sníž. přenesená",K92,0)</f>
        <v>0</v>
      </c>
      <c r="BI92" s="210">
        <f>IF(O92="nulová",K92,0)</f>
        <v>0</v>
      </c>
      <c r="BJ92" s="13" t="s">
        <v>80</v>
      </c>
      <c r="BK92" s="210">
        <f>ROUND(P92*H92,2)</f>
        <v>0</v>
      </c>
      <c r="BL92" s="13" t="s">
        <v>488</v>
      </c>
      <c r="BM92" s="13" t="s">
        <v>1000</v>
      </c>
    </row>
    <row r="93" s="1" customFormat="1" ht="16.5" customHeight="1">
      <c r="B93" s="34"/>
      <c r="C93" s="238" t="s">
        <v>200</v>
      </c>
      <c r="D93" s="238" t="s">
        <v>211</v>
      </c>
      <c r="E93" s="239" t="s">
        <v>1001</v>
      </c>
      <c r="F93" s="240" t="s">
        <v>1002</v>
      </c>
      <c r="G93" s="241" t="s">
        <v>546</v>
      </c>
      <c r="H93" s="242">
        <v>4</v>
      </c>
      <c r="I93" s="243"/>
      <c r="J93" s="244"/>
      <c r="K93" s="245">
        <f>ROUND(P93*H93,2)</f>
        <v>0</v>
      </c>
      <c r="L93" s="240" t="s">
        <v>173</v>
      </c>
      <c r="M93" s="246"/>
      <c r="N93" s="247" t="s">
        <v>1</v>
      </c>
      <c r="O93" s="206" t="s">
        <v>41</v>
      </c>
      <c r="P93" s="207">
        <f>I93+J93</f>
        <v>0</v>
      </c>
      <c r="Q93" s="207">
        <f>ROUND(I93*H93,2)</f>
        <v>0</v>
      </c>
      <c r="R93" s="207">
        <f>ROUND(J93*H93,2)</f>
        <v>0</v>
      </c>
      <c r="S93" s="75"/>
      <c r="T93" s="208">
        <f>S93*H93</f>
        <v>0</v>
      </c>
      <c r="U93" s="208">
        <v>0.00044999999999999999</v>
      </c>
      <c r="V93" s="208">
        <f>U93*H93</f>
        <v>0.0018</v>
      </c>
      <c r="W93" s="208">
        <v>0</v>
      </c>
      <c r="X93" s="209">
        <f>W93*H93</f>
        <v>0</v>
      </c>
      <c r="AR93" s="13" t="s">
        <v>407</v>
      </c>
      <c r="AT93" s="13" t="s">
        <v>211</v>
      </c>
      <c r="AU93" s="13" t="s">
        <v>82</v>
      </c>
      <c r="AY93" s="13" t="s">
        <v>133</v>
      </c>
      <c r="BE93" s="210">
        <f>IF(O93="základní",K93,0)</f>
        <v>0</v>
      </c>
      <c r="BF93" s="210">
        <f>IF(O93="snížená",K93,0)</f>
        <v>0</v>
      </c>
      <c r="BG93" s="210">
        <f>IF(O93="zákl. přenesená",K93,0)</f>
        <v>0</v>
      </c>
      <c r="BH93" s="210">
        <f>IF(O93="sníž. přenesená",K93,0)</f>
        <v>0</v>
      </c>
      <c r="BI93" s="210">
        <f>IF(O93="nulová",K93,0)</f>
        <v>0</v>
      </c>
      <c r="BJ93" s="13" t="s">
        <v>80</v>
      </c>
      <c r="BK93" s="210">
        <f>ROUND(P93*H93,2)</f>
        <v>0</v>
      </c>
      <c r="BL93" s="13" t="s">
        <v>488</v>
      </c>
      <c r="BM93" s="13" t="s">
        <v>1003</v>
      </c>
    </row>
    <row r="94" s="1" customFormat="1" ht="16.5" customHeight="1">
      <c r="B94" s="34"/>
      <c r="C94" s="238" t="s">
        <v>204</v>
      </c>
      <c r="D94" s="238" t="s">
        <v>211</v>
      </c>
      <c r="E94" s="239" t="s">
        <v>1004</v>
      </c>
      <c r="F94" s="240" t="s">
        <v>1005</v>
      </c>
      <c r="G94" s="241" t="s">
        <v>546</v>
      </c>
      <c r="H94" s="242">
        <v>2</v>
      </c>
      <c r="I94" s="243"/>
      <c r="J94" s="244"/>
      <c r="K94" s="245">
        <f>ROUND(P94*H94,2)</f>
        <v>0</v>
      </c>
      <c r="L94" s="240" t="s">
        <v>173</v>
      </c>
      <c r="M94" s="246"/>
      <c r="N94" s="247" t="s">
        <v>1</v>
      </c>
      <c r="O94" s="206" t="s">
        <v>41</v>
      </c>
      <c r="P94" s="207">
        <f>I94+J94</f>
        <v>0</v>
      </c>
      <c r="Q94" s="207">
        <f>ROUND(I94*H94,2)</f>
        <v>0</v>
      </c>
      <c r="R94" s="207">
        <f>ROUND(J94*H94,2)</f>
        <v>0</v>
      </c>
      <c r="S94" s="75"/>
      <c r="T94" s="208">
        <f>S94*H94</f>
        <v>0</v>
      </c>
      <c r="U94" s="208">
        <v>0.00012</v>
      </c>
      <c r="V94" s="208">
        <f>U94*H94</f>
        <v>0.00024000000000000001</v>
      </c>
      <c r="W94" s="208">
        <v>0</v>
      </c>
      <c r="X94" s="209">
        <f>W94*H94</f>
        <v>0</v>
      </c>
      <c r="AR94" s="13" t="s">
        <v>407</v>
      </c>
      <c r="AT94" s="13" t="s">
        <v>211</v>
      </c>
      <c r="AU94" s="13" t="s">
        <v>82</v>
      </c>
      <c r="AY94" s="13" t="s">
        <v>133</v>
      </c>
      <c r="BE94" s="210">
        <f>IF(O94="základní",K94,0)</f>
        <v>0</v>
      </c>
      <c r="BF94" s="210">
        <f>IF(O94="snížená",K94,0)</f>
        <v>0</v>
      </c>
      <c r="BG94" s="210">
        <f>IF(O94="zákl. přenesená",K94,0)</f>
        <v>0</v>
      </c>
      <c r="BH94" s="210">
        <f>IF(O94="sníž. přenesená",K94,0)</f>
        <v>0</v>
      </c>
      <c r="BI94" s="210">
        <f>IF(O94="nulová",K94,0)</f>
        <v>0</v>
      </c>
      <c r="BJ94" s="13" t="s">
        <v>80</v>
      </c>
      <c r="BK94" s="210">
        <f>ROUND(P94*H94,2)</f>
        <v>0</v>
      </c>
      <c r="BL94" s="13" t="s">
        <v>488</v>
      </c>
      <c r="BM94" s="13" t="s">
        <v>1006</v>
      </c>
    </row>
    <row r="95" s="1" customFormat="1" ht="16.5" customHeight="1">
      <c r="B95" s="34"/>
      <c r="C95" s="238" t="s">
        <v>210</v>
      </c>
      <c r="D95" s="238" t="s">
        <v>211</v>
      </c>
      <c r="E95" s="239" t="s">
        <v>1007</v>
      </c>
      <c r="F95" s="240" t="s">
        <v>1008</v>
      </c>
      <c r="G95" s="241" t="s">
        <v>546</v>
      </c>
      <c r="H95" s="242">
        <v>10</v>
      </c>
      <c r="I95" s="243"/>
      <c r="J95" s="244"/>
      <c r="K95" s="245">
        <f>ROUND(P95*H95,2)</f>
        <v>0</v>
      </c>
      <c r="L95" s="240" t="s">
        <v>173</v>
      </c>
      <c r="M95" s="246"/>
      <c r="N95" s="247" t="s">
        <v>1</v>
      </c>
      <c r="O95" s="206" t="s">
        <v>41</v>
      </c>
      <c r="P95" s="207">
        <f>I95+J95</f>
        <v>0</v>
      </c>
      <c r="Q95" s="207">
        <f>ROUND(I95*H95,2)</f>
        <v>0</v>
      </c>
      <c r="R95" s="207">
        <f>ROUND(J95*H95,2)</f>
        <v>0</v>
      </c>
      <c r="S95" s="75"/>
      <c r="T95" s="208">
        <f>S95*H95</f>
        <v>0</v>
      </c>
      <c r="U95" s="208">
        <v>0.00023000000000000001</v>
      </c>
      <c r="V95" s="208">
        <f>U95*H95</f>
        <v>0.0023</v>
      </c>
      <c r="W95" s="208">
        <v>0</v>
      </c>
      <c r="X95" s="209">
        <f>W95*H95</f>
        <v>0</v>
      </c>
      <c r="AR95" s="13" t="s">
        <v>407</v>
      </c>
      <c r="AT95" s="13" t="s">
        <v>211</v>
      </c>
      <c r="AU95" s="13" t="s">
        <v>82</v>
      </c>
      <c r="AY95" s="13" t="s">
        <v>133</v>
      </c>
      <c r="BE95" s="210">
        <f>IF(O95="základní",K95,0)</f>
        <v>0</v>
      </c>
      <c r="BF95" s="210">
        <f>IF(O95="snížená",K95,0)</f>
        <v>0</v>
      </c>
      <c r="BG95" s="210">
        <f>IF(O95="zákl. přenesená",K95,0)</f>
        <v>0</v>
      </c>
      <c r="BH95" s="210">
        <f>IF(O95="sníž. přenesená",K95,0)</f>
        <v>0</v>
      </c>
      <c r="BI95" s="210">
        <f>IF(O95="nulová",K95,0)</f>
        <v>0</v>
      </c>
      <c r="BJ95" s="13" t="s">
        <v>80</v>
      </c>
      <c r="BK95" s="210">
        <f>ROUND(P95*H95,2)</f>
        <v>0</v>
      </c>
      <c r="BL95" s="13" t="s">
        <v>488</v>
      </c>
      <c r="BM95" s="13" t="s">
        <v>1009</v>
      </c>
    </row>
    <row r="96" s="1" customFormat="1" ht="16.5" customHeight="1">
      <c r="B96" s="34"/>
      <c r="C96" s="238" t="s">
        <v>83</v>
      </c>
      <c r="D96" s="238" t="s">
        <v>211</v>
      </c>
      <c r="E96" s="239" t="s">
        <v>1010</v>
      </c>
      <c r="F96" s="240" t="s">
        <v>1011</v>
      </c>
      <c r="G96" s="241" t="s">
        <v>546</v>
      </c>
      <c r="H96" s="242">
        <v>4</v>
      </c>
      <c r="I96" s="243"/>
      <c r="J96" s="244"/>
      <c r="K96" s="245">
        <f>ROUND(P96*H96,2)</f>
        <v>0</v>
      </c>
      <c r="L96" s="240" t="s">
        <v>173</v>
      </c>
      <c r="M96" s="246"/>
      <c r="N96" s="247" t="s">
        <v>1</v>
      </c>
      <c r="O96" s="206" t="s">
        <v>41</v>
      </c>
      <c r="P96" s="207">
        <f>I96+J96</f>
        <v>0</v>
      </c>
      <c r="Q96" s="207">
        <f>ROUND(I96*H96,2)</f>
        <v>0</v>
      </c>
      <c r="R96" s="207">
        <f>ROUND(J96*H96,2)</f>
        <v>0</v>
      </c>
      <c r="S96" s="75"/>
      <c r="T96" s="208">
        <f>S96*H96</f>
        <v>0</v>
      </c>
      <c r="U96" s="208">
        <v>0.00012999999999999999</v>
      </c>
      <c r="V96" s="208">
        <f>U96*H96</f>
        <v>0.00051999999999999995</v>
      </c>
      <c r="W96" s="208">
        <v>0</v>
      </c>
      <c r="X96" s="209">
        <f>W96*H96</f>
        <v>0</v>
      </c>
      <c r="AR96" s="13" t="s">
        <v>407</v>
      </c>
      <c r="AT96" s="13" t="s">
        <v>211</v>
      </c>
      <c r="AU96" s="13" t="s">
        <v>82</v>
      </c>
      <c r="AY96" s="13" t="s">
        <v>133</v>
      </c>
      <c r="BE96" s="210">
        <f>IF(O96="základní",K96,0)</f>
        <v>0</v>
      </c>
      <c r="BF96" s="210">
        <f>IF(O96="snížená",K96,0)</f>
        <v>0</v>
      </c>
      <c r="BG96" s="210">
        <f>IF(O96="zákl. přenesená",K96,0)</f>
        <v>0</v>
      </c>
      <c r="BH96" s="210">
        <f>IF(O96="sníž. přenesená",K96,0)</f>
        <v>0</v>
      </c>
      <c r="BI96" s="210">
        <f>IF(O96="nulová",K96,0)</f>
        <v>0</v>
      </c>
      <c r="BJ96" s="13" t="s">
        <v>80</v>
      </c>
      <c r="BK96" s="210">
        <f>ROUND(P96*H96,2)</f>
        <v>0</v>
      </c>
      <c r="BL96" s="13" t="s">
        <v>488</v>
      </c>
      <c r="BM96" s="13" t="s">
        <v>1012</v>
      </c>
    </row>
    <row r="97" s="1" customFormat="1" ht="16.5" customHeight="1">
      <c r="B97" s="34"/>
      <c r="C97" s="198" t="s">
        <v>222</v>
      </c>
      <c r="D97" s="198" t="s">
        <v>134</v>
      </c>
      <c r="E97" s="199" t="s">
        <v>1013</v>
      </c>
      <c r="F97" s="200" t="s">
        <v>1014</v>
      </c>
      <c r="G97" s="201" t="s">
        <v>218</v>
      </c>
      <c r="H97" s="202">
        <v>60</v>
      </c>
      <c r="I97" s="203"/>
      <c r="J97" s="203"/>
      <c r="K97" s="204">
        <f>ROUND(P97*H97,2)</f>
        <v>0</v>
      </c>
      <c r="L97" s="200" t="s">
        <v>173</v>
      </c>
      <c r="M97" s="39"/>
      <c r="N97" s="205" t="s">
        <v>1</v>
      </c>
      <c r="O97" s="206" t="s">
        <v>41</v>
      </c>
      <c r="P97" s="207">
        <f>I97+J97</f>
        <v>0</v>
      </c>
      <c r="Q97" s="207">
        <f>ROUND(I97*H97,2)</f>
        <v>0</v>
      </c>
      <c r="R97" s="207">
        <f>ROUND(J97*H97,2)</f>
        <v>0</v>
      </c>
      <c r="S97" s="75"/>
      <c r="T97" s="208">
        <f>S97*H97</f>
        <v>0</v>
      </c>
      <c r="U97" s="208">
        <v>0</v>
      </c>
      <c r="V97" s="208">
        <f>U97*H97</f>
        <v>0</v>
      </c>
      <c r="W97" s="208">
        <v>0.00040000000000000002</v>
      </c>
      <c r="X97" s="209">
        <f>W97*H97</f>
        <v>0.024</v>
      </c>
      <c r="AR97" s="13" t="s">
        <v>488</v>
      </c>
      <c r="AT97" s="13" t="s">
        <v>134</v>
      </c>
      <c r="AU97" s="13" t="s">
        <v>82</v>
      </c>
      <c r="AY97" s="13" t="s">
        <v>133</v>
      </c>
      <c r="BE97" s="210">
        <f>IF(O97="základní",K97,0)</f>
        <v>0</v>
      </c>
      <c r="BF97" s="210">
        <f>IF(O97="snížená",K97,0)</f>
        <v>0</v>
      </c>
      <c r="BG97" s="210">
        <f>IF(O97="zákl. přenesená",K97,0)</f>
        <v>0</v>
      </c>
      <c r="BH97" s="210">
        <f>IF(O97="sníž. přenesená",K97,0)</f>
        <v>0</v>
      </c>
      <c r="BI97" s="210">
        <f>IF(O97="nulová",K97,0)</f>
        <v>0</v>
      </c>
      <c r="BJ97" s="13" t="s">
        <v>80</v>
      </c>
      <c r="BK97" s="210">
        <f>ROUND(P97*H97,2)</f>
        <v>0</v>
      </c>
      <c r="BL97" s="13" t="s">
        <v>488</v>
      </c>
      <c r="BM97" s="13" t="s">
        <v>1015</v>
      </c>
    </row>
    <row r="98" s="1" customFormat="1" ht="16.5" customHeight="1">
      <c r="B98" s="34"/>
      <c r="C98" s="198" t="s">
        <v>228</v>
      </c>
      <c r="D98" s="198" t="s">
        <v>134</v>
      </c>
      <c r="E98" s="199" t="s">
        <v>1016</v>
      </c>
      <c r="F98" s="200" t="s">
        <v>1017</v>
      </c>
      <c r="G98" s="201" t="s">
        <v>218</v>
      </c>
      <c r="H98" s="202">
        <v>30</v>
      </c>
      <c r="I98" s="203"/>
      <c r="J98" s="203"/>
      <c r="K98" s="204">
        <f>ROUND(P98*H98,2)</f>
        <v>0</v>
      </c>
      <c r="L98" s="200" t="s">
        <v>173</v>
      </c>
      <c r="M98" s="39"/>
      <c r="N98" s="205" t="s">
        <v>1</v>
      </c>
      <c r="O98" s="206" t="s">
        <v>41</v>
      </c>
      <c r="P98" s="207">
        <f>I98+J98</f>
        <v>0</v>
      </c>
      <c r="Q98" s="207">
        <f>ROUND(I98*H98,2)</f>
        <v>0</v>
      </c>
      <c r="R98" s="207">
        <f>ROUND(J98*H98,2)</f>
        <v>0</v>
      </c>
      <c r="S98" s="75"/>
      <c r="T98" s="208">
        <f>S98*H98</f>
        <v>0</v>
      </c>
      <c r="U98" s="208">
        <v>0</v>
      </c>
      <c r="V98" s="208">
        <f>U98*H98</f>
        <v>0</v>
      </c>
      <c r="W98" s="208">
        <v>0.00040000000000000002</v>
      </c>
      <c r="X98" s="209">
        <f>W98*H98</f>
        <v>0.012</v>
      </c>
      <c r="AR98" s="13" t="s">
        <v>488</v>
      </c>
      <c r="AT98" s="13" t="s">
        <v>134</v>
      </c>
      <c r="AU98" s="13" t="s">
        <v>82</v>
      </c>
      <c r="AY98" s="13" t="s">
        <v>133</v>
      </c>
      <c r="BE98" s="210">
        <f>IF(O98="základní",K98,0)</f>
        <v>0</v>
      </c>
      <c r="BF98" s="210">
        <f>IF(O98="snížená",K98,0)</f>
        <v>0</v>
      </c>
      <c r="BG98" s="210">
        <f>IF(O98="zákl. přenesená",K98,0)</f>
        <v>0</v>
      </c>
      <c r="BH98" s="210">
        <f>IF(O98="sníž. přenesená",K98,0)</f>
        <v>0</v>
      </c>
      <c r="BI98" s="210">
        <f>IF(O98="nulová",K98,0)</f>
        <v>0</v>
      </c>
      <c r="BJ98" s="13" t="s">
        <v>80</v>
      </c>
      <c r="BK98" s="210">
        <f>ROUND(P98*H98,2)</f>
        <v>0</v>
      </c>
      <c r="BL98" s="13" t="s">
        <v>488</v>
      </c>
      <c r="BM98" s="13" t="s">
        <v>1018</v>
      </c>
    </row>
    <row r="99" s="1" customFormat="1" ht="16.5" customHeight="1">
      <c r="B99" s="34"/>
      <c r="C99" s="198" t="s">
        <v>252</v>
      </c>
      <c r="D99" s="198" t="s">
        <v>134</v>
      </c>
      <c r="E99" s="199" t="s">
        <v>1019</v>
      </c>
      <c r="F99" s="200" t="s">
        <v>1020</v>
      </c>
      <c r="G99" s="201" t="s">
        <v>546</v>
      </c>
      <c r="H99" s="202">
        <v>4</v>
      </c>
      <c r="I99" s="203"/>
      <c r="J99" s="203"/>
      <c r="K99" s="204">
        <f>ROUND(P99*H99,2)</f>
        <v>0</v>
      </c>
      <c r="L99" s="200" t="s">
        <v>173</v>
      </c>
      <c r="M99" s="39"/>
      <c r="N99" s="205" t="s">
        <v>1</v>
      </c>
      <c r="O99" s="206" t="s">
        <v>41</v>
      </c>
      <c r="P99" s="207">
        <f>I99+J99</f>
        <v>0</v>
      </c>
      <c r="Q99" s="207">
        <f>ROUND(I99*H99,2)</f>
        <v>0</v>
      </c>
      <c r="R99" s="207">
        <f>ROUND(J99*H99,2)</f>
        <v>0</v>
      </c>
      <c r="S99" s="75"/>
      <c r="T99" s="208">
        <f>S99*H99</f>
        <v>0</v>
      </c>
      <c r="U99" s="208">
        <v>0</v>
      </c>
      <c r="V99" s="208">
        <f>U99*H99</f>
        <v>0</v>
      </c>
      <c r="W99" s="208">
        <v>0</v>
      </c>
      <c r="X99" s="209">
        <f>W99*H99</f>
        <v>0</v>
      </c>
      <c r="AR99" s="13" t="s">
        <v>488</v>
      </c>
      <c r="AT99" s="13" t="s">
        <v>134</v>
      </c>
      <c r="AU99" s="13" t="s">
        <v>82</v>
      </c>
      <c r="AY99" s="13" t="s">
        <v>133</v>
      </c>
      <c r="BE99" s="210">
        <f>IF(O99="základní",K99,0)</f>
        <v>0</v>
      </c>
      <c r="BF99" s="210">
        <f>IF(O99="snížená",K99,0)</f>
        <v>0</v>
      </c>
      <c r="BG99" s="210">
        <f>IF(O99="zákl. přenesená",K99,0)</f>
        <v>0</v>
      </c>
      <c r="BH99" s="210">
        <f>IF(O99="sníž. přenesená",K99,0)</f>
        <v>0</v>
      </c>
      <c r="BI99" s="210">
        <f>IF(O99="nulová",K99,0)</f>
        <v>0</v>
      </c>
      <c r="BJ99" s="13" t="s">
        <v>80</v>
      </c>
      <c r="BK99" s="210">
        <f>ROUND(P99*H99,2)</f>
        <v>0</v>
      </c>
      <c r="BL99" s="13" t="s">
        <v>488</v>
      </c>
      <c r="BM99" s="13" t="s">
        <v>1021</v>
      </c>
    </row>
    <row r="100" s="1" customFormat="1" ht="16.5" customHeight="1">
      <c r="B100" s="34"/>
      <c r="C100" s="238" t="s">
        <v>257</v>
      </c>
      <c r="D100" s="238" t="s">
        <v>211</v>
      </c>
      <c r="E100" s="239" t="s">
        <v>1022</v>
      </c>
      <c r="F100" s="240" t="s">
        <v>1023</v>
      </c>
      <c r="G100" s="241" t="s">
        <v>546</v>
      </c>
      <c r="H100" s="242">
        <v>4</v>
      </c>
      <c r="I100" s="243"/>
      <c r="J100" s="244"/>
      <c r="K100" s="245">
        <f>ROUND(P100*H100,2)</f>
        <v>0</v>
      </c>
      <c r="L100" s="240" t="s">
        <v>173</v>
      </c>
      <c r="M100" s="246"/>
      <c r="N100" s="247" t="s">
        <v>1</v>
      </c>
      <c r="O100" s="206" t="s">
        <v>41</v>
      </c>
      <c r="P100" s="207">
        <f>I100+J100</f>
        <v>0</v>
      </c>
      <c r="Q100" s="207">
        <f>ROUND(I100*H100,2)</f>
        <v>0</v>
      </c>
      <c r="R100" s="207">
        <f>ROUND(J100*H100,2)</f>
        <v>0</v>
      </c>
      <c r="S100" s="75"/>
      <c r="T100" s="208">
        <f>S100*H100</f>
        <v>0</v>
      </c>
      <c r="U100" s="208">
        <v>0.00958</v>
      </c>
      <c r="V100" s="208">
        <f>U100*H100</f>
        <v>0.03832</v>
      </c>
      <c r="W100" s="208">
        <v>0</v>
      </c>
      <c r="X100" s="209">
        <f>W100*H100</f>
        <v>0</v>
      </c>
      <c r="AR100" s="13" t="s">
        <v>407</v>
      </c>
      <c r="AT100" s="13" t="s">
        <v>211</v>
      </c>
      <c r="AU100" s="13" t="s">
        <v>82</v>
      </c>
      <c r="AY100" s="13" t="s">
        <v>133</v>
      </c>
      <c r="BE100" s="210">
        <f>IF(O100="základní",K100,0)</f>
        <v>0</v>
      </c>
      <c r="BF100" s="210">
        <f>IF(O100="snížená",K100,0)</f>
        <v>0</v>
      </c>
      <c r="BG100" s="210">
        <f>IF(O100="zákl. přenesená",K100,0)</f>
        <v>0</v>
      </c>
      <c r="BH100" s="210">
        <f>IF(O100="sníž. přenesená",K100,0)</f>
        <v>0</v>
      </c>
      <c r="BI100" s="210">
        <f>IF(O100="nulová",K100,0)</f>
        <v>0</v>
      </c>
      <c r="BJ100" s="13" t="s">
        <v>80</v>
      </c>
      <c r="BK100" s="210">
        <f>ROUND(P100*H100,2)</f>
        <v>0</v>
      </c>
      <c r="BL100" s="13" t="s">
        <v>488</v>
      </c>
      <c r="BM100" s="13" t="s">
        <v>1024</v>
      </c>
    </row>
    <row r="101" s="1" customFormat="1" ht="16.5" customHeight="1">
      <c r="B101" s="34"/>
      <c r="C101" s="238" t="s">
        <v>9</v>
      </c>
      <c r="D101" s="238" t="s">
        <v>211</v>
      </c>
      <c r="E101" s="239" t="s">
        <v>1025</v>
      </c>
      <c r="F101" s="240" t="s">
        <v>1026</v>
      </c>
      <c r="G101" s="241" t="s">
        <v>546</v>
      </c>
      <c r="H101" s="242">
        <v>4</v>
      </c>
      <c r="I101" s="243"/>
      <c r="J101" s="244"/>
      <c r="K101" s="245">
        <f>ROUND(P101*H101,2)</f>
        <v>0</v>
      </c>
      <c r="L101" s="240" t="s">
        <v>173</v>
      </c>
      <c r="M101" s="246"/>
      <c r="N101" s="247" t="s">
        <v>1</v>
      </c>
      <c r="O101" s="206" t="s">
        <v>41</v>
      </c>
      <c r="P101" s="207">
        <f>I101+J101</f>
        <v>0</v>
      </c>
      <c r="Q101" s="207">
        <f>ROUND(I101*H101,2)</f>
        <v>0</v>
      </c>
      <c r="R101" s="207">
        <f>ROUND(J101*H101,2)</f>
        <v>0</v>
      </c>
      <c r="S101" s="75"/>
      <c r="T101" s="208">
        <f>S101*H101</f>
        <v>0</v>
      </c>
      <c r="U101" s="208">
        <v>0.0041999999999999997</v>
      </c>
      <c r="V101" s="208">
        <f>U101*H101</f>
        <v>0.016799999999999999</v>
      </c>
      <c r="W101" s="208">
        <v>0</v>
      </c>
      <c r="X101" s="209">
        <f>W101*H101</f>
        <v>0</v>
      </c>
      <c r="AR101" s="13" t="s">
        <v>407</v>
      </c>
      <c r="AT101" s="13" t="s">
        <v>211</v>
      </c>
      <c r="AU101" s="13" t="s">
        <v>82</v>
      </c>
      <c r="AY101" s="13" t="s">
        <v>133</v>
      </c>
      <c r="BE101" s="210">
        <f>IF(O101="základní",K101,0)</f>
        <v>0</v>
      </c>
      <c r="BF101" s="210">
        <f>IF(O101="snížená",K101,0)</f>
        <v>0</v>
      </c>
      <c r="BG101" s="210">
        <f>IF(O101="zákl. přenesená",K101,0)</f>
        <v>0</v>
      </c>
      <c r="BH101" s="210">
        <f>IF(O101="sníž. přenesená",K101,0)</f>
        <v>0</v>
      </c>
      <c r="BI101" s="210">
        <f>IF(O101="nulová",K101,0)</f>
        <v>0</v>
      </c>
      <c r="BJ101" s="13" t="s">
        <v>80</v>
      </c>
      <c r="BK101" s="210">
        <f>ROUND(P101*H101,2)</f>
        <v>0</v>
      </c>
      <c r="BL101" s="13" t="s">
        <v>488</v>
      </c>
      <c r="BM101" s="13" t="s">
        <v>1027</v>
      </c>
    </row>
    <row r="102" s="1" customFormat="1" ht="16.5" customHeight="1">
      <c r="B102" s="34"/>
      <c r="C102" s="198" t="s">
        <v>488</v>
      </c>
      <c r="D102" s="198" t="s">
        <v>134</v>
      </c>
      <c r="E102" s="199" t="s">
        <v>1028</v>
      </c>
      <c r="F102" s="200" t="s">
        <v>1029</v>
      </c>
      <c r="G102" s="201" t="s">
        <v>546</v>
      </c>
      <c r="H102" s="202">
        <v>1</v>
      </c>
      <c r="I102" s="203"/>
      <c r="J102" s="203"/>
      <c r="K102" s="204">
        <f>ROUND(P102*H102,2)</f>
        <v>0</v>
      </c>
      <c r="L102" s="200" t="s">
        <v>173</v>
      </c>
      <c r="M102" s="39"/>
      <c r="N102" s="211" t="s">
        <v>1</v>
      </c>
      <c r="O102" s="212" t="s">
        <v>41</v>
      </c>
      <c r="P102" s="213">
        <f>I102+J102</f>
        <v>0</v>
      </c>
      <c r="Q102" s="213">
        <f>ROUND(I102*H102,2)</f>
        <v>0</v>
      </c>
      <c r="R102" s="213">
        <f>ROUND(J102*H102,2)</f>
        <v>0</v>
      </c>
      <c r="S102" s="214"/>
      <c r="T102" s="215">
        <f>S102*H102</f>
        <v>0</v>
      </c>
      <c r="U102" s="215">
        <v>0</v>
      </c>
      <c r="V102" s="215">
        <f>U102*H102</f>
        <v>0</v>
      </c>
      <c r="W102" s="215">
        <v>0</v>
      </c>
      <c r="X102" s="216">
        <f>W102*H102</f>
        <v>0</v>
      </c>
      <c r="AR102" s="13" t="s">
        <v>488</v>
      </c>
      <c r="AT102" s="13" t="s">
        <v>134</v>
      </c>
      <c r="AU102" s="13" t="s">
        <v>82</v>
      </c>
      <c r="AY102" s="13" t="s">
        <v>133</v>
      </c>
      <c r="BE102" s="210">
        <f>IF(O102="základní",K102,0)</f>
        <v>0</v>
      </c>
      <c r="BF102" s="210">
        <f>IF(O102="snížená",K102,0)</f>
        <v>0</v>
      </c>
      <c r="BG102" s="210">
        <f>IF(O102="zákl. přenesená",K102,0)</f>
        <v>0</v>
      </c>
      <c r="BH102" s="210">
        <f>IF(O102="sníž. přenesená",K102,0)</f>
        <v>0</v>
      </c>
      <c r="BI102" s="210">
        <f>IF(O102="nulová",K102,0)</f>
        <v>0</v>
      </c>
      <c r="BJ102" s="13" t="s">
        <v>80</v>
      </c>
      <c r="BK102" s="210">
        <f>ROUND(P102*H102,2)</f>
        <v>0</v>
      </c>
      <c r="BL102" s="13" t="s">
        <v>488</v>
      </c>
      <c r="BM102" s="13" t="s">
        <v>1030</v>
      </c>
    </row>
    <row r="103" s="1" customFormat="1" ht="6.96" customHeight="1">
      <c r="B103" s="53"/>
      <c r="C103" s="54"/>
      <c r="D103" s="54"/>
      <c r="E103" s="54"/>
      <c r="F103" s="54"/>
      <c r="G103" s="54"/>
      <c r="H103" s="54"/>
      <c r="I103" s="153"/>
      <c r="J103" s="153"/>
      <c r="K103" s="54"/>
      <c r="L103" s="54"/>
      <c r="M103" s="39"/>
    </row>
  </sheetData>
  <sheetProtection sheet="1" autoFilter="0" formatColumns="0" formatRows="0" objects="1" scenarios="1" spinCount="100000" saltValue="h6hwZbGpnRWsydVGtRpOUuzL9M7qCVzVq5GvB1O8ZKnXDoBdddZ+Qe/NGNZQcHIJUbAyWeDvw3SDXOHe6xOCtA==" hashValue="dWiy5F0Cw2ledk4557ju2PAHzTZCH7fZKsteSJUN6EAjTGnL+TNJYH+9qtLnTXaqlVnmvdHuaPeJvH8i++ZDWw==" algorithmName="SHA-512" password="CC35"/>
  <autoFilter ref="C82:L102"/>
  <mergeCells count="9">
    <mergeCell ref="E7:H7"/>
    <mergeCell ref="E9:H9"/>
    <mergeCell ref="E18:H18"/>
    <mergeCell ref="E27:H27"/>
    <mergeCell ref="E50:H50"/>
    <mergeCell ref="E52:H52"/>
    <mergeCell ref="E73:H73"/>
    <mergeCell ref="E75:H75"/>
    <mergeCell ref="M2:Z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Milan Hájek</dc:creator>
  <cp:lastModifiedBy>Milan Hájek</cp:lastModifiedBy>
  <dcterms:created xsi:type="dcterms:W3CDTF">2019-10-15T11:17:10Z</dcterms:created>
  <dcterms:modified xsi:type="dcterms:W3CDTF">2019-10-15T11:17:24Z</dcterms:modified>
</cp:coreProperties>
</file>