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mc:AlternateContent xmlns:mc="http://schemas.openxmlformats.org/markup-compatibility/2006">
    <mc:Choice Requires="x15">
      <x15ac:absPath xmlns:x15ac="http://schemas.microsoft.com/office/spreadsheetml/2010/11/ac" url="C:\Users\Jiří Bílek\Desktop\Josefov Park novorozenců-tůně a výsadby\CN\"/>
    </mc:Choice>
  </mc:AlternateContent>
  <xr:revisionPtr revIDLastSave="0" documentId="8_{1B5F078D-126B-443F-9086-DF65B5A4DAA0}" xr6:coauthVersionLast="45" xr6:coauthVersionMax="45" xr10:uidLastSave="{00000000-0000-0000-0000-000000000000}"/>
  <bookViews>
    <workbookView xWindow="-108" yWindow="-108" windowWidth="19416" windowHeight="10416" xr2:uid="{00000000-000D-0000-FFFF-FFFF00000000}"/>
  </bookViews>
  <sheets>
    <sheet name="Rekapitulace stavby" sheetId="1" r:id="rId1"/>
    <sheet name="SO 101 - Terénní úpravy" sheetId="2" r:id="rId2"/>
    <sheet name="SO 102 - Výsadba zeleně" sheetId="3" r:id="rId3"/>
    <sheet name="SO 103 - Odvoz přebytečné..." sheetId="4" r:id="rId4"/>
    <sheet name="Pokyny pro vyplnění" sheetId="5" r:id="rId5"/>
  </sheets>
  <definedNames>
    <definedName name="_xlnm._FilterDatabase" localSheetId="1" hidden="1">'SO 101 - Terénní úpravy'!$C$83:$K$83</definedName>
    <definedName name="_xlnm._FilterDatabase" localSheetId="2" hidden="1">'SO 102 - Výsadba zeleně'!$C$81:$K$81</definedName>
    <definedName name="_xlnm._FilterDatabase" localSheetId="3" hidden="1">'SO 103 - Odvoz přebytečné...'!$C$80:$K$80</definedName>
    <definedName name="_xlnm.Print_Titles" localSheetId="0">'Rekapitulace stavby'!$52:$52</definedName>
    <definedName name="_xlnm.Print_Titles" localSheetId="1">'SO 101 - Terénní úpravy'!$83:$83</definedName>
    <definedName name="_xlnm.Print_Titles" localSheetId="2">'SO 102 - Výsadba zeleně'!$81:$81</definedName>
    <definedName name="_xlnm.Print_Titles" localSheetId="3">'SO 103 - Odvoz přebytečné...'!$80:$80</definedName>
    <definedName name="_xlnm.Print_Area" localSheetId="4">'Pokyny pro vyplnění'!$B$2:$K$71,'Pokyny pro vyplnění'!$B$74:$K$118,'Pokyny pro vyplnění'!$B$121:$K$190,'Pokyny pro vyplnění'!$B$198:$K$218</definedName>
    <definedName name="_xlnm.Print_Area" localSheetId="0">'Rekapitulace stavby'!$D$4:$AO$36,'Rekapitulace stavby'!$C$42:$AQ$58</definedName>
    <definedName name="_xlnm.Print_Area" localSheetId="1">'SO 101 - Terénní úpravy'!$C$4:$J$39,'SO 101 - Terénní úpravy'!$C$45:$J$65,'SO 101 - Terénní úpravy'!$C$71:$K$139</definedName>
    <definedName name="_xlnm.Print_Area" localSheetId="2">'SO 102 - Výsadba zeleně'!$C$4:$J$39,'SO 102 - Výsadba zeleně'!$C$45:$J$63,'SO 102 - Výsadba zeleně'!$C$69:$K$213</definedName>
    <definedName name="_xlnm.Print_Area" localSheetId="3">'SO 103 - Odvoz přebytečné...'!$C$4:$J$39,'SO 103 - Odvoz přebytečné...'!$C$45:$J$62,'SO 103 - Odvoz přebytečné...'!$C$68:$K$94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99" i="3" l="1"/>
  <c r="BK89" i="4" l="1"/>
  <c r="BI89" i="4"/>
  <c r="BH89" i="4"/>
  <c r="BG89" i="4"/>
  <c r="F35" i="4" s="1"/>
  <c r="BB57" i="1" s="1"/>
  <c r="BF89" i="4"/>
  <c r="T89" i="4"/>
  <c r="R89" i="4"/>
  <c r="P89" i="4"/>
  <c r="P83" i="4" s="1"/>
  <c r="P82" i="4" s="1"/>
  <c r="P81" i="4" s="1"/>
  <c r="AU57" i="1" s="1"/>
  <c r="J89" i="4"/>
  <c r="BE89" i="4" s="1"/>
  <c r="BK84" i="4"/>
  <c r="BI84" i="4"/>
  <c r="BH84" i="4"/>
  <c r="F36" i="4" s="1"/>
  <c r="BC57" i="1" s="1"/>
  <c r="BG84" i="4"/>
  <c r="BF84" i="4"/>
  <c r="T84" i="4"/>
  <c r="R84" i="4"/>
  <c r="P84" i="4"/>
  <c r="J84" i="4"/>
  <c r="BE84" i="4" s="1"/>
  <c r="J77" i="4"/>
  <c r="F77" i="4"/>
  <c r="F75" i="4"/>
  <c r="E73" i="4"/>
  <c r="J54" i="4"/>
  <c r="F54" i="4"/>
  <c r="F52" i="4"/>
  <c r="E50" i="4"/>
  <c r="J37" i="4"/>
  <c r="J36" i="4"/>
  <c r="AY57" i="1" s="1"/>
  <c r="J35" i="4"/>
  <c r="AX57" i="1" s="1"/>
  <c r="F34" i="4"/>
  <c r="BA57" i="1" s="1"/>
  <c r="J24" i="4"/>
  <c r="E24" i="4"/>
  <c r="J23" i="4"/>
  <c r="J18" i="4"/>
  <c r="E18" i="4"/>
  <c r="F78" i="4" s="1"/>
  <c r="J17" i="4"/>
  <c r="J12" i="4"/>
  <c r="J52" i="4" s="1"/>
  <c r="E7" i="4"/>
  <c r="E48" i="4" s="1"/>
  <c r="BK212" i="3"/>
  <c r="BK211" i="3" s="1"/>
  <c r="J211" i="3" s="1"/>
  <c r="J62" i="3" s="1"/>
  <c r="BI212" i="3"/>
  <c r="BH212" i="3"/>
  <c r="BG212" i="3"/>
  <c r="BF212" i="3"/>
  <c r="T212" i="3"/>
  <c r="R212" i="3"/>
  <c r="P212" i="3"/>
  <c r="J212" i="3"/>
  <c r="BE212" i="3" s="1"/>
  <c r="T211" i="3"/>
  <c r="R211" i="3"/>
  <c r="P211" i="3"/>
  <c r="BK205" i="3"/>
  <c r="BI205" i="3"/>
  <c r="BH205" i="3"/>
  <c r="BG205" i="3"/>
  <c r="BF205" i="3"/>
  <c r="T205" i="3"/>
  <c r="R205" i="3"/>
  <c r="P205" i="3"/>
  <c r="J205" i="3"/>
  <c r="BE205" i="3" s="1"/>
  <c r="BK201" i="3"/>
  <c r="BI201" i="3"/>
  <c r="BH201" i="3"/>
  <c r="BG201" i="3"/>
  <c r="BF201" i="3"/>
  <c r="T201" i="3"/>
  <c r="R201" i="3"/>
  <c r="P201" i="3"/>
  <c r="J201" i="3"/>
  <c r="BE201" i="3" s="1"/>
  <c r="BK196" i="3"/>
  <c r="BI196" i="3"/>
  <c r="BH196" i="3"/>
  <c r="BG196" i="3"/>
  <c r="BF196" i="3"/>
  <c r="T196" i="3"/>
  <c r="R196" i="3"/>
  <c r="P196" i="3"/>
  <c r="J196" i="3"/>
  <c r="BE196" i="3" s="1"/>
  <c r="BK191" i="3"/>
  <c r="BI191" i="3"/>
  <c r="BH191" i="3"/>
  <c r="BG191" i="3"/>
  <c r="BF191" i="3"/>
  <c r="T191" i="3"/>
  <c r="R191" i="3"/>
  <c r="P191" i="3"/>
  <c r="J191" i="3"/>
  <c r="BE191" i="3" s="1"/>
  <c r="BK186" i="3"/>
  <c r="BI186" i="3"/>
  <c r="BH186" i="3"/>
  <c r="BG186" i="3"/>
  <c r="BF186" i="3"/>
  <c r="T186" i="3"/>
  <c r="R186" i="3"/>
  <c r="P186" i="3"/>
  <c r="J186" i="3"/>
  <c r="BE186" i="3" s="1"/>
  <c r="BK183" i="3"/>
  <c r="BI183" i="3"/>
  <c r="BH183" i="3"/>
  <c r="BG183" i="3"/>
  <c r="BF183" i="3"/>
  <c r="T183" i="3"/>
  <c r="R183" i="3"/>
  <c r="P183" i="3"/>
  <c r="J183" i="3"/>
  <c r="BE183" i="3" s="1"/>
  <c r="BK179" i="3"/>
  <c r="BI179" i="3"/>
  <c r="BH179" i="3"/>
  <c r="BG179" i="3"/>
  <c r="BF179" i="3"/>
  <c r="T179" i="3"/>
  <c r="R179" i="3"/>
  <c r="P179" i="3"/>
  <c r="J179" i="3"/>
  <c r="BE179" i="3" s="1"/>
  <c r="BK175" i="3"/>
  <c r="BI175" i="3"/>
  <c r="BH175" i="3"/>
  <c r="BG175" i="3"/>
  <c r="BF175" i="3"/>
  <c r="T175" i="3"/>
  <c r="R175" i="3"/>
  <c r="P175" i="3"/>
  <c r="J175" i="3"/>
  <c r="BE175" i="3" s="1"/>
  <c r="BK171" i="3"/>
  <c r="BI171" i="3"/>
  <c r="BH171" i="3"/>
  <c r="BG171" i="3"/>
  <c r="BF171" i="3"/>
  <c r="T171" i="3"/>
  <c r="R171" i="3"/>
  <c r="P171" i="3"/>
  <c r="J171" i="3"/>
  <c r="BE171" i="3" s="1"/>
  <c r="BK168" i="3"/>
  <c r="BI168" i="3"/>
  <c r="BH168" i="3"/>
  <c r="BG168" i="3"/>
  <c r="BF168" i="3"/>
  <c r="T168" i="3"/>
  <c r="R168" i="3"/>
  <c r="P168" i="3"/>
  <c r="J168" i="3"/>
  <c r="BE168" i="3" s="1"/>
  <c r="BK165" i="3"/>
  <c r="BI165" i="3"/>
  <c r="BH165" i="3"/>
  <c r="BG165" i="3"/>
  <c r="BF165" i="3"/>
  <c r="T165" i="3"/>
  <c r="R165" i="3"/>
  <c r="P165" i="3"/>
  <c r="J165" i="3"/>
  <c r="BE165" i="3" s="1"/>
  <c r="BK161" i="3"/>
  <c r="BI161" i="3"/>
  <c r="BH161" i="3"/>
  <c r="BG161" i="3"/>
  <c r="BF161" i="3"/>
  <c r="T161" i="3"/>
  <c r="R161" i="3"/>
  <c r="P161" i="3"/>
  <c r="J161" i="3"/>
  <c r="BE161" i="3" s="1"/>
  <c r="BK159" i="3"/>
  <c r="BI159" i="3"/>
  <c r="BH159" i="3"/>
  <c r="BG159" i="3"/>
  <c r="BF159" i="3"/>
  <c r="T159" i="3"/>
  <c r="R159" i="3"/>
  <c r="P159" i="3"/>
  <c r="J159" i="3"/>
  <c r="BE159" i="3" s="1"/>
  <c r="BK156" i="3"/>
  <c r="BI156" i="3"/>
  <c r="BH156" i="3"/>
  <c r="BG156" i="3"/>
  <c r="BF156" i="3"/>
  <c r="T156" i="3"/>
  <c r="R156" i="3"/>
  <c r="P156" i="3"/>
  <c r="J156" i="3"/>
  <c r="BE156" i="3" s="1"/>
  <c r="BK153" i="3"/>
  <c r="BI153" i="3"/>
  <c r="BH153" i="3"/>
  <c r="BG153" i="3"/>
  <c r="BF153" i="3"/>
  <c r="T153" i="3"/>
  <c r="R153" i="3"/>
  <c r="P153" i="3"/>
  <c r="J153" i="3"/>
  <c r="BE153" i="3" s="1"/>
  <c r="BK150" i="3"/>
  <c r="BI150" i="3"/>
  <c r="BH150" i="3"/>
  <c r="BG150" i="3"/>
  <c r="BF150" i="3"/>
  <c r="T150" i="3"/>
  <c r="R150" i="3"/>
  <c r="P150" i="3"/>
  <c r="J150" i="3"/>
  <c r="BE150" i="3" s="1"/>
  <c r="BK148" i="3"/>
  <c r="BI148" i="3"/>
  <c r="BH148" i="3"/>
  <c r="BG148" i="3"/>
  <c r="BF148" i="3"/>
  <c r="T148" i="3"/>
  <c r="R148" i="3"/>
  <c r="P148" i="3"/>
  <c r="J148" i="3"/>
  <c r="BE148" i="3" s="1"/>
  <c r="BK146" i="3"/>
  <c r="BI146" i="3"/>
  <c r="BH146" i="3"/>
  <c r="BG146" i="3"/>
  <c r="BF146" i="3"/>
  <c r="T146" i="3"/>
  <c r="R146" i="3"/>
  <c r="P146" i="3"/>
  <c r="J146" i="3"/>
  <c r="BE146" i="3" s="1"/>
  <c r="BK144" i="3"/>
  <c r="BI144" i="3"/>
  <c r="BH144" i="3"/>
  <c r="BG144" i="3"/>
  <c r="BF144" i="3"/>
  <c r="T144" i="3"/>
  <c r="R144" i="3"/>
  <c r="P144" i="3"/>
  <c r="J144" i="3"/>
  <c r="BE144" i="3" s="1"/>
  <c r="BK142" i="3"/>
  <c r="BI142" i="3"/>
  <c r="BH142" i="3"/>
  <c r="BG142" i="3"/>
  <c r="BF142" i="3"/>
  <c r="T142" i="3"/>
  <c r="R142" i="3"/>
  <c r="P142" i="3"/>
  <c r="J142" i="3"/>
  <c r="BE142" i="3" s="1"/>
  <c r="BK140" i="3"/>
  <c r="BI140" i="3"/>
  <c r="BH140" i="3"/>
  <c r="BG140" i="3"/>
  <c r="BF140" i="3"/>
  <c r="T140" i="3"/>
  <c r="R140" i="3"/>
  <c r="P140" i="3"/>
  <c r="J140" i="3"/>
  <c r="BE140" i="3" s="1"/>
  <c r="BK138" i="3"/>
  <c r="BI138" i="3"/>
  <c r="BH138" i="3"/>
  <c r="BG138" i="3"/>
  <c r="BF138" i="3"/>
  <c r="T138" i="3"/>
  <c r="R138" i="3"/>
  <c r="P138" i="3"/>
  <c r="J138" i="3"/>
  <c r="BE138" i="3" s="1"/>
  <c r="BK136" i="3"/>
  <c r="BI136" i="3"/>
  <c r="BH136" i="3"/>
  <c r="BG136" i="3"/>
  <c r="BF136" i="3"/>
  <c r="T136" i="3"/>
  <c r="R136" i="3"/>
  <c r="P136" i="3"/>
  <c r="J136" i="3"/>
  <c r="BE136" i="3" s="1"/>
  <c r="BK134" i="3"/>
  <c r="BI134" i="3"/>
  <c r="BH134" i="3"/>
  <c r="BG134" i="3"/>
  <c r="BF134" i="3"/>
  <c r="T134" i="3"/>
  <c r="R134" i="3"/>
  <c r="P134" i="3"/>
  <c r="J134" i="3"/>
  <c r="BE134" i="3" s="1"/>
  <c r="BK132" i="3"/>
  <c r="BI132" i="3"/>
  <c r="BH132" i="3"/>
  <c r="BG132" i="3"/>
  <c r="BF132" i="3"/>
  <c r="T132" i="3"/>
  <c r="R132" i="3"/>
  <c r="P132" i="3"/>
  <c r="J132" i="3"/>
  <c r="BE132" i="3" s="1"/>
  <c r="BK130" i="3"/>
  <c r="BI130" i="3"/>
  <c r="BH130" i="3"/>
  <c r="BG130" i="3"/>
  <c r="BF130" i="3"/>
  <c r="T130" i="3"/>
  <c r="R130" i="3"/>
  <c r="P130" i="3"/>
  <c r="J130" i="3"/>
  <c r="BE130" i="3" s="1"/>
  <c r="BK128" i="3"/>
  <c r="BI128" i="3"/>
  <c r="BH128" i="3"/>
  <c r="BG128" i="3"/>
  <c r="BF128" i="3"/>
  <c r="T128" i="3"/>
  <c r="R128" i="3"/>
  <c r="P128" i="3"/>
  <c r="J128" i="3"/>
  <c r="BE128" i="3" s="1"/>
  <c r="BK126" i="3"/>
  <c r="BI126" i="3"/>
  <c r="BH126" i="3"/>
  <c r="BG126" i="3"/>
  <c r="BF126" i="3"/>
  <c r="T126" i="3"/>
  <c r="R126" i="3"/>
  <c r="P126" i="3"/>
  <c r="J126" i="3"/>
  <c r="BE126" i="3" s="1"/>
  <c r="BK124" i="3"/>
  <c r="BI124" i="3"/>
  <c r="BH124" i="3"/>
  <c r="BG124" i="3"/>
  <c r="BF124" i="3"/>
  <c r="T124" i="3"/>
  <c r="R124" i="3"/>
  <c r="P124" i="3"/>
  <c r="J124" i="3"/>
  <c r="BE124" i="3" s="1"/>
  <c r="BK122" i="3"/>
  <c r="BI122" i="3"/>
  <c r="BH122" i="3"/>
  <c r="BG122" i="3"/>
  <c r="BF122" i="3"/>
  <c r="T122" i="3"/>
  <c r="R122" i="3"/>
  <c r="P122" i="3"/>
  <c r="J122" i="3"/>
  <c r="BE122" i="3" s="1"/>
  <c r="BK120" i="3"/>
  <c r="BI120" i="3"/>
  <c r="BH120" i="3"/>
  <c r="BG120" i="3"/>
  <c r="BF120" i="3"/>
  <c r="T120" i="3"/>
  <c r="R120" i="3"/>
  <c r="P120" i="3"/>
  <c r="J120" i="3"/>
  <c r="BE120" i="3" s="1"/>
  <c r="BK117" i="3"/>
  <c r="BI117" i="3"/>
  <c r="BH117" i="3"/>
  <c r="BG117" i="3"/>
  <c r="BF117" i="3"/>
  <c r="T117" i="3"/>
  <c r="R117" i="3"/>
  <c r="P117" i="3"/>
  <c r="J117" i="3"/>
  <c r="BE117" i="3" s="1"/>
  <c r="BK115" i="3"/>
  <c r="BI115" i="3"/>
  <c r="BH115" i="3"/>
  <c r="BG115" i="3"/>
  <c r="BF115" i="3"/>
  <c r="T115" i="3"/>
  <c r="R115" i="3"/>
  <c r="P115" i="3"/>
  <c r="J115" i="3"/>
  <c r="BE115" i="3" s="1"/>
  <c r="BK113" i="3"/>
  <c r="BI113" i="3"/>
  <c r="BH113" i="3"/>
  <c r="BG113" i="3"/>
  <c r="BF113" i="3"/>
  <c r="T113" i="3"/>
  <c r="R113" i="3"/>
  <c r="P113" i="3"/>
  <c r="J113" i="3"/>
  <c r="BE113" i="3" s="1"/>
  <c r="BK111" i="3"/>
  <c r="BI111" i="3"/>
  <c r="BH111" i="3"/>
  <c r="BG111" i="3"/>
  <c r="BF111" i="3"/>
  <c r="T111" i="3"/>
  <c r="R111" i="3"/>
  <c r="P111" i="3"/>
  <c r="J111" i="3"/>
  <c r="BE111" i="3" s="1"/>
  <c r="BK109" i="3"/>
  <c r="BI109" i="3"/>
  <c r="BH109" i="3"/>
  <c r="BG109" i="3"/>
  <c r="BF109" i="3"/>
  <c r="T109" i="3"/>
  <c r="R109" i="3"/>
  <c r="P109" i="3"/>
  <c r="J109" i="3"/>
  <c r="BE109" i="3" s="1"/>
  <c r="BK107" i="3"/>
  <c r="BI107" i="3"/>
  <c r="BH107" i="3"/>
  <c r="BG107" i="3"/>
  <c r="BF107" i="3"/>
  <c r="T107" i="3"/>
  <c r="R107" i="3"/>
  <c r="P107" i="3"/>
  <c r="J107" i="3"/>
  <c r="BE107" i="3" s="1"/>
  <c r="BK105" i="3"/>
  <c r="BI105" i="3"/>
  <c r="BH105" i="3"/>
  <c r="BG105" i="3"/>
  <c r="BF105" i="3"/>
  <c r="T105" i="3"/>
  <c r="R105" i="3"/>
  <c r="P105" i="3"/>
  <c r="J105" i="3"/>
  <c r="BE105" i="3" s="1"/>
  <c r="BK102" i="3"/>
  <c r="BI102" i="3"/>
  <c r="BH102" i="3"/>
  <c r="BG102" i="3"/>
  <c r="BF102" i="3"/>
  <c r="T102" i="3"/>
  <c r="R102" i="3"/>
  <c r="P102" i="3"/>
  <c r="J102" i="3"/>
  <c r="BE102" i="3" s="1"/>
  <c r="BK99" i="3"/>
  <c r="BI99" i="3"/>
  <c r="BH99" i="3"/>
  <c r="BG99" i="3"/>
  <c r="BF99" i="3"/>
  <c r="T99" i="3"/>
  <c r="R99" i="3"/>
  <c r="P99" i="3"/>
  <c r="J99" i="3"/>
  <c r="BE99" i="3" s="1"/>
  <c r="BK96" i="3"/>
  <c r="BI96" i="3"/>
  <c r="BH96" i="3"/>
  <c r="BG96" i="3"/>
  <c r="BF96" i="3"/>
  <c r="T96" i="3"/>
  <c r="R96" i="3"/>
  <c r="P96" i="3"/>
  <c r="J96" i="3"/>
  <c r="BE96" i="3" s="1"/>
  <c r="BK92" i="3"/>
  <c r="BI92" i="3"/>
  <c r="BH92" i="3"/>
  <c r="BG92" i="3"/>
  <c r="BF92" i="3"/>
  <c r="T92" i="3"/>
  <c r="R92" i="3"/>
  <c r="P92" i="3"/>
  <c r="J92" i="3"/>
  <c r="BE92" i="3" s="1"/>
  <c r="BK89" i="3"/>
  <c r="BI89" i="3"/>
  <c r="BH89" i="3"/>
  <c r="BG89" i="3"/>
  <c r="BF89" i="3"/>
  <c r="T89" i="3"/>
  <c r="R89" i="3"/>
  <c r="P89" i="3"/>
  <c r="J89" i="3"/>
  <c r="BE89" i="3" s="1"/>
  <c r="BK85" i="3"/>
  <c r="BI85" i="3"/>
  <c r="BH85" i="3"/>
  <c r="BG85" i="3"/>
  <c r="BF85" i="3"/>
  <c r="T85" i="3"/>
  <c r="R85" i="3"/>
  <c r="P85" i="3"/>
  <c r="J85" i="3"/>
  <c r="BE85" i="3" s="1"/>
  <c r="J78" i="3"/>
  <c r="F78" i="3"/>
  <c r="F76" i="3"/>
  <c r="E74" i="3"/>
  <c r="J54" i="3"/>
  <c r="F54" i="3"/>
  <c r="F52" i="3"/>
  <c r="E50" i="3"/>
  <c r="E48" i="3"/>
  <c r="J37" i="3"/>
  <c r="J36" i="3"/>
  <c r="AY56" i="1" s="1"/>
  <c r="J35" i="3"/>
  <c r="AX56" i="1" s="1"/>
  <c r="J24" i="3"/>
  <c r="E24" i="3"/>
  <c r="J79" i="3" s="1"/>
  <c r="J23" i="3"/>
  <c r="J18" i="3"/>
  <c r="E18" i="3"/>
  <c r="F79" i="3" s="1"/>
  <c r="J17" i="3"/>
  <c r="J12" i="3"/>
  <c r="J76" i="3" s="1"/>
  <c r="E7" i="3"/>
  <c r="E72" i="3" s="1"/>
  <c r="BK138" i="2"/>
  <c r="BK137" i="2" s="1"/>
  <c r="J137" i="2" s="1"/>
  <c r="J64" i="2" s="1"/>
  <c r="BI138" i="2"/>
  <c r="BH138" i="2"/>
  <c r="BG138" i="2"/>
  <c r="BF138" i="2"/>
  <c r="T138" i="2"/>
  <c r="T137" i="2" s="1"/>
  <c r="R138" i="2"/>
  <c r="R137" i="2" s="1"/>
  <c r="P138" i="2"/>
  <c r="P137" i="2" s="1"/>
  <c r="J138" i="2"/>
  <c r="BE138" i="2" s="1"/>
  <c r="BK135" i="2"/>
  <c r="BK134" i="2" s="1"/>
  <c r="BI135" i="2"/>
  <c r="BH135" i="2"/>
  <c r="BG135" i="2"/>
  <c r="BF135" i="2"/>
  <c r="T135" i="2"/>
  <c r="R135" i="2"/>
  <c r="P135" i="2"/>
  <c r="P134" i="2" s="1"/>
  <c r="P133" i="2" s="1"/>
  <c r="J135" i="2"/>
  <c r="BE135" i="2" s="1"/>
  <c r="T134" i="2"/>
  <c r="R134" i="2"/>
  <c r="BK129" i="2"/>
  <c r="BI129" i="2"/>
  <c r="BH129" i="2"/>
  <c r="BG129" i="2"/>
  <c r="BF129" i="2"/>
  <c r="T129" i="2"/>
  <c r="R129" i="2"/>
  <c r="P129" i="2"/>
  <c r="J129" i="2"/>
  <c r="BE129" i="2" s="1"/>
  <c r="BK126" i="2"/>
  <c r="BI126" i="2"/>
  <c r="BH126" i="2"/>
  <c r="BG126" i="2"/>
  <c r="BF126" i="2"/>
  <c r="T126" i="2"/>
  <c r="R126" i="2"/>
  <c r="P126" i="2"/>
  <c r="J126" i="2"/>
  <c r="BE126" i="2" s="1"/>
  <c r="BK123" i="2"/>
  <c r="BI123" i="2"/>
  <c r="BH123" i="2"/>
  <c r="BG123" i="2"/>
  <c r="BF123" i="2"/>
  <c r="T123" i="2"/>
  <c r="R123" i="2"/>
  <c r="P123" i="2"/>
  <c r="J123" i="2"/>
  <c r="BE123" i="2" s="1"/>
  <c r="BK120" i="2"/>
  <c r="BI120" i="2"/>
  <c r="BH120" i="2"/>
  <c r="BG120" i="2"/>
  <c r="BF120" i="2"/>
  <c r="T120" i="2"/>
  <c r="R120" i="2"/>
  <c r="P120" i="2"/>
  <c r="J120" i="2"/>
  <c r="BE120" i="2" s="1"/>
  <c r="BK116" i="2"/>
  <c r="BI116" i="2"/>
  <c r="BH116" i="2"/>
  <c r="BG116" i="2"/>
  <c r="BF116" i="2"/>
  <c r="T116" i="2"/>
  <c r="R116" i="2"/>
  <c r="P116" i="2"/>
  <c r="J116" i="2"/>
  <c r="BE116" i="2" s="1"/>
  <c r="BK112" i="2"/>
  <c r="BI112" i="2"/>
  <c r="BH112" i="2"/>
  <c r="BG112" i="2"/>
  <c r="BF112" i="2"/>
  <c r="T112" i="2"/>
  <c r="R112" i="2"/>
  <c r="P112" i="2"/>
  <c r="J112" i="2"/>
  <c r="BE112" i="2" s="1"/>
  <c r="BK108" i="2"/>
  <c r="BI108" i="2"/>
  <c r="BH108" i="2"/>
  <c r="BG108" i="2"/>
  <c r="BF108" i="2"/>
  <c r="T108" i="2"/>
  <c r="R108" i="2"/>
  <c r="P108" i="2"/>
  <c r="J108" i="2"/>
  <c r="BE108" i="2" s="1"/>
  <c r="BK103" i="2"/>
  <c r="BI103" i="2"/>
  <c r="BH103" i="2"/>
  <c r="BG103" i="2"/>
  <c r="BF103" i="2"/>
  <c r="T103" i="2"/>
  <c r="R103" i="2"/>
  <c r="P103" i="2"/>
  <c r="J103" i="2"/>
  <c r="BE103" i="2" s="1"/>
  <c r="BK100" i="2"/>
  <c r="BI100" i="2"/>
  <c r="BH100" i="2"/>
  <c r="BG100" i="2"/>
  <c r="BF100" i="2"/>
  <c r="T100" i="2"/>
  <c r="R100" i="2"/>
  <c r="P100" i="2"/>
  <c r="J100" i="2"/>
  <c r="BE100" i="2" s="1"/>
  <c r="BK96" i="2"/>
  <c r="BI96" i="2"/>
  <c r="BH96" i="2"/>
  <c r="BG96" i="2"/>
  <c r="BF96" i="2"/>
  <c r="T96" i="2"/>
  <c r="R96" i="2"/>
  <c r="P96" i="2"/>
  <c r="J96" i="2"/>
  <c r="BE96" i="2" s="1"/>
  <c r="BK91" i="2"/>
  <c r="BI91" i="2"/>
  <c r="BH91" i="2"/>
  <c r="BG91" i="2"/>
  <c r="BF91" i="2"/>
  <c r="T91" i="2"/>
  <c r="R91" i="2"/>
  <c r="P91" i="2"/>
  <c r="J91" i="2"/>
  <c r="BE91" i="2" s="1"/>
  <c r="BK87" i="2"/>
  <c r="BI87" i="2"/>
  <c r="BH87" i="2"/>
  <c r="BG87" i="2"/>
  <c r="BF87" i="2"/>
  <c r="T87" i="2"/>
  <c r="R87" i="2"/>
  <c r="P87" i="2"/>
  <c r="J87" i="2"/>
  <c r="BE87" i="2" s="1"/>
  <c r="J80" i="2"/>
  <c r="F80" i="2"/>
  <c r="F78" i="2"/>
  <c r="E76" i="2"/>
  <c r="J54" i="2"/>
  <c r="F54" i="2"/>
  <c r="F52" i="2"/>
  <c r="E50" i="2"/>
  <c r="J37" i="2"/>
  <c r="J36" i="2"/>
  <c r="AY55" i="1" s="1"/>
  <c r="J35" i="2"/>
  <c r="AX55" i="1" s="1"/>
  <c r="J24" i="2"/>
  <c r="E24" i="2"/>
  <c r="J55" i="2" s="1"/>
  <c r="J23" i="2"/>
  <c r="J18" i="2"/>
  <c r="E18" i="2"/>
  <c r="F55" i="2" s="1"/>
  <c r="J17" i="2"/>
  <c r="J12" i="2"/>
  <c r="J52" i="2" s="1"/>
  <c r="E7" i="2"/>
  <c r="E74" i="2" s="1"/>
  <c r="AS54" i="1"/>
  <c r="AM50" i="1"/>
  <c r="L50" i="1"/>
  <c r="AM49" i="1"/>
  <c r="L49" i="1"/>
  <c r="AM47" i="1"/>
  <c r="L47" i="1"/>
  <c r="L45" i="1"/>
  <c r="L44" i="1"/>
  <c r="F37" i="4" l="1"/>
  <c r="BD57" i="1" s="1"/>
  <c r="R84" i="3"/>
  <c r="R83" i="3" s="1"/>
  <c r="R82" i="3" s="1"/>
  <c r="J81" i="2"/>
  <c r="F35" i="3"/>
  <c r="BB56" i="1" s="1"/>
  <c r="J34" i="3"/>
  <c r="AW56" i="1" s="1"/>
  <c r="F37" i="2"/>
  <c r="BD55" i="1" s="1"/>
  <c r="T133" i="2"/>
  <c r="J55" i="3"/>
  <c r="E48" i="2"/>
  <c r="R83" i="4"/>
  <c r="R82" i="4" s="1"/>
  <c r="R81" i="4" s="1"/>
  <c r="F35" i="2"/>
  <c r="BB55" i="1" s="1"/>
  <c r="F37" i="3"/>
  <c r="BD56" i="1" s="1"/>
  <c r="F55" i="4"/>
  <c r="J75" i="4"/>
  <c r="F33" i="4"/>
  <c r="AZ57" i="1" s="1"/>
  <c r="J34" i="4"/>
  <c r="AW57" i="1" s="1"/>
  <c r="BK83" i="4"/>
  <c r="J83" i="4" s="1"/>
  <c r="J61" i="4" s="1"/>
  <c r="T83" i="4"/>
  <c r="T82" i="4" s="1"/>
  <c r="T81" i="4" s="1"/>
  <c r="F81" i="2"/>
  <c r="R86" i="2"/>
  <c r="R85" i="2" s="1"/>
  <c r="F36" i="2"/>
  <c r="BC55" i="1" s="1"/>
  <c r="P86" i="2"/>
  <c r="P85" i="2" s="1"/>
  <c r="P84" i="2" s="1"/>
  <c r="AU55" i="1" s="1"/>
  <c r="J34" i="2"/>
  <c r="AW55" i="1" s="1"/>
  <c r="BK86" i="2"/>
  <c r="BK85" i="2" s="1"/>
  <c r="F36" i="3"/>
  <c r="BC56" i="1" s="1"/>
  <c r="E71" i="4"/>
  <c r="J78" i="4"/>
  <c r="J55" i="4"/>
  <c r="T86" i="2"/>
  <c r="T85" i="2" s="1"/>
  <c r="R133" i="2"/>
  <c r="J33" i="2"/>
  <c r="AV55" i="1" s="1"/>
  <c r="F33" i="2"/>
  <c r="AZ55" i="1" s="1"/>
  <c r="J33" i="3"/>
  <c r="AV56" i="1" s="1"/>
  <c r="AT56" i="1" s="1"/>
  <c r="F33" i="3"/>
  <c r="AZ56" i="1" s="1"/>
  <c r="F34" i="3"/>
  <c r="BA56" i="1" s="1"/>
  <c r="BK84" i="3"/>
  <c r="T84" i="3"/>
  <c r="T83" i="3" s="1"/>
  <c r="T82" i="3" s="1"/>
  <c r="F34" i="2"/>
  <c r="BA55" i="1" s="1"/>
  <c r="J134" i="2"/>
  <c r="J63" i="2" s="1"/>
  <c r="BK133" i="2"/>
  <c r="J133" i="2" s="1"/>
  <c r="J62" i="2" s="1"/>
  <c r="P84" i="3"/>
  <c r="P83" i="3" s="1"/>
  <c r="P82" i="3" s="1"/>
  <c r="AU56" i="1" s="1"/>
  <c r="J33" i="4"/>
  <c r="AV57" i="1" s="1"/>
  <c r="J78" i="2"/>
  <c r="F55" i="3"/>
  <c r="J52" i="3"/>
  <c r="T84" i="2" l="1"/>
  <c r="BB54" i="1"/>
  <c r="W31" i="1" s="1"/>
  <c r="AT57" i="1"/>
  <c r="AU54" i="1"/>
  <c r="BK82" i="4"/>
  <c r="J82" i="4" s="1"/>
  <c r="J60" i="4" s="1"/>
  <c r="R84" i="2"/>
  <c r="J86" i="2"/>
  <c r="J61" i="2" s="1"/>
  <c r="AT55" i="1"/>
  <c r="BD54" i="1"/>
  <c r="W33" i="1" s="1"/>
  <c r="BC54" i="1"/>
  <c r="J85" i="2"/>
  <c r="J60" i="2" s="1"/>
  <c r="BK84" i="2"/>
  <c r="J84" i="2" s="1"/>
  <c r="BA54" i="1"/>
  <c r="J84" i="3"/>
  <c r="J61" i="3" s="1"/>
  <c r="BK83" i="3"/>
  <c r="AZ54" i="1"/>
  <c r="AX54" i="1" l="1"/>
  <c r="BK81" i="4"/>
  <c r="J81" i="4" s="1"/>
  <c r="J30" i="4" s="1"/>
  <c r="AY54" i="1"/>
  <c r="W32" i="1"/>
  <c r="W29" i="1"/>
  <c r="AV54" i="1"/>
  <c r="J83" i="3"/>
  <c r="J60" i="3" s="1"/>
  <c r="BK82" i="3"/>
  <c r="J82" i="3" s="1"/>
  <c r="W30" i="1"/>
  <c r="AW54" i="1"/>
  <c r="AK30" i="1" s="1"/>
  <c r="J59" i="4"/>
  <c r="J59" i="2"/>
  <c r="J30" i="2"/>
  <c r="AG57" i="1" l="1"/>
  <c r="AN57" i="1" s="1"/>
  <c r="J39" i="4"/>
  <c r="J59" i="3"/>
  <c r="J30" i="3"/>
  <c r="J39" i="2"/>
  <c r="AG55" i="1"/>
  <c r="AT54" i="1"/>
  <c r="AK29" i="1"/>
  <c r="J39" i="3" l="1"/>
  <c r="AG56" i="1"/>
  <c r="AN56" i="1" s="1"/>
  <c r="AN55" i="1"/>
  <c r="AG54" i="1" l="1"/>
  <c r="AK26" i="1" l="1"/>
  <c r="AK35" i="1" s="1"/>
  <c r="AN54" i="1"/>
</calcChain>
</file>

<file path=xl/sharedStrings.xml><?xml version="1.0" encoding="utf-8"?>
<sst xmlns="http://schemas.openxmlformats.org/spreadsheetml/2006/main" count="2600" uniqueCount="640">
  <si>
    <t>Export Komplet</t>
  </si>
  <si>
    <t>VZ</t>
  </si>
  <si>
    <t>2.0</t>
  </si>
  <si>
    <t/>
  </si>
  <si>
    <t>False</t>
  </si>
  <si>
    <t>{56d09b90-85ff-4719-8895-d4c5247d4250}</t>
  </si>
  <si>
    <t>&gt;&gt;  skryté sloupce  &lt;&lt;</t>
  </si>
  <si>
    <t>0,01</t>
  </si>
  <si>
    <t>21</t>
  </si>
  <si>
    <t>15</t>
  </si>
  <si>
    <t>REKAPITULACE STAVBY</t>
  </si>
  <si>
    <t>v ---  níže se nacházejí doplnkové a pomocné údaje k sestavám  --- v</t>
  </si>
  <si>
    <t>Návod na vyplnění</t>
  </si>
  <si>
    <t>0,001</t>
  </si>
  <si>
    <t>Kód:</t>
  </si>
  <si>
    <t>01_2018</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</si>
  <si>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</si>
  <si>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</si>
  <si>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Terénní úpravy Parku novorozenců v Josefově u Sokolova</t>
  </si>
  <si>
    <t>KSO:</t>
  </si>
  <si>
    <t>CC-CZ:</t>
  </si>
  <si>
    <t>Místo:</t>
  </si>
  <si>
    <t>Radvanov</t>
  </si>
  <si>
    <t>Datum:</t>
  </si>
  <si>
    <t>Zadavatel:</t>
  </si>
  <si>
    <t>IČ:</t>
  </si>
  <si>
    <t>Obec Josefov</t>
  </si>
  <si>
    <t>DIČ:</t>
  </si>
  <si>
    <t>Uchazeč:</t>
  </si>
  <si>
    <t>Projektant:</t>
  </si>
  <si>
    <t>29096600</t>
  </si>
  <si>
    <t>EnvironGroup, s.r.o.</t>
  </si>
  <si>
    <t>CZ29096600</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</si>
  <si>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</si>
  <si>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</si>
  <si>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</si>
  <si>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</si>
  <si>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</si>
  <si>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</si>
  <si>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</si>
  <si>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</si>
  <si>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</si>
  <si>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</si>
  <si>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</si>
  <si>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</si>
  <si>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</si>
  <si>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</si>
  <si>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</si>
  <si>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</si>
  <si>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</si>
  <si>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</si>
  <si>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</si>
  <si>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</si>
  <si>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</si>
  <si>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</si>
  <si>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</si>
  <si>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</si>
  <si>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</si>
  <si>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</si>
  <si>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</si>
  <si>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</si>
  <si>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</si>
  <si>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</si>
  <si>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</si>
  <si>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</si>
  <si>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</si>
  <si>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</si>
  <si>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</si>
  <si>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</si>
  <si>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</si>
  <si>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</si>
  <si>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</si>
  <si>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</si>
  <si>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</si>
  <si>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</si>
  <si>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</si>
  <si>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</si>
  <si>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101</t>
  </si>
  <si>
    <t>Terénní úpravy</t>
  </si>
  <si>
    <t>STA</t>
  </si>
  <si>
    <t>1</t>
  </si>
  <si>
    <t>{16c9a03b-e599-4634-a038-2d6df556b09c}</t>
  </si>
  <si>
    <t>2</t>
  </si>
  <si>
    <t>SO 102</t>
  </si>
  <si>
    <t>Výsadba zeleně</t>
  </si>
  <si>
    <t>{182bd272-50ad-4fd2-91fa-673b1478770c}</t>
  </si>
  <si>
    <t>SO 103</t>
  </si>
  <si>
    <t>Odvoz přebytečné zeminy na skládku</t>
  </si>
  <si>
    <t>{d421e22a-d295-4075-8123-70b0531b1f56}</t>
  </si>
  <si>
    <t>KRYCÍ LIST SOUPISU PRACÍ</t>
  </si>
  <si>
    <t>Objekt:</t>
  </si>
  <si>
    <t>SO 101 - Terénní úpravy</t>
  </si>
  <si>
    <t>REKAPITULACE ČLENĚNÍ SOUPISU PRACÍ</t>
  </si>
  <si>
    <t>Kód dílu - Popis</t>
  </si>
  <si>
    <t>Cena celkem [CZK]</t>
  </si>
  <si>
    <t>-1</t>
  </si>
  <si>
    <t>HSV - Práce a dodávky HSV</t>
  </si>
  <si>
    <t xml:space="preserve">    1 - Zemní práce</t>
  </si>
  <si>
    <t>VRN - Vedlejší rozpočtové náklady</t>
  </si>
  <si>
    <t xml:space="preserve">    VRN1 - Průzkumné, geodetické a projektové práce</t>
  </si>
  <si>
    <t xml:space="preserve">    VRN3 - Zařízení staveniště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</si>
  <si>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</si>
  <si>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</si>
  <si>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</si>
  <si>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</si>
  <si>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</si>
  <si>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</si>
  <si>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</si>
  <si>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</si>
  <si>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</si>
  <si>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</si>
  <si>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</si>
  <si>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</si>
  <si>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</si>
  <si>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</si>
  <si>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</si>
  <si>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</si>
  <si>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</si>
  <si>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</si>
  <si>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121101101</t>
  </si>
  <si>
    <t>Sejmutí ornice s přemístěním na vzdálenost do 50 m</t>
  </si>
  <si>
    <t>m3</t>
  </si>
  <si>
    <t>CS ÚRS 2018 02</t>
  </si>
  <si>
    <t>4</t>
  </si>
  <si>
    <t>-1884388948</t>
  </si>
  <si>
    <t>PP</t>
  </si>
  <si>
    <t>Sejmutí ornice nebo lesní půdy s vodorovným přemístěním na hromady v místě upotřebení nebo na dočasné či trvalé skládky se složením, na vzdálenost do 50 m</t>
  </si>
  <si>
    <t>PSC</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</si>
  <si>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</si>
  <si>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VV</t>
  </si>
  <si>
    <t>(1534+25*4)*0,15</t>
  </si>
  <si>
    <t>131201102</t>
  </si>
  <si>
    <t>Hloubení jam nezapažených v hornině tř. 3 objemu do 1000 m3</t>
  </si>
  <si>
    <t>-721336601</t>
  </si>
  <si>
    <t>Hloubení nezapažených jam a zářezů s urovnáním dna do předepsaného profilu a spádu v hornině tř. 3 přes 100 do 1 000 m3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</si>
  <si>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</si>
  <si>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1080</t>
  </si>
  <si>
    <t>-(1534+25*4)*0,15</t>
  </si>
  <si>
    <t>3</t>
  </si>
  <si>
    <t>162201102</t>
  </si>
  <si>
    <t>Vodorovné přemístění do 50 m výkopku/sypaniny z horniny tř. 1 až 4</t>
  </si>
  <si>
    <t>-1616408869</t>
  </si>
  <si>
    <t>Vodorovné přemístění výkopku nebo sypaniny po suchu na obvyklém dopravním prostředku, bez naložení výkopku, avšak se složením bez rozhrnutí z horniny tř. 1 až 4 na vzdálenost přes 20 do 50 m</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</si>
  <si>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</si>
  <si>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450*2 'Přepočtené koeficientem množství</t>
  </si>
  <si>
    <t>171101101</t>
  </si>
  <si>
    <t>Uložení sypaniny z hornin soudržných do násypů zhutněných na 95 % PS</t>
  </si>
  <si>
    <t>512654142</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</si>
  <si>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</si>
  <si>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</si>
  <si>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5</t>
  </si>
  <si>
    <t>171103213</t>
  </si>
  <si>
    <t>Uložení sypanin z horniny tř. 1 až 4 do hrází kanálů se zhutněním 100 % PS C s příměsí jílu nad 50 %</t>
  </si>
  <si>
    <t>1125350865</t>
  </si>
  <si>
    <t>Uložení netříděných sypanin z hornin tř. 1 až 4 do zemních hrází pro jakoukoliv šířku koruny přívodních kanálů inundačních nebo ochranných se zhutněním do 100 % PS - koef. C s příměsí jílové hlíny přes 50 % objemu</t>
  </si>
  <si>
    <t xml:space="preserve">Poznámka k souboru cen:_x000D_
1. Ceny 10-3201 až -3291 lze použít i pro:_x000D_
a) uložení sypanin do zemních hrází přívodních kanálů, inundačních nebo ochranných s předepsaným zhutněním, jsou-li tyto hráze navrhovány dle ČSN 73 6824 Malé vodní nádrže;_x000D_
b) uložení do zemních hrází rybníků (obor KSO 832 16)._x000D_
2. Ceny nelze použít pro rozšíření návodního nebo vzdušného líce zemních hrází, jehož šířka je menší než 3 m; toto rozšíření se ocení cenou 172 10-3102 Zřízení těsnícího jádra nebo šířky těsnící vrstvy přes 1 do 3 m._x000D_
</t>
  </si>
  <si>
    <t>P</t>
  </si>
  <si>
    <t xml:space="preserve">Poznámka k položce:_x000D_
cena včetně dodání jílu pro utěsnění </t>
  </si>
  <si>
    <t>434*0,5</t>
  </si>
  <si>
    <t>6</t>
  </si>
  <si>
    <t>171201211</t>
  </si>
  <si>
    <t>Poplatek za uložení stavebního odpadu - zeminy a kameniva na skládce</t>
  </si>
  <si>
    <t>t</t>
  </si>
  <si>
    <t>-880752745</t>
  </si>
  <si>
    <t>Poplatek za uložení stavebního odpadu na skládce (skládkovné) zeminy a kameniva zatříděného do Katalogu odpadů pod kódem 170 504</t>
  </si>
  <si>
    <t xml:space="preserve">Poznámka k souboru cen:_x000D_
1. Ceny uvedené v souboru cen lze po dohodě upravit podle místních podmínek._x000D_
</t>
  </si>
  <si>
    <t>384,9*2 'Přepočtené koeficientem množství</t>
  </si>
  <si>
    <t>7</t>
  </si>
  <si>
    <t>181301112</t>
  </si>
  <si>
    <t>Rozprostření ornice tl vrstvy do 150 mm pl přes 500 m2 v rovině nebo ve svahu do 1:5</t>
  </si>
  <si>
    <t>m2</t>
  </si>
  <si>
    <t>1399169000</t>
  </si>
  <si>
    <t>Rozprostření a urovnání ornice v rovině nebo ve svahu sklonu do 1:5 při souvislé ploše přes 500 m2, tl. vrstvy přes 100 do 150 mm</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</si>
  <si>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</si>
  <si>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(1534+25*4)</t>
  </si>
  <si>
    <t>8</t>
  </si>
  <si>
    <t>181411131</t>
  </si>
  <si>
    <t>Založení parkového trávníku výsevem plochy do 1000 m2 v rovině a ve svahu do 1:5</t>
  </si>
  <si>
    <t>1600277164</t>
  </si>
  <si>
    <t>Založení trávníku na půdě předem připravené plochy do 1000 m2 výsevem včetně utažení parkového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</si>
  <si>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</si>
  <si>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9</t>
  </si>
  <si>
    <t>M</t>
  </si>
  <si>
    <t>00572410</t>
  </si>
  <si>
    <t>osivo směs travní parková</t>
  </si>
  <si>
    <t>kg</t>
  </si>
  <si>
    <t>-1140951197</t>
  </si>
  <si>
    <t>(1534+25*4)*0,04</t>
  </si>
  <si>
    <t>10</t>
  </si>
  <si>
    <t>182101101</t>
  </si>
  <si>
    <t>Svahování v zářezech v hornině tř. 1 až 4</t>
  </si>
  <si>
    <t>-2058054666</t>
  </si>
  <si>
    <t>Svahování trvalých svahů do projektovaných profilů s potřebným přemístěním výkopku při svahování v zářezech v hornině tř. 1 až 4</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</si>
  <si>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vodotečí._x000D_
2. Ceny nelze použít pro urovnání stěn příkopů při čištění; toto urovnání se oceňuje cenami souboru cen 938 90-2 . čištění příkopů komunikací v suchu nebo ve vodě A02 Zemní práce pro objekty oborů 821 až 828._x000D_
3. Úprava ploch vodorovných nebo ve sklonu do 1 : 5 s výjimkou ustanovení v poznámce č. 1 se oceňuje cenami souboru cen 181 *0-11 Úprava pláně vyrovnáním výškových rozdílů._x000D_
</t>
  </si>
  <si>
    <t>11</t>
  </si>
  <si>
    <t>182201101</t>
  </si>
  <si>
    <t>Svahování násypů</t>
  </si>
  <si>
    <t>944119401</t>
  </si>
  <si>
    <t>Svahování trvalých svahů do projektovaných profilů s potřebným přemístěním výkopku při svahování násypů v jakékoliv hornině</t>
  </si>
  <si>
    <t>12</t>
  </si>
  <si>
    <t>185803111</t>
  </si>
  <si>
    <t>Ošetření trávníku shrabáním v rovině a svahu do 1:5</t>
  </si>
  <si>
    <t>-1951712014</t>
  </si>
  <si>
    <t>Ošetření trávníku jednorázové v rovině nebo na svahu do 1:5</t>
  </si>
  <si>
    <t xml:space="preserve">Poznámka k souboru cen:_x000D_
1. V cenách nejsou započteny náklady na :_x000D_
a) vypletí; tyto práce se oceňují cenami části C02 souboru cen 185 80-42 Vypletí,_x000D_
b) zalití; tyto práce se oceňují cenami části C02 souboru cen 185 80-43 Zalití rostlin vodou_x000D_
c) chemické odplevelení; tyto práce se oceňují cenami části A02 souboru cen 184 80-22 Chemické odplevelení trávníku,_x000D_
d) hnojení; tyto práce se oceňuji cenami části A02 souboru cen 184 85-11 Hnojení roztokem hnojiva nebo 185 80-21 Hnojení._x000D_
2. V cenách jsou započteny i náklady na pokosení se shrabáním, naložením shrabu na dopravní prostředek s odvezením do vzdálenosti 20 km a vyložením shrabu._x000D_
3. V cenách o sklonu svahu přes 1:1 jsou uvažovány podmínky pro svahy běžně schůdné; bez použití lezeckých technik. V případě použití lezeckých technik se tyto náklady oceňují individuálně._x000D_
</t>
  </si>
  <si>
    <t>VRN</t>
  </si>
  <si>
    <t>Vedlejší rozpočtové náklady</t>
  </si>
  <si>
    <t>VRN1</t>
  </si>
  <si>
    <t>Průzkumné, geodetické a projektové práce</t>
  </si>
  <si>
    <t>13</t>
  </si>
  <si>
    <t>012002000</t>
  </si>
  <si>
    <t>Geodetické práce</t>
  </si>
  <si>
    <t>Kč</t>
  </si>
  <si>
    <t>1024</t>
  </si>
  <si>
    <t>108365346</t>
  </si>
  <si>
    <t>VRN3</t>
  </si>
  <si>
    <t>Zařízení staveniště</t>
  </si>
  <si>
    <t>14</t>
  </si>
  <si>
    <t>032002000</t>
  </si>
  <si>
    <t>Vybavení staveniště</t>
  </si>
  <si>
    <t>-696725258</t>
  </si>
  <si>
    <t>SO 102 - Výsadba zeleně</t>
  </si>
  <si>
    <t xml:space="preserve">    998 - Přesun hmot</t>
  </si>
  <si>
    <t>162301401</t>
  </si>
  <si>
    <t>Vodorovné přemístění větví stromů listnatých do 5 km D kmene do 300 mm</t>
  </si>
  <si>
    <t>kus</t>
  </si>
  <si>
    <t>150855209</t>
  </si>
  <si>
    <t>Vodorovné přemístění větví, kmenů nebo pařezů s naložením, složením a dopravou do 5000 m větví stromů listnatých, průměru kmene přes 100 do 300 mm</t>
  </si>
  <si>
    <t xml:space="preserve">Poznámka k souboru cen:_x000D_
1. Průměr kmene i pařezu se měří v místě řezu._x000D_
2. Měrná jednotka je 1 strom._x000D_
</t>
  </si>
  <si>
    <t>"Následná péče v 2.roce po výsadbě" 72</t>
  </si>
  <si>
    <t>183101315</t>
  </si>
  <si>
    <t>Jamky pro výsadbu s výměnou 100 % půdy zeminy tř 1 až 4 objem do 0,4 m3 v rovině a svahu do 1:5</t>
  </si>
  <si>
    <t>-1734391302</t>
  </si>
  <si>
    <t>Hloubení jamek pro vysazování rostlin v zemině tř.1 až 4 s výměnou půdy z 100% v rovině nebo na svahu do 1:5, objemu přes 0,125 do 0,40 m3</t>
  </si>
  <si>
    <t xml:space="preserve">Poznámka k souboru cen:_x000D_
1. V cenách jsou započteny i náklady na případné naložení přebytečných výkopků na dopravní prostředek, odvoz na vzdálenost do 20 km a složení výkopků._x000D_
2. V cenách nejsou započteny náklady na:_x000D_
a) substrát, tyto náklady se oceňují ve specifikaci,_x000D_
b) uložení odpadu na skládku._x000D_
3. V cenách o sklonu svahu přes 1:1 jsou uvažovány podmínky pro svahy běžně schůdné; bez použití lezeckých technik. V případě použití lezeckých technik se tyto náklady oceňují individuálně._x000D_
</t>
  </si>
  <si>
    <t>10364101</t>
  </si>
  <si>
    <t>zemina pro terénní úpravy -  ornice</t>
  </si>
  <si>
    <t>99916450</t>
  </si>
  <si>
    <t>0,4*23*1,8</t>
  </si>
  <si>
    <t>16,56*0,4 'Přepočtené koeficientem množství</t>
  </si>
  <si>
    <t>183101321</t>
  </si>
  <si>
    <t>Jamky pro výsadbu s výměnou 100 % půdy zeminy tř 1 až 4 objem do 1 m3 v rovině a svahu do 1:5</t>
  </si>
  <si>
    <t>-1667015392</t>
  </si>
  <si>
    <t>Hloubení jamek pro vysazování rostlin v zemině tř.1 až 4 s výměnou půdy z 100% v rovině nebo na svahu do 1:5, objemu přes 0,40 do 1,00 m3</t>
  </si>
  <si>
    <t>-2061297866</t>
  </si>
  <si>
    <t>0,5*49*1,8</t>
  </si>
  <si>
    <t>184102111</t>
  </si>
  <si>
    <t>Výsadba dřeviny s balem D do 0,2 m do jamky se zalitím v rovině a svahu do 1:5</t>
  </si>
  <si>
    <t>-1002477384</t>
  </si>
  <si>
    <t>Výsadba dřeviny s balem do předem vyhloubené jamky se zalitím v rovině nebo na svahu do 1:5, při průměru balu přes 100 do 200 mm</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</si>
  <si>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 lezeckých technik. V případě použití lezeckých technik se tyto náklady oceňují individuálně._x000D_
</t>
  </si>
  <si>
    <t>02652026</t>
  </si>
  <si>
    <t xml:space="preserve"> růže vinná / Rosa rubiginosa - keř kontejnerovaný, vel. 20-40cm</t>
  </si>
  <si>
    <t>-1920025075</t>
  </si>
  <si>
    <t>růže vinná / Rosa rubiginosa - keř kontejnerovaný, vel. 20-40cm</t>
  </si>
  <si>
    <t>02652027</t>
  </si>
  <si>
    <t>růže šípková / Rosa canina - keř kontejnerovaný, vel. 20-40cm</t>
  </si>
  <si>
    <t>2034938155</t>
  </si>
  <si>
    <t>02650516</t>
  </si>
  <si>
    <t>líska obecná / Corylus avellana - keř kontejnerovaný, vel. 40-60cm</t>
  </si>
  <si>
    <t>-1107777659</t>
  </si>
  <si>
    <t>02650517</t>
  </si>
  <si>
    <t>kalina obecná /  Viburnum opulus - keř kontejnerovaný, vel. 40-60cm</t>
  </si>
  <si>
    <t>1331163327</t>
  </si>
  <si>
    <t>02650518</t>
  </si>
  <si>
    <t>svída krvavá / Cornus sanquinea - keř kontejnerovaný, vel. 20-40cm</t>
  </si>
  <si>
    <t>222941027</t>
  </si>
  <si>
    <t>02650519</t>
  </si>
  <si>
    <t>brslen evropský / Euonymous europaea - keř kontejnerovaný, vel. 20-40cm</t>
  </si>
  <si>
    <t>1901909606</t>
  </si>
  <si>
    <t>184102115</t>
  </si>
  <si>
    <t>Výsadba dřeviny s balem D do 0,6 m do jamky se zalitím v rovině a svahu do 1:5</t>
  </si>
  <si>
    <t>1147763377</t>
  </si>
  <si>
    <t>Výsadba dřeviny s balem do předem vyhloubené jamky se zalitím v rovině nebo na svahu do 1:5, při průměru balu přes 500 do 600 mm</t>
  </si>
  <si>
    <t>02650514</t>
  </si>
  <si>
    <t>lípa srdčitá / Tilia Cordata - ok 10 - 12 cm, s balem, rozvětvený</t>
  </si>
  <si>
    <t>1325040595</t>
  </si>
  <si>
    <t>02650444</t>
  </si>
  <si>
    <t>Habr obecný /Carpinus betulus - ok 8 - 10 cm, s balem, rozvětvený</t>
  </si>
  <si>
    <t>-1806339116</t>
  </si>
  <si>
    <t>16</t>
  </si>
  <si>
    <t>02650483</t>
  </si>
  <si>
    <t>vrba křehká / Salix fragilis - ok 8 - 10 cm, s balem, rozvětvený</t>
  </si>
  <si>
    <t>-1088264288</t>
  </si>
  <si>
    <t>17</t>
  </si>
  <si>
    <t>02650484</t>
  </si>
  <si>
    <t>vrba bílá / Salix alba - ok 8 - 10 cm, s balem, rozvětvený</t>
  </si>
  <si>
    <t>-78767988</t>
  </si>
  <si>
    <t>18</t>
  </si>
  <si>
    <t>02660338</t>
  </si>
  <si>
    <t>Borovice lesní /Pinus sylvestris - ok 10 - 12 cm, s balem, rozvětvený</t>
  </si>
  <si>
    <t>-233682920</t>
  </si>
  <si>
    <t>19</t>
  </si>
  <si>
    <t>02650336</t>
  </si>
  <si>
    <t>Bříza bělokorá /Betula pendula - ok 8 - 10 cm, s balem, rozvětvený</t>
  </si>
  <si>
    <t>-932476869</t>
  </si>
  <si>
    <t>20</t>
  </si>
  <si>
    <t>02650331</t>
  </si>
  <si>
    <t>olše šedá / Alnus incana - ok 8 - 10 cm, s balem, rozvětvený</t>
  </si>
  <si>
    <t>-1038961875</t>
  </si>
  <si>
    <t>02650305</t>
  </si>
  <si>
    <t>Javor mléč /Acer platanoides - ok 10 - 12 cm, s balem, rozvětvený</t>
  </si>
  <si>
    <t>-1775513813</t>
  </si>
  <si>
    <t>22</t>
  </si>
  <si>
    <t>02650449</t>
  </si>
  <si>
    <t>hloh obecný / Crataegus laevigata - ok 8 - 10 cm, s balem, rozvětvený</t>
  </si>
  <si>
    <t>-699962303</t>
  </si>
  <si>
    <t>23</t>
  </si>
  <si>
    <t>02650550</t>
  </si>
  <si>
    <t>třešeň ptačí / Prunus avium - ok 10 - 12 cm, s balem, rozvětvený</t>
  </si>
  <si>
    <t>-1980952728</t>
  </si>
  <si>
    <t>24</t>
  </si>
  <si>
    <t>02650551</t>
  </si>
  <si>
    <t>střemcha obecná / Prunus padus - ok 8 - 10 cm, s balem, rozvětvený</t>
  </si>
  <si>
    <t>-1993587353</t>
  </si>
  <si>
    <t>25</t>
  </si>
  <si>
    <t>02660324</t>
  </si>
  <si>
    <t>borovice blatka / Pinus uncinata subsp. Uliginosa - ok 10 - 12 cm, s balem, rozvětvený</t>
  </si>
  <si>
    <t>-1274553462</t>
  </si>
  <si>
    <t>26</t>
  </si>
  <si>
    <t>02660358</t>
  </si>
  <si>
    <t xml:space="preserve">Jedle bělokorá /Abies alba - ok 10 - 12 cm, s balem, rozvětvený </t>
  </si>
  <si>
    <t>-1937692167</t>
  </si>
  <si>
    <t>Jedle bělokorá /Abies alba - ok 10 - 12 cm, s balem, rozvětvený</t>
  </si>
  <si>
    <t>27</t>
  </si>
  <si>
    <t>02660404</t>
  </si>
  <si>
    <t>Smrk ztepilý  /Picea abies - ok 10 - 12 cm, s balem, rozvětvený</t>
  </si>
  <si>
    <t>-1400732244</t>
  </si>
  <si>
    <t>28</t>
  </si>
  <si>
    <t>02650525</t>
  </si>
  <si>
    <t>lípa velkolistá / Tilia platyphyllos - ok 10 - 12 cm, s balem, rozvětvený</t>
  </si>
  <si>
    <t>977632407</t>
  </si>
  <si>
    <t>29</t>
  </si>
  <si>
    <t>184215133</t>
  </si>
  <si>
    <t>Ukotvení kmene dřevin třemi kůly D do 0,1 m délky do 3 m</t>
  </si>
  <si>
    <t>-1744258148</t>
  </si>
  <si>
    <t>Ukotvení dřeviny kůly třemi kůly, délky přes 2 do 3 m</t>
  </si>
  <si>
    <t xml:space="preserve">Poznámka k souboru cen:_x000D_
1. V cenách jsou započteny i náklady na ochranu proti poškození kmene v místě vzepření._x000D_
2. V cenách nejsou započteny náklady na dodání kůlů, tyto se oceňují ve specifikaci._x000D_
3. Ceny jsou určeny pro ukotvení dřevin kůly o průměru do 100 mm._x000D_
</t>
  </si>
  <si>
    <t>30</t>
  </si>
  <si>
    <t>60591255</t>
  </si>
  <si>
    <t>kůl vyvazovací dřevěný impregnovaný D 8cm dl 2,5m</t>
  </si>
  <si>
    <t>-1591196017</t>
  </si>
  <si>
    <t>49*3</t>
  </si>
  <si>
    <t>31</t>
  </si>
  <si>
    <t>184215413</t>
  </si>
  <si>
    <t>Zhotovení závlahové mísy dřevin D přes 1,0 m v rovině nebo na svahu do 1:5</t>
  </si>
  <si>
    <t>1403081890</t>
  </si>
  <si>
    <t>Zhotovení závlahové mísy u solitérních dřevin v rovině nebo na svahu do 1:5, o průměru mísy přes 1 m</t>
  </si>
  <si>
    <t xml:space="preserve">Poznámka k souboru cen:_x000D_
1. V cenách jsou započteny i náklady na případné naložení vzniklého odpadu na dopravní prostředek, odvoz na vzdálenost do 20 km a složení odpadu._x000D_
2. V cenách nejsou započteny náklady na materiál pro zhotovení závlahové mísy, tento se oceňuje ve specifikaci._x000D_
3. V cenách o sklonu svahu přes 1:1 jsou uvažovány podmínky pro svahy běžně schůdné; bez použití lezeckých technik. V případě použití lezeckých technik se tyto náklady oceňují individuálně._x000D_
</t>
  </si>
  <si>
    <t>32</t>
  </si>
  <si>
    <t>28611222</t>
  </si>
  <si>
    <t>trubka PVC drenážní flexibilní D 80mm</t>
  </si>
  <si>
    <t>m</t>
  </si>
  <si>
    <t>-2101248988</t>
  </si>
  <si>
    <t>33</t>
  </si>
  <si>
    <t>58331201</t>
  </si>
  <si>
    <t>štěrkopísek netříděný</t>
  </si>
  <si>
    <t>469615225</t>
  </si>
  <si>
    <t>72*0,5*0,5*0,1</t>
  </si>
  <si>
    <t>1,8*1,67 'Přepočtené koeficientem množství</t>
  </si>
  <si>
    <t>34</t>
  </si>
  <si>
    <t>184801121</t>
  </si>
  <si>
    <t>Ošetřování vysazených dřevin soliterních v rovině a svahu do 1:5</t>
  </si>
  <si>
    <t>-1191371427</t>
  </si>
  <si>
    <t>Ošetření vysazených dřevin solitérních v rovině nebo na svahu do 1:5</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</si>
  <si>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složením._x000D_
2. Ceny jsou určeny pouze pro jednorázové ošetření._x000D_
3. V cenách nejsou započteny náklady na:_x000D_
a) zalití rostlin; zalití se oceňuje cenami části C02 souboru cen 185 80-43 Zalití rostlin vodou,_x000D_
b) chemické odplevelení; tyto práce se oceňují cenami části A02 souboru cen 184 80-26 Chemické odplevelení po založení kultury,_x000D_
c) hnojení; tyto práce se oceňují cenami části A02 souboru cen 184 85-11 Hnojení roztokem hnojiva nebo 185 80-21 Hnojení,_x000D_
d) řez; tyto práce se oceňují cenami části C02 souboru cen 184 80-61 Řez stromů nebo keřů._x000D_
4. V cenách o sklonu svahu přes 1:1 jsou uvažovány podmínky pro svahy běžně schůdné; bez použití lezeckých technik. V případě použití lezeckých technik se tyto náklady oceňují individuálně._x000D_
</t>
  </si>
  <si>
    <t>35</t>
  </si>
  <si>
    <t>184813121</t>
  </si>
  <si>
    <t>Ochrana dřevin před okusem mechanicky pletivem v rovině a svahu do 1:5</t>
  </si>
  <si>
    <t>-585325122</t>
  </si>
  <si>
    <t>Ochrana dřevin před okusem zvěří mechanicky v rovině nebo ve svahu do 1:5, pletivem, výšky do 2 m</t>
  </si>
  <si>
    <t xml:space="preserve">Poznámka k souboru cen:_x000D_
1. V ceně -3121 jsou započteny i náklady na spojení konců drátů po celé výšce pletiva a donesení připravených dílů pletiva k vybraným stromům na vzdálenost do 50 m._x000D_
2. V cenách prací -3131 až -3134 se provádí:_x000D_
a) sazenice listnaté - nátěr celého vrcholového výhonu s terminálním pupenem,_x000D_
b) sazenice jehličnaté - natírá se terminální pupen i s postraními větvemi horního přeslenu._x000D_
3. V ceně - 3121 je uvažována ochrana provedená pouze u kostry porostu, tj. 400 jedinců na hektar (spon 5 x 5 m)._x000D_
4. Kostra porostu je cílový počet stromů na 1 hektar plochy lesa._x000D_
5. V cenách o sklonu svahu přes 1:1 jsou uvažovány podmínky pro svahy běžně schůdné; bez použití lezeckých technik. V případě použití lezeckých technik se tyto náklady oceňují individuálně._x000D_
</t>
  </si>
  <si>
    <t>36</t>
  </si>
  <si>
    <t>184851412</t>
  </si>
  <si>
    <t>Zpětný řez netrnitých keřů po výsadbě výšky do 1 m</t>
  </si>
  <si>
    <t>607331836</t>
  </si>
  <si>
    <t>Zpětný řez keřů po výsadbě netrnitých, výšky přes 0,5 m do 1 m</t>
  </si>
  <si>
    <t xml:space="preserve">Poznámka k souboru cen:_x000D_
1. V cenách jsou započteny i náklady spojené s přemístěním odstraněných větví na vzdálenost do 20 m, naložením na dopravní prostředek, odvozem do 20 km a se složením._x000D_
2. V cenách nejsou započteny náklady na uložení odpadu na skládku._x000D_
3. Ceny nelze použít pro řez popínavých dřevin a řez stromů nebo keřů ve ztížených podmínkách. Tyto práce se oceňují individuálně._x000D_
4. Měrnou jednotkou kus se u řezu rozumí jeden keř._x000D_
</t>
  </si>
  <si>
    <t xml:space="preserve">"Následná péče v 2.roce po výsadbě" 29 </t>
  </si>
  <si>
    <t>37</t>
  </si>
  <si>
    <t>184851511</t>
  </si>
  <si>
    <t>Řez stromu tvarovací hlavový s intervalem 2 roky výškou nasazení hlavy do 2 m</t>
  </si>
  <si>
    <t>578633719</t>
  </si>
  <si>
    <t>Řez stromů tvarovací hlavový s opakovaným intervalem řezu do 2 let výšky nasazení hlavy do 2 m</t>
  </si>
  <si>
    <t xml:space="preserve">Poznámka k souboru cen:_x000D_
1. Při určování výšky nasazení hlavy je uvažována jako směrodatná nejvýše položená hlava na ošetřovaném jedinci._x000D_
2. V cenách jsou započteny i náklady spojené s přemístěním odstraněných větví na vzdálenost do 20 m, naložením na dopravní prostředek, odvozem do 20 km a se složením._x000D_
3. V cenách nejsou započteny náklady na uložení odpadu na skládku._x000D_
4. Měrnou jednotkou kus se u řezu rozumí jeden strom do počtu tří hlav._x000D_
5. V případě použití příplatku musí být interval řezů shodný._x000D_
</t>
  </si>
  <si>
    <t>"Následná péče v 2.roce po výsadbě" 43</t>
  </si>
  <si>
    <t>38</t>
  </si>
  <si>
    <t>184911311</t>
  </si>
  <si>
    <t>Položení mulčovací textilie v rovině a svahu do 1:5</t>
  </si>
  <si>
    <t>-2033905583</t>
  </si>
  <si>
    <t>Položení mulčovací textilie proti prorůstání plevelů kolem vysázených rostlin v rovině nebo na svahu do 1:5</t>
  </si>
  <si>
    <t xml:space="preserve">Poznámka k souboru cen:_x000D_
1. V cenách o sklonu svahu přes 1:1 jsou uvažovány podmínky pro svahy běžně schůdné; bez použití lezeckých technik. V případě použití lezeckých technik se tyto náklady oceňují individuálně._x000D_
</t>
  </si>
  <si>
    <t>0,785*72</t>
  </si>
  <si>
    <t>39</t>
  </si>
  <si>
    <t>69311080</t>
  </si>
  <si>
    <t>geotextilie netkaná PES 200g/m2</t>
  </si>
  <si>
    <t>-1166300617</t>
  </si>
  <si>
    <t>56,52*1,1 'Přepočtené koeficientem množství</t>
  </si>
  <si>
    <t>40</t>
  </si>
  <si>
    <t>184911421</t>
  </si>
  <si>
    <t>Mulčování rostlin kůrou tl. do 0,1 m v rovině a svahu do 1:5</t>
  </si>
  <si>
    <t>-239730826</t>
  </si>
  <si>
    <t>Mulčování vysazených rostlin mulčovací kůrou, tl. do 100 mm v rovině nebo na svahu do 1:5</t>
  </si>
  <si>
    <t xml:space="preserve">Poznámka k souboru cen:_x000D_
1. V cenách jsou započteny i náklady na naložení odpadu na dopravní prostředek, odvoz do 20 km a složení odpadu._x000D_
2. V cenách nejsou započteny náklady na:_x000D_
a) stabilizaci mulče proti erozi a přísady proti vznícení mulče. Tyto práce se oceňují individuálně,_x000D_
b) mulčovací kůru, tato se oceňuje ve specifikaci,_x000D_
c) uložení odpadu na skládku._x000D_
3. Tloušťka mulčovací kůry se měří v nakypřeném stavu._x000D_
</t>
  </si>
  <si>
    <t>"základní mulčování při výsadbě" 56,52</t>
  </si>
  <si>
    <t>"následná péče - doplnění mulče" 56,52*0,5</t>
  </si>
  <si>
    <t>41</t>
  </si>
  <si>
    <t>10391100</t>
  </si>
  <si>
    <t>kůra mulčovací VL</t>
  </si>
  <si>
    <t>-427346108</t>
  </si>
  <si>
    <t>84,78*0,103 'Přepočtené koeficientem množství</t>
  </si>
  <si>
    <t>42</t>
  </si>
  <si>
    <t>185802114</t>
  </si>
  <si>
    <t>Hnojení půdy umělým hnojivem k jednotlivým rostlinám v rovině a svahu do 1:5</t>
  </si>
  <si>
    <t>834535759</t>
  </si>
  <si>
    <t>Hnojení půdy nebo trávníku v rovině nebo na svahu do 1:5 umělým hnojivem s rozdělením k jednotlivým rostlinám</t>
  </si>
  <si>
    <t xml:space="preserve">Poznámka k souboru cen:_x000D_
1. V cenách jsou započteny i náklady na rozprostření nebo rozdělení hnojiva._x000D_
2. V cenách o sklonu svahu přes 1:1 jsou uvažovány podmínky pro svahy běžně schůdné; bez použití lezeckých technik. V případě použití lezeckých technik se tyto náklady oceňují individuálně._x000D_
</t>
  </si>
  <si>
    <t>"základní hnojení při výsadbě" 0,072</t>
  </si>
  <si>
    <t>"následná péče - doplnění hnojiva" 0,072*0,5</t>
  </si>
  <si>
    <t>43</t>
  </si>
  <si>
    <t>25191155</t>
  </si>
  <si>
    <t>hnojivo průmyslové Cererit</t>
  </si>
  <si>
    <t>32005445</t>
  </si>
  <si>
    <t>"základní hnojení při výsadbě" 72</t>
  </si>
  <si>
    <t>"následná péče - doplnění hnojiva" 72*0,5</t>
  </si>
  <si>
    <t>44</t>
  </si>
  <si>
    <t>185804311</t>
  </si>
  <si>
    <t>Zalití rostlin vodou plocha do 20 m2</t>
  </si>
  <si>
    <t>1207973657</t>
  </si>
  <si>
    <t>Zalití rostlin vodou plochy záhonů jednotlivě do 20 m2</t>
  </si>
  <si>
    <t xml:space="preserve">Poznámka k položce:_x000D_
následná péče o výsadby zálivkou - jednotlivé neovocné stromy a keře 6x za rok po dobu tří let </t>
  </si>
  <si>
    <t>"následná péče o výsadby zálivkou 1.rok" 72*0,05*6</t>
  </si>
  <si>
    <t>"následná péče o výsadby zálivkou 2.rok" 72*0,05*6</t>
  </si>
  <si>
    <t>"následná péče o výsadby zálivkou 3.rok" 72*0,05*6</t>
  </si>
  <si>
    <t>998</t>
  </si>
  <si>
    <t>Přesun hmot</t>
  </si>
  <si>
    <t>45</t>
  </si>
  <si>
    <t>998231311</t>
  </si>
  <si>
    <t>Přesun hmot pro sadovnické a krajinářské úpravy vodorovně do 5000 m</t>
  </si>
  <si>
    <t>-1584815333</t>
  </si>
  <si>
    <t>Přesun hmot pro sadovnické a krajinářské úpravy - strojně dopravní vzdálenost do 5000 m</t>
  </si>
  <si>
    <t>SO 103 - Odvoz přebytečné zeminy na skládku</t>
  </si>
  <si>
    <t>162701105</t>
  </si>
  <si>
    <t>Vodorovné přemístění do 10000 m výkopku/sypaniny z horniny tř. 1 až 4</t>
  </si>
  <si>
    <t>-1180518285</t>
  </si>
  <si>
    <t>Vodorovné přemístění výkopku nebo sypaniny po suchu na obvyklém dopravním prostředku, bez naložení výkopku, avšak se složením bez rozhrnutí z horniny tř. 1 až 4 na vzdálenost přes 9 000 do 10 000 m</t>
  </si>
  <si>
    <t>-450-245,1</t>
  </si>
  <si>
    <t>162701109</t>
  </si>
  <si>
    <t>Příplatek k vodorovnému přemístění výkopku/sypaniny z horniny tř. 1 až 4 ZKD 1000 m přes 10000 m</t>
  </si>
  <si>
    <t>768181991</t>
  </si>
  <si>
    <t>Vodorovné přemístění výkopku nebo sypaniny po suchu na obvyklém dopravním prostředku, bez naložení výkopku, avšak se složením bez rozhrnutí z horniny tř. 1 až 4 na vzdálenost Příplatek k ceně za každých dalších i započatých 1 000 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</si>
  <si>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</si>
  <si>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</si>
  <si>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</si>
  <si>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</si>
  <si>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</si>
  <si>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</si>
  <si>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</si>
  <si>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</si>
  <si>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</si>
  <si>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</si>
  <si>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</si>
  <si>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</si>
  <si>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</si>
  <si>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</si>
  <si>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</si>
  <si>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</si>
  <si>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</si>
  <si>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</si>
  <si>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</si>
  <si>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</si>
  <si>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</si>
  <si>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</si>
  <si>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</si>
  <si>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</si>
  <si>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</si>
  <si>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</si>
  <si>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</si>
  <si>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</si>
  <si>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</si>
  <si>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</si>
  <si>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</si>
  <si>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</si>
  <si>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</si>
  <si>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</si>
  <si>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</si>
  <si>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</si>
  <si>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</si>
  <si>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</si>
  <si>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</si>
  <si>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</si>
  <si>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</si>
  <si>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</si>
  <si>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</si>
  <si>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</si>
  <si>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</si>
  <si>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</si>
  <si>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</si>
  <si>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</si>
  <si>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</si>
  <si>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</si>
  <si>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</si>
  <si>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</si>
  <si>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</si>
  <si>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</si>
  <si>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</si>
  <si>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</si>
  <si>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</si>
  <si>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</si>
  <si>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</si>
  <si>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</si>
  <si>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</si>
  <si>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</si>
  <si>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</si>
  <si>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</si>
  <si>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</si>
  <si>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</si>
  <si>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</si>
  <si>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</si>
  <si>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</si>
  <si>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</si>
  <si>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</si>
  <si>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</si>
  <si>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</si>
  <si>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</si>
  <si>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</si>
  <si>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</si>
  <si>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</si>
  <si>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</si>
  <si>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</si>
  <si>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</si>
  <si>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</si>
  <si>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</si>
  <si>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</si>
  <si>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</si>
  <si>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</si>
  <si>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</si>
  <si>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</si>
  <si>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</si>
  <si>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</si>
  <si>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</si>
  <si>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</si>
  <si>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</si>
  <si>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</si>
  <si>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</si>
  <si>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</si>
  <si>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</si>
  <si>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</si>
  <si>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</si>
  <si>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</si>
  <si>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</si>
  <si>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</si>
  <si>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</si>
  <si>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</si>
  <si>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</si>
  <si>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</si>
  <si>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</si>
  <si>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</si>
  <si>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</si>
  <si>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</si>
  <si>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</si>
  <si>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</si>
  <si>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</si>
  <si>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</si>
  <si>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</si>
  <si>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</si>
  <si>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</si>
  <si>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</si>
  <si>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</si>
  <si>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</si>
  <si>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</si>
  <si>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</si>
  <si>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</si>
  <si>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</si>
  <si>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</si>
  <si>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</si>
  <si>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</si>
  <si>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</si>
  <si>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</si>
  <si>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</si>
  <si>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</si>
  <si>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</si>
  <si>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</si>
  <si>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</si>
  <si>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</si>
  <si>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</si>
  <si>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</si>
  <si>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</si>
  <si>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</si>
  <si>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</si>
  <si>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</si>
  <si>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</si>
  <si>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</si>
  <si>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</si>
  <si>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</si>
  <si>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</si>
  <si>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</si>
  <si>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</si>
  <si>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</si>
  <si>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</si>
  <si>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</si>
  <si>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</si>
  <si>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</si>
  <si>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</si>
  <si>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</si>
  <si>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</si>
  <si>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</si>
  <si>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</si>
  <si>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</si>
  <si>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</si>
  <si>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</si>
  <si>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</si>
  <si>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</si>
  <si>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</si>
  <si>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</si>
  <si>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</si>
  <si>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</si>
  <si>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</si>
  <si>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</si>
  <si>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</si>
  <si>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</si>
  <si>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</si>
  <si>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</si>
  <si>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</si>
  <si>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</si>
  <si>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</si>
  <si>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</si>
  <si>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</si>
  <si>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</si>
  <si>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</si>
  <si>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</si>
  <si>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</si>
  <si>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</si>
  <si>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</si>
  <si>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</si>
  <si>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</si>
  <si>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</si>
  <si>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27994741</t>
  </si>
  <si>
    <t>CZ27994741</t>
  </si>
  <si>
    <t>PE-REZA, spol. s 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</si>
</sst>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5"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u/>
      <sz val="11"/>
      <color theme="10"/>
      <name val="Calibri"/>
      <family val="2"/>
      <charset val="238"/>
      <scheme val="minor"/>
    </font>
    <font>
      <i/>
      <sz val="9"/>
      <name val="Trebuchet MS"/>
      <family val="2"/>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43" fillId="0" borderId="0" applyNumberFormat="0" applyFill="0" applyBorder="0" applyAlignment="0" applyProtection="0"/>
  </cellStyleXfs>
  <cellXfs count="34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0" fillId="0" borderId="0" xfId="0" applyAlignment="1">
      <alignment horizontal="center"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5"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5"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19" fillId="5" borderId="9" xfId="0" applyFont="1" applyFill="1" applyBorder="1" applyAlignment="1">
      <alignment horizontal="center" vertical="center"/>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xf>
    <xf numFmtId="4" fontId="21" fillId="0" borderId="0" xfId="0" applyNumberFormat="1" applyFont="1" applyAlignment="1">
      <alignment vertical="center"/>
    </xf>
    <xf numFmtId="0" fontId="4" fillId="0" borderId="0" xfId="0" applyFont="1" applyAlignment="1">
      <alignment horizontal="center" vertical="center"/>
    </xf>
    <xf numFmtId="4" fontId="17" fillId="0" borderId="15" xfId="0" applyNumberFormat="1" applyFont="1" applyBorder="1" applyAlignment="1">
      <alignment vertical="center"/>
    </xf>
    <xf numFmtId="4" fontId="17" fillId="0" borderId="0" xfId="0" applyNumberFormat="1" applyFont="1" applyBorder="1" applyAlignment="1">
      <alignment vertical="center"/>
    </xf>
    <xf numFmtId="166" fontId="17" fillId="0" borderId="0" xfId="0" applyNumberFormat="1" applyFont="1" applyBorder="1" applyAlignment="1">
      <alignment vertical="center"/>
    </xf>
    <xf numFmtId="4" fontId="17" fillId="0" borderId="16" xfId="0" applyNumberFormat="1" applyFont="1" applyBorder="1" applyAlignment="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4"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3" fillId="0" borderId="0" xfId="0" applyFont="1" applyAlignment="1">
      <alignment horizontal="center" vertical="center"/>
    </xf>
    <xf numFmtId="4" fontId="26" fillId="0" borderId="15" xfId="0" applyNumberFormat="1" applyFont="1" applyBorder="1" applyAlignment="1">
      <alignment vertical="center"/>
    </xf>
    <xf numFmtId="4" fontId="26" fillId="0" borderId="0" xfId="0" applyNumberFormat="1" applyFont="1" applyBorder="1" applyAlignment="1">
      <alignment vertical="center"/>
    </xf>
    <xf numFmtId="166" fontId="26" fillId="0" borderId="0" xfId="0" applyNumberFormat="1" applyFont="1" applyBorder="1" applyAlignment="1">
      <alignment vertical="center"/>
    </xf>
    <xf numFmtId="4" fontId="26" fillId="0" borderId="16" xfId="0" applyNumberFormat="1" applyFont="1" applyBorder="1" applyAlignment="1">
      <alignment vertical="center"/>
    </xf>
    <xf numFmtId="0" fontId="5" fillId="0" borderId="0" xfId="0" applyFont="1" applyAlignment="1">
      <alignment horizontal="left" vertical="center"/>
    </xf>
    <xf numFmtId="4" fontId="26" fillId="0" borderId="20" xfId="0" applyNumberFormat="1" applyFont="1" applyBorder="1" applyAlignment="1">
      <alignment vertical="center"/>
    </xf>
    <xf numFmtId="4" fontId="26" fillId="0" borderId="21" xfId="0" applyNumberFormat="1" applyFont="1" applyBorder="1" applyAlignment="1">
      <alignment vertical="center"/>
    </xf>
    <xf numFmtId="166" fontId="26" fillId="0" borderId="21" xfId="0" applyNumberFormat="1" applyFont="1" applyBorder="1" applyAlignment="1">
      <alignment vertical="center"/>
    </xf>
    <xf numFmtId="4" fontId="26" fillId="0" borderId="22" xfId="0" applyNumberFormat="1" applyFont="1" applyBorder="1" applyAlignment="1">
      <alignment vertical="center"/>
    </xf>
    <xf numFmtId="0" fontId="0" fillId="0" borderId="0" xfId="0" applyProtection="1">
      <protection locked="0"/>
    </xf>
    <xf numFmtId="0" fontId="0" fillId="0" borderId="3" xfId="0" applyBorder="1" applyProtection="1">
      <protection locked="0"/>
    </xf>
    <xf numFmtId="0" fontId="27"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pplyProtection="1">
      <alignment vertical="center"/>
      <protection locked="0"/>
    </xf>
    <xf numFmtId="0" fontId="15" fillId="0" borderId="0" xfId="0" applyFont="1" applyAlignment="1">
      <alignment horizontal="left" vertical="center"/>
    </xf>
    <xf numFmtId="0" fontId="1" fillId="0" borderId="0" xfId="0" applyFont="1" applyAlignment="1" applyProtection="1">
      <alignment horizontal="right" vertical="center"/>
      <protection locked="0"/>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0" fontId="0" fillId="5" borderId="8" xfId="0" applyFont="1" applyFill="1" applyBorder="1" applyAlignment="1" applyProtection="1">
      <alignment vertical="center"/>
      <protection locked="0"/>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0" fillId="0" borderId="11" xfId="0" applyFont="1" applyBorder="1" applyAlignment="1" applyProtection="1">
      <alignment vertical="center"/>
      <protection locked="0"/>
    </xf>
    <xf numFmtId="0" fontId="0" fillId="0" borderId="3" xfId="0" applyFont="1" applyBorder="1" applyAlignment="1" applyProtection="1">
      <alignment vertical="center"/>
      <protection locked="0"/>
    </xf>
    <xf numFmtId="0" fontId="19" fillId="5" borderId="0" xfId="0" applyFont="1" applyFill="1" applyAlignment="1">
      <alignment horizontal="left" vertical="center"/>
    </xf>
    <xf numFmtId="0" fontId="0" fillId="5" borderId="0" xfId="0" applyFont="1" applyFill="1" applyAlignment="1" applyProtection="1">
      <alignment vertical="center"/>
      <protection locked="0"/>
    </xf>
    <xf numFmtId="0" fontId="19" fillId="5" borderId="0" xfId="0" applyFont="1" applyFill="1" applyAlignment="1">
      <alignment horizontal="right" vertical="center"/>
    </xf>
    <xf numFmtId="0" fontId="28"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19" fillId="5" borderId="17"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19" fillId="5" borderId="18" xfId="0" applyFont="1" applyFill="1" applyBorder="1" applyAlignment="1" applyProtection="1">
      <alignment horizontal="center" vertical="center" wrapText="1"/>
      <protection locked="0"/>
    </xf>
    <xf numFmtId="0" fontId="19"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1" fillId="0" borderId="0" xfId="0" applyNumberFormat="1" applyFont="1" applyAlignment="1"/>
    <xf numFmtId="166" fontId="29" fillId="0" borderId="13" xfId="0" applyNumberFormat="1" applyFont="1" applyBorder="1" applyAlignment="1"/>
    <xf numFmtId="166" fontId="29" fillId="0" borderId="14" xfId="0" applyNumberFormat="1" applyFont="1" applyBorder="1" applyAlignment="1"/>
    <xf numFmtId="4" fontId="30"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19" fillId="0" borderId="23" xfId="0" applyFont="1" applyBorder="1" applyAlignment="1" applyProtection="1">
      <alignment horizontal="center" vertical="center"/>
      <protection locked="0"/>
    </xf>
    <xf numFmtId="49" fontId="19" fillId="0" borderId="23" xfId="0" applyNumberFormat="1" applyFont="1" applyBorder="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19" fillId="0" borderId="23" xfId="0" applyFont="1" applyBorder="1" applyAlignment="1" applyProtection="1">
      <alignment horizontal="center" vertical="center" wrapText="1"/>
      <protection locked="0"/>
    </xf>
    <xf numFmtId="167" fontId="19" fillId="0" borderId="23" xfId="0" applyNumberFormat="1" applyFont="1" applyBorder="1" applyAlignment="1" applyProtection="1">
      <alignment vertical="center"/>
      <protection locked="0"/>
    </xf>
    <xf numFmtId="4" fontId="19" fillId="3" borderId="23" xfId="0" applyNumberFormat="1" applyFont="1" applyFill="1" applyBorder="1" applyAlignment="1" applyProtection="1">
      <alignment vertical="center"/>
      <protection locked="0"/>
    </xf>
    <xf numFmtId="4" fontId="19" fillId="0" borderId="23" xfId="0" applyNumberFormat="1" applyFont="1" applyBorder="1" applyAlignment="1" applyProtection="1">
      <alignment vertical="center"/>
      <protection locked="0"/>
    </xf>
    <xf numFmtId="0" fontId="20" fillId="3" borderId="15" xfId="0" applyFont="1" applyFill="1" applyBorder="1" applyAlignment="1" applyProtection="1">
      <alignment horizontal="left" vertical="center"/>
      <protection locked="0"/>
    </xf>
    <xf numFmtId="0" fontId="20" fillId="0" borderId="0" xfId="0" applyFont="1" applyBorder="1" applyAlignment="1">
      <alignment horizontal="center" vertical="center"/>
    </xf>
    <xf numFmtId="166" fontId="20" fillId="0" borderId="0" xfId="0" applyNumberFormat="1" applyFont="1" applyBorder="1" applyAlignment="1">
      <alignment vertical="center"/>
    </xf>
    <xf numFmtId="166" fontId="20" fillId="0" borderId="16" xfId="0" applyNumberFormat="1" applyFont="1" applyBorder="1" applyAlignment="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1" fillId="0" borderId="0" xfId="0" applyFont="1" applyAlignment="1">
      <alignment horizontal="left" vertical="center"/>
    </xf>
    <xf numFmtId="0" fontId="32" fillId="0" borderId="0" xfId="0" applyFont="1" applyAlignment="1">
      <alignment horizontal="left" vertical="center" wrapText="1"/>
    </xf>
    <xf numFmtId="0" fontId="0" fillId="0" borderId="15" xfId="0" applyFont="1" applyBorder="1" applyAlignment="1">
      <alignment vertical="center"/>
    </xf>
    <xf numFmtId="0" fontId="0" fillId="0" borderId="0" xfId="0" applyBorder="1" applyAlignment="1">
      <alignment vertical="center"/>
    </xf>
    <xf numFmtId="0" fontId="33" fillId="0" borderId="0" xfId="0" applyFont="1" applyAlignment="1">
      <alignment vertical="center" wrapText="1"/>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33" fillId="0" borderId="0" xfId="0" applyFont="1" applyAlignment="1">
      <alignment vertical="top" wrapText="1"/>
    </xf>
    <xf numFmtId="0" fontId="34" fillId="0" borderId="23" xfId="0" applyFont="1" applyBorder="1" applyAlignment="1" applyProtection="1">
      <alignment horizontal="center" vertical="center"/>
      <protection locked="0"/>
    </xf>
    <xf numFmtId="49" fontId="34" fillId="0" borderId="23" xfId="0" applyNumberFormat="1" applyFont="1" applyBorder="1" applyAlignment="1" applyProtection="1">
      <alignment horizontal="left" vertical="center" wrapText="1"/>
      <protection locked="0"/>
    </xf>
    <xf numFmtId="0" fontId="34" fillId="0" borderId="23" xfId="0" applyFont="1" applyBorder="1" applyAlignment="1" applyProtection="1">
      <alignment horizontal="left" vertical="center" wrapText="1"/>
      <protection locked="0"/>
    </xf>
    <xf numFmtId="0" fontId="34" fillId="0" borderId="23" xfId="0" applyFont="1" applyBorder="1" applyAlignment="1" applyProtection="1">
      <alignment horizontal="center" vertical="center" wrapText="1"/>
      <protection locked="0"/>
    </xf>
    <xf numFmtId="167" fontId="34" fillId="0" borderId="23" xfId="0" applyNumberFormat="1" applyFont="1" applyBorder="1" applyAlignment="1" applyProtection="1">
      <alignment vertical="center"/>
      <protection locked="0"/>
    </xf>
    <xf numFmtId="4" fontId="34" fillId="3" borderId="23" xfId="0" applyNumberFormat="1" applyFont="1" applyFill="1" applyBorder="1" applyAlignment="1" applyProtection="1">
      <alignment vertical="center"/>
      <protection locked="0"/>
    </xf>
    <xf numFmtId="4" fontId="34" fillId="0" borderId="23" xfId="0" applyNumberFormat="1" applyFont="1" applyBorder="1" applyAlignment="1" applyProtection="1">
      <alignment vertical="center"/>
      <protection locked="0"/>
    </xf>
    <xf numFmtId="0" fontId="35" fillId="0" borderId="4" xfId="0" applyFont="1" applyBorder="1" applyAlignment="1">
      <alignment vertical="center"/>
    </xf>
    <xf numFmtId="0" fontId="34" fillId="3" borderId="15" xfId="0" applyFont="1" applyFill="1" applyBorder="1" applyAlignment="1" applyProtection="1">
      <alignment horizontal="left" vertical="center"/>
      <protection locked="0"/>
    </xf>
    <xf numFmtId="0" fontId="34" fillId="0" borderId="0" xfId="0" applyFont="1" applyBorder="1" applyAlignment="1">
      <alignment horizontal="center" vertical="center"/>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0"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1"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39" fillId="0" borderId="1" xfId="0" applyFont="1" applyBorder="1" applyAlignment="1">
      <alignment horizontal="center" vertical="center"/>
    </xf>
    <xf numFmtId="0" fontId="39"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0"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6" fillId="0" borderId="1" xfId="0" applyFont="1" applyBorder="1" applyAlignment="1">
      <alignment horizontal="left" vertical="center" wrapText="1"/>
    </xf>
    <xf numFmtId="0" fontId="39"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41" fillId="0" borderId="0" xfId="0" applyFont="1" applyAlignment="1">
      <alignment vertical="center"/>
    </xf>
    <xf numFmtId="0" fontId="38" fillId="0" borderId="1" xfId="0" applyFont="1" applyBorder="1" applyAlignment="1">
      <alignment vertical="center"/>
    </xf>
    <xf numFmtId="0" fontId="41" fillId="0" borderId="29" xfId="0" applyFont="1" applyBorder="1" applyAlignment="1">
      <alignment vertical="center"/>
    </xf>
    <xf numFmtId="0" fontId="38" fillId="0" borderId="29" xfId="0" applyFont="1" applyBorder="1" applyAlignment="1">
      <alignment vertical="center"/>
    </xf>
    <xf numFmtId="0" fontId="0" fillId="0" borderId="1" xfId="0"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1"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1" xfId="0" applyFont="1" applyBorder="1" applyAlignment="1">
      <alignment horizontal="center" vertical="center"/>
    </xf>
    <xf numFmtId="0" fontId="36" fillId="0" borderId="1" xfId="0" applyFont="1" applyBorder="1" applyAlignment="1">
      <alignment horizontal="lef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xf numFmtId="0" fontId="0" fillId="0" borderId="0" xfId="0" applyAlignment="1" applyProtection="1">
      <alignment horizontal="center"/>
      <protection locked="0"/>
    </xf>
    <xf numFmtId="0" fontId="0" fillId="0" borderId="3" xfId="0" applyBorder="1" applyAlignment="1" applyProtection="1">
      <alignment horizontal="center"/>
      <protection locked="0"/>
    </xf>
    <xf numFmtId="0" fontId="0"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0" fillId="0" borderId="0" xfId="0" applyFont="1" applyAlignment="1" applyProtection="1">
      <alignment horizontal="center" vertical="center" wrapText="1"/>
      <protection locked="0"/>
    </xf>
    <xf numFmtId="0" fontId="0" fillId="0" borderId="13" xfId="0" applyFont="1" applyBorder="1" applyAlignment="1" applyProtection="1">
      <alignment horizontal="center" vertical="center"/>
      <protection locked="0"/>
    </xf>
    <xf numFmtId="164" fontId="1" fillId="0" borderId="0" xfId="0" applyNumberFormat="1" applyFont="1" applyAlignment="1" applyProtection="1">
      <alignment horizontal="center" vertical="center"/>
      <protection locked="0"/>
    </xf>
    <xf numFmtId="0" fontId="0" fillId="5" borderId="8"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5" borderId="0" xfId="0" applyFont="1" applyFill="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8" fillId="0" borderId="0" xfId="0" applyFont="1" applyAlignment="1" applyProtection="1">
      <alignment horizontal="center"/>
      <protection locked="0"/>
    </xf>
    <xf numFmtId="4" fontId="19" fillId="3" borderId="23" xfId="0" applyNumberFormat="1"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4" fontId="34" fillId="3" borderId="23" xfId="0" applyNumberFormat="1" applyFont="1" applyFill="1" applyBorder="1" applyAlignment="1" applyProtection="1">
      <alignment horizontal="center" vertical="center"/>
      <protection locked="0"/>
    </xf>
    <xf numFmtId="164" fontId="1" fillId="0" borderId="0" xfId="0" applyNumberFormat="1" applyFont="1" applyAlignment="1">
      <alignment horizontal="left" vertical="center"/>
    </xf>
    <xf numFmtId="0" fontId="1" fillId="0" borderId="0" xfId="0" applyFont="1" applyAlignment="1">
      <alignment vertical="center"/>
    </xf>
    <xf numFmtId="4" fontId="16" fillId="0" borderId="0" xfId="0" applyNumberFormat="1" applyFont="1" applyAlignment="1">
      <alignment vertical="center"/>
    </xf>
    <xf numFmtId="0" fontId="14" fillId="0" borderId="0" xfId="0" applyFont="1" applyAlignment="1">
      <alignment horizontal="left" vertical="top" wrapText="1"/>
    </xf>
    <xf numFmtId="0" fontId="14" fillId="0" borderId="0" xfId="0" applyFont="1" applyAlignment="1">
      <alignment horizontal="left" vertical="center"/>
    </xf>
    <xf numFmtId="0" fontId="16" fillId="0" borderId="0" xfId="0" applyFont="1" applyAlignment="1">
      <alignment horizontal="left" vertical="center"/>
    </xf>
    <xf numFmtId="4" fontId="15"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0" fontId="11" fillId="2" borderId="0" xfId="0" applyFont="1" applyFill="1" applyAlignment="1">
      <alignment horizontal="center" vertical="center"/>
    </xf>
    <xf numFmtId="0" fontId="0" fillId="0" borderId="0" xfId="0"/>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18" fillId="0" borderId="15" xfId="0" applyFont="1" applyBorder="1" applyAlignment="1">
      <alignment horizontal="left" vertical="center"/>
    </xf>
    <xf numFmtId="0" fontId="18" fillId="0" borderId="0"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19" fillId="5" borderId="8" xfId="0" applyFont="1" applyFill="1" applyBorder="1" applyAlignment="1">
      <alignment horizontal="center" vertical="center"/>
    </xf>
    <xf numFmtId="0" fontId="19" fillId="5" borderId="8" xfId="0" applyFont="1" applyFill="1" applyBorder="1" applyAlignment="1">
      <alignment horizontal="left" vertical="center"/>
    </xf>
    <xf numFmtId="0" fontId="19" fillId="5" borderId="8" xfId="0" applyFont="1" applyFill="1" applyBorder="1" applyAlignment="1">
      <alignment horizontal="right" vertical="center"/>
    </xf>
    <xf numFmtId="4" fontId="25" fillId="0" borderId="0" xfId="0" applyNumberFormat="1" applyFont="1" applyAlignment="1">
      <alignment vertical="center"/>
    </xf>
    <xf numFmtId="0" fontId="25" fillId="0" borderId="0" xfId="0" applyFont="1" applyAlignment="1">
      <alignment vertical="center"/>
    </xf>
    <xf numFmtId="0" fontId="4" fillId="4" borderId="8" xfId="0" applyFont="1" applyFill="1" applyBorder="1" applyAlignment="1">
      <alignment horizontal="left" vertical="center"/>
    </xf>
    <xf numFmtId="0" fontId="0" fillId="4" borderId="8" xfId="0" applyFont="1" applyFill="1" applyBorder="1" applyAlignment="1">
      <alignmen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4" fontId="21" fillId="0" borderId="0" xfId="0" applyNumberFormat="1" applyFont="1" applyAlignment="1">
      <alignment horizontal="right" vertical="center"/>
    </xf>
    <xf numFmtId="4" fontId="21" fillId="0" borderId="0" xfId="0" applyNumberFormat="1" applyFont="1" applyAlignment="1">
      <alignment vertical="center"/>
    </xf>
    <xf numFmtId="0" fontId="24" fillId="0" borderId="0" xfId="0" applyFont="1" applyAlignment="1">
      <alignment horizontal="left" vertical="center" wrapText="1"/>
    </xf>
    <xf numFmtId="0" fontId="19" fillId="5" borderId="7" xfId="0" applyFont="1" applyFill="1" applyBorder="1" applyAlignment="1">
      <alignment horizontal="center"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39" fillId="0" borderId="1" xfId="0" applyFont="1" applyBorder="1" applyAlignment="1">
      <alignment horizontal="left" vertical="top"/>
    </xf>
    <xf numFmtId="0" fontId="39" fillId="0" borderId="1" xfId="0" applyFont="1" applyBorder="1" applyAlignment="1">
      <alignment horizontal="left" vertical="center"/>
    </xf>
    <xf numFmtId="0" fontId="38" fillId="0" borderId="29" xfId="0" applyFont="1" applyBorder="1" applyAlignment="1">
      <alignment horizontal="left"/>
    </xf>
    <xf numFmtId="0" fontId="37" fillId="0" borderId="1" xfId="0" applyFont="1" applyBorder="1" applyAlignment="1">
      <alignment horizontal="center" vertical="center" wrapText="1"/>
    </xf>
    <xf numFmtId="0" fontId="37" fillId="0" borderId="1" xfId="0" applyFont="1" applyBorder="1" applyAlignment="1">
      <alignment horizontal="center" vertical="center"/>
    </xf>
    <xf numFmtId="0" fontId="39" fillId="0" borderId="1" xfId="0" applyFont="1" applyBorder="1" applyAlignment="1">
      <alignment horizontal="left" vertical="center" wrapText="1"/>
    </xf>
    <xf numFmtId="49" fontId="39" fillId="0" borderId="1" xfId="0" applyNumberFormat="1" applyFont="1" applyBorder="1" applyAlignment="1">
      <alignment horizontal="left" vertical="center" wrapText="1"/>
    </xf>
    <xf numFmtId="0" fontId="38" fillId="0" borderId="29" xfId="0" applyFont="1" applyBorder="1" applyAlignment="1">
      <alignment horizontal="left" wrapText="1"/>
    </xf>
    <xf numFmtId="14" fontId="2" fillId="3" borderId="0" xfId="0" applyNumberFormat="1"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7047" cy="256346"/>
    <xdr:pic>
      <xdr:nvPicPr>
        <xdr:cNvPr id="1025"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2"/>
        <a:srcRect/>
        <a:stretch>
          <a:fillRect/>
        </a:stretch>
      </xdr:blipFill>
      <xdr:spPr>
        <a:xfrm>
          <a:off x="0" y="0"/>
          <a:ext cx="0" cy="0"/>
        </a:xfrm>
        <a:prstGeom prst="rect">
          <a:avLst/>
        </a:prstGeom>
        <a:noFill/>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7047" cy="256346"/>
    <xdr:pic>
      <xdr:nvPicPr>
        <xdr:cNvPr id="2058"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2"/>
        <a:srcRect/>
        <a:stretch>
          <a:fillRect/>
        </a:stretch>
      </xdr:blipFill>
      <xdr:spPr>
        <a:xfrm>
          <a:off x="0" y="0"/>
          <a:ext cx="0" cy="0"/>
        </a:xfrm>
        <a:prstGeom prst="rect">
          <a:avLst/>
        </a:prstGeom>
        <a:noFill/>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7047" cy="256346"/>
    <xdr:pic>
      <xdr:nvPicPr>
        <xdr:cNvPr id="308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2"/>
        <a:srcRect/>
        <a:stretch>
          <a:fillRect/>
        </a:stretch>
      </xdr:blipFill>
      <xdr:spPr>
        <a:xfrm>
          <a:off x="0" y="0"/>
          <a:ext cx="0" cy="0"/>
        </a:xfrm>
        <a:prstGeom prst="rect">
          <a:avLst/>
        </a:prstGeom>
        <a:noFill/>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7047" cy="256346"/>
    <xdr:pic>
      <xdr:nvPicPr>
        <xdr:cNvPr id="4106"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2"/>
        <a:srcRect/>
        <a:stretch>
          <a:fillRect/>
        </a:stretch>
      </xdr:blipFill>
      <xdr:spPr>
        <a:xfrm>
          <a:off x="0" y="0"/>
          <a:ext cx="0" cy="0"/>
        </a:xfrm>
        <a:prstGeom prst="rect">
          <a:avLst/>
        </a:prstGeom>
        <a:noFill/>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9"/>
  <sheetViews>
    <sheetView showGridLines="0" tabSelected="1" workbookViewId="0">
      <selection activeCell="BE52" sqref="BE52"/>
    </sheetView>
  </sheetViews>
  <sheetFormatPr defaultColWidth="9.28515625" defaultRowHeight="10.199999999999999" x14ac:dyDescent="0.2"/>
  <cols>
    <col min="1" max="1" width="7.140625" style="1" customWidth="1"/>
    <col min="2" max="2" width="1.42578125" style="1" customWidth="1"/>
    <col min="3" max="3" width="3.42578125" style="1" customWidth="1"/>
    <col min="4" max="33" width="2.28515625" style="1" customWidth="1"/>
    <col min="34" max="34" width="2.85546875" style="1" customWidth="1"/>
    <col min="35" max="35" width="27.140625" style="1" customWidth="1"/>
    <col min="36" max="37" width="2.140625" style="1" customWidth="1"/>
    <col min="38" max="38" width="7.140625" style="1" customWidth="1"/>
    <col min="39" max="39" width="2.85546875" style="1" customWidth="1"/>
    <col min="40" max="40" width="11.42578125" style="1" customWidth="1"/>
    <col min="41" max="41" width="6.42578125" style="1" customWidth="1"/>
    <col min="42" max="42" width="3.42578125" style="1" customWidth="1"/>
    <col min="43" max="43" width="13.42578125" style="1" customWidth="1"/>
    <col min="44" max="44" width="11.7109375" style="1" customWidth="1"/>
    <col min="45" max="47" width="22.140625" style="1" hidden="1" customWidth="1"/>
    <col min="48" max="49" width="18.42578125" style="1" hidden="1" customWidth="1"/>
    <col min="50" max="51" width="21.42578125" style="1" hidden="1" customWidth="1"/>
    <col min="52" max="52" width="18.42578125" style="1" hidden="1" customWidth="1"/>
    <col min="53" max="53" width="16.42578125" style="1" hidden="1" customWidth="1"/>
    <col min="54" max="54" width="21.42578125" style="1" hidden="1" customWidth="1"/>
    <col min="55" max="55" width="18.42578125" style="1" hidden="1" customWidth="1"/>
    <col min="56" max="56" width="16.42578125" style="1" hidden="1" customWidth="1"/>
    <col min="57" max="57" width="57" style="1" customWidth="1"/>
    <col min="71" max="91" width="9.28515625" style="1" hidden="1"/>
  </cols>
  <sheetData>
    <row r="1" spans="1:74" x14ac:dyDescent="0.2">
      <c r="A1" s="15" t="s">
        <v>0</v>
      </c>
      <c r="AZ1" s="15" t="s">
        <v>1</v>
      </c>
      <c r="BA1" s="15" t="s">
        <v>2</v>
      </c>
      <c r="BB1" s="15" t="s">
        <v>3</v>
      </c>
      <c r="BT1" s="15" t="s">
        <v>4</v>
      </c>
      <c r="BU1" s="15" t="s">
        <v>4</v>
      </c>
      <c r="BV1" s="15" t="s">
        <v>5</v>
      </c>
    </row>
    <row r="2" spans="1:74" s="1" customFormat="1" ht="36.9" customHeight="1" x14ac:dyDescent="0.2">
      <c r="AR2" s="299" t="s">
        <v>6</v>
      </c>
      <c r="AS2" s="300"/>
      <c r="AT2" s="300"/>
      <c r="AU2" s="300"/>
      <c r="AV2" s="300"/>
      <c r="AW2" s="300"/>
      <c r="AX2" s="300"/>
      <c r="AY2" s="300"/>
      <c r="AZ2" s="300"/>
      <c r="BA2" s="300"/>
      <c r="BB2" s="300"/>
      <c r="BC2" s="300"/>
      <c r="BD2" s="300"/>
      <c r="BE2" s="300"/>
      <c r="BS2" s="16" t="s">
        <v>7</v>
      </c>
      <c r="BT2" s="16" t="s">
        <v>8</v>
      </c>
    </row>
    <row r="3" spans="1:74" s="1" customFormat="1" ht="6.9" customHeight="1" x14ac:dyDescent="0.2">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7</v>
      </c>
      <c r="BT3" s="16" t="s">
        <v>9</v>
      </c>
    </row>
    <row r="4" spans="1:74" s="1" customFormat="1" ht="24.9" customHeight="1" x14ac:dyDescent="0.2">
      <c r="B4" s="19"/>
      <c r="D4" s="20" t="s">
        <v>10</v>
      </c>
      <c r="AR4" s="19"/>
      <c r="AS4" s="21" t="s">
        <v>11</v>
      </c>
      <c r="BE4" s="22" t="s">
        <v>12</v>
      </c>
      <c r="BS4" s="16" t="s">
        <v>13</v>
      </c>
    </row>
    <row r="5" spans="1:74" s="1" customFormat="1" ht="12" customHeight="1" x14ac:dyDescent="0.2">
      <c r="B5" s="19"/>
      <c r="D5" s="23" t="s">
        <v>14</v>
      </c>
      <c r="K5" s="301" t="s">
        <v>15</v>
      </c>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R5" s="19"/>
      <c r="BE5" s="293" t="s">
        <v>16</v>
      </c>
      <c r="BS5" s="16" t="s">
        <v>7</v>
      </c>
    </row>
    <row r="6" spans="1:74" s="1" customFormat="1" ht="36.9" customHeight="1" x14ac:dyDescent="0.2">
      <c r="B6" s="19"/>
      <c r="D6" s="25" t="s">
        <v>17</v>
      </c>
      <c r="K6" s="302" t="s">
        <v>18</v>
      </c>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R6" s="19"/>
      <c r="BE6" s="294"/>
      <c r="BS6" s="16" t="s">
        <v>7</v>
      </c>
    </row>
    <row r="7" spans="1:74" s="1" customFormat="1" ht="12" customHeight="1" x14ac:dyDescent="0.2">
      <c r="B7" s="19"/>
      <c r="D7" s="26" t="s">
        <v>19</v>
      </c>
      <c r="K7" s="24" t="s">
        <v>3</v>
      </c>
      <c r="AK7" s="26" t="s">
        <v>20</v>
      </c>
      <c r="AN7" s="24" t="s">
        <v>3</v>
      </c>
      <c r="AR7" s="19"/>
      <c r="BE7" s="294"/>
      <c r="BS7" s="16" t="s">
        <v>7</v>
      </c>
    </row>
    <row r="8" spans="1:74" s="1" customFormat="1" ht="12" customHeight="1" x14ac:dyDescent="0.2">
      <c r="B8" s="19"/>
      <c r="D8" s="26" t="s">
        <v>21</v>
      </c>
      <c r="K8" s="24" t="s">
        <v>22</v>
      </c>
      <c r="AK8" s="26" t="s">
        <v>23</v>
      </c>
      <c r="AN8" s="340">
        <v>43805</v>
      </c>
      <c r="AR8" s="19"/>
      <c r="BE8" s="294"/>
      <c r="BS8" s="16" t="s">
        <v>7</v>
      </c>
    </row>
    <row r="9" spans="1:74" s="1" customFormat="1" ht="14.4" customHeight="1" x14ac:dyDescent="0.2">
      <c r="B9" s="19"/>
      <c r="AR9" s="19"/>
      <c r="BE9" s="294"/>
      <c r="BS9" s="16" t="s">
        <v>7</v>
      </c>
    </row>
    <row r="10" spans="1:74" s="1" customFormat="1" ht="12" customHeight="1" x14ac:dyDescent="0.2">
      <c r="B10" s="19"/>
      <c r="D10" s="26" t="s">
        <v>24</v>
      </c>
      <c r="AK10" s="26" t="s">
        <v>25</v>
      </c>
      <c r="AN10" s="24" t="s">
        <v>3</v>
      </c>
      <c r="AR10" s="19"/>
      <c r="BE10" s="294"/>
      <c r="BS10" s="16" t="s">
        <v>7</v>
      </c>
    </row>
    <row r="11" spans="1:74" s="1" customFormat="1" ht="18.45" customHeight="1" x14ac:dyDescent="0.2">
      <c r="B11" s="19"/>
      <c r="E11" s="24" t="s">
        <v>26</v>
      </c>
      <c r="AK11" s="26" t="s">
        <v>27</v>
      </c>
      <c r="AN11" s="24" t="s">
        <v>3</v>
      </c>
      <c r="AR11" s="19"/>
      <c r="BE11" s="294"/>
      <c r="BS11" s="16" t="s">
        <v>7</v>
      </c>
    </row>
    <row r="12" spans="1:74" s="1" customFormat="1" ht="6.9" customHeight="1" x14ac:dyDescent="0.2">
      <c r="B12" s="19"/>
      <c r="AR12" s="19"/>
      <c r="BE12" s="294"/>
      <c r="BS12" s="16" t="s">
        <v>7</v>
      </c>
    </row>
    <row r="13" spans="1:74" s="1" customFormat="1" ht="12" customHeight="1" x14ac:dyDescent="0.2">
      <c r="B13" s="19"/>
      <c r="D13" s="26" t="s">
        <v>28</v>
      </c>
      <c r="AK13" s="26" t="s">
        <v>25</v>
      </c>
      <c r="AN13" s="28" t="s">
        <v>637</v>
      </c>
      <c r="AR13" s="19"/>
      <c r="BE13" s="294"/>
      <c r="BS13" s="16" t="s">
        <v>7</v>
      </c>
    </row>
    <row r="14" spans="1:74" ht="13.2" x14ac:dyDescent="0.2">
      <c r="B14" s="19"/>
      <c r="E14" s="303" t="s">
        <v>639</v>
      </c>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26" t="s">
        <v>27</v>
      </c>
      <c r="AN14" s="28" t="s">
        <v>638</v>
      </c>
      <c r="AR14" s="19"/>
      <c r="BE14" s="294"/>
      <c r="BS14" s="16" t="s">
        <v>7</v>
      </c>
    </row>
    <row r="15" spans="1:74" s="1" customFormat="1" ht="6.9" customHeight="1" x14ac:dyDescent="0.2">
      <c r="B15" s="19"/>
      <c r="AR15" s="19"/>
      <c r="BE15" s="294"/>
      <c r="BS15" s="16" t="s">
        <v>4</v>
      </c>
    </row>
    <row r="16" spans="1:74" s="1" customFormat="1" ht="12" customHeight="1" x14ac:dyDescent="0.2">
      <c r="B16" s="19"/>
      <c r="D16" s="26" t="s">
        <v>29</v>
      </c>
      <c r="AK16" s="26" t="s">
        <v>25</v>
      </c>
      <c r="AN16" s="24" t="s">
        <v>30</v>
      </c>
      <c r="AR16" s="19"/>
      <c r="BE16" s="294"/>
      <c r="BS16" s="16" t="s">
        <v>4</v>
      </c>
    </row>
    <row r="17" spans="1:71" s="1" customFormat="1" ht="18.45" customHeight="1" x14ac:dyDescent="0.2">
      <c r="B17" s="19"/>
      <c r="E17" s="24" t="s">
        <v>31</v>
      </c>
      <c r="AK17" s="26" t="s">
        <v>27</v>
      </c>
      <c r="AN17" s="24" t="s">
        <v>32</v>
      </c>
      <c r="AR17" s="19"/>
      <c r="BE17" s="294"/>
      <c r="BS17" s="16" t="s">
        <v>33</v>
      </c>
    </row>
    <row r="18" spans="1:71" s="1" customFormat="1" ht="6.9" customHeight="1" x14ac:dyDescent="0.2">
      <c r="B18" s="19"/>
      <c r="AR18" s="19"/>
      <c r="BE18" s="294"/>
      <c r="BS18" s="16" t="s">
        <v>7</v>
      </c>
    </row>
    <row r="19" spans="1:71" s="1" customFormat="1" ht="12" customHeight="1" x14ac:dyDescent="0.2">
      <c r="B19" s="19"/>
      <c r="D19" s="26" t="s">
        <v>34</v>
      </c>
      <c r="AK19" s="26" t="s">
        <v>25</v>
      </c>
      <c r="AN19" s="24" t="s">
        <v>3</v>
      </c>
      <c r="AR19" s="19"/>
      <c r="BE19" s="294"/>
      <c r="BS19" s="16" t="s">
        <v>7</v>
      </c>
    </row>
    <row r="20" spans="1:71" s="1" customFormat="1" ht="18.45" customHeight="1" x14ac:dyDescent="0.2">
      <c r="B20" s="19"/>
      <c r="E20" s="24" t="s">
        <v>35</v>
      </c>
      <c r="AK20" s="26" t="s">
        <v>27</v>
      </c>
      <c r="AN20" s="24" t="s">
        <v>3</v>
      </c>
      <c r="AR20" s="19"/>
      <c r="BE20" s="294"/>
      <c r="BS20" s="16" t="s">
        <v>33</v>
      </c>
    </row>
    <row r="21" spans="1:71" s="1" customFormat="1" ht="6.9" customHeight="1" x14ac:dyDescent="0.2">
      <c r="B21" s="19"/>
      <c r="AR21" s="19"/>
      <c r="BE21" s="294"/>
    </row>
    <row r="22" spans="1:71" s="1" customFormat="1" ht="12" customHeight="1" x14ac:dyDescent="0.2">
      <c r="B22" s="19"/>
      <c r="D22" s="26" t="s">
        <v>36</v>
      </c>
      <c r="AR22" s="19"/>
      <c r="BE22" s="294"/>
    </row>
    <row r="23" spans="1:71" s="1" customFormat="1" ht="60" customHeight="1" x14ac:dyDescent="0.2">
      <c r="B23" s="19"/>
      <c r="E23" s="305" t="s">
        <v>37</v>
      </c>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R23" s="19"/>
      <c r="BE23" s="294"/>
    </row>
    <row r="24" spans="1:71" s="1" customFormat="1" ht="6.9" customHeight="1" x14ac:dyDescent="0.2">
      <c r="B24" s="19"/>
      <c r="AR24" s="19"/>
      <c r="BE24" s="294"/>
    </row>
    <row r="25" spans="1:71" s="1" customFormat="1" ht="6.9" customHeight="1" x14ac:dyDescent="0.2">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294"/>
    </row>
    <row r="26" spans="1:71" s="2" customFormat="1" ht="25.95" customHeight="1" x14ac:dyDescent="0.2">
      <c r="A26" s="31"/>
      <c r="B26" s="32"/>
      <c r="C26" s="31"/>
      <c r="D26" s="33" t="s">
        <v>38</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96">
        <f>ROUND(AG54,2)</f>
        <v>860773.67</v>
      </c>
      <c r="AL26" s="297"/>
      <c r="AM26" s="297"/>
      <c r="AN26" s="297"/>
      <c r="AO26" s="297"/>
      <c r="AP26" s="31"/>
      <c r="AQ26" s="31"/>
      <c r="AR26" s="32"/>
      <c r="BE26" s="294"/>
    </row>
    <row r="27" spans="1:71" s="2" customFormat="1" ht="6.9" customHeight="1" x14ac:dyDescent="0.2">
      <c r="A27" s="31"/>
      <c r="B27" s="32"/>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2"/>
      <c r="BE27" s="294"/>
    </row>
    <row r="28" spans="1:71" s="2" customFormat="1" ht="13.2" x14ac:dyDescent="0.2">
      <c r="A28" s="31"/>
      <c r="B28" s="32"/>
      <c r="C28" s="31"/>
      <c r="D28" s="31"/>
      <c r="E28" s="31"/>
      <c r="F28" s="31"/>
      <c r="G28" s="31"/>
      <c r="H28" s="31"/>
      <c r="I28" s="31"/>
      <c r="J28" s="31"/>
      <c r="K28" s="31"/>
      <c r="L28" s="298" t="s">
        <v>39</v>
      </c>
      <c r="M28" s="298"/>
      <c r="N28" s="298"/>
      <c r="O28" s="298"/>
      <c r="P28" s="298"/>
      <c r="Q28" s="31"/>
      <c r="R28" s="31"/>
      <c r="S28" s="31"/>
      <c r="T28" s="31"/>
      <c r="U28" s="31"/>
      <c r="V28" s="31"/>
      <c r="W28" s="298" t="s">
        <v>40</v>
      </c>
      <c r="X28" s="298"/>
      <c r="Y28" s="298"/>
      <c r="Z28" s="298"/>
      <c r="AA28" s="298"/>
      <c r="AB28" s="298"/>
      <c r="AC28" s="298"/>
      <c r="AD28" s="298"/>
      <c r="AE28" s="298"/>
      <c r="AF28" s="31"/>
      <c r="AG28" s="31"/>
      <c r="AH28" s="31"/>
      <c r="AI28" s="31"/>
      <c r="AJ28" s="31"/>
      <c r="AK28" s="298" t="s">
        <v>41</v>
      </c>
      <c r="AL28" s="298"/>
      <c r="AM28" s="298"/>
      <c r="AN28" s="298"/>
      <c r="AO28" s="298"/>
      <c r="AP28" s="31"/>
      <c r="AQ28" s="31"/>
      <c r="AR28" s="32"/>
      <c r="BE28" s="294"/>
    </row>
    <row r="29" spans="1:71" s="3" customFormat="1" ht="14.4" customHeight="1" x14ac:dyDescent="0.2">
      <c r="B29" s="36"/>
      <c r="D29" s="26" t="s">
        <v>42</v>
      </c>
      <c r="F29" s="26" t="s">
        <v>43</v>
      </c>
      <c r="L29" s="290">
        <v>0.21</v>
      </c>
      <c r="M29" s="291"/>
      <c r="N29" s="291"/>
      <c r="O29" s="291"/>
      <c r="P29" s="291"/>
      <c r="W29" s="292">
        <f>ROUND(AZ54, 2)</f>
        <v>860773.67</v>
      </c>
      <c r="X29" s="291"/>
      <c r="Y29" s="291"/>
      <c r="Z29" s="291"/>
      <c r="AA29" s="291"/>
      <c r="AB29" s="291"/>
      <c r="AC29" s="291"/>
      <c r="AD29" s="291"/>
      <c r="AE29" s="291"/>
      <c r="AK29" s="292">
        <f>ROUND(AV54, 2)</f>
        <v>180762.47</v>
      </c>
      <c r="AL29" s="291"/>
      <c r="AM29" s="291"/>
      <c r="AN29" s="291"/>
      <c r="AO29" s="291"/>
      <c r="AR29" s="36"/>
      <c r="BE29" s="295"/>
    </row>
    <row r="30" spans="1:71" s="3" customFormat="1" ht="14.4" customHeight="1" x14ac:dyDescent="0.2">
      <c r="B30" s="36"/>
      <c r="F30" s="26" t="s">
        <v>44</v>
      </c>
      <c r="L30" s="290">
        <v>0.15</v>
      </c>
      <c r="M30" s="291"/>
      <c r="N30" s="291"/>
      <c r="O30" s="291"/>
      <c r="P30" s="291"/>
      <c r="W30" s="292">
        <f>ROUND(BA54, 2)</f>
        <v>0</v>
      </c>
      <c r="X30" s="291"/>
      <c r="Y30" s="291"/>
      <c r="Z30" s="291"/>
      <c r="AA30" s="291"/>
      <c r="AB30" s="291"/>
      <c r="AC30" s="291"/>
      <c r="AD30" s="291"/>
      <c r="AE30" s="291"/>
      <c r="AK30" s="292">
        <f>ROUND(AW54, 2)</f>
        <v>0</v>
      </c>
      <c r="AL30" s="291"/>
      <c r="AM30" s="291"/>
      <c r="AN30" s="291"/>
      <c r="AO30" s="291"/>
      <c r="AR30" s="36"/>
      <c r="BE30" s="295"/>
    </row>
    <row r="31" spans="1:71" s="3" customFormat="1" ht="14.4" hidden="1" customHeight="1" x14ac:dyDescent="0.2">
      <c r="B31" s="36"/>
      <c r="F31" s="26" t="s">
        <v>45</v>
      </c>
      <c r="L31" s="290">
        <v>0.21</v>
      </c>
      <c r="M31" s="291"/>
      <c r="N31" s="291"/>
      <c r="O31" s="291"/>
      <c r="P31" s="291"/>
      <c r="W31" s="292">
        <f>ROUND(BB54, 2)</f>
        <v>0</v>
      </c>
      <c r="X31" s="291"/>
      <c r="Y31" s="291"/>
      <c r="Z31" s="291"/>
      <c r="AA31" s="291"/>
      <c r="AB31" s="291"/>
      <c r="AC31" s="291"/>
      <c r="AD31" s="291"/>
      <c r="AE31" s="291"/>
      <c r="AK31" s="292">
        <v>0</v>
      </c>
      <c r="AL31" s="291"/>
      <c r="AM31" s="291"/>
      <c r="AN31" s="291"/>
      <c r="AO31" s="291"/>
      <c r="AR31" s="36"/>
      <c r="BE31" s="295"/>
    </row>
    <row r="32" spans="1:71" s="3" customFormat="1" ht="14.4" hidden="1" customHeight="1" x14ac:dyDescent="0.2">
      <c r="B32" s="36"/>
      <c r="F32" s="26" t="s">
        <v>46</v>
      </c>
      <c r="L32" s="290">
        <v>0.15</v>
      </c>
      <c r="M32" s="291"/>
      <c r="N32" s="291"/>
      <c r="O32" s="291"/>
      <c r="P32" s="291"/>
      <c r="W32" s="292">
        <f>ROUND(BC54, 2)</f>
        <v>0</v>
      </c>
      <c r="X32" s="291"/>
      <c r="Y32" s="291"/>
      <c r="Z32" s="291"/>
      <c r="AA32" s="291"/>
      <c r="AB32" s="291"/>
      <c r="AC32" s="291"/>
      <c r="AD32" s="291"/>
      <c r="AE32" s="291"/>
      <c r="AK32" s="292">
        <v>0</v>
      </c>
      <c r="AL32" s="291"/>
      <c r="AM32" s="291"/>
      <c r="AN32" s="291"/>
      <c r="AO32" s="291"/>
      <c r="AR32" s="36"/>
      <c r="BE32" s="295"/>
    </row>
    <row r="33" spans="1:57" s="3" customFormat="1" ht="14.4" hidden="1" customHeight="1" x14ac:dyDescent="0.2">
      <c r="B33" s="36"/>
      <c r="F33" s="26" t="s">
        <v>47</v>
      </c>
      <c r="L33" s="290">
        <v>0</v>
      </c>
      <c r="M33" s="291"/>
      <c r="N33" s="291"/>
      <c r="O33" s="291"/>
      <c r="P33" s="291"/>
      <c r="W33" s="292">
        <f>ROUND(BD54, 2)</f>
        <v>0</v>
      </c>
      <c r="X33" s="291"/>
      <c r="Y33" s="291"/>
      <c r="Z33" s="291"/>
      <c r="AA33" s="291"/>
      <c r="AB33" s="291"/>
      <c r="AC33" s="291"/>
      <c r="AD33" s="291"/>
      <c r="AE33" s="291"/>
      <c r="AK33" s="292">
        <v>0</v>
      </c>
      <c r="AL33" s="291"/>
      <c r="AM33" s="291"/>
      <c r="AN33" s="291"/>
      <c r="AO33" s="291"/>
      <c r="AR33" s="36"/>
    </row>
    <row r="34" spans="1:57" s="2" customFormat="1" ht="6.9" customHeight="1" x14ac:dyDescent="0.2">
      <c r="A34" s="31"/>
      <c r="B34" s="32"/>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2"/>
      <c r="BE34" s="31"/>
    </row>
    <row r="35" spans="1:57" s="2" customFormat="1" ht="25.95" customHeight="1" x14ac:dyDescent="0.2">
      <c r="A35" s="31"/>
      <c r="B35" s="32"/>
      <c r="C35" s="37"/>
      <c r="D35" s="38" t="s">
        <v>48</v>
      </c>
      <c r="E35" s="39"/>
      <c r="F35" s="39"/>
      <c r="G35" s="39"/>
      <c r="H35" s="39"/>
      <c r="I35" s="39"/>
      <c r="J35" s="39"/>
      <c r="K35" s="39"/>
      <c r="L35" s="39"/>
      <c r="M35" s="39"/>
      <c r="N35" s="39"/>
      <c r="O35" s="39"/>
      <c r="P35" s="39"/>
      <c r="Q35" s="39"/>
      <c r="R35" s="39"/>
      <c r="S35" s="39"/>
      <c r="T35" s="40" t="s">
        <v>49</v>
      </c>
      <c r="U35" s="39"/>
      <c r="V35" s="39"/>
      <c r="W35" s="39"/>
      <c r="X35" s="320" t="s">
        <v>50</v>
      </c>
      <c r="Y35" s="321"/>
      <c r="Z35" s="321"/>
      <c r="AA35" s="321"/>
      <c r="AB35" s="321"/>
      <c r="AC35" s="39"/>
      <c r="AD35" s="39"/>
      <c r="AE35" s="39"/>
      <c r="AF35" s="39"/>
      <c r="AG35" s="39"/>
      <c r="AH35" s="39"/>
      <c r="AI35" s="39"/>
      <c r="AJ35" s="39"/>
      <c r="AK35" s="322">
        <f>SUM(AK26:AK33)</f>
        <v>1041536.14</v>
      </c>
      <c r="AL35" s="321"/>
      <c r="AM35" s="321"/>
      <c r="AN35" s="321"/>
      <c r="AO35" s="323"/>
      <c r="AP35" s="37"/>
      <c r="AQ35" s="37"/>
      <c r="AR35" s="32"/>
      <c r="BE35" s="31"/>
    </row>
    <row r="36" spans="1:57" s="2" customFormat="1" ht="6.9" customHeight="1" x14ac:dyDescent="0.2">
      <c r="A36" s="31"/>
      <c r="B36" s="32"/>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2"/>
      <c r="BE36" s="31"/>
    </row>
    <row r="37" spans="1:57" s="2" customFormat="1" ht="6.9" customHeight="1" x14ac:dyDescent="0.2">
      <c r="A37" s="3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2"/>
      <c r="BE37" s="31"/>
    </row>
    <row r="41" spans="1:57" s="2" customFormat="1" ht="6.9" customHeight="1" x14ac:dyDescent="0.2">
      <c r="A41" s="3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2"/>
      <c r="BE41" s="31"/>
    </row>
    <row r="42" spans="1:57" s="2" customFormat="1" ht="24.9" customHeight="1" x14ac:dyDescent="0.2">
      <c r="A42" s="31"/>
      <c r="B42" s="32"/>
      <c r="C42" s="20" t="s">
        <v>51</v>
      </c>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2"/>
      <c r="BE42" s="31"/>
    </row>
    <row r="43" spans="1:57" s="2" customFormat="1" ht="6.9" customHeight="1" x14ac:dyDescent="0.2">
      <c r="A43" s="31"/>
      <c r="B43" s="32"/>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2"/>
      <c r="BE43" s="31"/>
    </row>
    <row r="44" spans="1:57" s="4" customFormat="1" ht="12" customHeight="1" x14ac:dyDescent="0.2">
      <c r="B44" s="45"/>
      <c r="C44" s="26" t="s">
        <v>14</v>
      </c>
      <c r="L44" s="4" t="str">
        <f>K5</f>
        <v>01_2018</v>
      </c>
      <c r="AR44" s="45"/>
    </row>
    <row r="45" spans="1:57" s="5" customFormat="1" ht="36.9" customHeight="1" x14ac:dyDescent="0.2">
      <c r="B45" s="46"/>
      <c r="C45" s="47" t="s">
        <v>17</v>
      </c>
      <c r="L45" s="312" t="str">
        <f>K6</f>
        <v>Terénní úpravy Parku novorozenců v Josefově u Sokolova</v>
      </c>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R45" s="46"/>
    </row>
    <row r="46" spans="1:57" s="2" customFormat="1" ht="6.9" customHeight="1" x14ac:dyDescent="0.2">
      <c r="A46" s="31"/>
      <c r="B46" s="32"/>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2"/>
      <c r="BE46" s="31"/>
    </row>
    <row r="47" spans="1:57" s="2" customFormat="1" ht="12" customHeight="1" x14ac:dyDescent="0.2">
      <c r="A47" s="31"/>
      <c r="B47" s="32"/>
      <c r="C47" s="26" t="s">
        <v>21</v>
      </c>
      <c r="D47" s="31"/>
      <c r="E47" s="31"/>
      <c r="F47" s="31"/>
      <c r="G47" s="31"/>
      <c r="H47" s="31"/>
      <c r="I47" s="31"/>
      <c r="J47" s="31"/>
      <c r="K47" s="31"/>
      <c r="L47" s="48" t="str">
        <f>IF(K8="","",K8)</f>
        <v>Radvanov</v>
      </c>
      <c r="M47" s="31"/>
      <c r="N47" s="31"/>
      <c r="O47" s="31"/>
      <c r="P47" s="31"/>
      <c r="Q47" s="31"/>
      <c r="R47" s="31"/>
      <c r="S47" s="31"/>
      <c r="T47" s="31"/>
      <c r="U47" s="31"/>
      <c r="V47" s="31"/>
      <c r="W47" s="31"/>
      <c r="X47" s="31"/>
      <c r="Y47" s="31"/>
      <c r="Z47" s="31"/>
      <c r="AA47" s="31"/>
      <c r="AB47" s="31"/>
      <c r="AC47" s="31"/>
      <c r="AD47" s="31"/>
      <c r="AE47" s="31"/>
      <c r="AF47" s="31"/>
      <c r="AG47" s="31"/>
      <c r="AH47" s="31"/>
      <c r="AI47" s="26" t="s">
        <v>23</v>
      </c>
      <c r="AJ47" s="31"/>
      <c r="AK47" s="31"/>
      <c r="AL47" s="31"/>
      <c r="AM47" s="314">
        <f>IF(AN8= "","",AN8)</f>
        <v>43805</v>
      </c>
      <c r="AN47" s="314"/>
      <c r="AO47" s="31"/>
      <c r="AP47" s="31"/>
      <c r="AQ47" s="31"/>
      <c r="AR47" s="32"/>
      <c r="BE47" s="31"/>
    </row>
    <row r="48" spans="1:57" s="2" customFormat="1" ht="6.9" customHeight="1" x14ac:dyDescent="0.2">
      <c r="A48" s="31"/>
      <c r="B48" s="32"/>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2"/>
      <c r="BE48" s="31"/>
    </row>
    <row r="49" spans="1:91" s="2" customFormat="1" ht="15.6" customHeight="1" x14ac:dyDescent="0.2">
      <c r="A49" s="31"/>
      <c r="B49" s="32"/>
      <c r="C49" s="26" t="s">
        <v>24</v>
      </c>
      <c r="D49" s="31"/>
      <c r="E49" s="31"/>
      <c r="F49" s="31"/>
      <c r="G49" s="31"/>
      <c r="H49" s="31"/>
      <c r="I49" s="31"/>
      <c r="J49" s="31"/>
      <c r="K49" s="31"/>
      <c r="L49" s="4" t="str">
        <f>IF(E11= "","",E11)</f>
        <v>Obec Josefov</v>
      </c>
      <c r="M49" s="31"/>
      <c r="N49" s="31"/>
      <c r="O49" s="31"/>
      <c r="P49" s="31"/>
      <c r="Q49" s="31"/>
      <c r="R49" s="31"/>
      <c r="S49" s="31"/>
      <c r="T49" s="31"/>
      <c r="U49" s="31"/>
      <c r="V49" s="31"/>
      <c r="W49" s="31"/>
      <c r="X49" s="31"/>
      <c r="Y49" s="31"/>
      <c r="Z49" s="31"/>
      <c r="AA49" s="31"/>
      <c r="AB49" s="31"/>
      <c r="AC49" s="31"/>
      <c r="AD49" s="31"/>
      <c r="AE49" s="31"/>
      <c r="AF49" s="31"/>
      <c r="AG49" s="31"/>
      <c r="AH49" s="31"/>
      <c r="AI49" s="26" t="s">
        <v>29</v>
      </c>
      <c r="AJ49" s="31"/>
      <c r="AK49" s="31"/>
      <c r="AL49" s="31"/>
      <c r="AM49" s="310" t="str">
        <f>IF(E17="","",E17)</f>
        <v>EnvironGroup, s.r.o.</v>
      </c>
      <c r="AN49" s="311"/>
      <c r="AO49" s="311"/>
      <c r="AP49" s="311"/>
      <c r="AQ49" s="31"/>
      <c r="AR49" s="32"/>
      <c r="AS49" s="306" t="s">
        <v>52</v>
      </c>
      <c r="AT49" s="307"/>
      <c r="AU49" s="50"/>
      <c r="AV49" s="50"/>
      <c r="AW49" s="50"/>
      <c r="AX49" s="50"/>
      <c r="AY49" s="50"/>
      <c r="AZ49" s="50"/>
      <c r="BA49" s="50"/>
      <c r="BB49" s="50"/>
      <c r="BC49" s="50"/>
      <c r="BD49" s="51"/>
      <c r="BE49" s="31"/>
    </row>
    <row r="50" spans="1:91" s="2" customFormat="1" ht="15.6" customHeight="1" x14ac:dyDescent="0.2">
      <c r="A50" s="31"/>
      <c r="B50" s="32"/>
      <c r="C50" s="26" t="s">
        <v>28</v>
      </c>
      <c r="D50" s="31"/>
      <c r="E50" s="31"/>
      <c r="F50" s="31"/>
      <c r="G50" s="31"/>
      <c r="H50" s="31"/>
      <c r="I50" s="31"/>
      <c r="J50" s="31"/>
      <c r="K50" s="31"/>
      <c r="L50" s="4" t="str">
        <f>IF(E14= "Vyplň údaj","",E14)</f>
        <v>PE-REZA, spol. s r.o.</v>
      </c>
      <c r="M50" s="31"/>
      <c r="N50" s="31"/>
      <c r="O50" s="31"/>
      <c r="P50" s="31"/>
      <c r="Q50" s="31"/>
      <c r="R50" s="31"/>
      <c r="S50" s="31"/>
      <c r="T50" s="31"/>
      <c r="U50" s="31"/>
      <c r="V50" s="31"/>
      <c r="W50" s="31"/>
      <c r="X50" s="31"/>
      <c r="Y50" s="31"/>
      <c r="Z50" s="31"/>
      <c r="AA50" s="31"/>
      <c r="AB50" s="31"/>
      <c r="AC50" s="31"/>
      <c r="AD50" s="31"/>
      <c r="AE50" s="31"/>
      <c r="AF50" s="31"/>
      <c r="AG50" s="31"/>
      <c r="AH50" s="31"/>
      <c r="AI50" s="26" t="s">
        <v>34</v>
      </c>
      <c r="AJ50" s="31"/>
      <c r="AK50" s="31"/>
      <c r="AL50" s="31"/>
      <c r="AM50" s="310" t="str">
        <f>IF(E20="","",E20)</f>
        <v xml:space="preserve"> </v>
      </c>
      <c r="AN50" s="311"/>
      <c r="AO50" s="311"/>
      <c r="AP50" s="311"/>
      <c r="AQ50" s="31"/>
      <c r="AR50" s="32"/>
      <c r="AS50" s="308"/>
      <c r="AT50" s="309"/>
      <c r="AU50" s="52"/>
      <c r="AV50" s="52"/>
      <c r="AW50" s="52"/>
      <c r="AX50" s="52"/>
      <c r="AY50" s="52"/>
      <c r="AZ50" s="52"/>
      <c r="BA50" s="52"/>
      <c r="BB50" s="52"/>
      <c r="BC50" s="52"/>
      <c r="BD50" s="53"/>
      <c r="BE50" s="31"/>
    </row>
    <row r="51" spans="1:91" s="2" customFormat="1" ht="10.95" customHeight="1" x14ac:dyDescent="0.2">
      <c r="A51" s="31"/>
      <c r="B51" s="32"/>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2"/>
      <c r="AS51" s="308"/>
      <c r="AT51" s="309"/>
      <c r="AU51" s="52"/>
      <c r="AV51" s="52"/>
      <c r="AW51" s="52"/>
      <c r="AX51" s="52"/>
      <c r="AY51" s="52"/>
      <c r="AZ51" s="52"/>
      <c r="BA51" s="52"/>
      <c r="BB51" s="52"/>
      <c r="BC51" s="52"/>
      <c r="BD51" s="53"/>
      <c r="BE51" s="31"/>
    </row>
    <row r="52" spans="1:91" s="2" customFormat="1" ht="29.25" customHeight="1" x14ac:dyDescent="0.2">
      <c r="A52" s="31"/>
      <c r="B52" s="32"/>
      <c r="C52" s="327" t="s">
        <v>53</v>
      </c>
      <c r="D52" s="316"/>
      <c r="E52" s="316"/>
      <c r="F52" s="316"/>
      <c r="G52" s="316"/>
      <c r="H52" s="54"/>
      <c r="I52" s="315" t="s">
        <v>54</v>
      </c>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7" t="s">
        <v>55</v>
      </c>
      <c r="AH52" s="316"/>
      <c r="AI52" s="316"/>
      <c r="AJ52" s="316"/>
      <c r="AK52" s="316"/>
      <c r="AL52" s="316"/>
      <c r="AM52" s="316"/>
      <c r="AN52" s="315" t="s">
        <v>56</v>
      </c>
      <c r="AO52" s="316"/>
      <c r="AP52" s="316"/>
      <c r="AQ52" s="55" t="s">
        <v>57</v>
      </c>
      <c r="AR52" s="32"/>
      <c r="AS52" s="56" t="s">
        <v>58</v>
      </c>
      <c r="AT52" s="57" t="s">
        <v>59</v>
      </c>
      <c r="AU52" s="57" t="s">
        <v>60</v>
      </c>
      <c r="AV52" s="57" t="s">
        <v>61</v>
      </c>
      <c r="AW52" s="57" t="s">
        <v>62</v>
      </c>
      <c r="AX52" s="57" t="s">
        <v>63</v>
      </c>
      <c r="AY52" s="57" t="s">
        <v>64</v>
      </c>
      <c r="AZ52" s="57" t="s">
        <v>65</v>
      </c>
      <c r="BA52" s="57" t="s">
        <v>66</v>
      </c>
      <c r="BB52" s="57" t="s">
        <v>67</v>
      </c>
      <c r="BC52" s="57" t="s">
        <v>68</v>
      </c>
      <c r="BD52" s="58" t="s">
        <v>69</v>
      </c>
      <c r="BE52" s="31"/>
    </row>
    <row r="53" spans="1:91" s="2" customFormat="1" ht="10.95" customHeight="1" x14ac:dyDescent="0.2">
      <c r="A53" s="31"/>
      <c r="B53" s="32"/>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2"/>
      <c r="AS53" s="59"/>
      <c r="AT53" s="60"/>
      <c r="AU53" s="60"/>
      <c r="AV53" s="60"/>
      <c r="AW53" s="60"/>
      <c r="AX53" s="60"/>
      <c r="AY53" s="60"/>
      <c r="AZ53" s="60"/>
      <c r="BA53" s="60"/>
      <c r="BB53" s="60"/>
      <c r="BC53" s="60"/>
      <c r="BD53" s="61"/>
      <c r="BE53" s="31"/>
    </row>
    <row r="54" spans="1:91" s="6" customFormat="1" ht="32.4" customHeight="1" x14ac:dyDescent="0.2">
      <c r="B54" s="62"/>
      <c r="C54" s="63" t="s">
        <v>70</v>
      </c>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324">
        <f>ROUND(SUM(AG55:AG57),2)</f>
        <v>860773.67</v>
      </c>
      <c r="AH54" s="324"/>
      <c r="AI54" s="324"/>
      <c r="AJ54" s="324"/>
      <c r="AK54" s="324"/>
      <c r="AL54" s="324"/>
      <c r="AM54" s="324"/>
      <c r="AN54" s="325">
        <f>SUM(AG54,AT54)</f>
        <v>1041536.14</v>
      </c>
      <c r="AO54" s="325"/>
      <c r="AP54" s="325"/>
      <c r="AQ54" s="66" t="s">
        <v>3</v>
      </c>
      <c r="AR54" s="62"/>
      <c r="AS54" s="67">
        <f>ROUND(SUM(AS55:AS57),2)</f>
        <v>0</v>
      </c>
      <c r="AT54" s="68">
        <f>ROUND(SUM(AV54:AW54),2)</f>
        <v>180762.47</v>
      </c>
      <c r="AU54" s="69">
        <f>ROUND(SUM(AU55:AU57),5)</f>
        <v>0</v>
      </c>
      <c r="AV54" s="68">
        <f>ROUND(AZ54*L29,2)</f>
        <v>180762.47</v>
      </c>
      <c r="AW54" s="68">
        <f>ROUND(BA54*L30,2)</f>
        <v>0</v>
      </c>
      <c r="AX54" s="68">
        <f>ROUND(BB54*L29,2)</f>
        <v>0</v>
      </c>
      <c r="AY54" s="68">
        <f>ROUND(BC54*L30,2)</f>
        <v>0</v>
      </c>
      <c r="AZ54" s="68">
        <f>ROUND(SUM(AZ55:AZ57),2)</f>
        <v>860773.67</v>
      </c>
      <c r="BA54" s="68">
        <f>ROUND(SUM(BA55:BA57),2)</f>
        <v>0</v>
      </c>
      <c r="BB54" s="68">
        <f>ROUND(SUM(BB55:BB57),2)</f>
        <v>0</v>
      </c>
      <c r="BC54" s="68">
        <f>ROUND(SUM(BC55:BC57),2)</f>
        <v>0</v>
      </c>
      <c r="BD54" s="70">
        <f>ROUND(SUM(BD55:BD57),2)</f>
        <v>0</v>
      </c>
      <c r="BS54" s="71" t="s">
        <v>71</v>
      </c>
      <c r="BT54" s="71" t="s">
        <v>72</v>
      </c>
      <c r="BU54" s="72" t="s">
        <v>73</v>
      </c>
      <c r="BV54" s="71" t="s">
        <v>74</v>
      </c>
      <c r="BW54" s="71" t="s">
        <v>5</v>
      </c>
      <c r="BX54" s="71" t="s">
        <v>75</v>
      </c>
      <c r="CL54" s="71" t="s">
        <v>3</v>
      </c>
    </row>
    <row r="55" spans="1:91" s="7" customFormat="1" ht="26.4" customHeight="1" x14ac:dyDescent="0.2">
      <c r="A55" s="73" t="s">
        <v>76</v>
      </c>
      <c r="B55" s="74"/>
      <c r="C55" s="75"/>
      <c r="D55" s="326" t="s">
        <v>77</v>
      </c>
      <c r="E55" s="326"/>
      <c r="F55" s="326"/>
      <c r="G55" s="326"/>
      <c r="H55" s="326"/>
      <c r="I55" s="76"/>
      <c r="J55" s="326" t="s">
        <v>78</v>
      </c>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18">
        <f>'SO 101 - Terénní úpravy'!J30</f>
        <v>475485.44</v>
      </c>
      <c r="AH55" s="319"/>
      <c r="AI55" s="319"/>
      <c r="AJ55" s="319"/>
      <c r="AK55" s="319"/>
      <c r="AL55" s="319"/>
      <c r="AM55" s="319"/>
      <c r="AN55" s="318">
        <f>SUM(AG55,AT55)</f>
        <v>575337.38</v>
      </c>
      <c r="AO55" s="319"/>
      <c r="AP55" s="319"/>
      <c r="AQ55" s="77" t="s">
        <v>79</v>
      </c>
      <c r="AR55" s="74"/>
      <c r="AS55" s="78">
        <v>0</v>
      </c>
      <c r="AT55" s="79">
        <f>ROUND(SUM(AV55:AW55),2)</f>
        <v>99851.94</v>
      </c>
      <c r="AU55" s="80">
        <f>'SO 101 - Terénní úpravy'!P84</f>
        <v>0</v>
      </c>
      <c r="AV55" s="79">
        <f>'SO 101 - Terénní úpravy'!J33</f>
        <v>99851.94</v>
      </c>
      <c r="AW55" s="79">
        <f>'SO 101 - Terénní úpravy'!J34</f>
        <v>0</v>
      </c>
      <c r="AX55" s="79">
        <f>'SO 101 - Terénní úpravy'!J35</f>
        <v>0</v>
      </c>
      <c r="AY55" s="79">
        <f>'SO 101 - Terénní úpravy'!J36</f>
        <v>0</v>
      </c>
      <c r="AZ55" s="79">
        <f>'SO 101 - Terénní úpravy'!F33</f>
        <v>475485.44</v>
      </c>
      <c r="BA55" s="79">
        <f>'SO 101 - Terénní úpravy'!F34</f>
        <v>0</v>
      </c>
      <c r="BB55" s="79">
        <f>'SO 101 - Terénní úpravy'!F35</f>
        <v>0</v>
      </c>
      <c r="BC55" s="79">
        <f>'SO 101 - Terénní úpravy'!F36</f>
        <v>0</v>
      </c>
      <c r="BD55" s="81">
        <f>'SO 101 - Terénní úpravy'!F37</f>
        <v>0</v>
      </c>
      <c r="BT55" s="82" t="s">
        <v>80</v>
      </c>
      <c r="BV55" s="82" t="s">
        <v>74</v>
      </c>
      <c r="BW55" s="82" t="s">
        <v>81</v>
      </c>
      <c r="BX55" s="82" t="s">
        <v>5</v>
      </c>
      <c r="CL55" s="82" t="s">
        <v>3</v>
      </c>
      <c r="CM55" s="82" t="s">
        <v>82</v>
      </c>
    </row>
    <row r="56" spans="1:91" s="7" customFormat="1" ht="26.4" customHeight="1" x14ac:dyDescent="0.2">
      <c r="A56" s="73" t="s">
        <v>76</v>
      </c>
      <c r="B56" s="74"/>
      <c r="C56" s="75"/>
      <c r="D56" s="326" t="s">
        <v>83</v>
      </c>
      <c r="E56" s="326"/>
      <c r="F56" s="326"/>
      <c r="G56" s="326"/>
      <c r="H56" s="326"/>
      <c r="I56" s="76"/>
      <c r="J56" s="326" t="s">
        <v>84</v>
      </c>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18">
        <f>'SO 102 - Výsadba zeleně'!J30</f>
        <v>278286.03000000003</v>
      </c>
      <c r="AH56" s="319"/>
      <c r="AI56" s="319"/>
      <c r="AJ56" s="319"/>
      <c r="AK56" s="319"/>
      <c r="AL56" s="319"/>
      <c r="AM56" s="319"/>
      <c r="AN56" s="318">
        <f>SUM(AG56,AT56)</f>
        <v>336726.10000000003</v>
      </c>
      <c r="AO56" s="319"/>
      <c r="AP56" s="319"/>
      <c r="AQ56" s="77" t="s">
        <v>79</v>
      </c>
      <c r="AR56" s="74"/>
      <c r="AS56" s="78">
        <v>0</v>
      </c>
      <c r="AT56" s="79">
        <f>ROUND(SUM(AV56:AW56),2)</f>
        <v>58440.07</v>
      </c>
      <c r="AU56" s="80">
        <f>'SO 102 - Výsadba zeleně'!P82</f>
        <v>0</v>
      </c>
      <c r="AV56" s="79">
        <f>'SO 102 - Výsadba zeleně'!J33</f>
        <v>58440.07</v>
      </c>
      <c r="AW56" s="79">
        <f>'SO 102 - Výsadba zeleně'!J34</f>
        <v>0</v>
      </c>
      <c r="AX56" s="79">
        <f>'SO 102 - Výsadba zeleně'!J35</f>
        <v>0</v>
      </c>
      <c r="AY56" s="79">
        <f>'SO 102 - Výsadba zeleně'!J36</f>
        <v>0</v>
      </c>
      <c r="AZ56" s="79">
        <f>'SO 102 - Výsadba zeleně'!F33</f>
        <v>278286.03000000003</v>
      </c>
      <c r="BA56" s="79">
        <f>'SO 102 - Výsadba zeleně'!F34</f>
        <v>0</v>
      </c>
      <c r="BB56" s="79">
        <f>'SO 102 - Výsadba zeleně'!F35</f>
        <v>0</v>
      </c>
      <c r="BC56" s="79">
        <f>'SO 102 - Výsadba zeleně'!F36</f>
        <v>0</v>
      </c>
      <c r="BD56" s="81">
        <f>'SO 102 - Výsadba zeleně'!F37</f>
        <v>0</v>
      </c>
      <c r="BT56" s="82" t="s">
        <v>80</v>
      </c>
      <c r="BV56" s="82" t="s">
        <v>74</v>
      </c>
      <c r="BW56" s="82" t="s">
        <v>85</v>
      </c>
      <c r="BX56" s="82" t="s">
        <v>5</v>
      </c>
      <c r="CL56" s="82" t="s">
        <v>3</v>
      </c>
      <c r="CM56" s="82" t="s">
        <v>82</v>
      </c>
    </row>
    <row r="57" spans="1:91" s="7" customFormat="1" ht="26.4" customHeight="1" x14ac:dyDescent="0.2">
      <c r="A57" s="73" t="s">
        <v>76</v>
      </c>
      <c r="B57" s="74"/>
      <c r="C57" s="75"/>
      <c r="D57" s="326" t="s">
        <v>86</v>
      </c>
      <c r="E57" s="326"/>
      <c r="F57" s="326"/>
      <c r="G57" s="326"/>
      <c r="H57" s="326"/>
      <c r="I57" s="76"/>
      <c r="J57" s="326" t="s">
        <v>87</v>
      </c>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18">
        <f>'SO 103 - Odvoz přebytečné...'!J30</f>
        <v>107002.2</v>
      </c>
      <c r="AH57" s="319"/>
      <c r="AI57" s="319"/>
      <c r="AJ57" s="319"/>
      <c r="AK57" s="319"/>
      <c r="AL57" s="319"/>
      <c r="AM57" s="319"/>
      <c r="AN57" s="318">
        <f>SUM(AG57,AT57)</f>
        <v>129472.66</v>
      </c>
      <c r="AO57" s="319"/>
      <c r="AP57" s="319"/>
      <c r="AQ57" s="77" t="s">
        <v>79</v>
      </c>
      <c r="AR57" s="74"/>
      <c r="AS57" s="83">
        <v>0</v>
      </c>
      <c r="AT57" s="84">
        <f>ROUND(SUM(AV57:AW57),2)</f>
        <v>22470.46</v>
      </c>
      <c r="AU57" s="85">
        <f>'SO 103 - Odvoz přebytečné...'!P81</f>
        <v>0</v>
      </c>
      <c r="AV57" s="84">
        <f>'SO 103 - Odvoz přebytečné...'!J33</f>
        <v>22470.46</v>
      </c>
      <c r="AW57" s="84">
        <f>'SO 103 - Odvoz přebytečné...'!J34</f>
        <v>0</v>
      </c>
      <c r="AX57" s="84">
        <f>'SO 103 - Odvoz přebytečné...'!J35</f>
        <v>0</v>
      </c>
      <c r="AY57" s="84">
        <f>'SO 103 - Odvoz přebytečné...'!J36</f>
        <v>0</v>
      </c>
      <c r="AZ57" s="84">
        <f>'SO 103 - Odvoz přebytečné...'!F33</f>
        <v>107002.2</v>
      </c>
      <c r="BA57" s="84">
        <f>'SO 103 - Odvoz přebytečné...'!F34</f>
        <v>0</v>
      </c>
      <c r="BB57" s="84">
        <f>'SO 103 - Odvoz přebytečné...'!F35</f>
        <v>0</v>
      </c>
      <c r="BC57" s="84">
        <f>'SO 103 - Odvoz přebytečné...'!F36</f>
        <v>0</v>
      </c>
      <c r="BD57" s="86">
        <f>'SO 103 - Odvoz přebytečné...'!F37</f>
        <v>0</v>
      </c>
      <c r="BT57" s="82" t="s">
        <v>80</v>
      </c>
      <c r="BV57" s="82" t="s">
        <v>74</v>
      </c>
      <c r="BW57" s="82" t="s">
        <v>88</v>
      </c>
      <c r="BX57" s="82" t="s">
        <v>5</v>
      </c>
      <c r="CL57" s="82" t="s">
        <v>3</v>
      </c>
      <c r="CM57" s="82" t="s">
        <v>82</v>
      </c>
    </row>
    <row r="58" spans="1:91" s="2" customFormat="1" ht="30" customHeight="1" x14ac:dyDescent="0.2">
      <c r="A58" s="31"/>
      <c r="B58" s="32"/>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2"/>
      <c r="AS58" s="31"/>
      <c r="AT58" s="31"/>
      <c r="AU58" s="31"/>
      <c r="AV58" s="31"/>
      <c r="AW58" s="31"/>
      <c r="AX58" s="31"/>
      <c r="AY58" s="31"/>
      <c r="AZ58" s="31"/>
      <c r="BA58" s="31"/>
      <c r="BB58" s="31"/>
      <c r="BC58" s="31"/>
      <c r="BD58" s="31"/>
      <c r="BE58" s="31"/>
    </row>
    <row r="59" spans="1:91" s="2" customFormat="1" ht="6.9" customHeight="1" x14ac:dyDescent="0.2">
      <c r="A59" s="31"/>
      <c r="B59" s="41"/>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32"/>
      <c r="AS59" s="31"/>
      <c r="AT59" s="31"/>
      <c r="AU59" s="31"/>
      <c r="AV59" s="31"/>
      <c r="AW59" s="31"/>
      <c r="AX59" s="31"/>
      <c r="AY59" s="31"/>
      <c r="AZ59" s="31"/>
      <c r="BA59" s="31"/>
      <c r="BB59" s="31"/>
      <c r="BC59" s="31"/>
      <c r="BD59" s="31"/>
      <c r="BE59" s="31"/>
    </row>
  </sheetData>
  <mergeCells count="50">
    <mergeCell ref="D57:H57"/>
    <mergeCell ref="J57:AF57"/>
    <mergeCell ref="C52:G52"/>
    <mergeCell ref="I52:AF52"/>
    <mergeCell ref="D55:H55"/>
    <mergeCell ref="J55:AF55"/>
    <mergeCell ref="D56:H56"/>
    <mergeCell ref="J56:AF56"/>
    <mergeCell ref="AN56:AP56"/>
    <mergeCell ref="AG56:AM56"/>
    <mergeCell ref="AN57:AP57"/>
    <mergeCell ref="AG57:AM57"/>
    <mergeCell ref="AG54:AM54"/>
    <mergeCell ref="AN54:AP54"/>
    <mergeCell ref="L33:P33"/>
    <mergeCell ref="AN52:AP52"/>
    <mergeCell ref="AG52:AM52"/>
    <mergeCell ref="AN55:AP55"/>
    <mergeCell ref="AG55:AM55"/>
    <mergeCell ref="W33:AE33"/>
    <mergeCell ref="AK33:AO33"/>
    <mergeCell ref="X35:AB35"/>
    <mergeCell ref="AK35:AO35"/>
    <mergeCell ref="AS49:AT51"/>
    <mergeCell ref="AM50:AP50"/>
    <mergeCell ref="L45:AO45"/>
    <mergeCell ref="AM47:AN47"/>
    <mergeCell ref="AM49:AP49"/>
    <mergeCell ref="L30:P30"/>
    <mergeCell ref="AR2:BE2"/>
    <mergeCell ref="K5:AO5"/>
    <mergeCell ref="K6:AO6"/>
    <mergeCell ref="E14:AJ14"/>
    <mergeCell ref="E23:AN23"/>
    <mergeCell ref="L31:P31"/>
    <mergeCell ref="L32:P32"/>
    <mergeCell ref="W31:AE31"/>
    <mergeCell ref="BE5:BE32"/>
    <mergeCell ref="AK26:AO26"/>
    <mergeCell ref="W29:AE29"/>
    <mergeCell ref="AK29:AO29"/>
    <mergeCell ref="W30:AE30"/>
    <mergeCell ref="AK30:AO30"/>
    <mergeCell ref="AK31:AO31"/>
    <mergeCell ref="W32:AE32"/>
    <mergeCell ref="AK32:AO32"/>
    <mergeCell ref="L28:P28"/>
    <mergeCell ref="W28:AE28"/>
    <mergeCell ref="AK28:AO28"/>
    <mergeCell ref="L29:P29"/>
  </mergeCells>
  <hyperlinks>
    <hyperlink ref="A55" location="'SO 101 - Terénní úpravy'!C2" display="/" xr:uid="{00000000-0004-0000-0000-000000000000}"/>
    <hyperlink ref="A56" location="'SO 102 - Výsadba zeleně'!C2" display="/" xr:uid="{00000000-0004-0000-0000-000001000000}"/>
    <hyperlink ref="A57" location="'SO 103 - Odvoz přebytečné...'!C2" display="/" xr:uid="{00000000-0004-0000-0000-000002000000}"/>
  </hyperlink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40"/>
  <sheetViews>
    <sheetView showGridLines="0" topLeftCell="A72" workbookViewId="0">
      <selection activeCell="A99" sqref="A99:XFD99"/>
    </sheetView>
  </sheetViews>
  <sheetFormatPr defaultColWidth="9.28515625" defaultRowHeight="10.199999999999999" x14ac:dyDescent="0.2"/>
  <cols>
    <col min="1" max="1" width="7.140625" style="1" customWidth="1"/>
    <col min="2" max="2" width="1.42578125" style="1" customWidth="1"/>
    <col min="3" max="3" width="3.42578125" style="1" customWidth="1"/>
    <col min="4" max="4" width="3.7109375" style="1" customWidth="1"/>
    <col min="5" max="5" width="14.7109375" style="1" customWidth="1"/>
    <col min="6" max="6" width="43.42578125" style="1" customWidth="1"/>
    <col min="7" max="7" width="6" style="1" customWidth="1"/>
    <col min="8" max="8" width="13.28515625" style="1" customWidth="1"/>
    <col min="9" max="9" width="17.28515625" style="87" customWidth="1"/>
    <col min="10" max="11" width="17.28515625" style="1" customWidth="1"/>
    <col min="12" max="12" width="8" style="1" customWidth="1"/>
    <col min="13" max="13" width="9.28515625" style="1" hidden="1" customWidth="1"/>
    <col min="14" max="14" width="9.28515625" style="1" hidden="1"/>
    <col min="15" max="20" width="12.140625" style="1" hidden="1" customWidth="1"/>
    <col min="21" max="21" width="14" style="1" hidden="1" customWidth="1"/>
    <col min="22" max="22" width="10.42578125" style="1" customWidth="1"/>
    <col min="23" max="23" width="14" style="1" customWidth="1"/>
    <col min="24" max="24" width="10.42578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28515625" style="1" hidden="1"/>
  </cols>
  <sheetData>
    <row r="2" spans="1:46" s="1" customFormat="1" ht="36.9" customHeight="1" x14ac:dyDescent="0.2">
      <c r="I2" s="87"/>
      <c r="L2" s="299" t="s">
        <v>6</v>
      </c>
      <c r="M2" s="300"/>
      <c r="N2" s="300"/>
      <c r="O2" s="300"/>
      <c r="P2" s="300"/>
      <c r="Q2" s="300"/>
      <c r="R2" s="300"/>
      <c r="S2" s="300"/>
      <c r="T2" s="300"/>
      <c r="U2" s="300"/>
      <c r="V2" s="300"/>
      <c r="AT2" s="16" t="s">
        <v>81</v>
      </c>
    </row>
    <row r="3" spans="1:46" s="1" customFormat="1" ht="6.9" customHeight="1" x14ac:dyDescent="0.2">
      <c r="B3" s="17"/>
      <c r="C3" s="18"/>
      <c r="D3" s="18"/>
      <c r="E3" s="18"/>
      <c r="F3" s="18"/>
      <c r="G3" s="18"/>
      <c r="H3" s="18"/>
      <c r="I3" s="88"/>
      <c r="J3" s="18"/>
      <c r="K3" s="18"/>
      <c r="L3" s="19"/>
      <c r="AT3" s="16" t="s">
        <v>82</v>
      </c>
    </row>
    <row r="4" spans="1:46" s="1" customFormat="1" ht="24.9" customHeight="1" x14ac:dyDescent="0.2">
      <c r="B4" s="19"/>
      <c r="D4" s="20" t="s">
        <v>89</v>
      </c>
      <c r="I4" s="87"/>
      <c r="L4" s="19"/>
      <c r="M4" s="89" t="s">
        <v>11</v>
      </c>
      <c r="AT4" s="16" t="s">
        <v>4</v>
      </c>
    </row>
    <row r="5" spans="1:46" s="1" customFormat="1" ht="6.9" customHeight="1" x14ac:dyDescent="0.2">
      <c r="B5" s="19"/>
      <c r="I5" s="87"/>
      <c r="L5" s="19"/>
    </row>
    <row r="6" spans="1:46" s="1" customFormat="1" ht="12" customHeight="1" x14ac:dyDescent="0.2">
      <c r="B6" s="19"/>
      <c r="D6" s="26" t="s">
        <v>17</v>
      </c>
      <c r="I6" s="87"/>
      <c r="L6" s="19"/>
    </row>
    <row r="7" spans="1:46" s="1" customFormat="1" ht="14.4" customHeight="1" x14ac:dyDescent="0.2">
      <c r="B7" s="19"/>
      <c r="E7" s="329" t="str">
        <f>'Rekapitulace stavby'!K6</f>
        <v>Terénní úpravy Parku novorozenců v Josefově u Sokolova</v>
      </c>
      <c r="F7" s="330"/>
      <c r="G7" s="330"/>
      <c r="H7" s="330"/>
      <c r="I7" s="87"/>
      <c r="L7" s="19"/>
    </row>
    <row r="8" spans="1:46" s="2" customFormat="1" ht="12" customHeight="1" x14ac:dyDescent="0.2">
      <c r="A8" s="31"/>
      <c r="B8" s="32"/>
      <c r="C8" s="31"/>
      <c r="D8" s="26" t="s">
        <v>90</v>
      </c>
      <c r="E8" s="31"/>
      <c r="F8" s="31"/>
      <c r="G8" s="31"/>
      <c r="H8" s="31"/>
      <c r="I8" s="90"/>
      <c r="J8" s="31"/>
      <c r="K8" s="31"/>
      <c r="L8" s="91"/>
      <c r="S8" s="31"/>
      <c r="T8" s="31"/>
      <c r="U8" s="31"/>
      <c r="V8" s="31"/>
      <c r="W8" s="31"/>
      <c r="X8" s="31"/>
      <c r="Y8" s="31"/>
      <c r="Z8" s="31"/>
      <c r="AA8" s="31"/>
      <c r="AB8" s="31"/>
      <c r="AC8" s="31"/>
      <c r="AD8" s="31"/>
      <c r="AE8" s="31"/>
    </row>
    <row r="9" spans="1:46" s="2" customFormat="1" ht="14.4" customHeight="1" x14ac:dyDescent="0.2">
      <c r="A9" s="31"/>
      <c r="B9" s="32"/>
      <c r="C9" s="31"/>
      <c r="D9" s="31"/>
      <c r="E9" s="312" t="s">
        <v>91</v>
      </c>
      <c r="F9" s="328"/>
      <c r="G9" s="328"/>
      <c r="H9" s="328"/>
      <c r="I9" s="90"/>
      <c r="J9" s="31"/>
      <c r="K9" s="31"/>
      <c r="L9" s="91"/>
      <c r="S9" s="31"/>
      <c r="T9" s="31"/>
      <c r="U9" s="31"/>
      <c r="V9" s="31"/>
      <c r="W9" s="31"/>
      <c r="X9" s="31"/>
      <c r="Y9" s="31"/>
      <c r="Z9" s="31"/>
      <c r="AA9" s="31"/>
      <c r="AB9" s="31"/>
      <c r="AC9" s="31"/>
      <c r="AD9" s="31"/>
      <c r="AE9" s="31"/>
    </row>
    <row r="10" spans="1:46" s="2" customFormat="1" x14ac:dyDescent="0.2">
      <c r="A10" s="31"/>
      <c r="B10" s="32"/>
      <c r="C10" s="31"/>
      <c r="D10" s="31"/>
      <c r="E10" s="31"/>
      <c r="F10" s="31"/>
      <c r="G10" s="31"/>
      <c r="H10" s="31"/>
      <c r="I10" s="90"/>
      <c r="J10" s="31"/>
      <c r="K10" s="31"/>
      <c r="L10" s="91"/>
      <c r="S10" s="31"/>
      <c r="T10" s="31"/>
      <c r="U10" s="31"/>
      <c r="V10" s="31"/>
      <c r="W10" s="31"/>
      <c r="X10" s="31"/>
      <c r="Y10" s="31"/>
      <c r="Z10" s="31"/>
      <c r="AA10" s="31"/>
      <c r="AB10" s="31"/>
      <c r="AC10" s="31"/>
      <c r="AD10" s="31"/>
      <c r="AE10" s="31"/>
    </row>
    <row r="11" spans="1:46" s="2" customFormat="1" ht="12" customHeight="1" x14ac:dyDescent="0.2">
      <c r="A11" s="31"/>
      <c r="B11" s="32"/>
      <c r="C11" s="31"/>
      <c r="D11" s="26" t="s">
        <v>19</v>
      </c>
      <c r="E11" s="31"/>
      <c r="F11" s="24" t="s">
        <v>3</v>
      </c>
      <c r="G11" s="31"/>
      <c r="H11" s="31"/>
      <c r="I11" s="92" t="s">
        <v>20</v>
      </c>
      <c r="J11" s="24" t="s">
        <v>3</v>
      </c>
      <c r="K11" s="31"/>
      <c r="L11" s="91"/>
      <c r="S11" s="31"/>
      <c r="T11" s="31"/>
      <c r="U11" s="31"/>
      <c r="V11" s="31"/>
      <c r="W11" s="31"/>
      <c r="X11" s="31"/>
      <c r="Y11" s="31"/>
      <c r="Z11" s="31"/>
      <c r="AA11" s="31"/>
      <c r="AB11" s="31"/>
      <c r="AC11" s="31"/>
      <c r="AD11" s="31"/>
      <c r="AE11" s="31"/>
    </row>
    <row r="12" spans="1:46" s="2" customFormat="1" ht="12" customHeight="1" x14ac:dyDescent="0.2">
      <c r="A12" s="31"/>
      <c r="B12" s="32"/>
      <c r="C12" s="31"/>
      <c r="D12" s="26" t="s">
        <v>21</v>
      </c>
      <c r="E12" s="31"/>
      <c r="F12" s="24" t="s">
        <v>22</v>
      </c>
      <c r="G12" s="31"/>
      <c r="H12" s="31"/>
      <c r="I12" s="92" t="s">
        <v>23</v>
      </c>
      <c r="J12" s="49">
        <f>'Rekapitulace stavby'!AN8</f>
        <v>43805</v>
      </c>
      <c r="K12" s="31"/>
      <c r="L12" s="91"/>
      <c r="S12" s="31"/>
      <c r="T12" s="31"/>
      <c r="U12" s="31"/>
      <c r="V12" s="31"/>
      <c r="W12" s="31"/>
      <c r="X12" s="31"/>
      <c r="Y12" s="31"/>
      <c r="Z12" s="31"/>
      <c r="AA12" s="31"/>
      <c r="AB12" s="31"/>
      <c r="AC12" s="31"/>
      <c r="AD12" s="31"/>
      <c r="AE12" s="31"/>
    </row>
    <row r="13" spans="1:46" s="2" customFormat="1" ht="10.95" customHeight="1" x14ac:dyDescent="0.2">
      <c r="A13" s="31"/>
      <c r="B13" s="32"/>
      <c r="C13" s="31"/>
      <c r="D13" s="31"/>
      <c r="E13" s="31"/>
      <c r="F13" s="31"/>
      <c r="G13" s="31"/>
      <c r="H13" s="31"/>
      <c r="I13" s="90"/>
      <c r="J13" s="31"/>
      <c r="K13" s="31"/>
      <c r="L13" s="91"/>
      <c r="S13" s="31"/>
      <c r="T13" s="31"/>
      <c r="U13" s="31"/>
      <c r="V13" s="31"/>
      <c r="W13" s="31"/>
      <c r="X13" s="31"/>
      <c r="Y13" s="31"/>
      <c r="Z13" s="31"/>
      <c r="AA13" s="31"/>
      <c r="AB13" s="31"/>
      <c r="AC13" s="31"/>
      <c r="AD13" s="31"/>
      <c r="AE13" s="31"/>
    </row>
    <row r="14" spans="1:46" s="2" customFormat="1" ht="12" customHeight="1" x14ac:dyDescent="0.2">
      <c r="A14" s="31"/>
      <c r="B14" s="32"/>
      <c r="C14" s="31"/>
      <c r="D14" s="26" t="s">
        <v>24</v>
      </c>
      <c r="E14" s="31"/>
      <c r="F14" s="31"/>
      <c r="G14" s="31"/>
      <c r="H14" s="31"/>
      <c r="I14" s="92" t="s">
        <v>25</v>
      </c>
      <c r="J14" s="24" t="s">
        <v>3</v>
      </c>
      <c r="K14" s="31"/>
      <c r="L14" s="91"/>
      <c r="S14" s="31"/>
      <c r="T14" s="31"/>
      <c r="U14" s="31"/>
      <c r="V14" s="31"/>
      <c r="W14" s="31"/>
      <c r="X14" s="31"/>
      <c r="Y14" s="31"/>
      <c r="Z14" s="31"/>
      <c r="AA14" s="31"/>
      <c r="AB14" s="31"/>
      <c r="AC14" s="31"/>
      <c r="AD14" s="31"/>
      <c r="AE14" s="31"/>
    </row>
    <row r="15" spans="1:46" s="2" customFormat="1" ht="18" customHeight="1" x14ac:dyDescent="0.2">
      <c r="A15" s="31"/>
      <c r="B15" s="32"/>
      <c r="C15" s="31"/>
      <c r="D15" s="31"/>
      <c r="E15" s="24" t="s">
        <v>26</v>
      </c>
      <c r="F15" s="31"/>
      <c r="G15" s="31"/>
      <c r="H15" s="31"/>
      <c r="I15" s="92" t="s">
        <v>27</v>
      </c>
      <c r="J15" s="24" t="s">
        <v>3</v>
      </c>
      <c r="K15" s="31"/>
      <c r="L15" s="91"/>
      <c r="S15" s="31"/>
      <c r="T15" s="31"/>
      <c r="U15" s="31"/>
      <c r="V15" s="31"/>
      <c r="W15" s="31"/>
      <c r="X15" s="31"/>
      <c r="Y15" s="31"/>
      <c r="Z15" s="31"/>
      <c r="AA15" s="31"/>
      <c r="AB15" s="31"/>
      <c r="AC15" s="31"/>
      <c r="AD15" s="31"/>
      <c r="AE15" s="31"/>
    </row>
    <row r="16" spans="1:46" s="2" customFormat="1" ht="6.9" customHeight="1" x14ac:dyDescent="0.2">
      <c r="A16" s="31"/>
      <c r="B16" s="32"/>
      <c r="C16" s="31"/>
      <c r="D16" s="31"/>
      <c r="E16" s="31"/>
      <c r="F16" s="31"/>
      <c r="G16" s="31"/>
      <c r="H16" s="31"/>
      <c r="I16" s="90"/>
      <c r="J16" s="31"/>
      <c r="K16" s="31"/>
      <c r="L16" s="91"/>
      <c r="S16" s="31"/>
      <c r="T16" s="31"/>
      <c r="U16" s="31"/>
      <c r="V16" s="31"/>
      <c r="W16" s="31"/>
      <c r="X16" s="31"/>
      <c r="Y16" s="31"/>
      <c r="Z16" s="31"/>
      <c r="AA16" s="31"/>
      <c r="AB16" s="31"/>
      <c r="AC16" s="31"/>
      <c r="AD16" s="31"/>
      <c r="AE16" s="31"/>
    </row>
    <row r="17" spans="1:31" s="2" customFormat="1" ht="12" customHeight="1" x14ac:dyDescent="0.2">
      <c r="A17" s="31"/>
      <c r="B17" s="32"/>
      <c r="C17" s="31"/>
      <c r="D17" s="26" t="s">
        <v>28</v>
      </c>
      <c r="E17" s="31"/>
      <c r="F17" s="31"/>
      <c r="G17" s="31"/>
      <c r="H17" s="31"/>
      <c r="I17" s="92" t="s">
        <v>25</v>
      </c>
      <c r="J17" s="27" t="str">
        <f>'Rekapitulace stavby'!AN13</f>
        <v>27994741</v>
      </c>
      <c r="K17" s="31"/>
      <c r="L17" s="91"/>
      <c r="S17" s="31"/>
      <c r="T17" s="31"/>
      <c r="U17" s="31"/>
      <c r="V17" s="31"/>
      <c r="W17" s="31"/>
      <c r="X17" s="31"/>
      <c r="Y17" s="31"/>
      <c r="Z17" s="31"/>
      <c r="AA17" s="31"/>
      <c r="AB17" s="31"/>
      <c r="AC17" s="31"/>
      <c r="AD17" s="31"/>
      <c r="AE17" s="31"/>
    </row>
    <row r="18" spans="1:31" s="2" customFormat="1" ht="18" customHeight="1" x14ac:dyDescent="0.2">
      <c r="A18" s="31"/>
      <c r="B18" s="32"/>
      <c r="C18" s="31"/>
      <c r="D18" s="31"/>
      <c r="E18" s="331" t="str">
        <f>'Rekapitulace stavby'!E14</f>
        <v>PE-REZA, spol. s r.o.</v>
      </c>
      <c r="F18" s="301"/>
      <c r="G18" s="301"/>
      <c r="H18" s="301"/>
      <c r="I18" s="92" t="s">
        <v>27</v>
      </c>
      <c r="J18" s="27" t="str">
        <f>'Rekapitulace stavby'!AN14</f>
        <v>CZ27994741</v>
      </c>
      <c r="K18" s="31"/>
      <c r="L18" s="91"/>
      <c r="S18" s="31"/>
      <c r="T18" s="31"/>
      <c r="U18" s="31"/>
      <c r="V18" s="31"/>
      <c r="W18" s="31"/>
      <c r="X18" s="31"/>
      <c r="Y18" s="31"/>
      <c r="Z18" s="31"/>
      <c r="AA18" s="31"/>
      <c r="AB18" s="31"/>
      <c r="AC18" s="31"/>
      <c r="AD18" s="31"/>
      <c r="AE18" s="31"/>
    </row>
    <row r="19" spans="1:31" s="2" customFormat="1" ht="6.9" customHeight="1" x14ac:dyDescent="0.2">
      <c r="A19" s="31"/>
      <c r="B19" s="32"/>
      <c r="C19" s="31"/>
      <c r="D19" s="31"/>
      <c r="E19" s="31"/>
      <c r="F19" s="31"/>
      <c r="G19" s="31"/>
      <c r="H19" s="31"/>
      <c r="I19" s="90"/>
      <c r="J19" s="31"/>
      <c r="K19" s="31"/>
      <c r="L19" s="91"/>
      <c r="S19" s="31"/>
      <c r="T19" s="31"/>
      <c r="U19" s="31"/>
      <c r="V19" s="31"/>
      <c r="W19" s="31"/>
      <c r="X19" s="31"/>
      <c r="Y19" s="31"/>
      <c r="Z19" s="31"/>
      <c r="AA19" s="31"/>
      <c r="AB19" s="31"/>
      <c r="AC19" s="31"/>
      <c r="AD19" s="31"/>
      <c r="AE19" s="31"/>
    </row>
    <row r="20" spans="1:31" s="2" customFormat="1" ht="12" customHeight="1" x14ac:dyDescent="0.2">
      <c r="A20" s="31"/>
      <c r="B20" s="32"/>
      <c r="C20" s="31"/>
      <c r="D20" s="26" t="s">
        <v>29</v>
      </c>
      <c r="E20" s="31"/>
      <c r="F20" s="31"/>
      <c r="G20" s="31"/>
      <c r="H20" s="31"/>
      <c r="I20" s="92" t="s">
        <v>25</v>
      </c>
      <c r="J20" s="24" t="s">
        <v>30</v>
      </c>
      <c r="K20" s="31"/>
      <c r="L20" s="91"/>
      <c r="S20" s="31"/>
      <c r="T20" s="31"/>
      <c r="U20" s="31"/>
      <c r="V20" s="31"/>
      <c r="W20" s="31"/>
      <c r="X20" s="31"/>
      <c r="Y20" s="31"/>
      <c r="Z20" s="31"/>
      <c r="AA20" s="31"/>
      <c r="AB20" s="31"/>
      <c r="AC20" s="31"/>
      <c r="AD20" s="31"/>
      <c r="AE20" s="31"/>
    </row>
    <row r="21" spans="1:31" s="2" customFormat="1" ht="18" customHeight="1" x14ac:dyDescent="0.2">
      <c r="A21" s="31"/>
      <c r="B21" s="32"/>
      <c r="C21" s="31"/>
      <c r="D21" s="31"/>
      <c r="E21" s="24" t="s">
        <v>31</v>
      </c>
      <c r="F21" s="31"/>
      <c r="G21" s="31"/>
      <c r="H21" s="31"/>
      <c r="I21" s="92" t="s">
        <v>27</v>
      </c>
      <c r="J21" s="24" t="s">
        <v>32</v>
      </c>
      <c r="K21" s="31"/>
      <c r="L21" s="91"/>
      <c r="S21" s="31"/>
      <c r="T21" s="31"/>
      <c r="U21" s="31"/>
      <c r="V21" s="31"/>
      <c r="W21" s="31"/>
      <c r="X21" s="31"/>
      <c r="Y21" s="31"/>
      <c r="Z21" s="31"/>
      <c r="AA21" s="31"/>
      <c r="AB21" s="31"/>
      <c r="AC21" s="31"/>
      <c r="AD21" s="31"/>
      <c r="AE21" s="31"/>
    </row>
    <row r="22" spans="1:31" s="2" customFormat="1" ht="6.9" customHeight="1" x14ac:dyDescent="0.2">
      <c r="A22" s="31"/>
      <c r="B22" s="32"/>
      <c r="C22" s="31"/>
      <c r="D22" s="31"/>
      <c r="E22" s="31"/>
      <c r="F22" s="31"/>
      <c r="G22" s="31"/>
      <c r="H22" s="31"/>
      <c r="I22" s="90"/>
      <c r="J22" s="31"/>
      <c r="K22" s="31"/>
      <c r="L22" s="91"/>
      <c r="S22" s="31"/>
      <c r="T22" s="31"/>
      <c r="U22" s="31"/>
      <c r="V22" s="31"/>
      <c r="W22" s="31"/>
      <c r="X22" s="31"/>
      <c r="Y22" s="31"/>
      <c r="Z22" s="31"/>
      <c r="AA22" s="31"/>
      <c r="AB22" s="31"/>
      <c r="AC22" s="31"/>
      <c r="AD22" s="31"/>
      <c r="AE22" s="31"/>
    </row>
    <row r="23" spans="1:31" s="2" customFormat="1" ht="12" customHeight="1" x14ac:dyDescent="0.2">
      <c r="A23" s="31"/>
      <c r="B23" s="32"/>
      <c r="C23" s="31"/>
      <c r="D23" s="26" t="s">
        <v>34</v>
      </c>
      <c r="E23" s="31"/>
      <c r="F23" s="31"/>
      <c r="G23" s="31"/>
      <c r="H23" s="31"/>
      <c r="I23" s="92" t="s">
        <v>25</v>
      </c>
      <c r="J23" s="24" t="str">
        <f>IF('Rekapitulace stavby'!AN19="","",'Rekapitulace stavby'!AN19)</f>
        <v/>
      </c>
      <c r="K23" s="31"/>
      <c r="L23" s="91"/>
      <c r="S23" s="31"/>
      <c r="T23" s="31"/>
      <c r="U23" s="31"/>
      <c r="V23" s="31"/>
      <c r="W23" s="31"/>
      <c r="X23" s="31"/>
      <c r="Y23" s="31"/>
      <c r="Z23" s="31"/>
      <c r="AA23" s="31"/>
      <c r="AB23" s="31"/>
      <c r="AC23" s="31"/>
      <c r="AD23" s="31"/>
      <c r="AE23" s="31"/>
    </row>
    <row r="24" spans="1:31" s="2" customFormat="1" ht="18" customHeight="1" x14ac:dyDescent="0.2">
      <c r="A24" s="31"/>
      <c r="B24" s="32"/>
      <c r="C24" s="31"/>
      <c r="D24" s="31"/>
      <c r="E24" s="24" t="str">
        <f>IF('Rekapitulace stavby'!E20="","",'Rekapitulace stavby'!E20)</f>
        <v xml:space="preserve"> </v>
      </c>
      <c r="F24" s="31"/>
      <c r="G24" s="31"/>
      <c r="H24" s="31"/>
      <c r="I24" s="92" t="s">
        <v>27</v>
      </c>
      <c r="J24" s="24" t="str">
        <f>IF('Rekapitulace stavby'!AN20="","",'Rekapitulace stavby'!AN20)</f>
        <v/>
      </c>
      <c r="K24" s="31"/>
      <c r="L24" s="91"/>
      <c r="S24" s="31"/>
      <c r="T24" s="31"/>
      <c r="U24" s="31"/>
      <c r="V24" s="31"/>
      <c r="W24" s="31"/>
      <c r="X24" s="31"/>
      <c r="Y24" s="31"/>
      <c r="Z24" s="31"/>
      <c r="AA24" s="31"/>
      <c r="AB24" s="31"/>
      <c r="AC24" s="31"/>
      <c r="AD24" s="31"/>
      <c r="AE24" s="31"/>
    </row>
    <row r="25" spans="1:31" s="2" customFormat="1" ht="6.9" customHeight="1" x14ac:dyDescent="0.2">
      <c r="A25" s="31"/>
      <c r="B25" s="32"/>
      <c r="C25" s="31"/>
      <c r="D25" s="31"/>
      <c r="E25" s="31"/>
      <c r="F25" s="31"/>
      <c r="G25" s="31"/>
      <c r="H25" s="31"/>
      <c r="I25" s="90"/>
      <c r="J25" s="31"/>
      <c r="K25" s="31"/>
      <c r="L25" s="91"/>
      <c r="S25" s="31"/>
      <c r="T25" s="31"/>
      <c r="U25" s="31"/>
      <c r="V25" s="31"/>
      <c r="W25" s="31"/>
      <c r="X25" s="31"/>
      <c r="Y25" s="31"/>
      <c r="Z25" s="31"/>
      <c r="AA25" s="31"/>
      <c r="AB25" s="31"/>
      <c r="AC25" s="31"/>
      <c r="AD25" s="31"/>
      <c r="AE25" s="31"/>
    </row>
    <row r="26" spans="1:31" s="2" customFormat="1" ht="12" customHeight="1" x14ac:dyDescent="0.2">
      <c r="A26" s="31"/>
      <c r="B26" s="32"/>
      <c r="C26" s="31"/>
      <c r="D26" s="26" t="s">
        <v>36</v>
      </c>
      <c r="E26" s="31"/>
      <c r="F26" s="31"/>
      <c r="G26" s="31"/>
      <c r="H26" s="31"/>
      <c r="I26" s="90"/>
      <c r="J26" s="31"/>
      <c r="K26" s="31"/>
      <c r="L26" s="91"/>
      <c r="S26" s="31"/>
      <c r="T26" s="31"/>
      <c r="U26" s="31"/>
      <c r="V26" s="31"/>
      <c r="W26" s="31"/>
      <c r="X26" s="31"/>
      <c r="Y26" s="31"/>
      <c r="Z26" s="31"/>
      <c r="AA26" s="31"/>
      <c r="AB26" s="31"/>
      <c r="AC26" s="31"/>
      <c r="AD26" s="31"/>
      <c r="AE26" s="31"/>
    </row>
    <row r="27" spans="1:31" s="8" customFormat="1" ht="14.4" customHeight="1" x14ac:dyDescent="0.2">
      <c r="A27" s="93"/>
      <c r="B27" s="94"/>
      <c r="C27" s="93"/>
      <c r="D27" s="93"/>
      <c r="E27" s="305" t="s">
        <v>3</v>
      </c>
      <c r="F27" s="305"/>
      <c r="G27" s="305"/>
      <c r="H27" s="305"/>
      <c r="I27" s="95"/>
      <c r="J27" s="93"/>
      <c r="K27" s="93"/>
      <c r="L27" s="96"/>
      <c r="S27" s="93"/>
      <c r="T27" s="93"/>
      <c r="U27" s="93"/>
      <c r="V27" s="93"/>
      <c r="W27" s="93"/>
      <c r="X27" s="93"/>
      <c r="Y27" s="93"/>
      <c r="Z27" s="93"/>
      <c r="AA27" s="93"/>
      <c r="AB27" s="93"/>
      <c r="AC27" s="93"/>
      <c r="AD27" s="93"/>
      <c r="AE27" s="93"/>
    </row>
    <row r="28" spans="1:31" s="2" customFormat="1" ht="6.9" customHeight="1" x14ac:dyDescent="0.2">
      <c r="A28" s="31"/>
      <c r="B28" s="32"/>
      <c r="C28" s="31"/>
      <c r="D28" s="31"/>
      <c r="E28" s="31"/>
      <c r="F28" s="31"/>
      <c r="G28" s="31"/>
      <c r="H28" s="31"/>
      <c r="I28" s="90"/>
      <c r="J28" s="31"/>
      <c r="K28" s="31"/>
      <c r="L28" s="91"/>
      <c r="S28" s="31"/>
      <c r="T28" s="31"/>
      <c r="U28" s="31"/>
      <c r="V28" s="31"/>
      <c r="W28" s="31"/>
      <c r="X28" s="31"/>
      <c r="Y28" s="31"/>
      <c r="Z28" s="31"/>
      <c r="AA28" s="31"/>
      <c r="AB28" s="31"/>
      <c r="AC28" s="31"/>
      <c r="AD28" s="31"/>
      <c r="AE28" s="31"/>
    </row>
    <row r="29" spans="1:31" s="2" customFormat="1" ht="6.9" customHeight="1" x14ac:dyDescent="0.2">
      <c r="A29" s="31"/>
      <c r="B29" s="32"/>
      <c r="C29" s="31"/>
      <c r="D29" s="60"/>
      <c r="E29" s="60"/>
      <c r="F29" s="60"/>
      <c r="G29" s="60"/>
      <c r="H29" s="60"/>
      <c r="I29" s="97"/>
      <c r="J29" s="60"/>
      <c r="K29" s="60"/>
      <c r="L29" s="91"/>
      <c r="S29" s="31"/>
      <c r="T29" s="31"/>
      <c r="U29" s="31"/>
      <c r="V29" s="31"/>
      <c r="W29" s="31"/>
      <c r="X29" s="31"/>
      <c r="Y29" s="31"/>
      <c r="Z29" s="31"/>
      <c r="AA29" s="31"/>
      <c r="AB29" s="31"/>
      <c r="AC29" s="31"/>
      <c r="AD29" s="31"/>
      <c r="AE29" s="31"/>
    </row>
    <row r="30" spans="1:31" s="2" customFormat="1" ht="25.35" customHeight="1" x14ac:dyDescent="0.2">
      <c r="A30" s="31"/>
      <c r="B30" s="32"/>
      <c r="C30" s="31"/>
      <c r="D30" s="98" t="s">
        <v>38</v>
      </c>
      <c r="E30" s="31"/>
      <c r="F30" s="31"/>
      <c r="G30" s="31"/>
      <c r="H30" s="31"/>
      <c r="I30" s="90"/>
      <c r="J30" s="65">
        <f>ROUND(J84, 2)</f>
        <v>475485.44</v>
      </c>
      <c r="K30" s="31"/>
      <c r="L30" s="91"/>
      <c r="S30" s="31"/>
      <c r="T30" s="31"/>
      <c r="U30" s="31"/>
      <c r="V30" s="31"/>
      <c r="W30" s="31"/>
      <c r="X30" s="31"/>
      <c r="Y30" s="31"/>
      <c r="Z30" s="31"/>
      <c r="AA30" s="31"/>
      <c r="AB30" s="31"/>
      <c r="AC30" s="31"/>
      <c r="AD30" s="31"/>
      <c r="AE30" s="31"/>
    </row>
    <row r="31" spans="1:31" s="2" customFormat="1" ht="6.9" customHeight="1" x14ac:dyDescent="0.2">
      <c r="A31" s="31"/>
      <c r="B31" s="32"/>
      <c r="C31" s="31"/>
      <c r="D31" s="60"/>
      <c r="E31" s="60"/>
      <c r="F31" s="60"/>
      <c r="G31" s="60"/>
      <c r="H31" s="60"/>
      <c r="I31" s="97"/>
      <c r="J31" s="60"/>
      <c r="K31" s="60"/>
      <c r="L31" s="91"/>
      <c r="S31" s="31"/>
      <c r="T31" s="31"/>
      <c r="U31" s="31"/>
      <c r="V31" s="31"/>
      <c r="W31" s="31"/>
      <c r="X31" s="31"/>
      <c r="Y31" s="31"/>
      <c r="Z31" s="31"/>
      <c r="AA31" s="31"/>
      <c r="AB31" s="31"/>
      <c r="AC31" s="31"/>
      <c r="AD31" s="31"/>
      <c r="AE31" s="31"/>
    </row>
    <row r="32" spans="1:31" s="2" customFormat="1" ht="14.4" customHeight="1" x14ac:dyDescent="0.2">
      <c r="A32" s="31"/>
      <c r="B32" s="32"/>
      <c r="C32" s="31"/>
      <c r="D32" s="31"/>
      <c r="E32" s="31"/>
      <c r="F32" s="35" t="s">
        <v>40</v>
      </c>
      <c r="G32" s="31"/>
      <c r="H32" s="31"/>
      <c r="I32" s="99" t="s">
        <v>39</v>
      </c>
      <c r="J32" s="35" t="s">
        <v>41</v>
      </c>
      <c r="K32" s="31"/>
      <c r="L32" s="91"/>
      <c r="S32" s="31"/>
      <c r="T32" s="31"/>
      <c r="U32" s="31"/>
      <c r="V32" s="31"/>
      <c r="W32" s="31"/>
      <c r="X32" s="31"/>
      <c r="Y32" s="31"/>
      <c r="Z32" s="31"/>
      <c r="AA32" s="31"/>
      <c r="AB32" s="31"/>
      <c r="AC32" s="31"/>
      <c r="AD32" s="31"/>
      <c r="AE32" s="31"/>
    </row>
    <row r="33" spans="1:31" s="2" customFormat="1" ht="14.4" customHeight="1" x14ac:dyDescent="0.2">
      <c r="A33" s="31"/>
      <c r="B33" s="32"/>
      <c r="C33" s="31"/>
      <c r="D33" s="100" t="s">
        <v>42</v>
      </c>
      <c r="E33" s="26" t="s">
        <v>43</v>
      </c>
      <c r="F33" s="101">
        <f>ROUND((SUM(BE84:BE139)),  2)</f>
        <v>475485.44</v>
      </c>
      <c r="G33" s="31"/>
      <c r="H33" s="31"/>
      <c r="I33" s="102">
        <v>0.21</v>
      </c>
      <c r="J33" s="101">
        <f>ROUND(((SUM(BE84:BE139))*I33),  2)</f>
        <v>99851.94</v>
      </c>
      <c r="K33" s="31"/>
      <c r="L33" s="91"/>
      <c r="S33" s="31"/>
      <c r="T33" s="31"/>
      <c r="U33" s="31"/>
      <c r="V33" s="31"/>
      <c r="W33" s="31"/>
      <c r="X33" s="31"/>
      <c r="Y33" s="31"/>
      <c r="Z33" s="31"/>
      <c r="AA33" s="31"/>
      <c r="AB33" s="31"/>
      <c r="AC33" s="31"/>
      <c r="AD33" s="31"/>
      <c r="AE33" s="31"/>
    </row>
    <row r="34" spans="1:31" s="2" customFormat="1" ht="14.4" customHeight="1" x14ac:dyDescent="0.2">
      <c r="A34" s="31"/>
      <c r="B34" s="32"/>
      <c r="C34" s="31"/>
      <c r="D34" s="31"/>
      <c r="E34" s="26" t="s">
        <v>44</v>
      </c>
      <c r="F34" s="101">
        <f>ROUND((SUM(BF84:BF139)),  2)</f>
        <v>0</v>
      </c>
      <c r="G34" s="31"/>
      <c r="H34" s="31"/>
      <c r="I34" s="102">
        <v>0.15</v>
      </c>
      <c r="J34" s="101">
        <f>ROUND(((SUM(BF84:BF139))*I34),  2)</f>
        <v>0</v>
      </c>
      <c r="K34" s="31"/>
      <c r="L34" s="91"/>
      <c r="S34" s="31"/>
      <c r="T34" s="31"/>
      <c r="U34" s="31"/>
      <c r="V34" s="31"/>
      <c r="W34" s="31"/>
      <c r="X34" s="31"/>
      <c r="Y34" s="31"/>
      <c r="Z34" s="31"/>
      <c r="AA34" s="31"/>
      <c r="AB34" s="31"/>
      <c r="AC34" s="31"/>
      <c r="AD34" s="31"/>
      <c r="AE34" s="31"/>
    </row>
    <row r="35" spans="1:31" s="2" customFormat="1" ht="14.4" hidden="1" customHeight="1" x14ac:dyDescent="0.2">
      <c r="A35" s="31"/>
      <c r="B35" s="32"/>
      <c r="C35" s="31"/>
      <c r="D35" s="31"/>
      <c r="E35" s="26" t="s">
        <v>45</v>
      </c>
      <c r="F35" s="101">
        <f>ROUND((SUM(BG84:BG139)),  2)</f>
        <v>0</v>
      </c>
      <c r="G35" s="31"/>
      <c r="H35" s="31"/>
      <c r="I35" s="102">
        <v>0.21</v>
      </c>
      <c r="J35" s="101">
        <f>0</f>
        <v>0</v>
      </c>
      <c r="K35" s="31"/>
      <c r="L35" s="91"/>
      <c r="S35" s="31"/>
      <c r="T35" s="31"/>
      <c r="U35" s="31"/>
      <c r="V35" s="31"/>
      <c r="W35" s="31"/>
      <c r="X35" s="31"/>
      <c r="Y35" s="31"/>
      <c r="Z35" s="31"/>
      <c r="AA35" s="31"/>
      <c r="AB35" s="31"/>
      <c r="AC35" s="31"/>
      <c r="AD35" s="31"/>
      <c r="AE35" s="31"/>
    </row>
    <row r="36" spans="1:31" s="2" customFormat="1" ht="14.4" hidden="1" customHeight="1" x14ac:dyDescent="0.2">
      <c r="A36" s="31"/>
      <c r="B36" s="32"/>
      <c r="C36" s="31"/>
      <c r="D36" s="31"/>
      <c r="E36" s="26" t="s">
        <v>46</v>
      </c>
      <c r="F36" s="101">
        <f>ROUND((SUM(BH84:BH139)),  2)</f>
        <v>0</v>
      </c>
      <c r="G36" s="31"/>
      <c r="H36" s="31"/>
      <c r="I36" s="102">
        <v>0.15</v>
      </c>
      <c r="J36" s="101">
        <f>0</f>
        <v>0</v>
      </c>
      <c r="K36" s="31"/>
      <c r="L36" s="91"/>
      <c r="S36" s="31"/>
      <c r="T36" s="31"/>
      <c r="U36" s="31"/>
      <c r="V36" s="31"/>
      <c r="W36" s="31"/>
      <c r="X36" s="31"/>
      <c r="Y36" s="31"/>
      <c r="Z36" s="31"/>
      <c r="AA36" s="31"/>
      <c r="AB36" s="31"/>
      <c r="AC36" s="31"/>
      <c r="AD36" s="31"/>
      <c r="AE36" s="31"/>
    </row>
    <row r="37" spans="1:31" s="2" customFormat="1" ht="14.4" hidden="1" customHeight="1" x14ac:dyDescent="0.2">
      <c r="A37" s="31"/>
      <c r="B37" s="32"/>
      <c r="C37" s="31"/>
      <c r="D37" s="31"/>
      <c r="E37" s="26" t="s">
        <v>47</v>
      </c>
      <c r="F37" s="101">
        <f>ROUND((SUM(BI84:BI139)),  2)</f>
        <v>0</v>
      </c>
      <c r="G37" s="31"/>
      <c r="H37" s="31"/>
      <c r="I37" s="102">
        <v>0</v>
      </c>
      <c r="J37" s="101">
        <f>0</f>
        <v>0</v>
      </c>
      <c r="K37" s="31"/>
      <c r="L37" s="91"/>
      <c r="S37" s="31"/>
      <c r="T37" s="31"/>
      <c r="U37" s="31"/>
      <c r="V37" s="31"/>
      <c r="W37" s="31"/>
      <c r="X37" s="31"/>
      <c r="Y37" s="31"/>
      <c r="Z37" s="31"/>
      <c r="AA37" s="31"/>
      <c r="AB37" s="31"/>
      <c r="AC37" s="31"/>
      <c r="AD37" s="31"/>
      <c r="AE37" s="31"/>
    </row>
    <row r="38" spans="1:31" s="2" customFormat="1" ht="6.9" customHeight="1" x14ac:dyDescent="0.2">
      <c r="A38" s="31"/>
      <c r="B38" s="32"/>
      <c r="C38" s="31"/>
      <c r="D38" s="31"/>
      <c r="E38" s="31"/>
      <c r="F38" s="31"/>
      <c r="G38" s="31"/>
      <c r="H38" s="31"/>
      <c r="I38" s="90"/>
      <c r="J38" s="31"/>
      <c r="K38" s="31"/>
      <c r="L38" s="91"/>
      <c r="S38" s="31"/>
      <c r="T38" s="31"/>
      <c r="U38" s="31"/>
      <c r="V38" s="31"/>
      <c r="W38" s="31"/>
      <c r="X38" s="31"/>
      <c r="Y38" s="31"/>
      <c r="Z38" s="31"/>
      <c r="AA38" s="31"/>
      <c r="AB38" s="31"/>
      <c r="AC38" s="31"/>
      <c r="AD38" s="31"/>
      <c r="AE38" s="31"/>
    </row>
    <row r="39" spans="1:31" s="2" customFormat="1" ht="25.35" customHeight="1" x14ac:dyDescent="0.2">
      <c r="A39" s="31"/>
      <c r="B39" s="32"/>
      <c r="C39" s="103"/>
      <c r="D39" s="104" t="s">
        <v>48</v>
      </c>
      <c r="E39" s="54"/>
      <c r="F39" s="54"/>
      <c r="G39" s="105" t="s">
        <v>49</v>
      </c>
      <c r="H39" s="106" t="s">
        <v>50</v>
      </c>
      <c r="I39" s="107"/>
      <c r="J39" s="108">
        <f>SUM(J30:J37)</f>
        <v>575337.38</v>
      </c>
      <c r="K39" s="109"/>
      <c r="L39" s="91"/>
      <c r="S39" s="31"/>
      <c r="T39" s="31"/>
      <c r="U39" s="31"/>
      <c r="V39" s="31"/>
      <c r="W39" s="31"/>
      <c r="X39" s="31"/>
      <c r="Y39" s="31"/>
      <c r="Z39" s="31"/>
      <c r="AA39" s="31"/>
      <c r="AB39" s="31"/>
      <c r="AC39" s="31"/>
      <c r="AD39" s="31"/>
      <c r="AE39" s="31"/>
    </row>
    <row r="40" spans="1:31" s="2" customFormat="1" ht="14.4" customHeight="1" x14ac:dyDescent="0.2">
      <c r="A40" s="31"/>
      <c r="B40" s="41"/>
      <c r="C40" s="42"/>
      <c r="D40" s="42"/>
      <c r="E40" s="42"/>
      <c r="F40" s="42"/>
      <c r="G40" s="42"/>
      <c r="H40" s="42"/>
      <c r="I40" s="110"/>
      <c r="J40" s="42"/>
      <c r="K40" s="42"/>
      <c r="L40" s="91"/>
      <c r="S40" s="31"/>
      <c r="T40" s="31"/>
      <c r="U40" s="31"/>
      <c r="V40" s="31"/>
      <c r="W40" s="31"/>
      <c r="X40" s="31"/>
      <c r="Y40" s="31"/>
      <c r="Z40" s="31"/>
      <c r="AA40" s="31"/>
      <c r="AB40" s="31"/>
      <c r="AC40" s="31"/>
      <c r="AD40" s="31"/>
      <c r="AE40" s="31"/>
    </row>
    <row r="44" spans="1:31" s="2" customFormat="1" ht="6.9" customHeight="1" x14ac:dyDescent="0.2">
      <c r="A44" s="31"/>
      <c r="B44" s="43"/>
      <c r="C44" s="44"/>
      <c r="D44" s="44"/>
      <c r="E44" s="44"/>
      <c r="F44" s="44"/>
      <c r="G44" s="44"/>
      <c r="H44" s="44"/>
      <c r="I44" s="111"/>
      <c r="J44" s="44"/>
      <c r="K44" s="44"/>
      <c r="L44" s="91"/>
      <c r="S44" s="31"/>
      <c r="T44" s="31"/>
      <c r="U44" s="31"/>
      <c r="V44" s="31"/>
      <c r="W44" s="31"/>
      <c r="X44" s="31"/>
      <c r="Y44" s="31"/>
      <c r="Z44" s="31"/>
      <c r="AA44" s="31"/>
      <c r="AB44" s="31"/>
      <c r="AC44" s="31"/>
      <c r="AD44" s="31"/>
      <c r="AE44" s="31"/>
    </row>
    <row r="45" spans="1:31" s="2" customFormat="1" ht="24.9" customHeight="1" x14ac:dyDescent="0.2">
      <c r="A45" s="31"/>
      <c r="B45" s="32"/>
      <c r="C45" s="20" t="s">
        <v>92</v>
      </c>
      <c r="D45" s="31"/>
      <c r="E45" s="31"/>
      <c r="F45" s="31"/>
      <c r="G45" s="31"/>
      <c r="H45" s="31"/>
      <c r="I45" s="90"/>
      <c r="J45" s="31"/>
      <c r="K45" s="31"/>
      <c r="L45" s="91"/>
      <c r="S45" s="31"/>
      <c r="T45" s="31"/>
      <c r="U45" s="31"/>
      <c r="V45" s="31"/>
      <c r="W45" s="31"/>
      <c r="X45" s="31"/>
      <c r="Y45" s="31"/>
      <c r="Z45" s="31"/>
      <c r="AA45" s="31"/>
      <c r="AB45" s="31"/>
      <c r="AC45" s="31"/>
      <c r="AD45" s="31"/>
      <c r="AE45" s="31"/>
    </row>
    <row r="46" spans="1:31" s="2" customFormat="1" ht="6.9" customHeight="1" x14ac:dyDescent="0.2">
      <c r="A46" s="31"/>
      <c r="B46" s="32"/>
      <c r="C46" s="31"/>
      <c r="D46" s="31"/>
      <c r="E46" s="31"/>
      <c r="F46" s="31"/>
      <c r="G46" s="31"/>
      <c r="H46" s="31"/>
      <c r="I46" s="90"/>
      <c r="J46" s="31"/>
      <c r="K46" s="31"/>
      <c r="L46" s="91"/>
      <c r="S46" s="31"/>
      <c r="T46" s="31"/>
      <c r="U46" s="31"/>
      <c r="V46" s="31"/>
      <c r="W46" s="31"/>
      <c r="X46" s="31"/>
      <c r="Y46" s="31"/>
      <c r="Z46" s="31"/>
      <c r="AA46" s="31"/>
      <c r="AB46" s="31"/>
      <c r="AC46" s="31"/>
      <c r="AD46" s="31"/>
      <c r="AE46" s="31"/>
    </row>
    <row r="47" spans="1:31" s="2" customFormat="1" ht="12" customHeight="1" x14ac:dyDescent="0.2">
      <c r="A47" s="31"/>
      <c r="B47" s="32"/>
      <c r="C47" s="26" t="s">
        <v>17</v>
      </c>
      <c r="D47" s="31"/>
      <c r="E47" s="31"/>
      <c r="F47" s="31"/>
      <c r="G47" s="31"/>
      <c r="H47" s="31"/>
      <c r="I47" s="90"/>
      <c r="J47" s="31"/>
      <c r="K47" s="31"/>
      <c r="L47" s="91"/>
      <c r="S47" s="31"/>
      <c r="T47" s="31"/>
      <c r="U47" s="31"/>
      <c r="V47" s="31"/>
      <c r="W47" s="31"/>
      <c r="X47" s="31"/>
      <c r="Y47" s="31"/>
      <c r="Z47" s="31"/>
      <c r="AA47" s="31"/>
      <c r="AB47" s="31"/>
      <c r="AC47" s="31"/>
      <c r="AD47" s="31"/>
      <c r="AE47" s="31"/>
    </row>
    <row r="48" spans="1:31" s="2" customFormat="1" ht="14.4" customHeight="1" x14ac:dyDescent="0.2">
      <c r="A48" s="31"/>
      <c r="B48" s="32"/>
      <c r="C48" s="31"/>
      <c r="D48" s="31"/>
      <c r="E48" s="329" t="str">
        <f>E7</f>
        <v>Terénní úpravy Parku novorozenců v Josefově u Sokolova</v>
      </c>
      <c r="F48" s="330"/>
      <c r="G48" s="330"/>
      <c r="H48" s="330"/>
      <c r="I48" s="90"/>
      <c r="J48" s="31"/>
      <c r="K48" s="31"/>
      <c r="L48" s="91"/>
      <c r="S48" s="31"/>
      <c r="T48" s="31"/>
      <c r="U48" s="31"/>
      <c r="V48" s="31"/>
      <c r="W48" s="31"/>
      <c r="X48" s="31"/>
      <c r="Y48" s="31"/>
      <c r="Z48" s="31"/>
      <c r="AA48" s="31"/>
      <c r="AB48" s="31"/>
      <c r="AC48" s="31"/>
      <c r="AD48" s="31"/>
      <c r="AE48" s="31"/>
    </row>
    <row r="49" spans="1:47" s="2" customFormat="1" ht="12" customHeight="1" x14ac:dyDescent="0.2">
      <c r="A49" s="31"/>
      <c r="B49" s="32"/>
      <c r="C49" s="26" t="s">
        <v>90</v>
      </c>
      <c r="D49" s="31"/>
      <c r="E49" s="31"/>
      <c r="F49" s="31"/>
      <c r="G49" s="31"/>
      <c r="H49" s="31"/>
      <c r="I49" s="90"/>
      <c r="J49" s="31"/>
      <c r="K49" s="31"/>
      <c r="L49" s="91"/>
      <c r="S49" s="31"/>
      <c r="T49" s="31"/>
      <c r="U49" s="31"/>
      <c r="V49" s="31"/>
      <c r="W49" s="31"/>
      <c r="X49" s="31"/>
      <c r="Y49" s="31"/>
      <c r="Z49" s="31"/>
      <c r="AA49" s="31"/>
      <c r="AB49" s="31"/>
      <c r="AC49" s="31"/>
      <c r="AD49" s="31"/>
      <c r="AE49" s="31"/>
    </row>
    <row r="50" spans="1:47" s="2" customFormat="1" ht="14.4" customHeight="1" x14ac:dyDescent="0.2">
      <c r="A50" s="31"/>
      <c r="B50" s="32"/>
      <c r="C50" s="31"/>
      <c r="D50" s="31"/>
      <c r="E50" s="312" t="str">
        <f>E9</f>
        <v>SO 101 - Terénní úpravy</v>
      </c>
      <c r="F50" s="328"/>
      <c r="G50" s="328"/>
      <c r="H50" s="328"/>
      <c r="I50" s="90"/>
      <c r="J50" s="31"/>
      <c r="K50" s="31"/>
      <c r="L50" s="91"/>
      <c r="S50" s="31"/>
      <c r="T50" s="31"/>
      <c r="U50" s="31"/>
      <c r="V50" s="31"/>
      <c r="W50" s="31"/>
      <c r="X50" s="31"/>
      <c r="Y50" s="31"/>
      <c r="Z50" s="31"/>
      <c r="AA50" s="31"/>
      <c r="AB50" s="31"/>
      <c r="AC50" s="31"/>
      <c r="AD50" s="31"/>
      <c r="AE50" s="31"/>
    </row>
    <row r="51" spans="1:47" s="2" customFormat="1" ht="6.9" customHeight="1" x14ac:dyDescent="0.2">
      <c r="A51" s="31"/>
      <c r="B51" s="32"/>
      <c r="C51" s="31"/>
      <c r="D51" s="31"/>
      <c r="E51" s="31"/>
      <c r="F51" s="31"/>
      <c r="G51" s="31"/>
      <c r="H51" s="31"/>
      <c r="I51" s="90"/>
      <c r="J51" s="31"/>
      <c r="K51" s="31"/>
      <c r="L51" s="91"/>
      <c r="S51" s="31"/>
      <c r="T51" s="31"/>
      <c r="U51" s="31"/>
      <c r="V51" s="31"/>
      <c r="W51" s="31"/>
      <c r="X51" s="31"/>
      <c r="Y51" s="31"/>
      <c r="Z51" s="31"/>
      <c r="AA51" s="31"/>
      <c r="AB51" s="31"/>
      <c r="AC51" s="31"/>
      <c r="AD51" s="31"/>
      <c r="AE51" s="31"/>
    </row>
    <row r="52" spans="1:47" s="2" customFormat="1" ht="12" customHeight="1" x14ac:dyDescent="0.2">
      <c r="A52" s="31"/>
      <c r="B52" s="32"/>
      <c r="C52" s="26" t="s">
        <v>21</v>
      </c>
      <c r="D52" s="31"/>
      <c r="E52" s="31"/>
      <c r="F52" s="24" t="str">
        <f>F12</f>
        <v>Radvanov</v>
      </c>
      <c r="G52" s="31"/>
      <c r="H52" s="31"/>
      <c r="I52" s="92" t="s">
        <v>23</v>
      </c>
      <c r="J52" s="49">
        <f>IF(J12="","",J12)</f>
        <v>43805</v>
      </c>
      <c r="K52" s="31"/>
      <c r="L52" s="91"/>
      <c r="S52" s="31"/>
      <c r="T52" s="31"/>
      <c r="U52" s="31"/>
      <c r="V52" s="31"/>
      <c r="W52" s="31"/>
      <c r="X52" s="31"/>
      <c r="Y52" s="31"/>
      <c r="Z52" s="31"/>
      <c r="AA52" s="31"/>
      <c r="AB52" s="31"/>
      <c r="AC52" s="31"/>
      <c r="AD52" s="31"/>
      <c r="AE52" s="31"/>
    </row>
    <row r="53" spans="1:47" s="2" customFormat="1" ht="6.9" customHeight="1" x14ac:dyDescent="0.2">
      <c r="A53" s="31"/>
      <c r="B53" s="32"/>
      <c r="C53" s="31"/>
      <c r="D53" s="31"/>
      <c r="E53" s="31"/>
      <c r="F53" s="31"/>
      <c r="G53" s="31"/>
      <c r="H53" s="31"/>
      <c r="I53" s="90"/>
      <c r="J53" s="31"/>
      <c r="K53" s="31"/>
      <c r="L53" s="91"/>
      <c r="S53" s="31"/>
      <c r="T53" s="31"/>
      <c r="U53" s="31"/>
      <c r="V53" s="31"/>
      <c r="W53" s="31"/>
      <c r="X53" s="31"/>
      <c r="Y53" s="31"/>
      <c r="Z53" s="31"/>
      <c r="AA53" s="31"/>
      <c r="AB53" s="31"/>
      <c r="AC53" s="31"/>
      <c r="AD53" s="31"/>
      <c r="AE53" s="31"/>
    </row>
    <row r="54" spans="1:47" s="2" customFormat="1" ht="26.4" customHeight="1" x14ac:dyDescent="0.2">
      <c r="A54" s="31"/>
      <c r="B54" s="32"/>
      <c r="C54" s="26" t="s">
        <v>24</v>
      </c>
      <c r="D54" s="31"/>
      <c r="E54" s="31"/>
      <c r="F54" s="24" t="str">
        <f>E15</f>
        <v>Obec Josefov</v>
      </c>
      <c r="G54" s="31"/>
      <c r="H54" s="31"/>
      <c r="I54" s="92" t="s">
        <v>29</v>
      </c>
      <c r="J54" s="29" t="str">
        <f>E21</f>
        <v>EnvironGroup, s.r.o.</v>
      </c>
      <c r="K54" s="31"/>
      <c r="L54" s="91"/>
      <c r="S54" s="31"/>
      <c r="T54" s="31"/>
      <c r="U54" s="31"/>
      <c r="V54" s="31"/>
      <c r="W54" s="31"/>
      <c r="X54" s="31"/>
      <c r="Y54" s="31"/>
      <c r="Z54" s="31"/>
      <c r="AA54" s="31"/>
      <c r="AB54" s="31"/>
      <c r="AC54" s="31"/>
      <c r="AD54" s="31"/>
      <c r="AE54" s="31"/>
    </row>
    <row r="55" spans="1:47" s="2" customFormat="1" ht="15.6" customHeight="1" x14ac:dyDescent="0.2">
      <c r="A55" s="31"/>
      <c r="B55" s="32"/>
      <c r="C55" s="26" t="s">
        <v>28</v>
      </c>
      <c r="D55" s="31"/>
      <c r="E55" s="31"/>
      <c r="F55" s="24" t="str">
        <f>IF(E18="","",E18)</f>
        <v>PE-REZA, spol. s r.o.</v>
      </c>
      <c r="G55" s="31"/>
      <c r="H55" s="31"/>
      <c r="I55" s="92" t="s">
        <v>34</v>
      </c>
      <c r="J55" s="29" t="str">
        <f>E24</f>
        <v xml:space="preserve"> </v>
      </c>
      <c r="K55" s="31"/>
      <c r="L55" s="91"/>
      <c r="S55" s="31"/>
      <c r="T55" s="31"/>
      <c r="U55" s="31"/>
      <c r="V55" s="31"/>
      <c r="W55" s="31"/>
      <c r="X55" s="31"/>
      <c r="Y55" s="31"/>
      <c r="Z55" s="31"/>
      <c r="AA55" s="31"/>
      <c r="AB55" s="31"/>
      <c r="AC55" s="31"/>
      <c r="AD55" s="31"/>
      <c r="AE55" s="31"/>
    </row>
    <row r="56" spans="1:47" s="2" customFormat="1" ht="10.35" customHeight="1" x14ac:dyDescent="0.2">
      <c r="A56" s="31"/>
      <c r="B56" s="32"/>
      <c r="C56" s="31"/>
      <c r="D56" s="31"/>
      <c r="E56" s="31"/>
      <c r="F56" s="31"/>
      <c r="G56" s="31"/>
      <c r="H56" s="31"/>
      <c r="I56" s="90"/>
      <c r="J56" s="31"/>
      <c r="K56" s="31"/>
      <c r="L56" s="91"/>
      <c r="S56" s="31"/>
      <c r="T56" s="31"/>
      <c r="U56" s="31"/>
      <c r="V56" s="31"/>
      <c r="W56" s="31"/>
      <c r="X56" s="31"/>
      <c r="Y56" s="31"/>
      <c r="Z56" s="31"/>
      <c r="AA56" s="31"/>
      <c r="AB56" s="31"/>
      <c r="AC56" s="31"/>
      <c r="AD56" s="31"/>
      <c r="AE56" s="31"/>
    </row>
    <row r="57" spans="1:47" s="2" customFormat="1" ht="29.25" customHeight="1" x14ac:dyDescent="0.2">
      <c r="A57" s="31"/>
      <c r="B57" s="32"/>
      <c r="C57" s="112" t="s">
        <v>93</v>
      </c>
      <c r="D57" s="103"/>
      <c r="E57" s="103"/>
      <c r="F57" s="103"/>
      <c r="G57" s="103"/>
      <c r="H57" s="103"/>
      <c r="I57" s="113"/>
      <c r="J57" s="114" t="s">
        <v>94</v>
      </c>
      <c r="K57" s="103"/>
      <c r="L57" s="91"/>
      <c r="S57" s="31"/>
      <c r="T57" s="31"/>
      <c r="U57" s="31"/>
      <c r="V57" s="31"/>
      <c r="W57" s="31"/>
      <c r="X57" s="31"/>
      <c r="Y57" s="31"/>
      <c r="Z57" s="31"/>
      <c r="AA57" s="31"/>
      <c r="AB57" s="31"/>
      <c r="AC57" s="31"/>
      <c r="AD57" s="31"/>
      <c r="AE57" s="31"/>
    </row>
    <row r="58" spans="1:47" s="2" customFormat="1" ht="10.35" customHeight="1" x14ac:dyDescent="0.2">
      <c r="A58" s="31"/>
      <c r="B58" s="32"/>
      <c r="C58" s="31"/>
      <c r="D58" s="31"/>
      <c r="E58" s="31"/>
      <c r="F58" s="31"/>
      <c r="G58" s="31"/>
      <c r="H58" s="31"/>
      <c r="I58" s="90"/>
      <c r="J58" s="31"/>
      <c r="K58" s="31"/>
      <c r="L58" s="91"/>
      <c r="S58" s="31"/>
      <c r="T58" s="31"/>
      <c r="U58" s="31"/>
      <c r="V58" s="31"/>
      <c r="W58" s="31"/>
      <c r="X58" s="31"/>
      <c r="Y58" s="31"/>
      <c r="Z58" s="31"/>
      <c r="AA58" s="31"/>
      <c r="AB58" s="31"/>
      <c r="AC58" s="31"/>
      <c r="AD58" s="31"/>
      <c r="AE58" s="31"/>
    </row>
    <row r="59" spans="1:47" s="2" customFormat="1" ht="22.95" customHeight="1" x14ac:dyDescent="0.2">
      <c r="A59" s="31"/>
      <c r="B59" s="32"/>
      <c r="C59" s="115" t="s">
        <v>70</v>
      </c>
      <c r="D59" s="31"/>
      <c r="E59" s="31"/>
      <c r="F59" s="31"/>
      <c r="G59" s="31"/>
      <c r="H59" s="31"/>
      <c r="I59" s="90"/>
      <c r="J59" s="65">
        <f>J84</f>
        <v>475485.43999999994</v>
      </c>
      <c r="K59" s="31"/>
      <c r="L59" s="91"/>
      <c r="S59" s="31"/>
      <c r="T59" s="31"/>
      <c r="U59" s="31"/>
      <c r="V59" s="31"/>
      <c r="W59" s="31"/>
      <c r="X59" s="31"/>
      <c r="Y59" s="31"/>
      <c r="Z59" s="31"/>
      <c r="AA59" s="31"/>
      <c r="AB59" s="31"/>
      <c r="AC59" s="31"/>
      <c r="AD59" s="31"/>
      <c r="AE59" s="31"/>
      <c r="AU59" s="16" t="s">
        <v>95</v>
      </c>
    </row>
    <row r="60" spans="1:47" s="9" customFormat="1" ht="24.9" customHeight="1" x14ac:dyDescent="0.2">
      <c r="B60" s="116"/>
      <c r="D60" s="117" t="s">
        <v>96</v>
      </c>
      <c r="E60" s="118"/>
      <c r="F60" s="118"/>
      <c r="G60" s="118"/>
      <c r="H60" s="118"/>
      <c r="I60" s="119"/>
      <c r="J60" s="120">
        <f>J85</f>
        <v>427485.43999999994</v>
      </c>
      <c r="L60" s="116"/>
    </row>
    <row r="61" spans="1:47" s="10" customFormat="1" ht="19.95" customHeight="1" x14ac:dyDescent="0.2">
      <c r="B61" s="121"/>
      <c r="D61" s="122" t="s">
        <v>97</v>
      </c>
      <c r="E61" s="123"/>
      <c r="F61" s="123"/>
      <c r="G61" s="123"/>
      <c r="H61" s="123"/>
      <c r="I61" s="124"/>
      <c r="J61" s="125">
        <f>J86</f>
        <v>427485.43999999994</v>
      </c>
      <c r="L61" s="121"/>
    </row>
    <row r="62" spans="1:47" s="9" customFormat="1" ht="24.9" customHeight="1" x14ac:dyDescent="0.2">
      <c r="B62" s="116"/>
      <c r="D62" s="117" t="s">
        <v>98</v>
      </c>
      <c r="E62" s="118"/>
      <c r="F62" s="118"/>
      <c r="G62" s="118"/>
      <c r="H62" s="118"/>
      <c r="I62" s="119"/>
      <c r="J62" s="120">
        <f>J133</f>
        <v>48000</v>
      </c>
      <c r="L62" s="116"/>
    </row>
    <row r="63" spans="1:47" s="10" customFormat="1" ht="19.95" customHeight="1" x14ac:dyDescent="0.2">
      <c r="B63" s="121"/>
      <c r="D63" s="122" t="s">
        <v>99</v>
      </c>
      <c r="E63" s="123"/>
      <c r="F63" s="123"/>
      <c r="G63" s="123"/>
      <c r="H63" s="123"/>
      <c r="I63" s="124"/>
      <c r="J63" s="125">
        <f>J134</f>
        <v>38000</v>
      </c>
      <c r="L63" s="121"/>
    </row>
    <row r="64" spans="1:47" s="10" customFormat="1" ht="19.95" customHeight="1" x14ac:dyDescent="0.2">
      <c r="B64" s="121"/>
      <c r="D64" s="122" t="s">
        <v>100</v>
      </c>
      <c r="E64" s="123"/>
      <c r="F64" s="123"/>
      <c r="G64" s="123"/>
      <c r="H64" s="123"/>
      <c r="I64" s="124"/>
      <c r="J64" s="125">
        <f>J137</f>
        <v>10000</v>
      </c>
      <c r="L64" s="121"/>
    </row>
    <row r="65" spans="1:31" s="2" customFormat="1" ht="21.75" customHeight="1" x14ac:dyDescent="0.2">
      <c r="A65" s="31"/>
      <c r="B65" s="32"/>
      <c r="C65" s="31"/>
      <c r="D65" s="31"/>
      <c r="E65" s="31"/>
      <c r="F65" s="31"/>
      <c r="G65" s="31"/>
      <c r="H65" s="31"/>
      <c r="I65" s="90"/>
      <c r="J65" s="31"/>
      <c r="K65" s="31"/>
      <c r="L65" s="91"/>
      <c r="S65" s="31"/>
      <c r="T65" s="31"/>
      <c r="U65" s="31"/>
      <c r="V65" s="31"/>
      <c r="W65" s="31"/>
      <c r="X65" s="31"/>
      <c r="Y65" s="31"/>
      <c r="Z65" s="31"/>
      <c r="AA65" s="31"/>
      <c r="AB65" s="31"/>
      <c r="AC65" s="31"/>
      <c r="AD65" s="31"/>
      <c r="AE65" s="31"/>
    </row>
    <row r="66" spans="1:31" s="2" customFormat="1" ht="6.9" customHeight="1" x14ac:dyDescent="0.2">
      <c r="A66" s="31"/>
      <c r="B66" s="41"/>
      <c r="C66" s="42"/>
      <c r="D66" s="42"/>
      <c r="E66" s="42"/>
      <c r="F66" s="42"/>
      <c r="G66" s="42"/>
      <c r="H66" s="42"/>
      <c r="I66" s="110"/>
      <c r="J66" s="42"/>
      <c r="K66" s="42"/>
      <c r="L66" s="91"/>
      <c r="S66" s="31"/>
      <c r="T66" s="31"/>
      <c r="U66" s="31"/>
      <c r="V66" s="31"/>
      <c r="W66" s="31"/>
      <c r="X66" s="31"/>
      <c r="Y66" s="31"/>
      <c r="Z66" s="31"/>
      <c r="AA66" s="31"/>
      <c r="AB66" s="31"/>
      <c r="AC66" s="31"/>
      <c r="AD66" s="31"/>
      <c r="AE66" s="31"/>
    </row>
    <row r="70" spans="1:31" s="2" customFormat="1" ht="6.9" customHeight="1" x14ac:dyDescent="0.2">
      <c r="A70" s="31"/>
      <c r="B70" s="43"/>
      <c r="C70" s="44"/>
      <c r="D70" s="44"/>
      <c r="E70" s="44"/>
      <c r="F70" s="44"/>
      <c r="G70" s="44"/>
      <c r="H70" s="44"/>
      <c r="I70" s="111"/>
      <c r="J70" s="44"/>
      <c r="K70" s="44"/>
      <c r="L70" s="91"/>
      <c r="S70" s="31"/>
      <c r="T70" s="31"/>
      <c r="U70" s="31"/>
      <c r="V70" s="31"/>
      <c r="W70" s="31"/>
      <c r="X70" s="31"/>
      <c r="Y70" s="31"/>
      <c r="Z70" s="31"/>
      <c r="AA70" s="31"/>
      <c r="AB70" s="31"/>
      <c r="AC70" s="31"/>
      <c r="AD70" s="31"/>
      <c r="AE70" s="31"/>
    </row>
    <row r="71" spans="1:31" s="2" customFormat="1" ht="24.9" customHeight="1" x14ac:dyDescent="0.2">
      <c r="A71" s="31"/>
      <c r="B71" s="32"/>
      <c r="C71" s="20" t="s">
        <v>101</v>
      </c>
      <c r="D71" s="31"/>
      <c r="E71" s="31"/>
      <c r="F71" s="31"/>
      <c r="G71" s="31"/>
      <c r="H71" s="31"/>
      <c r="I71" s="90"/>
      <c r="J71" s="31"/>
      <c r="K71" s="31"/>
      <c r="L71" s="91"/>
      <c r="S71" s="31"/>
      <c r="T71" s="31"/>
      <c r="U71" s="31"/>
      <c r="V71" s="31"/>
      <c r="W71" s="31"/>
      <c r="X71" s="31"/>
      <c r="Y71" s="31"/>
      <c r="Z71" s="31"/>
      <c r="AA71" s="31"/>
      <c r="AB71" s="31"/>
      <c r="AC71" s="31"/>
      <c r="AD71" s="31"/>
      <c r="AE71" s="31"/>
    </row>
    <row r="72" spans="1:31" s="2" customFormat="1" ht="6.9" customHeight="1" x14ac:dyDescent="0.2">
      <c r="A72" s="31"/>
      <c r="B72" s="32"/>
      <c r="C72" s="31"/>
      <c r="D72" s="31"/>
      <c r="E72" s="31"/>
      <c r="F72" s="31"/>
      <c r="G72" s="31"/>
      <c r="H72" s="31"/>
      <c r="I72" s="90"/>
      <c r="J72" s="31"/>
      <c r="K72" s="31"/>
      <c r="L72" s="91"/>
      <c r="S72" s="31"/>
      <c r="T72" s="31"/>
      <c r="U72" s="31"/>
      <c r="V72" s="31"/>
      <c r="W72" s="31"/>
      <c r="X72" s="31"/>
      <c r="Y72" s="31"/>
      <c r="Z72" s="31"/>
      <c r="AA72" s="31"/>
      <c r="AB72" s="31"/>
      <c r="AC72" s="31"/>
      <c r="AD72" s="31"/>
      <c r="AE72" s="31"/>
    </row>
    <row r="73" spans="1:31" s="2" customFormat="1" ht="12" customHeight="1" x14ac:dyDescent="0.2">
      <c r="A73" s="31"/>
      <c r="B73" s="32"/>
      <c r="C73" s="26" t="s">
        <v>17</v>
      </c>
      <c r="D73" s="31"/>
      <c r="E73" s="31"/>
      <c r="F73" s="31"/>
      <c r="G73" s="31"/>
      <c r="H73" s="31"/>
      <c r="I73" s="90"/>
      <c r="J73" s="31"/>
      <c r="K73" s="31"/>
      <c r="L73" s="91"/>
      <c r="S73" s="31"/>
      <c r="T73" s="31"/>
      <c r="U73" s="31"/>
      <c r="V73" s="31"/>
      <c r="W73" s="31"/>
      <c r="X73" s="31"/>
      <c r="Y73" s="31"/>
      <c r="Z73" s="31"/>
      <c r="AA73" s="31"/>
      <c r="AB73" s="31"/>
      <c r="AC73" s="31"/>
      <c r="AD73" s="31"/>
      <c r="AE73" s="31"/>
    </row>
    <row r="74" spans="1:31" s="2" customFormat="1" ht="14.4" customHeight="1" x14ac:dyDescent="0.2">
      <c r="A74" s="31"/>
      <c r="B74" s="32"/>
      <c r="C74" s="31"/>
      <c r="D74" s="31"/>
      <c r="E74" s="329" t="str">
        <f>E7</f>
        <v>Terénní úpravy Parku novorozenců v Josefově u Sokolova</v>
      </c>
      <c r="F74" s="330"/>
      <c r="G74" s="330"/>
      <c r="H74" s="330"/>
      <c r="I74" s="90"/>
      <c r="J74" s="31"/>
      <c r="K74" s="31"/>
      <c r="L74" s="91"/>
      <c r="S74" s="31"/>
      <c r="T74" s="31"/>
      <c r="U74" s="31"/>
      <c r="V74" s="31"/>
      <c r="W74" s="31"/>
      <c r="X74" s="31"/>
      <c r="Y74" s="31"/>
      <c r="Z74" s="31"/>
      <c r="AA74" s="31"/>
      <c r="AB74" s="31"/>
      <c r="AC74" s="31"/>
      <c r="AD74" s="31"/>
      <c r="AE74" s="31"/>
    </row>
    <row r="75" spans="1:31" s="2" customFormat="1" ht="12" customHeight="1" x14ac:dyDescent="0.2">
      <c r="A75" s="31"/>
      <c r="B75" s="32"/>
      <c r="C75" s="26" t="s">
        <v>90</v>
      </c>
      <c r="D75" s="31"/>
      <c r="E75" s="31"/>
      <c r="F75" s="31"/>
      <c r="G75" s="31"/>
      <c r="H75" s="31"/>
      <c r="I75" s="90"/>
      <c r="J75" s="31"/>
      <c r="K75" s="31"/>
      <c r="L75" s="91"/>
      <c r="S75" s="31"/>
      <c r="T75" s="31"/>
      <c r="U75" s="31"/>
      <c r="V75" s="31"/>
      <c r="W75" s="31"/>
      <c r="X75" s="31"/>
      <c r="Y75" s="31"/>
      <c r="Z75" s="31"/>
      <c r="AA75" s="31"/>
      <c r="AB75" s="31"/>
      <c r="AC75" s="31"/>
      <c r="AD75" s="31"/>
      <c r="AE75" s="31"/>
    </row>
    <row r="76" spans="1:31" s="2" customFormat="1" ht="14.4" customHeight="1" x14ac:dyDescent="0.2">
      <c r="A76" s="31"/>
      <c r="B76" s="32"/>
      <c r="C76" s="31"/>
      <c r="D76" s="31"/>
      <c r="E76" s="312" t="str">
        <f>E9</f>
        <v>SO 101 - Terénní úpravy</v>
      </c>
      <c r="F76" s="328"/>
      <c r="G76" s="328"/>
      <c r="H76" s="328"/>
      <c r="I76" s="90"/>
      <c r="J76" s="31"/>
      <c r="K76" s="31"/>
      <c r="L76" s="91"/>
      <c r="S76" s="31"/>
      <c r="T76" s="31"/>
      <c r="U76" s="31"/>
      <c r="V76" s="31"/>
      <c r="W76" s="31"/>
      <c r="X76" s="31"/>
      <c r="Y76" s="31"/>
      <c r="Z76" s="31"/>
      <c r="AA76" s="31"/>
      <c r="AB76" s="31"/>
      <c r="AC76" s="31"/>
      <c r="AD76" s="31"/>
      <c r="AE76" s="31"/>
    </row>
    <row r="77" spans="1:31" s="2" customFormat="1" ht="6.9" customHeight="1" x14ac:dyDescent="0.2">
      <c r="A77" s="31"/>
      <c r="B77" s="32"/>
      <c r="C77" s="31"/>
      <c r="D77" s="31"/>
      <c r="E77" s="31"/>
      <c r="F77" s="31"/>
      <c r="G77" s="31"/>
      <c r="H77" s="31"/>
      <c r="I77" s="90"/>
      <c r="J77" s="31"/>
      <c r="K77" s="31"/>
      <c r="L77" s="91"/>
      <c r="S77" s="31"/>
      <c r="T77" s="31"/>
      <c r="U77" s="31"/>
      <c r="V77" s="31"/>
      <c r="W77" s="31"/>
      <c r="X77" s="31"/>
      <c r="Y77" s="31"/>
      <c r="Z77" s="31"/>
      <c r="AA77" s="31"/>
      <c r="AB77" s="31"/>
      <c r="AC77" s="31"/>
      <c r="AD77" s="31"/>
      <c r="AE77" s="31"/>
    </row>
    <row r="78" spans="1:31" s="2" customFormat="1" ht="12" customHeight="1" x14ac:dyDescent="0.2">
      <c r="A78" s="31"/>
      <c r="B78" s="32"/>
      <c r="C78" s="26" t="s">
        <v>21</v>
      </c>
      <c r="D78" s="31"/>
      <c r="E78" s="31"/>
      <c r="F78" s="24" t="str">
        <f>F12</f>
        <v>Radvanov</v>
      </c>
      <c r="G78" s="31"/>
      <c r="H78" s="31"/>
      <c r="I78" s="92" t="s">
        <v>23</v>
      </c>
      <c r="J78" s="49">
        <f>IF(J12="","",J12)</f>
        <v>43805</v>
      </c>
      <c r="K78" s="31"/>
      <c r="L78" s="91"/>
      <c r="S78" s="31"/>
      <c r="T78" s="31"/>
      <c r="U78" s="31"/>
      <c r="V78" s="31"/>
      <c r="W78" s="31"/>
      <c r="X78" s="31"/>
      <c r="Y78" s="31"/>
      <c r="Z78" s="31"/>
      <c r="AA78" s="31"/>
      <c r="AB78" s="31"/>
      <c r="AC78" s="31"/>
      <c r="AD78" s="31"/>
      <c r="AE78" s="31"/>
    </row>
    <row r="79" spans="1:31" s="2" customFormat="1" ht="6.9" customHeight="1" x14ac:dyDescent="0.2">
      <c r="A79" s="31"/>
      <c r="B79" s="32"/>
      <c r="C79" s="31"/>
      <c r="D79" s="31"/>
      <c r="E79" s="31"/>
      <c r="F79" s="31"/>
      <c r="G79" s="31"/>
      <c r="H79" s="31"/>
      <c r="I79" s="90"/>
      <c r="J79" s="31"/>
      <c r="K79" s="31"/>
      <c r="L79" s="91"/>
      <c r="S79" s="31"/>
      <c r="T79" s="31"/>
      <c r="U79" s="31"/>
      <c r="V79" s="31"/>
      <c r="W79" s="31"/>
      <c r="X79" s="31"/>
      <c r="Y79" s="31"/>
      <c r="Z79" s="31"/>
      <c r="AA79" s="31"/>
      <c r="AB79" s="31"/>
      <c r="AC79" s="31"/>
      <c r="AD79" s="31"/>
      <c r="AE79" s="31"/>
    </row>
    <row r="80" spans="1:31" s="2" customFormat="1" ht="26.4" customHeight="1" x14ac:dyDescent="0.2">
      <c r="A80" s="31"/>
      <c r="B80" s="32"/>
      <c r="C80" s="26" t="s">
        <v>24</v>
      </c>
      <c r="D80" s="31"/>
      <c r="E80" s="31"/>
      <c r="F80" s="24" t="str">
        <f>E15</f>
        <v>Obec Josefov</v>
      </c>
      <c r="G80" s="31"/>
      <c r="H80" s="31"/>
      <c r="I80" s="92" t="s">
        <v>29</v>
      </c>
      <c r="J80" s="29" t="str">
        <f>E21</f>
        <v>EnvironGroup, s.r.o.</v>
      </c>
      <c r="K80" s="31"/>
      <c r="L80" s="91"/>
      <c r="S80" s="31"/>
      <c r="T80" s="31"/>
      <c r="U80" s="31"/>
      <c r="V80" s="31"/>
      <c r="W80" s="31"/>
      <c r="X80" s="31"/>
      <c r="Y80" s="31"/>
      <c r="Z80" s="31"/>
      <c r="AA80" s="31"/>
      <c r="AB80" s="31"/>
      <c r="AC80" s="31"/>
      <c r="AD80" s="31"/>
      <c r="AE80" s="31"/>
    </row>
    <row r="81" spans="1:65" s="2" customFormat="1" ht="15.6" customHeight="1" x14ac:dyDescent="0.2">
      <c r="A81" s="31"/>
      <c r="B81" s="32"/>
      <c r="C81" s="26" t="s">
        <v>28</v>
      </c>
      <c r="D81" s="31"/>
      <c r="E81" s="31"/>
      <c r="F81" s="24" t="str">
        <f>IF(E18="","",E18)</f>
        <v>PE-REZA, spol. s r.o.</v>
      </c>
      <c r="G81" s="31"/>
      <c r="H81" s="31"/>
      <c r="I81" s="92" t="s">
        <v>34</v>
      </c>
      <c r="J81" s="29" t="str">
        <f>E24</f>
        <v xml:space="preserve"> </v>
      </c>
      <c r="K81" s="31"/>
      <c r="L81" s="91"/>
      <c r="S81" s="31"/>
      <c r="T81" s="31"/>
      <c r="U81" s="31"/>
      <c r="V81" s="31"/>
      <c r="W81" s="31"/>
      <c r="X81" s="31"/>
      <c r="Y81" s="31"/>
      <c r="Z81" s="31"/>
      <c r="AA81" s="31"/>
      <c r="AB81" s="31"/>
      <c r="AC81" s="31"/>
      <c r="AD81" s="31"/>
      <c r="AE81" s="31"/>
    </row>
    <row r="82" spans="1:65" s="2" customFormat="1" ht="10.35" customHeight="1" x14ac:dyDescent="0.2">
      <c r="A82" s="31"/>
      <c r="B82" s="32"/>
      <c r="C82" s="31"/>
      <c r="D82" s="31"/>
      <c r="E82" s="31"/>
      <c r="F82" s="31"/>
      <c r="G82" s="31"/>
      <c r="H82" s="31"/>
      <c r="I82" s="90"/>
      <c r="J82" s="31"/>
      <c r="K82" s="31"/>
      <c r="L82" s="91"/>
      <c r="S82" s="31"/>
      <c r="T82" s="31"/>
      <c r="U82" s="31"/>
      <c r="V82" s="31"/>
      <c r="W82" s="31"/>
      <c r="X82" s="31"/>
      <c r="Y82" s="31"/>
      <c r="Z82" s="31"/>
      <c r="AA82" s="31"/>
      <c r="AB82" s="31"/>
      <c r="AC82" s="31"/>
      <c r="AD82" s="31"/>
      <c r="AE82" s="31"/>
    </row>
    <row r="83" spans="1:65" s="11" customFormat="1" ht="29.25" customHeight="1" x14ac:dyDescent="0.2">
      <c r="A83" s="126"/>
      <c r="B83" s="127"/>
      <c r="C83" s="128" t="s">
        <v>102</v>
      </c>
      <c r="D83" s="129" t="s">
        <v>57</v>
      </c>
      <c r="E83" s="129" t="s">
        <v>53</v>
      </c>
      <c r="F83" s="129" t="s">
        <v>54</v>
      </c>
      <c r="G83" s="129" t="s">
        <v>103</v>
      </c>
      <c r="H83" s="129" t="s">
        <v>104</v>
      </c>
      <c r="I83" s="130" t="s">
        <v>105</v>
      </c>
      <c r="J83" s="129" t="s">
        <v>94</v>
      </c>
      <c r="K83" s="131" t="s">
        <v>106</v>
      </c>
      <c r="L83" s="132"/>
      <c r="M83" s="56" t="s">
        <v>3</v>
      </c>
      <c r="N83" s="57" t="s">
        <v>42</v>
      </c>
      <c r="O83" s="57" t="s">
        <v>107</v>
      </c>
      <c r="P83" s="57" t="s">
        <v>108</v>
      </c>
      <c r="Q83" s="57" t="s">
        <v>109</v>
      </c>
      <c r="R83" s="57" t="s">
        <v>110</v>
      </c>
      <c r="S83" s="57" t="s">
        <v>111</v>
      </c>
      <c r="T83" s="58" t="s">
        <v>112</v>
      </c>
      <c r="U83" s="126"/>
      <c r="V83" s="126"/>
      <c r="W83" s="126"/>
      <c r="X83" s="126"/>
      <c r="Y83" s="126"/>
      <c r="Z83" s="126"/>
      <c r="AA83" s="126"/>
      <c r="AB83" s="126"/>
      <c r="AC83" s="126"/>
      <c r="AD83" s="126"/>
      <c r="AE83" s="126"/>
    </row>
    <row r="84" spans="1:65" s="2" customFormat="1" ht="22.95" customHeight="1" x14ac:dyDescent="0.3">
      <c r="A84" s="31"/>
      <c r="B84" s="32"/>
      <c r="C84" s="63" t="s">
        <v>113</v>
      </c>
      <c r="D84" s="31"/>
      <c r="E84" s="31"/>
      <c r="F84" s="31"/>
      <c r="G84" s="31"/>
      <c r="H84" s="31"/>
      <c r="I84" s="90"/>
      <c r="J84" s="133">
        <f>BK84</f>
        <v>475485.43999999994</v>
      </c>
      <c r="K84" s="31"/>
      <c r="L84" s="32"/>
      <c r="M84" s="59"/>
      <c r="N84" s="50"/>
      <c r="O84" s="60"/>
      <c r="P84" s="134">
        <f>P85+P133</f>
        <v>0</v>
      </c>
      <c r="Q84" s="60"/>
      <c r="R84" s="134">
        <f>R85+R133</f>
        <v>6.5360000000000001E-2</v>
      </c>
      <c r="S84" s="60"/>
      <c r="T84" s="135">
        <f>T85+T133</f>
        <v>0</v>
      </c>
      <c r="U84" s="31"/>
      <c r="V84" s="31"/>
      <c r="W84" s="31"/>
      <c r="X84" s="31"/>
      <c r="Y84" s="31"/>
      <c r="Z84" s="31"/>
      <c r="AA84" s="31"/>
      <c r="AB84" s="31"/>
      <c r="AC84" s="31"/>
      <c r="AD84" s="31"/>
      <c r="AE84" s="31"/>
      <c r="AT84" s="16" t="s">
        <v>71</v>
      </c>
      <c r="AU84" s="16" t="s">
        <v>95</v>
      </c>
      <c r="BK84" s="136">
        <f>BK85+BK133</f>
        <v>475485.43999999994</v>
      </c>
    </row>
    <row r="85" spans="1:65" s="12" customFormat="1" ht="25.95" customHeight="1" x14ac:dyDescent="0.25">
      <c r="B85" s="137"/>
      <c r="D85" s="138" t="s">
        <v>71</v>
      </c>
      <c r="E85" s="139" t="s">
        <v>114</v>
      </c>
      <c r="F85" s="139" t="s">
        <v>115</v>
      </c>
      <c r="I85" s="140"/>
      <c r="J85" s="141">
        <f>BK85</f>
        <v>427485.43999999994</v>
      </c>
      <c r="L85" s="137"/>
      <c r="M85" s="142"/>
      <c r="N85" s="143"/>
      <c r="O85" s="143"/>
      <c r="P85" s="144">
        <f>P86</f>
        <v>0</v>
      </c>
      <c r="Q85" s="143"/>
      <c r="R85" s="144">
        <f>R86</f>
        <v>6.5360000000000001E-2</v>
      </c>
      <c r="S85" s="143"/>
      <c r="T85" s="145">
        <f>T86</f>
        <v>0</v>
      </c>
      <c r="AR85" s="138" t="s">
        <v>80</v>
      </c>
      <c r="AT85" s="146" t="s">
        <v>71</v>
      </c>
      <c r="AU85" s="146" t="s">
        <v>72</v>
      </c>
      <c r="AY85" s="138" t="s">
        <v>116</v>
      </c>
      <c r="BK85" s="147">
        <f>BK86</f>
        <v>427485.43999999994</v>
      </c>
    </row>
    <row r="86" spans="1:65" s="12" customFormat="1" ht="22.95" customHeight="1" x14ac:dyDescent="0.25">
      <c r="B86" s="137"/>
      <c r="D86" s="138" t="s">
        <v>71</v>
      </c>
      <c r="E86" s="148" t="s">
        <v>80</v>
      </c>
      <c r="F86" s="148" t="s">
        <v>117</v>
      </c>
      <c r="I86" s="140"/>
      <c r="J86" s="149">
        <f>BK86</f>
        <v>427485.43999999994</v>
      </c>
      <c r="L86" s="137"/>
      <c r="M86" s="142"/>
      <c r="N86" s="143"/>
      <c r="O86" s="143"/>
      <c r="P86" s="144">
        <f>SUM(P87:P132)</f>
        <v>0</v>
      </c>
      <c r="Q86" s="143"/>
      <c r="R86" s="144">
        <f>SUM(R87:R132)</f>
        <v>6.5360000000000001E-2</v>
      </c>
      <c r="S86" s="143"/>
      <c r="T86" s="145">
        <f>SUM(T87:T132)</f>
        <v>0</v>
      </c>
      <c r="AR86" s="138" t="s">
        <v>80</v>
      </c>
      <c r="AT86" s="146" t="s">
        <v>71</v>
      </c>
      <c r="AU86" s="146" t="s">
        <v>80</v>
      </c>
      <c r="AY86" s="138" t="s">
        <v>116</v>
      </c>
      <c r="BK86" s="147">
        <f>SUM(BK87:BK132)</f>
        <v>427485.43999999994</v>
      </c>
    </row>
    <row r="87" spans="1:65" s="2" customFormat="1" ht="35.25" customHeight="1" x14ac:dyDescent="0.2">
      <c r="A87" s="31"/>
      <c r="B87" s="150"/>
      <c r="C87" s="151" t="s">
        <v>80</v>
      </c>
      <c r="D87" s="151" t="s">
        <v>118</v>
      </c>
      <c r="E87" s="152" t="s">
        <v>119</v>
      </c>
      <c r="F87" s="153" t="s">
        <v>120</v>
      </c>
      <c r="G87" s="154" t="s">
        <v>121</v>
      </c>
      <c r="H87" s="155">
        <v>245.1</v>
      </c>
      <c r="I87" s="156">
        <v>29.4</v>
      </c>
      <c r="J87" s="157">
        <f>ROUND(I87*H87,2)</f>
        <v>7205.94</v>
      </c>
      <c r="K87" s="153" t="s">
        <v>122</v>
      </c>
      <c r="L87" s="32"/>
      <c r="M87" s="158" t="s">
        <v>3</v>
      </c>
      <c r="N87" s="159" t="s">
        <v>43</v>
      </c>
      <c r="O87" s="52"/>
      <c r="P87" s="160">
        <f>O87*H87</f>
        <v>0</v>
      </c>
      <c r="Q87" s="160">
        <v>0</v>
      </c>
      <c r="R87" s="160">
        <f>Q87*H87</f>
        <v>0</v>
      </c>
      <c r="S87" s="160">
        <v>0</v>
      </c>
      <c r="T87" s="161">
        <f>S87*H87</f>
        <v>0</v>
      </c>
      <c r="U87" s="31"/>
      <c r="V87" s="31"/>
      <c r="W87" s="31"/>
      <c r="X87" s="31"/>
      <c r="Y87" s="31"/>
      <c r="Z87" s="31"/>
      <c r="AA87" s="31"/>
      <c r="AB87" s="31"/>
      <c r="AC87" s="31"/>
      <c r="AD87" s="31"/>
      <c r="AE87" s="31"/>
      <c r="AR87" s="162" t="s">
        <v>123</v>
      </c>
      <c r="AT87" s="162" t="s">
        <v>118</v>
      </c>
      <c r="AU87" s="162" t="s">
        <v>82</v>
      </c>
      <c r="AY87" s="16" t="s">
        <v>116</v>
      </c>
      <c r="BE87" s="163">
        <f>IF(N87="základní",J87,0)</f>
        <v>7205.94</v>
      </c>
      <c r="BF87" s="163">
        <f>IF(N87="snížená",J87,0)</f>
        <v>0</v>
      </c>
      <c r="BG87" s="163">
        <f>IF(N87="zákl. přenesená",J87,0)</f>
        <v>0</v>
      </c>
      <c r="BH87" s="163">
        <f>IF(N87="sníž. přenesená",J87,0)</f>
        <v>0</v>
      </c>
      <c r="BI87" s="163">
        <f>IF(N87="nulová",J87,0)</f>
        <v>0</v>
      </c>
      <c r="BJ87" s="16" t="s">
        <v>80</v>
      </c>
      <c r="BK87" s="163">
        <f>ROUND(I87*H87,2)</f>
        <v>7205.94</v>
      </c>
      <c r="BL87" s="16" t="s">
        <v>123</v>
      </c>
      <c r="BM87" s="162" t="s">
        <v>124</v>
      </c>
    </row>
    <row r="88" spans="1:65" s="2" customFormat="1" ht="38.4" hidden="1" x14ac:dyDescent="0.2">
      <c r="A88" s="31"/>
      <c r="B88" s="32"/>
      <c r="C88" s="31"/>
      <c r="D88" s="164" t="s">
        <v>125</v>
      </c>
      <c r="E88" s="31"/>
      <c r="F88" s="165" t="s">
        <v>126</v>
      </c>
      <c r="G88" s="31"/>
      <c r="H88" s="31"/>
      <c r="I88" s="90"/>
      <c r="J88" s="31"/>
      <c r="K88" s="31"/>
      <c r="L88" s="32"/>
      <c r="M88" s="166"/>
      <c r="N88" s="167"/>
      <c r="O88" s="52"/>
      <c r="P88" s="52"/>
      <c r="Q88" s="52"/>
      <c r="R88" s="52"/>
      <c r="S88" s="52"/>
      <c r="T88" s="53"/>
      <c r="U88" s="31"/>
      <c r="V88" s="31"/>
      <c r="W88" s="31"/>
      <c r="X88" s="31"/>
      <c r="Y88" s="31"/>
      <c r="Z88" s="31"/>
      <c r="AA88" s="31"/>
      <c r="AB88" s="31"/>
      <c r="AC88" s="31"/>
      <c r="AD88" s="31"/>
      <c r="AE88" s="31"/>
      <c r="AT88" s="16" t="s">
        <v>125</v>
      </c>
      <c r="AU88" s="16" t="s">
        <v>82</v>
      </c>
    </row>
    <row r="89" spans="1:65" s="2" customFormat="1" ht="364.8" hidden="1" x14ac:dyDescent="0.2">
      <c r="A89" s="31"/>
      <c r="B89" s="32"/>
      <c r="C89" s="31"/>
      <c r="D89" s="164" t="s">
        <v>127</v>
      </c>
      <c r="E89" s="31"/>
      <c r="F89" s="168" t="s">
        <v>128</v>
      </c>
      <c r="G89" s="31"/>
      <c r="H89" s="31"/>
      <c r="I89" s="90"/>
      <c r="J89" s="31"/>
      <c r="K89" s="31"/>
      <c r="L89" s="32"/>
      <c r="M89" s="166"/>
      <c r="N89" s="167"/>
      <c r="O89" s="52"/>
      <c r="P89" s="52"/>
      <c r="Q89" s="52"/>
      <c r="R89" s="52"/>
      <c r="S89" s="52"/>
      <c r="T89" s="53"/>
      <c r="U89" s="31"/>
      <c r="V89" s="31"/>
      <c r="W89" s="31"/>
      <c r="X89" s="31"/>
      <c r="Y89" s="31"/>
      <c r="Z89" s="31"/>
      <c r="AA89" s="31"/>
      <c r="AB89" s="31"/>
      <c r="AC89" s="31"/>
      <c r="AD89" s="31"/>
      <c r="AE89" s="31"/>
      <c r="AT89" s="16" t="s">
        <v>127</v>
      </c>
      <c r="AU89" s="16" t="s">
        <v>82</v>
      </c>
    </row>
    <row r="90" spans="1:65" s="13" customFormat="1" hidden="1" x14ac:dyDescent="0.2">
      <c r="B90" s="169"/>
      <c r="D90" s="164" t="s">
        <v>129</v>
      </c>
      <c r="E90" s="170" t="s">
        <v>3</v>
      </c>
      <c r="F90" s="171" t="s">
        <v>130</v>
      </c>
      <c r="H90" s="172">
        <v>245.1</v>
      </c>
      <c r="I90" s="173"/>
      <c r="L90" s="169"/>
      <c r="M90" s="174"/>
      <c r="N90" s="175"/>
      <c r="O90" s="175"/>
      <c r="P90" s="175"/>
      <c r="Q90" s="175"/>
      <c r="R90" s="175"/>
      <c r="S90" s="175"/>
      <c r="T90" s="176"/>
      <c r="AT90" s="170" t="s">
        <v>129</v>
      </c>
      <c r="AU90" s="170" t="s">
        <v>82</v>
      </c>
      <c r="AV90" s="13" t="s">
        <v>82</v>
      </c>
      <c r="AW90" s="13" t="s">
        <v>33</v>
      </c>
      <c r="AX90" s="13" t="s">
        <v>80</v>
      </c>
      <c r="AY90" s="170" t="s">
        <v>116</v>
      </c>
    </row>
    <row r="91" spans="1:65" s="2" customFormat="1" ht="32.25" customHeight="1" x14ac:dyDescent="0.2">
      <c r="A91" s="31"/>
      <c r="B91" s="150"/>
      <c r="C91" s="151" t="s">
        <v>82</v>
      </c>
      <c r="D91" s="151" t="s">
        <v>118</v>
      </c>
      <c r="E91" s="152" t="s">
        <v>131</v>
      </c>
      <c r="F91" s="153" t="s">
        <v>132</v>
      </c>
      <c r="G91" s="154" t="s">
        <v>121</v>
      </c>
      <c r="H91" s="155">
        <v>834.9</v>
      </c>
      <c r="I91" s="156">
        <v>149</v>
      </c>
      <c r="J91" s="157">
        <f>ROUND(I91*H91,2)</f>
        <v>124400.1</v>
      </c>
      <c r="K91" s="153" t="s">
        <v>122</v>
      </c>
      <c r="L91" s="32"/>
      <c r="M91" s="158" t="s">
        <v>3</v>
      </c>
      <c r="N91" s="159" t="s">
        <v>43</v>
      </c>
      <c r="O91" s="52"/>
      <c r="P91" s="160">
        <f>O91*H91</f>
        <v>0</v>
      </c>
      <c r="Q91" s="160">
        <v>0</v>
      </c>
      <c r="R91" s="160">
        <f>Q91*H91</f>
        <v>0</v>
      </c>
      <c r="S91" s="160">
        <v>0</v>
      </c>
      <c r="T91" s="161">
        <f>S91*H91</f>
        <v>0</v>
      </c>
      <c r="U91" s="31"/>
      <c r="V91" s="31"/>
      <c r="W91" s="31"/>
      <c r="X91" s="31"/>
      <c r="Y91" s="31"/>
      <c r="Z91" s="31"/>
      <c r="AA91" s="31"/>
      <c r="AB91" s="31"/>
      <c r="AC91" s="31"/>
      <c r="AD91" s="31"/>
      <c r="AE91" s="31"/>
      <c r="AR91" s="162" t="s">
        <v>123</v>
      </c>
      <c r="AT91" s="162" t="s">
        <v>118</v>
      </c>
      <c r="AU91" s="162" t="s">
        <v>82</v>
      </c>
      <c r="AY91" s="16" t="s">
        <v>116</v>
      </c>
      <c r="BE91" s="163">
        <f>IF(N91="základní",J91,0)</f>
        <v>124400.1</v>
      </c>
      <c r="BF91" s="163">
        <f>IF(N91="snížená",J91,0)</f>
        <v>0</v>
      </c>
      <c r="BG91" s="163">
        <f>IF(N91="zákl. přenesená",J91,0)</f>
        <v>0</v>
      </c>
      <c r="BH91" s="163">
        <f>IF(N91="sníž. přenesená",J91,0)</f>
        <v>0</v>
      </c>
      <c r="BI91" s="163">
        <f>IF(N91="nulová",J91,0)</f>
        <v>0</v>
      </c>
      <c r="BJ91" s="16" t="s">
        <v>80</v>
      </c>
      <c r="BK91" s="163">
        <f>ROUND(I91*H91,2)</f>
        <v>124400.1</v>
      </c>
      <c r="BL91" s="16" t="s">
        <v>123</v>
      </c>
      <c r="BM91" s="162" t="s">
        <v>133</v>
      </c>
    </row>
    <row r="92" spans="1:65" s="2" customFormat="1" ht="28.8" hidden="1" x14ac:dyDescent="0.2">
      <c r="A92" s="31"/>
      <c r="B92" s="32"/>
      <c r="C92" s="31"/>
      <c r="D92" s="164" t="s">
        <v>125</v>
      </c>
      <c r="E92" s="31"/>
      <c r="F92" s="165" t="s">
        <v>134</v>
      </c>
      <c r="G92" s="31"/>
      <c r="H92" s="31"/>
      <c r="I92" s="90"/>
      <c r="J92" s="31"/>
      <c r="K92" s="31"/>
      <c r="L92" s="32"/>
      <c r="M92" s="166"/>
      <c r="N92" s="167"/>
      <c r="O92" s="52"/>
      <c r="P92" s="52"/>
      <c r="Q92" s="52"/>
      <c r="R92" s="52"/>
      <c r="S92" s="52"/>
      <c r="T92" s="53"/>
      <c r="U92" s="31"/>
      <c r="V92" s="31"/>
      <c r="W92" s="31"/>
      <c r="X92" s="31"/>
      <c r="Y92" s="31"/>
      <c r="Z92" s="31"/>
      <c r="AA92" s="31"/>
      <c r="AB92" s="31"/>
      <c r="AC92" s="31"/>
      <c r="AD92" s="31"/>
      <c r="AE92" s="31"/>
      <c r="AT92" s="16" t="s">
        <v>125</v>
      </c>
      <c r="AU92" s="16" t="s">
        <v>82</v>
      </c>
    </row>
    <row r="93" spans="1:65" s="2" customFormat="1" ht="307.2" hidden="1" x14ac:dyDescent="0.2">
      <c r="A93" s="31"/>
      <c r="B93" s="32"/>
      <c r="C93" s="31"/>
      <c r="D93" s="164" t="s">
        <v>127</v>
      </c>
      <c r="E93" s="31"/>
      <c r="F93" s="168" t="s">
        <v>135</v>
      </c>
      <c r="G93" s="31"/>
      <c r="H93" s="31"/>
      <c r="I93" s="90"/>
      <c r="J93" s="31"/>
      <c r="K93" s="31"/>
      <c r="L93" s="32"/>
      <c r="M93" s="166"/>
      <c r="N93" s="167"/>
      <c r="O93" s="52"/>
      <c r="P93" s="52"/>
      <c r="Q93" s="52"/>
      <c r="R93" s="52"/>
      <c r="S93" s="52"/>
      <c r="T93" s="53"/>
      <c r="U93" s="31"/>
      <c r="V93" s="31"/>
      <c r="W93" s="31"/>
      <c r="X93" s="31"/>
      <c r="Y93" s="31"/>
      <c r="Z93" s="31"/>
      <c r="AA93" s="31"/>
      <c r="AB93" s="31"/>
      <c r="AC93" s="31"/>
      <c r="AD93" s="31"/>
      <c r="AE93" s="31"/>
      <c r="AT93" s="16" t="s">
        <v>127</v>
      </c>
      <c r="AU93" s="16" t="s">
        <v>82</v>
      </c>
    </row>
    <row r="94" spans="1:65" s="13" customFormat="1" hidden="1" x14ac:dyDescent="0.2">
      <c r="B94" s="169"/>
      <c r="D94" s="164" t="s">
        <v>129</v>
      </c>
      <c r="E94" s="170" t="s">
        <v>3</v>
      </c>
      <c r="F94" s="171" t="s">
        <v>136</v>
      </c>
      <c r="H94" s="172">
        <v>1080</v>
      </c>
      <c r="I94" s="173"/>
      <c r="L94" s="169"/>
      <c r="M94" s="174"/>
      <c r="N94" s="175"/>
      <c r="O94" s="175"/>
      <c r="P94" s="175"/>
      <c r="Q94" s="175"/>
      <c r="R94" s="175"/>
      <c r="S94" s="175"/>
      <c r="T94" s="176"/>
      <c r="AT94" s="170" t="s">
        <v>129</v>
      </c>
      <c r="AU94" s="170" t="s">
        <v>82</v>
      </c>
      <c r="AV94" s="13" t="s">
        <v>82</v>
      </c>
      <c r="AW94" s="13" t="s">
        <v>33</v>
      </c>
      <c r="AX94" s="13" t="s">
        <v>72</v>
      </c>
      <c r="AY94" s="170" t="s">
        <v>116</v>
      </c>
    </row>
    <row r="95" spans="1:65" s="13" customFormat="1" hidden="1" x14ac:dyDescent="0.2">
      <c r="B95" s="169"/>
      <c r="D95" s="164" t="s">
        <v>129</v>
      </c>
      <c r="E95" s="170" t="s">
        <v>3</v>
      </c>
      <c r="F95" s="171" t="s">
        <v>137</v>
      </c>
      <c r="H95" s="172">
        <v>-245.1</v>
      </c>
      <c r="I95" s="173"/>
      <c r="L95" s="169"/>
      <c r="M95" s="174"/>
      <c r="N95" s="175"/>
      <c r="O95" s="175"/>
      <c r="P95" s="175"/>
      <c r="Q95" s="175"/>
      <c r="R95" s="175"/>
      <c r="S95" s="175"/>
      <c r="T95" s="176"/>
      <c r="AT95" s="170" t="s">
        <v>129</v>
      </c>
      <c r="AU95" s="170" t="s">
        <v>82</v>
      </c>
      <c r="AV95" s="13" t="s">
        <v>82</v>
      </c>
      <c r="AW95" s="13" t="s">
        <v>33</v>
      </c>
      <c r="AX95" s="13" t="s">
        <v>72</v>
      </c>
      <c r="AY95" s="170" t="s">
        <v>116</v>
      </c>
    </row>
    <row r="96" spans="1:65" s="2" customFormat="1" ht="33.75" customHeight="1" x14ac:dyDescent="0.2">
      <c r="A96" s="31"/>
      <c r="B96" s="150"/>
      <c r="C96" s="151" t="s">
        <v>138</v>
      </c>
      <c r="D96" s="151" t="s">
        <v>118</v>
      </c>
      <c r="E96" s="152" t="s">
        <v>139</v>
      </c>
      <c r="F96" s="153" t="s">
        <v>140</v>
      </c>
      <c r="G96" s="154" t="s">
        <v>121</v>
      </c>
      <c r="H96" s="155">
        <v>900</v>
      </c>
      <c r="I96" s="156">
        <v>34.1</v>
      </c>
      <c r="J96" s="157">
        <f>ROUND(I96*H96,2)</f>
        <v>30690</v>
      </c>
      <c r="K96" s="153" t="s">
        <v>122</v>
      </c>
      <c r="L96" s="32"/>
      <c r="M96" s="158" t="s">
        <v>3</v>
      </c>
      <c r="N96" s="159" t="s">
        <v>43</v>
      </c>
      <c r="O96" s="52"/>
      <c r="P96" s="160">
        <f>O96*H96</f>
        <v>0</v>
      </c>
      <c r="Q96" s="160">
        <v>0</v>
      </c>
      <c r="R96" s="160">
        <f>Q96*H96</f>
        <v>0</v>
      </c>
      <c r="S96" s="160">
        <v>0</v>
      </c>
      <c r="T96" s="161">
        <f>S96*H96</f>
        <v>0</v>
      </c>
      <c r="U96" s="31"/>
      <c r="V96" s="31"/>
      <c r="W96" s="31"/>
      <c r="X96" s="31"/>
      <c r="Y96" s="31"/>
      <c r="Z96" s="31"/>
      <c r="AA96" s="31"/>
      <c r="AB96" s="31"/>
      <c r="AC96" s="31"/>
      <c r="AD96" s="31"/>
      <c r="AE96" s="31"/>
      <c r="AR96" s="162" t="s">
        <v>123</v>
      </c>
      <c r="AT96" s="162" t="s">
        <v>118</v>
      </c>
      <c r="AU96" s="162" t="s">
        <v>82</v>
      </c>
      <c r="AY96" s="16" t="s">
        <v>116</v>
      </c>
      <c r="BE96" s="163">
        <f>IF(N96="základní",J96,0)</f>
        <v>30690</v>
      </c>
      <c r="BF96" s="163">
        <f>IF(N96="snížená",J96,0)</f>
        <v>0</v>
      </c>
      <c r="BG96" s="163">
        <f>IF(N96="zákl. přenesená",J96,0)</f>
        <v>0</v>
      </c>
      <c r="BH96" s="163">
        <f>IF(N96="sníž. přenesená",J96,0)</f>
        <v>0</v>
      </c>
      <c r="BI96" s="163">
        <f>IF(N96="nulová",J96,0)</f>
        <v>0</v>
      </c>
      <c r="BJ96" s="16" t="s">
        <v>80</v>
      </c>
      <c r="BK96" s="163">
        <f>ROUND(I96*H96,2)</f>
        <v>30690</v>
      </c>
      <c r="BL96" s="16" t="s">
        <v>123</v>
      </c>
      <c r="BM96" s="162" t="s">
        <v>141</v>
      </c>
    </row>
    <row r="97" spans="1:65" s="2" customFormat="1" ht="38.4" hidden="1" x14ac:dyDescent="0.2">
      <c r="A97" s="31"/>
      <c r="B97" s="32"/>
      <c r="C97" s="31"/>
      <c r="D97" s="164" t="s">
        <v>125</v>
      </c>
      <c r="E97" s="31"/>
      <c r="F97" s="165" t="s">
        <v>142</v>
      </c>
      <c r="G97" s="31"/>
      <c r="H97" s="31"/>
      <c r="I97" s="90"/>
      <c r="J97" s="31"/>
      <c r="K97" s="31"/>
      <c r="L97" s="32"/>
      <c r="M97" s="166"/>
      <c r="N97" s="167"/>
      <c r="O97" s="52"/>
      <c r="P97" s="52"/>
      <c r="Q97" s="52"/>
      <c r="R97" s="52"/>
      <c r="S97" s="52"/>
      <c r="T97" s="53"/>
      <c r="U97" s="31"/>
      <c r="V97" s="31"/>
      <c r="W97" s="31"/>
      <c r="X97" s="31"/>
      <c r="Y97" s="31"/>
      <c r="Z97" s="31"/>
      <c r="AA97" s="31"/>
      <c r="AB97" s="31"/>
      <c r="AC97" s="31"/>
      <c r="AD97" s="31"/>
      <c r="AE97" s="31"/>
      <c r="AT97" s="16" t="s">
        <v>125</v>
      </c>
      <c r="AU97" s="16" t="s">
        <v>82</v>
      </c>
    </row>
    <row r="98" spans="1:65" s="2" customFormat="1" ht="288" hidden="1" x14ac:dyDescent="0.2">
      <c r="A98" s="31"/>
      <c r="B98" s="32"/>
      <c r="C98" s="31"/>
      <c r="D98" s="164" t="s">
        <v>127</v>
      </c>
      <c r="E98" s="31"/>
      <c r="F98" s="168" t="s">
        <v>143</v>
      </c>
      <c r="G98" s="31"/>
      <c r="H98" s="31"/>
      <c r="I98" s="90"/>
      <c r="J98" s="31"/>
      <c r="K98" s="31"/>
      <c r="L98" s="32"/>
      <c r="M98" s="166"/>
      <c r="N98" s="167"/>
      <c r="O98" s="52"/>
      <c r="P98" s="52"/>
      <c r="Q98" s="52"/>
      <c r="R98" s="52"/>
      <c r="S98" s="52"/>
      <c r="T98" s="53"/>
      <c r="U98" s="31"/>
      <c r="V98" s="31"/>
      <c r="W98" s="31"/>
      <c r="X98" s="31"/>
      <c r="Y98" s="31"/>
      <c r="Z98" s="31"/>
      <c r="AA98" s="31"/>
      <c r="AB98" s="31"/>
      <c r="AC98" s="31"/>
      <c r="AD98" s="31"/>
      <c r="AE98" s="31"/>
      <c r="AT98" s="16" t="s">
        <v>127</v>
      </c>
      <c r="AU98" s="16" t="s">
        <v>82</v>
      </c>
    </row>
    <row r="99" spans="1:65" s="13" customFormat="1" hidden="1" x14ac:dyDescent="0.2">
      <c r="B99" s="169"/>
      <c r="D99" s="164" t="s">
        <v>129</v>
      </c>
      <c r="F99" s="171" t="s">
        <v>144</v>
      </c>
      <c r="H99" s="172">
        <v>900</v>
      </c>
      <c r="I99" s="173"/>
      <c r="L99" s="169"/>
      <c r="M99" s="174"/>
      <c r="N99" s="175"/>
      <c r="O99" s="175"/>
      <c r="P99" s="175"/>
      <c r="Q99" s="175"/>
      <c r="R99" s="175"/>
      <c r="S99" s="175"/>
      <c r="T99" s="176"/>
      <c r="AT99" s="170" t="s">
        <v>129</v>
      </c>
      <c r="AU99" s="170" t="s">
        <v>82</v>
      </c>
      <c r="AV99" s="13" t="s">
        <v>82</v>
      </c>
      <c r="AW99" s="13" t="s">
        <v>4</v>
      </c>
      <c r="AX99" s="13" t="s">
        <v>80</v>
      </c>
      <c r="AY99" s="170" t="s">
        <v>116</v>
      </c>
    </row>
    <row r="100" spans="1:65" s="2" customFormat="1" ht="30.75" customHeight="1" x14ac:dyDescent="0.2">
      <c r="A100" s="31"/>
      <c r="B100" s="150"/>
      <c r="C100" s="151" t="s">
        <v>123</v>
      </c>
      <c r="D100" s="151" t="s">
        <v>118</v>
      </c>
      <c r="E100" s="152" t="s">
        <v>145</v>
      </c>
      <c r="F100" s="153" t="s">
        <v>146</v>
      </c>
      <c r="G100" s="154" t="s">
        <v>121</v>
      </c>
      <c r="H100" s="155">
        <v>450</v>
      </c>
      <c r="I100" s="156">
        <v>37.799999999999997</v>
      </c>
      <c r="J100" s="157">
        <f>ROUND(I100*H100,2)</f>
        <v>17010</v>
      </c>
      <c r="K100" s="153" t="s">
        <v>122</v>
      </c>
      <c r="L100" s="32"/>
      <c r="M100" s="158" t="s">
        <v>3</v>
      </c>
      <c r="N100" s="159" t="s">
        <v>43</v>
      </c>
      <c r="O100" s="52"/>
      <c r="P100" s="160">
        <f>O100*H100</f>
        <v>0</v>
      </c>
      <c r="Q100" s="160">
        <v>0</v>
      </c>
      <c r="R100" s="160">
        <f>Q100*H100</f>
        <v>0</v>
      </c>
      <c r="S100" s="160">
        <v>0</v>
      </c>
      <c r="T100" s="161">
        <f>S100*H100</f>
        <v>0</v>
      </c>
      <c r="U100" s="31"/>
      <c r="V100" s="31"/>
      <c r="W100" s="31"/>
      <c r="X100" s="31"/>
      <c r="Y100" s="31"/>
      <c r="Z100" s="31"/>
      <c r="AA100" s="31"/>
      <c r="AB100" s="31"/>
      <c r="AC100" s="31"/>
      <c r="AD100" s="31"/>
      <c r="AE100" s="31"/>
      <c r="AR100" s="162" t="s">
        <v>123</v>
      </c>
      <c r="AT100" s="162" t="s">
        <v>118</v>
      </c>
      <c r="AU100" s="162" t="s">
        <v>82</v>
      </c>
      <c r="AY100" s="16" t="s">
        <v>116</v>
      </c>
      <c r="BE100" s="163">
        <f>IF(N100="základní",J100,0)</f>
        <v>17010</v>
      </c>
      <c r="BF100" s="163">
        <f>IF(N100="snížená",J100,0)</f>
        <v>0</v>
      </c>
      <c r="BG100" s="163">
        <f>IF(N100="zákl. přenesená",J100,0)</f>
        <v>0</v>
      </c>
      <c r="BH100" s="163">
        <f>IF(N100="sníž. přenesená",J100,0)</f>
        <v>0</v>
      </c>
      <c r="BI100" s="163">
        <f>IF(N100="nulová",J100,0)</f>
        <v>0</v>
      </c>
      <c r="BJ100" s="16" t="s">
        <v>80</v>
      </c>
      <c r="BK100" s="163">
        <f>ROUND(I100*H100,2)</f>
        <v>17010</v>
      </c>
      <c r="BL100" s="16" t="s">
        <v>123</v>
      </c>
      <c r="BM100" s="162" t="s">
        <v>147</v>
      </c>
    </row>
    <row r="101" spans="1:65" s="2" customFormat="1" ht="57.6" hidden="1" x14ac:dyDescent="0.2">
      <c r="A101" s="31"/>
      <c r="B101" s="32"/>
      <c r="C101" s="31"/>
      <c r="D101" s="164" t="s">
        <v>125</v>
      </c>
      <c r="E101" s="31"/>
      <c r="F101" s="165" t="s">
        <v>148</v>
      </c>
      <c r="G101" s="31"/>
      <c r="H101" s="31"/>
      <c r="I101" s="90"/>
      <c r="J101" s="31"/>
      <c r="K101" s="31"/>
      <c r="L101" s="32"/>
      <c r="M101" s="166"/>
      <c r="N101" s="167"/>
      <c r="O101" s="52"/>
      <c r="P101" s="52"/>
      <c r="Q101" s="52"/>
      <c r="R101" s="52"/>
      <c r="S101" s="52"/>
      <c r="T101" s="53"/>
      <c r="U101" s="31"/>
      <c r="V101" s="31"/>
      <c r="W101" s="31"/>
      <c r="X101" s="31"/>
      <c r="Y101" s="31"/>
      <c r="Z101" s="31"/>
      <c r="AA101" s="31"/>
      <c r="AB101" s="31"/>
      <c r="AC101" s="31"/>
      <c r="AD101" s="31"/>
      <c r="AE101" s="31"/>
      <c r="AT101" s="16" t="s">
        <v>125</v>
      </c>
      <c r="AU101" s="16" t="s">
        <v>82</v>
      </c>
    </row>
    <row r="102" spans="1:65" s="2" customFormat="1" ht="409.6" hidden="1" x14ac:dyDescent="0.2">
      <c r="A102" s="31"/>
      <c r="B102" s="32"/>
      <c r="C102" s="31"/>
      <c r="D102" s="164" t="s">
        <v>127</v>
      </c>
      <c r="E102" s="31"/>
      <c r="F102" s="177" t="s">
        <v>149</v>
      </c>
      <c r="G102" s="31"/>
      <c r="H102" s="31"/>
      <c r="I102" s="90"/>
      <c r="J102" s="31"/>
      <c r="K102" s="31"/>
      <c r="L102" s="32"/>
      <c r="M102" s="166"/>
      <c r="N102" s="167"/>
      <c r="O102" s="52"/>
      <c r="P102" s="52"/>
      <c r="Q102" s="52"/>
      <c r="R102" s="52"/>
      <c r="S102" s="52"/>
      <c r="T102" s="53"/>
      <c r="U102" s="31"/>
      <c r="V102" s="31"/>
      <c r="W102" s="31"/>
      <c r="X102" s="31"/>
      <c r="Y102" s="31"/>
      <c r="Z102" s="31"/>
      <c r="AA102" s="31"/>
      <c r="AB102" s="31"/>
      <c r="AC102" s="31"/>
      <c r="AD102" s="31"/>
      <c r="AE102" s="31"/>
      <c r="AT102" s="16" t="s">
        <v>127</v>
      </c>
      <c r="AU102" s="16" t="s">
        <v>82</v>
      </c>
    </row>
    <row r="103" spans="1:65" s="2" customFormat="1" ht="37.5" customHeight="1" x14ac:dyDescent="0.2">
      <c r="A103" s="31"/>
      <c r="B103" s="150"/>
      <c r="C103" s="151" t="s">
        <v>150</v>
      </c>
      <c r="D103" s="151" t="s">
        <v>118</v>
      </c>
      <c r="E103" s="152" t="s">
        <v>151</v>
      </c>
      <c r="F103" s="153" t="s">
        <v>152</v>
      </c>
      <c r="G103" s="154" t="s">
        <v>121</v>
      </c>
      <c r="H103" s="155">
        <v>217</v>
      </c>
      <c r="I103" s="156">
        <v>75.400000000000006</v>
      </c>
      <c r="J103" s="157">
        <f>ROUND(I103*H103,2)</f>
        <v>16361.8</v>
      </c>
      <c r="K103" s="153" t="s">
        <v>122</v>
      </c>
      <c r="L103" s="32"/>
      <c r="M103" s="158" t="s">
        <v>3</v>
      </c>
      <c r="N103" s="159" t="s">
        <v>43</v>
      </c>
      <c r="O103" s="52"/>
      <c r="P103" s="160">
        <f>O103*H103</f>
        <v>0</v>
      </c>
      <c r="Q103" s="160">
        <v>0</v>
      </c>
      <c r="R103" s="160">
        <f>Q103*H103</f>
        <v>0</v>
      </c>
      <c r="S103" s="160">
        <v>0</v>
      </c>
      <c r="T103" s="161">
        <f>S103*H103</f>
        <v>0</v>
      </c>
      <c r="U103" s="31"/>
      <c r="V103" s="31"/>
      <c r="W103" s="31"/>
      <c r="X103" s="31"/>
      <c r="Y103" s="31"/>
      <c r="Z103" s="31"/>
      <c r="AA103" s="31"/>
      <c r="AB103" s="31"/>
      <c r="AC103" s="31"/>
      <c r="AD103" s="31"/>
      <c r="AE103" s="31"/>
      <c r="AR103" s="162" t="s">
        <v>123</v>
      </c>
      <c r="AT103" s="162" t="s">
        <v>118</v>
      </c>
      <c r="AU103" s="162" t="s">
        <v>82</v>
      </c>
      <c r="AY103" s="16" t="s">
        <v>116</v>
      </c>
      <c r="BE103" s="163">
        <f>IF(N103="základní",J103,0)</f>
        <v>16361.8</v>
      </c>
      <c r="BF103" s="163">
        <f>IF(N103="snížená",J103,0)</f>
        <v>0</v>
      </c>
      <c r="BG103" s="163">
        <f>IF(N103="zákl. přenesená",J103,0)</f>
        <v>0</v>
      </c>
      <c r="BH103" s="163">
        <f>IF(N103="sníž. přenesená",J103,0)</f>
        <v>0</v>
      </c>
      <c r="BI103" s="163">
        <f>IF(N103="nulová",J103,0)</f>
        <v>0</v>
      </c>
      <c r="BJ103" s="16" t="s">
        <v>80</v>
      </c>
      <c r="BK103" s="163">
        <f>ROUND(I103*H103,2)</f>
        <v>16361.8</v>
      </c>
      <c r="BL103" s="16" t="s">
        <v>123</v>
      </c>
      <c r="BM103" s="162" t="s">
        <v>153</v>
      </c>
    </row>
    <row r="104" spans="1:65" s="2" customFormat="1" ht="48" hidden="1" x14ac:dyDescent="0.2">
      <c r="A104" s="31"/>
      <c r="B104" s="32"/>
      <c r="C104" s="31"/>
      <c r="D104" s="164" t="s">
        <v>125</v>
      </c>
      <c r="E104" s="31"/>
      <c r="F104" s="165" t="s">
        <v>154</v>
      </c>
      <c r="G104" s="31"/>
      <c r="H104" s="31"/>
      <c r="I104" s="90"/>
      <c r="J104" s="31"/>
      <c r="K104" s="31"/>
      <c r="L104" s="32"/>
      <c r="M104" s="166"/>
      <c r="N104" s="167"/>
      <c r="O104" s="52"/>
      <c r="P104" s="52"/>
      <c r="Q104" s="52"/>
      <c r="R104" s="52"/>
      <c r="S104" s="52"/>
      <c r="T104" s="53"/>
      <c r="U104" s="31"/>
      <c r="V104" s="31"/>
      <c r="W104" s="31"/>
      <c r="X104" s="31"/>
      <c r="Y104" s="31"/>
      <c r="Z104" s="31"/>
      <c r="AA104" s="31"/>
      <c r="AB104" s="31"/>
      <c r="AC104" s="31"/>
      <c r="AD104" s="31"/>
      <c r="AE104" s="31"/>
      <c r="AT104" s="16" t="s">
        <v>125</v>
      </c>
      <c r="AU104" s="16" t="s">
        <v>82</v>
      </c>
    </row>
    <row r="105" spans="1:65" s="2" customFormat="1" ht="134.4" hidden="1" x14ac:dyDescent="0.2">
      <c r="A105" s="31"/>
      <c r="B105" s="32"/>
      <c r="C105" s="31"/>
      <c r="D105" s="164" t="s">
        <v>127</v>
      </c>
      <c r="E105" s="31"/>
      <c r="F105" s="168" t="s">
        <v>155</v>
      </c>
      <c r="G105" s="31"/>
      <c r="H105" s="31"/>
      <c r="I105" s="90"/>
      <c r="J105" s="31"/>
      <c r="K105" s="31"/>
      <c r="L105" s="32"/>
      <c r="M105" s="166"/>
      <c r="N105" s="167"/>
      <c r="O105" s="52"/>
      <c r="P105" s="52"/>
      <c r="Q105" s="52"/>
      <c r="R105" s="52"/>
      <c r="S105" s="52"/>
      <c r="T105" s="53"/>
      <c r="U105" s="31"/>
      <c r="V105" s="31"/>
      <c r="W105" s="31"/>
      <c r="X105" s="31"/>
      <c r="Y105" s="31"/>
      <c r="Z105" s="31"/>
      <c r="AA105" s="31"/>
      <c r="AB105" s="31"/>
      <c r="AC105" s="31"/>
      <c r="AD105" s="31"/>
      <c r="AE105" s="31"/>
      <c r="AT105" s="16" t="s">
        <v>127</v>
      </c>
      <c r="AU105" s="16" t="s">
        <v>82</v>
      </c>
    </row>
    <row r="106" spans="1:65" s="2" customFormat="1" ht="19.2" hidden="1" x14ac:dyDescent="0.2">
      <c r="A106" s="31"/>
      <c r="B106" s="32"/>
      <c r="C106" s="31"/>
      <c r="D106" s="164" t="s">
        <v>156</v>
      </c>
      <c r="E106" s="31"/>
      <c r="F106" s="168" t="s">
        <v>157</v>
      </c>
      <c r="G106" s="31"/>
      <c r="H106" s="31"/>
      <c r="I106" s="90"/>
      <c r="J106" s="31"/>
      <c r="K106" s="31"/>
      <c r="L106" s="32"/>
      <c r="M106" s="166"/>
      <c r="N106" s="167"/>
      <c r="O106" s="52"/>
      <c r="P106" s="52"/>
      <c r="Q106" s="52"/>
      <c r="R106" s="52"/>
      <c r="S106" s="52"/>
      <c r="T106" s="53"/>
      <c r="U106" s="31"/>
      <c r="V106" s="31"/>
      <c r="W106" s="31"/>
      <c r="X106" s="31"/>
      <c r="Y106" s="31"/>
      <c r="Z106" s="31"/>
      <c r="AA106" s="31"/>
      <c r="AB106" s="31"/>
      <c r="AC106" s="31"/>
      <c r="AD106" s="31"/>
      <c r="AE106" s="31"/>
      <c r="AT106" s="16" t="s">
        <v>156</v>
      </c>
      <c r="AU106" s="16" t="s">
        <v>82</v>
      </c>
    </row>
    <row r="107" spans="1:65" s="13" customFormat="1" hidden="1" x14ac:dyDescent="0.2">
      <c r="B107" s="169"/>
      <c r="D107" s="164" t="s">
        <v>129</v>
      </c>
      <c r="E107" s="170" t="s">
        <v>3</v>
      </c>
      <c r="F107" s="171" t="s">
        <v>158</v>
      </c>
      <c r="H107" s="172">
        <v>217</v>
      </c>
      <c r="I107" s="173"/>
      <c r="L107" s="169"/>
      <c r="M107" s="174"/>
      <c r="N107" s="175"/>
      <c r="O107" s="175"/>
      <c r="P107" s="175"/>
      <c r="Q107" s="175"/>
      <c r="R107" s="175"/>
      <c r="S107" s="175"/>
      <c r="T107" s="176"/>
      <c r="AT107" s="170" t="s">
        <v>129</v>
      </c>
      <c r="AU107" s="170" t="s">
        <v>82</v>
      </c>
      <c r="AV107" s="13" t="s">
        <v>82</v>
      </c>
      <c r="AW107" s="13" t="s">
        <v>33</v>
      </c>
      <c r="AX107" s="13" t="s">
        <v>80</v>
      </c>
      <c r="AY107" s="170" t="s">
        <v>116</v>
      </c>
    </row>
    <row r="108" spans="1:65" s="2" customFormat="1" ht="29.25" customHeight="1" x14ac:dyDescent="0.2">
      <c r="A108" s="31"/>
      <c r="B108" s="150"/>
      <c r="C108" s="151" t="s">
        <v>159</v>
      </c>
      <c r="D108" s="151" t="s">
        <v>118</v>
      </c>
      <c r="E108" s="152" t="s">
        <v>160</v>
      </c>
      <c r="F108" s="153" t="s">
        <v>161</v>
      </c>
      <c r="G108" s="154" t="s">
        <v>162</v>
      </c>
      <c r="H108" s="155">
        <v>769.8</v>
      </c>
      <c r="I108" s="156">
        <v>130</v>
      </c>
      <c r="J108" s="157">
        <f>ROUND(I108*H108,2)</f>
        <v>100074</v>
      </c>
      <c r="K108" s="153" t="s">
        <v>3</v>
      </c>
      <c r="L108" s="32"/>
      <c r="M108" s="158" t="s">
        <v>3</v>
      </c>
      <c r="N108" s="159" t="s">
        <v>43</v>
      </c>
      <c r="O108" s="52"/>
      <c r="P108" s="160">
        <f>O108*H108</f>
        <v>0</v>
      </c>
      <c r="Q108" s="160">
        <v>0</v>
      </c>
      <c r="R108" s="160">
        <f>Q108*H108</f>
        <v>0</v>
      </c>
      <c r="S108" s="160">
        <v>0</v>
      </c>
      <c r="T108" s="161">
        <f>S108*H108</f>
        <v>0</v>
      </c>
      <c r="U108" s="31"/>
      <c r="V108" s="31"/>
      <c r="W108" s="31"/>
      <c r="X108" s="31"/>
      <c r="Y108" s="31"/>
      <c r="Z108" s="31"/>
      <c r="AA108" s="31"/>
      <c r="AB108" s="31"/>
      <c r="AC108" s="31"/>
      <c r="AD108" s="31"/>
      <c r="AE108" s="31"/>
      <c r="AR108" s="162" t="s">
        <v>123</v>
      </c>
      <c r="AT108" s="162" t="s">
        <v>118</v>
      </c>
      <c r="AU108" s="162" t="s">
        <v>82</v>
      </c>
      <c r="AY108" s="16" t="s">
        <v>116</v>
      </c>
      <c r="BE108" s="163">
        <f>IF(N108="základní",J108,0)</f>
        <v>100074</v>
      </c>
      <c r="BF108" s="163">
        <f>IF(N108="snížená",J108,0)</f>
        <v>0</v>
      </c>
      <c r="BG108" s="163">
        <f>IF(N108="zákl. přenesená",J108,0)</f>
        <v>0</v>
      </c>
      <c r="BH108" s="163">
        <f>IF(N108="sníž. přenesená",J108,0)</f>
        <v>0</v>
      </c>
      <c r="BI108" s="163">
        <f>IF(N108="nulová",J108,0)</f>
        <v>0</v>
      </c>
      <c r="BJ108" s="16" t="s">
        <v>80</v>
      </c>
      <c r="BK108" s="163">
        <f>ROUND(I108*H108,2)</f>
        <v>100074</v>
      </c>
      <c r="BL108" s="16" t="s">
        <v>123</v>
      </c>
      <c r="BM108" s="162" t="s">
        <v>163</v>
      </c>
    </row>
    <row r="109" spans="1:65" s="2" customFormat="1" ht="28.8" hidden="1" x14ac:dyDescent="0.2">
      <c r="A109" s="31"/>
      <c r="B109" s="32"/>
      <c r="C109" s="31"/>
      <c r="D109" s="164" t="s">
        <v>125</v>
      </c>
      <c r="E109" s="31"/>
      <c r="F109" s="165" t="s">
        <v>164</v>
      </c>
      <c r="G109" s="31"/>
      <c r="H109" s="31"/>
      <c r="I109" s="90"/>
      <c r="J109" s="31"/>
      <c r="K109" s="31"/>
      <c r="L109" s="32"/>
      <c r="M109" s="166"/>
      <c r="N109" s="167"/>
      <c r="O109" s="52"/>
      <c r="P109" s="52"/>
      <c r="Q109" s="52"/>
      <c r="R109" s="52"/>
      <c r="S109" s="52"/>
      <c r="T109" s="53"/>
      <c r="U109" s="31"/>
      <c r="V109" s="31"/>
      <c r="W109" s="31"/>
      <c r="X109" s="31"/>
      <c r="Y109" s="31"/>
      <c r="Z109" s="31"/>
      <c r="AA109" s="31"/>
      <c r="AB109" s="31"/>
      <c r="AC109" s="31"/>
      <c r="AD109" s="31"/>
      <c r="AE109" s="31"/>
      <c r="AT109" s="16" t="s">
        <v>125</v>
      </c>
      <c r="AU109" s="16" t="s">
        <v>82</v>
      </c>
    </row>
    <row r="110" spans="1:65" s="2" customFormat="1" ht="38.4" hidden="1" x14ac:dyDescent="0.2">
      <c r="A110" s="31"/>
      <c r="B110" s="32"/>
      <c r="C110" s="31"/>
      <c r="D110" s="164" t="s">
        <v>127</v>
      </c>
      <c r="E110" s="31"/>
      <c r="F110" s="168" t="s">
        <v>165</v>
      </c>
      <c r="G110" s="31"/>
      <c r="H110" s="31"/>
      <c r="I110" s="90"/>
      <c r="J110" s="31"/>
      <c r="K110" s="31"/>
      <c r="L110" s="32"/>
      <c r="M110" s="166"/>
      <c r="N110" s="167"/>
      <c r="O110" s="52"/>
      <c r="P110" s="52"/>
      <c r="Q110" s="52"/>
      <c r="R110" s="52"/>
      <c r="S110" s="52"/>
      <c r="T110" s="53"/>
      <c r="U110" s="31"/>
      <c r="V110" s="31"/>
      <c r="W110" s="31"/>
      <c r="X110" s="31"/>
      <c r="Y110" s="31"/>
      <c r="Z110" s="31"/>
      <c r="AA110" s="31"/>
      <c r="AB110" s="31"/>
      <c r="AC110" s="31"/>
      <c r="AD110" s="31"/>
      <c r="AE110" s="31"/>
      <c r="AT110" s="16" t="s">
        <v>127</v>
      </c>
      <c r="AU110" s="16" t="s">
        <v>82</v>
      </c>
    </row>
    <row r="111" spans="1:65" s="13" customFormat="1" hidden="1" x14ac:dyDescent="0.2">
      <c r="B111" s="169"/>
      <c r="D111" s="164" t="s">
        <v>129</v>
      </c>
      <c r="F111" s="171" t="s">
        <v>166</v>
      </c>
      <c r="H111" s="172">
        <v>769.8</v>
      </c>
      <c r="I111" s="173"/>
      <c r="L111" s="169"/>
      <c r="M111" s="174"/>
      <c r="N111" s="175"/>
      <c r="O111" s="175"/>
      <c r="P111" s="175"/>
      <c r="Q111" s="175"/>
      <c r="R111" s="175"/>
      <c r="S111" s="175"/>
      <c r="T111" s="176"/>
      <c r="AT111" s="170" t="s">
        <v>129</v>
      </c>
      <c r="AU111" s="170" t="s">
        <v>82</v>
      </c>
      <c r="AV111" s="13" t="s">
        <v>82</v>
      </c>
      <c r="AW111" s="13" t="s">
        <v>4</v>
      </c>
      <c r="AX111" s="13" t="s">
        <v>80</v>
      </c>
      <c r="AY111" s="170" t="s">
        <v>116</v>
      </c>
    </row>
    <row r="112" spans="1:65" s="2" customFormat="1" ht="29.25" customHeight="1" x14ac:dyDescent="0.2">
      <c r="A112" s="31"/>
      <c r="B112" s="150"/>
      <c r="C112" s="151" t="s">
        <v>167</v>
      </c>
      <c r="D112" s="151" t="s">
        <v>118</v>
      </c>
      <c r="E112" s="152" t="s">
        <v>168</v>
      </c>
      <c r="F112" s="153" t="s">
        <v>169</v>
      </c>
      <c r="G112" s="154" t="s">
        <v>170</v>
      </c>
      <c r="H112" s="155">
        <v>1634</v>
      </c>
      <c r="I112" s="156">
        <v>10</v>
      </c>
      <c r="J112" s="157">
        <f>ROUND(I112*H112,2)</f>
        <v>16340</v>
      </c>
      <c r="K112" s="153" t="s">
        <v>122</v>
      </c>
      <c r="L112" s="32"/>
      <c r="M112" s="158" t="s">
        <v>3</v>
      </c>
      <c r="N112" s="159" t="s">
        <v>43</v>
      </c>
      <c r="O112" s="52"/>
      <c r="P112" s="160">
        <f>O112*H112</f>
        <v>0</v>
      </c>
      <c r="Q112" s="160">
        <v>0</v>
      </c>
      <c r="R112" s="160">
        <f>Q112*H112</f>
        <v>0</v>
      </c>
      <c r="S112" s="160">
        <v>0</v>
      </c>
      <c r="T112" s="161">
        <f>S112*H112</f>
        <v>0</v>
      </c>
      <c r="U112" s="31"/>
      <c r="V112" s="31"/>
      <c r="W112" s="31"/>
      <c r="X112" s="31"/>
      <c r="Y112" s="31"/>
      <c r="Z112" s="31"/>
      <c r="AA112" s="31"/>
      <c r="AB112" s="31"/>
      <c r="AC112" s="31"/>
      <c r="AD112" s="31"/>
      <c r="AE112" s="31"/>
      <c r="AR112" s="162" t="s">
        <v>123</v>
      </c>
      <c r="AT112" s="162" t="s">
        <v>118</v>
      </c>
      <c r="AU112" s="162" t="s">
        <v>82</v>
      </c>
      <c r="AY112" s="16" t="s">
        <v>116</v>
      </c>
      <c r="BE112" s="163">
        <f>IF(N112="základní",J112,0)</f>
        <v>16340</v>
      </c>
      <c r="BF112" s="163">
        <f>IF(N112="snížená",J112,0)</f>
        <v>0</v>
      </c>
      <c r="BG112" s="163">
        <f>IF(N112="zákl. přenesená",J112,0)</f>
        <v>0</v>
      </c>
      <c r="BH112" s="163">
        <f>IF(N112="sníž. přenesená",J112,0)</f>
        <v>0</v>
      </c>
      <c r="BI112" s="163">
        <f>IF(N112="nulová",J112,0)</f>
        <v>0</v>
      </c>
      <c r="BJ112" s="16" t="s">
        <v>80</v>
      </c>
      <c r="BK112" s="163">
        <f>ROUND(I112*H112,2)</f>
        <v>16340</v>
      </c>
      <c r="BL112" s="16" t="s">
        <v>123</v>
      </c>
      <c r="BM112" s="162" t="s">
        <v>171</v>
      </c>
    </row>
    <row r="113" spans="1:65" s="2" customFormat="1" ht="28.8" hidden="1" x14ac:dyDescent="0.2">
      <c r="A113" s="31"/>
      <c r="B113" s="32"/>
      <c r="C113" s="31"/>
      <c r="D113" s="164" t="s">
        <v>125</v>
      </c>
      <c r="E113" s="31"/>
      <c r="F113" s="165" t="s">
        <v>172</v>
      </c>
      <c r="G113" s="31"/>
      <c r="H113" s="31"/>
      <c r="I113" s="90"/>
      <c r="J113" s="31"/>
      <c r="K113" s="31"/>
      <c r="L113" s="32"/>
      <c r="M113" s="166"/>
      <c r="N113" s="167"/>
      <c r="O113" s="52"/>
      <c r="P113" s="52"/>
      <c r="Q113" s="52"/>
      <c r="R113" s="52"/>
      <c r="S113" s="52"/>
      <c r="T113" s="53"/>
      <c r="U113" s="31"/>
      <c r="V113" s="31"/>
      <c r="W113" s="31"/>
      <c r="X113" s="31"/>
      <c r="Y113" s="31"/>
      <c r="Z113" s="31"/>
      <c r="AA113" s="31"/>
      <c r="AB113" s="31"/>
      <c r="AC113" s="31"/>
      <c r="AD113" s="31"/>
      <c r="AE113" s="31"/>
      <c r="AT113" s="16" t="s">
        <v>125</v>
      </c>
      <c r="AU113" s="16" t="s">
        <v>82</v>
      </c>
    </row>
    <row r="114" spans="1:65" s="2" customFormat="1" ht="172.8" hidden="1" x14ac:dyDescent="0.2">
      <c r="A114" s="31"/>
      <c r="B114" s="32"/>
      <c r="C114" s="31"/>
      <c r="D114" s="164" t="s">
        <v>127</v>
      </c>
      <c r="E114" s="31"/>
      <c r="F114" s="168" t="s">
        <v>173</v>
      </c>
      <c r="G114" s="31"/>
      <c r="H114" s="31"/>
      <c r="I114" s="90"/>
      <c r="J114" s="31"/>
      <c r="K114" s="31"/>
      <c r="L114" s="32"/>
      <c r="M114" s="166"/>
      <c r="N114" s="167"/>
      <c r="O114" s="52"/>
      <c r="P114" s="52"/>
      <c r="Q114" s="52"/>
      <c r="R114" s="52"/>
      <c r="S114" s="52"/>
      <c r="T114" s="53"/>
      <c r="U114" s="31"/>
      <c r="V114" s="31"/>
      <c r="W114" s="31"/>
      <c r="X114" s="31"/>
      <c r="Y114" s="31"/>
      <c r="Z114" s="31"/>
      <c r="AA114" s="31"/>
      <c r="AB114" s="31"/>
      <c r="AC114" s="31"/>
      <c r="AD114" s="31"/>
      <c r="AE114" s="31"/>
      <c r="AT114" s="16" t="s">
        <v>127</v>
      </c>
      <c r="AU114" s="16" t="s">
        <v>82</v>
      </c>
    </row>
    <row r="115" spans="1:65" s="13" customFormat="1" hidden="1" x14ac:dyDescent="0.2">
      <c r="B115" s="169"/>
      <c r="D115" s="164" t="s">
        <v>129</v>
      </c>
      <c r="E115" s="170" t="s">
        <v>3</v>
      </c>
      <c r="F115" s="171" t="s">
        <v>174</v>
      </c>
      <c r="H115" s="172">
        <v>1634</v>
      </c>
      <c r="I115" s="173"/>
      <c r="L115" s="169"/>
      <c r="M115" s="174"/>
      <c r="N115" s="175"/>
      <c r="O115" s="175"/>
      <c r="P115" s="175"/>
      <c r="Q115" s="175"/>
      <c r="R115" s="175"/>
      <c r="S115" s="175"/>
      <c r="T115" s="176"/>
      <c r="AT115" s="170" t="s">
        <v>129</v>
      </c>
      <c r="AU115" s="170" t="s">
        <v>82</v>
      </c>
      <c r="AV115" s="13" t="s">
        <v>82</v>
      </c>
      <c r="AW115" s="13" t="s">
        <v>33</v>
      </c>
      <c r="AX115" s="13" t="s">
        <v>80</v>
      </c>
      <c r="AY115" s="170" t="s">
        <v>116</v>
      </c>
    </row>
    <row r="116" spans="1:65" s="2" customFormat="1" ht="27.75" customHeight="1" x14ac:dyDescent="0.2">
      <c r="A116" s="31"/>
      <c r="B116" s="150"/>
      <c r="C116" s="151" t="s">
        <v>175</v>
      </c>
      <c r="D116" s="151" t="s">
        <v>118</v>
      </c>
      <c r="E116" s="152" t="s">
        <v>176</v>
      </c>
      <c r="F116" s="153" t="s">
        <v>177</v>
      </c>
      <c r="G116" s="154" t="s">
        <v>170</v>
      </c>
      <c r="H116" s="155">
        <v>1634</v>
      </c>
      <c r="I116" s="156">
        <v>15.3</v>
      </c>
      <c r="J116" s="157">
        <f>ROUND(I116*H116,2)</f>
        <v>25000.2</v>
      </c>
      <c r="K116" s="153" t="s">
        <v>122</v>
      </c>
      <c r="L116" s="32"/>
      <c r="M116" s="158" t="s">
        <v>3</v>
      </c>
      <c r="N116" s="159" t="s">
        <v>43</v>
      </c>
      <c r="O116" s="52"/>
      <c r="P116" s="160">
        <f>O116*H116</f>
        <v>0</v>
      </c>
      <c r="Q116" s="160">
        <v>0</v>
      </c>
      <c r="R116" s="160">
        <f>Q116*H116</f>
        <v>0</v>
      </c>
      <c r="S116" s="160">
        <v>0</v>
      </c>
      <c r="T116" s="161">
        <f>S116*H116</f>
        <v>0</v>
      </c>
      <c r="U116" s="31"/>
      <c r="V116" s="31"/>
      <c r="W116" s="31"/>
      <c r="X116" s="31"/>
      <c r="Y116" s="31"/>
      <c r="Z116" s="31"/>
      <c r="AA116" s="31"/>
      <c r="AB116" s="31"/>
      <c r="AC116" s="31"/>
      <c r="AD116" s="31"/>
      <c r="AE116" s="31"/>
      <c r="AR116" s="162" t="s">
        <v>123</v>
      </c>
      <c r="AT116" s="162" t="s">
        <v>118</v>
      </c>
      <c r="AU116" s="162" t="s">
        <v>82</v>
      </c>
      <c r="AY116" s="16" t="s">
        <v>116</v>
      </c>
      <c r="BE116" s="163">
        <f>IF(N116="základní",J116,0)</f>
        <v>25000.2</v>
      </c>
      <c r="BF116" s="163">
        <f>IF(N116="snížená",J116,0)</f>
        <v>0</v>
      </c>
      <c r="BG116" s="163">
        <f>IF(N116="zákl. přenesená",J116,0)</f>
        <v>0</v>
      </c>
      <c r="BH116" s="163">
        <f>IF(N116="sníž. přenesená",J116,0)</f>
        <v>0</v>
      </c>
      <c r="BI116" s="163">
        <f>IF(N116="nulová",J116,0)</f>
        <v>0</v>
      </c>
      <c r="BJ116" s="16" t="s">
        <v>80</v>
      </c>
      <c r="BK116" s="163">
        <f>ROUND(I116*H116,2)</f>
        <v>25000.2</v>
      </c>
      <c r="BL116" s="16" t="s">
        <v>123</v>
      </c>
      <c r="BM116" s="162" t="s">
        <v>178</v>
      </c>
    </row>
    <row r="117" spans="1:65" s="2" customFormat="1" ht="28.8" hidden="1" x14ac:dyDescent="0.2">
      <c r="A117" s="31"/>
      <c r="B117" s="32"/>
      <c r="C117" s="31"/>
      <c r="D117" s="164" t="s">
        <v>125</v>
      </c>
      <c r="E117" s="31"/>
      <c r="F117" s="165" t="s">
        <v>179</v>
      </c>
      <c r="G117" s="31"/>
      <c r="H117" s="31"/>
      <c r="I117" s="90"/>
      <c r="J117" s="31"/>
      <c r="K117" s="31"/>
      <c r="L117" s="32"/>
      <c r="M117" s="166"/>
      <c r="N117" s="167"/>
      <c r="O117" s="52"/>
      <c r="P117" s="52"/>
      <c r="Q117" s="52"/>
      <c r="R117" s="52"/>
      <c r="S117" s="52"/>
      <c r="T117" s="53"/>
      <c r="U117" s="31"/>
      <c r="V117" s="31"/>
      <c r="W117" s="31"/>
      <c r="X117" s="31"/>
      <c r="Y117" s="31"/>
      <c r="Z117" s="31"/>
      <c r="AA117" s="31"/>
      <c r="AB117" s="31"/>
      <c r="AC117" s="31"/>
      <c r="AD117" s="31"/>
      <c r="AE117" s="31"/>
      <c r="AT117" s="16" t="s">
        <v>125</v>
      </c>
      <c r="AU117" s="16" t="s">
        <v>82</v>
      </c>
    </row>
    <row r="118" spans="1:65" s="2" customFormat="1" ht="182.4" hidden="1" x14ac:dyDescent="0.2">
      <c r="A118" s="31"/>
      <c r="B118" s="32"/>
      <c r="C118" s="31"/>
      <c r="D118" s="164" t="s">
        <v>127</v>
      </c>
      <c r="E118" s="31"/>
      <c r="F118" s="168" t="s">
        <v>180</v>
      </c>
      <c r="G118" s="31"/>
      <c r="H118" s="31"/>
      <c r="I118" s="90"/>
      <c r="J118" s="31"/>
      <c r="K118" s="31"/>
      <c r="L118" s="32"/>
      <c r="M118" s="166"/>
      <c r="N118" s="167"/>
      <c r="O118" s="52"/>
      <c r="P118" s="52"/>
      <c r="Q118" s="52"/>
      <c r="R118" s="52"/>
      <c r="S118" s="52"/>
      <c r="T118" s="53"/>
      <c r="U118" s="31"/>
      <c r="V118" s="31"/>
      <c r="W118" s="31"/>
      <c r="X118" s="31"/>
      <c r="Y118" s="31"/>
      <c r="Z118" s="31"/>
      <c r="AA118" s="31"/>
      <c r="AB118" s="31"/>
      <c r="AC118" s="31"/>
      <c r="AD118" s="31"/>
      <c r="AE118" s="31"/>
      <c r="AT118" s="16" t="s">
        <v>127</v>
      </c>
      <c r="AU118" s="16" t="s">
        <v>82</v>
      </c>
    </row>
    <row r="119" spans="1:65" s="13" customFormat="1" hidden="1" x14ac:dyDescent="0.2">
      <c r="B119" s="169"/>
      <c r="D119" s="164" t="s">
        <v>129</v>
      </c>
      <c r="E119" s="170" t="s">
        <v>3</v>
      </c>
      <c r="F119" s="171" t="s">
        <v>174</v>
      </c>
      <c r="H119" s="172">
        <v>1634</v>
      </c>
      <c r="I119" s="173"/>
      <c r="L119" s="169"/>
      <c r="M119" s="174"/>
      <c r="N119" s="175"/>
      <c r="O119" s="175"/>
      <c r="P119" s="175"/>
      <c r="Q119" s="175"/>
      <c r="R119" s="175"/>
      <c r="S119" s="175"/>
      <c r="T119" s="176"/>
      <c r="AT119" s="170" t="s">
        <v>129</v>
      </c>
      <c r="AU119" s="170" t="s">
        <v>82</v>
      </c>
      <c r="AV119" s="13" t="s">
        <v>82</v>
      </c>
      <c r="AW119" s="13" t="s">
        <v>33</v>
      </c>
      <c r="AX119" s="13" t="s">
        <v>80</v>
      </c>
      <c r="AY119" s="170" t="s">
        <v>116</v>
      </c>
    </row>
    <row r="120" spans="1:65" s="2" customFormat="1" ht="14.4" customHeight="1" x14ac:dyDescent="0.2">
      <c r="A120" s="31"/>
      <c r="B120" s="150"/>
      <c r="C120" s="178" t="s">
        <v>181</v>
      </c>
      <c r="D120" s="178" t="s">
        <v>182</v>
      </c>
      <c r="E120" s="179" t="s">
        <v>183</v>
      </c>
      <c r="F120" s="180" t="s">
        <v>184</v>
      </c>
      <c r="G120" s="181" t="s">
        <v>185</v>
      </c>
      <c r="H120" s="182">
        <v>65.36</v>
      </c>
      <c r="I120" s="183">
        <v>90.9</v>
      </c>
      <c r="J120" s="184">
        <f>ROUND(I120*H120,2)</f>
        <v>5941.22</v>
      </c>
      <c r="K120" s="180" t="s">
        <v>122</v>
      </c>
      <c r="L120" s="185"/>
      <c r="M120" s="186" t="s">
        <v>3</v>
      </c>
      <c r="N120" s="187" t="s">
        <v>43</v>
      </c>
      <c r="O120" s="52"/>
      <c r="P120" s="160">
        <f>O120*H120</f>
        <v>0</v>
      </c>
      <c r="Q120" s="160">
        <v>1E-3</v>
      </c>
      <c r="R120" s="160">
        <f>Q120*H120</f>
        <v>6.5360000000000001E-2</v>
      </c>
      <c r="S120" s="160">
        <v>0</v>
      </c>
      <c r="T120" s="161">
        <f>S120*H120</f>
        <v>0</v>
      </c>
      <c r="U120" s="31"/>
      <c r="V120" s="31"/>
      <c r="W120" s="31"/>
      <c r="X120" s="31"/>
      <c r="Y120" s="31"/>
      <c r="Z120" s="31"/>
      <c r="AA120" s="31"/>
      <c r="AB120" s="31"/>
      <c r="AC120" s="31"/>
      <c r="AD120" s="31"/>
      <c r="AE120" s="31"/>
      <c r="AR120" s="162" t="s">
        <v>175</v>
      </c>
      <c r="AT120" s="162" t="s">
        <v>182</v>
      </c>
      <c r="AU120" s="162" t="s">
        <v>82</v>
      </c>
      <c r="AY120" s="16" t="s">
        <v>116</v>
      </c>
      <c r="BE120" s="163">
        <f>IF(N120="základní",J120,0)</f>
        <v>5941.22</v>
      </c>
      <c r="BF120" s="163">
        <f>IF(N120="snížená",J120,0)</f>
        <v>0</v>
      </c>
      <c r="BG120" s="163">
        <f>IF(N120="zákl. přenesená",J120,0)</f>
        <v>0</v>
      </c>
      <c r="BH120" s="163">
        <f>IF(N120="sníž. přenesená",J120,0)</f>
        <v>0</v>
      </c>
      <c r="BI120" s="163">
        <f>IF(N120="nulová",J120,0)</f>
        <v>0</v>
      </c>
      <c r="BJ120" s="16" t="s">
        <v>80</v>
      </c>
      <c r="BK120" s="163">
        <f>ROUND(I120*H120,2)</f>
        <v>5941.22</v>
      </c>
      <c r="BL120" s="16" t="s">
        <v>123</v>
      </c>
      <c r="BM120" s="162" t="s">
        <v>186</v>
      </c>
    </row>
    <row r="121" spans="1:65" s="2" customFormat="1" hidden="1" x14ac:dyDescent="0.2">
      <c r="A121" s="31"/>
      <c r="B121" s="32"/>
      <c r="C121" s="31"/>
      <c r="D121" s="164" t="s">
        <v>125</v>
      </c>
      <c r="E121" s="31"/>
      <c r="F121" s="165" t="s">
        <v>184</v>
      </c>
      <c r="G121" s="31"/>
      <c r="H121" s="31"/>
      <c r="I121" s="90"/>
      <c r="J121" s="31"/>
      <c r="K121" s="31"/>
      <c r="L121" s="32"/>
      <c r="M121" s="166"/>
      <c r="N121" s="167"/>
      <c r="O121" s="52"/>
      <c r="P121" s="52"/>
      <c r="Q121" s="52"/>
      <c r="R121" s="52"/>
      <c r="S121" s="52"/>
      <c r="T121" s="53"/>
      <c r="U121" s="31"/>
      <c r="V121" s="31"/>
      <c r="W121" s="31"/>
      <c r="X121" s="31"/>
      <c r="Y121" s="31"/>
      <c r="Z121" s="31"/>
      <c r="AA121" s="31"/>
      <c r="AB121" s="31"/>
      <c r="AC121" s="31"/>
      <c r="AD121" s="31"/>
      <c r="AE121" s="31"/>
      <c r="AT121" s="16" t="s">
        <v>125</v>
      </c>
      <c r="AU121" s="16" t="s">
        <v>82</v>
      </c>
    </row>
    <row r="122" spans="1:65" s="13" customFormat="1" hidden="1" x14ac:dyDescent="0.2">
      <c r="B122" s="169"/>
      <c r="D122" s="164" t="s">
        <v>129</v>
      </c>
      <c r="E122" s="170" t="s">
        <v>3</v>
      </c>
      <c r="F122" s="171" t="s">
        <v>187</v>
      </c>
      <c r="H122" s="172">
        <v>65.36</v>
      </c>
      <c r="I122" s="173"/>
      <c r="L122" s="169"/>
      <c r="M122" s="174"/>
      <c r="N122" s="175"/>
      <c r="O122" s="175"/>
      <c r="P122" s="175"/>
      <c r="Q122" s="175"/>
      <c r="R122" s="175"/>
      <c r="S122" s="175"/>
      <c r="T122" s="176"/>
      <c r="AT122" s="170" t="s">
        <v>129</v>
      </c>
      <c r="AU122" s="170" t="s">
        <v>82</v>
      </c>
      <c r="AV122" s="13" t="s">
        <v>82</v>
      </c>
      <c r="AW122" s="13" t="s">
        <v>33</v>
      </c>
      <c r="AX122" s="13" t="s">
        <v>80</v>
      </c>
      <c r="AY122" s="170" t="s">
        <v>116</v>
      </c>
    </row>
    <row r="123" spans="1:65" s="2" customFormat="1" ht="14.4" customHeight="1" x14ac:dyDescent="0.2">
      <c r="A123" s="31"/>
      <c r="B123" s="150"/>
      <c r="C123" s="151" t="s">
        <v>188</v>
      </c>
      <c r="D123" s="151" t="s">
        <v>118</v>
      </c>
      <c r="E123" s="152" t="s">
        <v>189</v>
      </c>
      <c r="F123" s="153" t="s">
        <v>190</v>
      </c>
      <c r="G123" s="154" t="s">
        <v>170</v>
      </c>
      <c r="H123" s="155">
        <v>842</v>
      </c>
      <c r="I123" s="156">
        <v>40</v>
      </c>
      <c r="J123" s="157">
        <f>ROUND(I123*H123,2)</f>
        <v>33680</v>
      </c>
      <c r="K123" s="153" t="s">
        <v>122</v>
      </c>
      <c r="L123" s="32"/>
      <c r="M123" s="158" t="s">
        <v>3</v>
      </c>
      <c r="N123" s="159" t="s">
        <v>43</v>
      </c>
      <c r="O123" s="52"/>
      <c r="P123" s="160">
        <f>O123*H123</f>
        <v>0</v>
      </c>
      <c r="Q123" s="160">
        <v>0</v>
      </c>
      <c r="R123" s="160">
        <f>Q123*H123</f>
        <v>0</v>
      </c>
      <c r="S123" s="160">
        <v>0</v>
      </c>
      <c r="T123" s="161">
        <f>S123*H123</f>
        <v>0</v>
      </c>
      <c r="U123" s="31"/>
      <c r="V123" s="31"/>
      <c r="W123" s="31"/>
      <c r="X123" s="31"/>
      <c r="Y123" s="31"/>
      <c r="Z123" s="31"/>
      <c r="AA123" s="31"/>
      <c r="AB123" s="31"/>
      <c r="AC123" s="31"/>
      <c r="AD123" s="31"/>
      <c r="AE123" s="31"/>
      <c r="AR123" s="162" t="s">
        <v>123</v>
      </c>
      <c r="AT123" s="162" t="s">
        <v>118</v>
      </c>
      <c r="AU123" s="162" t="s">
        <v>82</v>
      </c>
      <c r="AY123" s="16" t="s">
        <v>116</v>
      </c>
      <c r="BE123" s="163">
        <f>IF(N123="základní",J123,0)</f>
        <v>33680</v>
      </c>
      <c r="BF123" s="163">
        <f>IF(N123="snížená",J123,0)</f>
        <v>0</v>
      </c>
      <c r="BG123" s="163">
        <f>IF(N123="zákl. přenesená",J123,0)</f>
        <v>0</v>
      </c>
      <c r="BH123" s="163">
        <f>IF(N123="sníž. přenesená",J123,0)</f>
        <v>0</v>
      </c>
      <c r="BI123" s="163">
        <f>IF(N123="nulová",J123,0)</f>
        <v>0</v>
      </c>
      <c r="BJ123" s="16" t="s">
        <v>80</v>
      </c>
      <c r="BK123" s="163">
        <f>ROUND(I123*H123,2)</f>
        <v>33680</v>
      </c>
      <c r="BL123" s="16" t="s">
        <v>123</v>
      </c>
      <c r="BM123" s="162" t="s">
        <v>191</v>
      </c>
    </row>
    <row r="124" spans="1:65" s="2" customFormat="1" ht="28.8" hidden="1" x14ac:dyDescent="0.2">
      <c r="A124" s="31"/>
      <c r="B124" s="32"/>
      <c r="C124" s="31"/>
      <c r="D124" s="164" t="s">
        <v>125</v>
      </c>
      <c r="E124" s="31"/>
      <c r="F124" s="165" t="s">
        <v>192</v>
      </c>
      <c r="G124" s="31"/>
      <c r="H124" s="31"/>
      <c r="I124" s="90"/>
      <c r="J124" s="31"/>
      <c r="K124" s="31"/>
      <c r="L124" s="32"/>
      <c r="M124" s="166"/>
      <c r="N124" s="167"/>
      <c r="O124" s="52"/>
      <c r="P124" s="52"/>
      <c r="Q124" s="52"/>
      <c r="R124" s="52"/>
      <c r="S124" s="52"/>
      <c r="T124" s="53"/>
      <c r="U124" s="31"/>
      <c r="V124" s="31"/>
      <c r="W124" s="31"/>
      <c r="X124" s="31"/>
      <c r="Y124" s="31"/>
      <c r="Z124" s="31"/>
      <c r="AA124" s="31"/>
      <c r="AB124" s="31"/>
      <c r="AC124" s="31"/>
      <c r="AD124" s="31"/>
      <c r="AE124" s="31"/>
      <c r="AT124" s="16" t="s">
        <v>125</v>
      </c>
      <c r="AU124" s="16" t="s">
        <v>82</v>
      </c>
    </row>
    <row r="125" spans="1:65" s="2" customFormat="1" ht="172.8" hidden="1" x14ac:dyDescent="0.2">
      <c r="A125" s="31"/>
      <c r="B125" s="32"/>
      <c r="C125" s="31"/>
      <c r="D125" s="164" t="s">
        <v>127</v>
      </c>
      <c r="E125" s="31"/>
      <c r="F125" s="168" t="s">
        <v>193</v>
      </c>
      <c r="G125" s="31"/>
      <c r="H125" s="31"/>
      <c r="I125" s="90"/>
      <c r="J125" s="31"/>
      <c r="K125" s="31"/>
      <c r="L125" s="32"/>
      <c r="M125" s="166"/>
      <c r="N125" s="167"/>
      <c r="O125" s="52"/>
      <c r="P125" s="52"/>
      <c r="Q125" s="52"/>
      <c r="R125" s="52"/>
      <c r="S125" s="52"/>
      <c r="T125" s="53"/>
      <c r="U125" s="31"/>
      <c r="V125" s="31"/>
      <c r="W125" s="31"/>
      <c r="X125" s="31"/>
      <c r="Y125" s="31"/>
      <c r="Z125" s="31"/>
      <c r="AA125" s="31"/>
      <c r="AB125" s="31"/>
      <c r="AC125" s="31"/>
      <c r="AD125" s="31"/>
      <c r="AE125" s="31"/>
      <c r="AT125" s="16" t="s">
        <v>127</v>
      </c>
      <c r="AU125" s="16" t="s">
        <v>82</v>
      </c>
    </row>
    <row r="126" spans="1:65" s="2" customFormat="1" ht="14.4" customHeight="1" x14ac:dyDescent="0.2">
      <c r="A126" s="31"/>
      <c r="B126" s="150"/>
      <c r="C126" s="151" t="s">
        <v>194</v>
      </c>
      <c r="D126" s="151" t="s">
        <v>118</v>
      </c>
      <c r="E126" s="152" t="s">
        <v>195</v>
      </c>
      <c r="F126" s="153" t="s">
        <v>196</v>
      </c>
      <c r="G126" s="154" t="s">
        <v>170</v>
      </c>
      <c r="H126" s="155">
        <v>1309</v>
      </c>
      <c r="I126" s="156">
        <v>34.9</v>
      </c>
      <c r="J126" s="157">
        <f>ROUND(I126*H126,2)</f>
        <v>45684.1</v>
      </c>
      <c r="K126" s="153" t="s">
        <v>122</v>
      </c>
      <c r="L126" s="32"/>
      <c r="M126" s="158" t="s">
        <v>3</v>
      </c>
      <c r="N126" s="159" t="s">
        <v>43</v>
      </c>
      <c r="O126" s="52"/>
      <c r="P126" s="160">
        <f>O126*H126</f>
        <v>0</v>
      </c>
      <c r="Q126" s="160">
        <v>0</v>
      </c>
      <c r="R126" s="160">
        <f>Q126*H126</f>
        <v>0</v>
      </c>
      <c r="S126" s="160">
        <v>0</v>
      </c>
      <c r="T126" s="161">
        <f>S126*H126</f>
        <v>0</v>
      </c>
      <c r="U126" s="31"/>
      <c r="V126" s="31"/>
      <c r="W126" s="31"/>
      <c r="X126" s="31"/>
      <c r="Y126" s="31"/>
      <c r="Z126" s="31"/>
      <c r="AA126" s="31"/>
      <c r="AB126" s="31"/>
      <c r="AC126" s="31"/>
      <c r="AD126" s="31"/>
      <c r="AE126" s="31"/>
      <c r="AR126" s="162" t="s">
        <v>123</v>
      </c>
      <c r="AT126" s="162" t="s">
        <v>118</v>
      </c>
      <c r="AU126" s="162" t="s">
        <v>82</v>
      </c>
      <c r="AY126" s="16" t="s">
        <v>116</v>
      </c>
      <c r="BE126" s="163">
        <f>IF(N126="základní",J126,0)</f>
        <v>45684.1</v>
      </c>
      <c r="BF126" s="163">
        <f>IF(N126="snížená",J126,0)</f>
        <v>0</v>
      </c>
      <c r="BG126" s="163">
        <f>IF(N126="zákl. přenesená",J126,0)</f>
        <v>0</v>
      </c>
      <c r="BH126" s="163">
        <f>IF(N126="sníž. přenesená",J126,0)</f>
        <v>0</v>
      </c>
      <c r="BI126" s="163">
        <f>IF(N126="nulová",J126,0)</f>
        <v>0</v>
      </c>
      <c r="BJ126" s="16" t="s">
        <v>80</v>
      </c>
      <c r="BK126" s="163">
        <f>ROUND(I126*H126,2)</f>
        <v>45684.1</v>
      </c>
      <c r="BL126" s="16" t="s">
        <v>123</v>
      </c>
      <c r="BM126" s="162" t="s">
        <v>197</v>
      </c>
    </row>
    <row r="127" spans="1:65" s="2" customFormat="1" ht="28.8" hidden="1" x14ac:dyDescent="0.2">
      <c r="A127" s="31"/>
      <c r="B127" s="32"/>
      <c r="C127" s="31"/>
      <c r="D127" s="164" t="s">
        <v>125</v>
      </c>
      <c r="E127" s="31"/>
      <c r="F127" s="165" t="s">
        <v>198</v>
      </c>
      <c r="G127" s="31"/>
      <c r="H127" s="31"/>
      <c r="I127" s="90"/>
      <c r="J127" s="31"/>
      <c r="K127" s="31"/>
      <c r="L127" s="32"/>
      <c r="M127" s="166"/>
      <c r="N127" s="167"/>
      <c r="O127" s="52"/>
      <c r="P127" s="52"/>
      <c r="Q127" s="52"/>
      <c r="R127" s="52"/>
      <c r="S127" s="52"/>
      <c r="T127" s="53"/>
      <c r="U127" s="31"/>
      <c r="V127" s="31"/>
      <c r="W127" s="31"/>
      <c r="X127" s="31"/>
      <c r="Y127" s="31"/>
      <c r="Z127" s="31"/>
      <c r="AA127" s="31"/>
      <c r="AB127" s="31"/>
      <c r="AC127" s="31"/>
      <c r="AD127" s="31"/>
      <c r="AE127" s="31"/>
      <c r="AT127" s="16" t="s">
        <v>125</v>
      </c>
      <c r="AU127" s="16" t="s">
        <v>82</v>
      </c>
    </row>
    <row r="128" spans="1:65" s="2" customFormat="1" ht="172.8" hidden="1" x14ac:dyDescent="0.2">
      <c r="A128" s="31"/>
      <c r="B128" s="32"/>
      <c r="C128" s="31"/>
      <c r="D128" s="164" t="s">
        <v>127</v>
      </c>
      <c r="E128" s="31"/>
      <c r="F128" s="168" t="s">
        <v>193</v>
      </c>
      <c r="G128" s="31"/>
      <c r="H128" s="31"/>
      <c r="I128" s="90"/>
      <c r="J128" s="31"/>
      <c r="K128" s="31"/>
      <c r="L128" s="32"/>
      <c r="M128" s="166"/>
      <c r="N128" s="167"/>
      <c r="O128" s="52"/>
      <c r="P128" s="52"/>
      <c r="Q128" s="52"/>
      <c r="R128" s="52"/>
      <c r="S128" s="52"/>
      <c r="T128" s="53"/>
      <c r="U128" s="31"/>
      <c r="V128" s="31"/>
      <c r="W128" s="31"/>
      <c r="X128" s="31"/>
      <c r="Y128" s="31"/>
      <c r="Z128" s="31"/>
      <c r="AA128" s="31"/>
      <c r="AB128" s="31"/>
      <c r="AC128" s="31"/>
      <c r="AD128" s="31"/>
      <c r="AE128" s="31"/>
      <c r="AT128" s="16" t="s">
        <v>127</v>
      </c>
      <c r="AU128" s="16" t="s">
        <v>82</v>
      </c>
    </row>
    <row r="129" spans="1:65" s="2" customFormat="1" ht="21.6" customHeight="1" x14ac:dyDescent="0.2">
      <c r="A129" s="31"/>
      <c r="B129" s="150"/>
      <c r="C129" s="151" t="s">
        <v>199</v>
      </c>
      <c r="D129" s="151" t="s">
        <v>118</v>
      </c>
      <c r="E129" s="152" t="s">
        <v>200</v>
      </c>
      <c r="F129" s="153" t="s">
        <v>201</v>
      </c>
      <c r="G129" s="154" t="s">
        <v>170</v>
      </c>
      <c r="H129" s="155">
        <v>1634</v>
      </c>
      <c r="I129" s="156">
        <v>3.12</v>
      </c>
      <c r="J129" s="157">
        <f>ROUND(I129*H129,2)</f>
        <v>5098.08</v>
      </c>
      <c r="K129" s="153" t="s">
        <v>122</v>
      </c>
      <c r="L129" s="32"/>
      <c r="M129" s="158" t="s">
        <v>3</v>
      </c>
      <c r="N129" s="159" t="s">
        <v>43</v>
      </c>
      <c r="O129" s="52"/>
      <c r="P129" s="160">
        <f>O129*H129</f>
        <v>0</v>
      </c>
      <c r="Q129" s="160">
        <v>0</v>
      </c>
      <c r="R129" s="160">
        <f>Q129*H129</f>
        <v>0</v>
      </c>
      <c r="S129" s="160">
        <v>0</v>
      </c>
      <c r="T129" s="161">
        <f>S129*H129</f>
        <v>0</v>
      </c>
      <c r="U129" s="31"/>
      <c r="V129" s="31"/>
      <c r="W129" s="31"/>
      <c r="X129" s="31"/>
      <c r="Y129" s="31"/>
      <c r="Z129" s="31"/>
      <c r="AA129" s="31"/>
      <c r="AB129" s="31"/>
      <c r="AC129" s="31"/>
      <c r="AD129" s="31"/>
      <c r="AE129" s="31"/>
      <c r="AR129" s="162" t="s">
        <v>123</v>
      </c>
      <c r="AT129" s="162" t="s">
        <v>118</v>
      </c>
      <c r="AU129" s="162" t="s">
        <v>82</v>
      </c>
      <c r="AY129" s="16" t="s">
        <v>116</v>
      </c>
      <c r="BE129" s="163">
        <f>IF(N129="základní",J129,0)</f>
        <v>5098.08</v>
      </c>
      <c r="BF129" s="163">
        <f>IF(N129="snížená",J129,0)</f>
        <v>0</v>
      </c>
      <c r="BG129" s="163">
        <f>IF(N129="zákl. přenesená",J129,0)</f>
        <v>0</v>
      </c>
      <c r="BH129" s="163">
        <f>IF(N129="sníž. přenesená",J129,0)</f>
        <v>0</v>
      </c>
      <c r="BI129" s="163">
        <f>IF(N129="nulová",J129,0)</f>
        <v>0</v>
      </c>
      <c r="BJ129" s="16" t="s">
        <v>80</v>
      </c>
      <c r="BK129" s="163">
        <f>ROUND(I129*H129,2)</f>
        <v>5098.08</v>
      </c>
      <c r="BL129" s="16" t="s">
        <v>123</v>
      </c>
      <c r="BM129" s="162" t="s">
        <v>202</v>
      </c>
    </row>
    <row r="130" spans="1:65" s="2" customFormat="1" ht="19.2" hidden="1" x14ac:dyDescent="0.2">
      <c r="A130" s="31"/>
      <c r="B130" s="32"/>
      <c r="C130" s="31"/>
      <c r="D130" s="164" t="s">
        <v>125</v>
      </c>
      <c r="E130" s="31"/>
      <c r="F130" s="165" t="s">
        <v>203</v>
      </c>
      <c r="G130" s="31"/>
      <c r="H130" s="31"/>
      <c r="I130" s="90"/>
      <c r="J130" s="31"/>
      <c r="K130" s="31"/>
      <c r="L130" s="32"/>
      <c r="M130" s="166"/>
      <c r="N130" s="167"/>
      <c r="O130" s="52"/>
      <c r="P130" s="52"/>
      <c r="Q130" s="52"/>
      <c r="R130" s="52"/>
      <c r="S130" s="52"/>
      <c r="T130" s="53"/>
      <c r="U130" s="31"/>
      <c r="V130" s="31"/>
      <c r="W130" s="31"/>
      <c r="X130" s="31"/>
      <c r="Y130" s="31"/>
      <c r="Z130" s="31"/>
      <c r="AA130" s="31"/>
      <c r="AB130" s="31"/>
      <c r="AC130" s="31"/>
      <c r="AD130" s="31"/>
      <c r="AE130" s="31"/>
      <c r="AT130" s="16" t="s">
        <v>125</v>
      </c>
      <c r="AU130" s="16" t="s">
        <v>82</v>
      </c>
    </row>
    <row r="131" spans="1:65" s="2" customFormat="1" ht="201.6" hidden="1" x14ac:dyDescent="0.2">
      <c r="A131" s="31"/>
      <c r="B131" s="32"/>
      <c r="C131" s="31"/>
      <c r="D131" s="164" t="s">
        <v>127</v>
      </c>
      <c r="E131" s="31"/>
      <c r="F131" s="168" t="s">
        <v>204</v>
      </c>
      <c r="G131" s="31"/>
      <c r="H131" s="31"/>
      <c r="I131" s="90"/>
      <c r="J131" s="31"/>
      <c r="K131" s="31"/>
      <c r="L131" s="32"/>
      <c r="M131" s="166"/>
      <c r="N131" s="167"/>
      <c r="O131" s="52"/>
      <c r="P131" s="52"/>
      <c r="Q131" s="52"/>
      <c r="R131" s="52"/>
      <c r="S131" s="52"/>
      <c r="T131" s="53"/>
      <c r="U131" s="31"/>
      <c r="V131" s="31"/>
      <c r="W131" s="31"/>
      <c r="X131" s="31"/>
      <c r="Y131" s="31"/>
      <c r="Z131" s="31"/>
      <c r="AA131" s="31"/>
      <c r="AB131" s="31"/>
      <c r="AC131" s="31"/>
      <c r="AD131" s="31"/>
      <c r="AE131" s="31"/>
      <c r="AT131" s="16" t="s">
        <v>127</v>
      </c>
      <c r="AU131" s="16" t="s">
        <v>82</v>
      </c>
    </row>
    <row r="132" spans="1:65" s="13" customFormat="1" hidden="1" x14ac:dyDescent="0.2">
      <c r="B132" s="169"/>
      <c r="D132" s="164" t="s">
        <v>129</v>
      </c>
      <c r="E132" s="170" t="s">
        <v>3</v>
      </c>
      <c r="F132" s="171" t="s">
        <v>174</v>
      </c>
      <c r="H132" s="172">
        <v>1634</v>
      </c>
      <c r="I132" s="173"/>
      <c r="L132" s="169"/>
      <c r="M132" s="174"/>
      <c r="N132" s="175"/>
      <c r="O132" s="175"/>
      <c r="P132" s="175"/>
      <c r="Q132" s="175"/>
      <c r="R132" s="175"/>
      <c r="S132" s="175"/>
      <c r="T132" s="176"/>
      <c r="AT132" s="170" t="s">
        <v>129</v>
      </c>
      <c r="AU132" s="170" t="s">
        <v>82</v>
      </c>
      <c r="AV132" s="13" t="s">
        <v>82</v>
      </c>
      <c r="AW132" s="13" t="s">
        <v>33</v>
      </c>
      <c r="AX132" s="13" t="s">
        <v>80</v>
      </c>
      <c r="AY132" s="170" t="s">
        <v>116</v>
      </c>
    </row>
    <row r="133" spans="1:65" s="12" customFormat="1" ht="25.95" customHeight="1" x14ac:dyDescent="0.25">
      <c r="B133" s="137"/>
      <c r="D133" s="138" t="s">
        <v>71</v>
      </c>
      <c r="E133" s="139" t="s">
        <v>205</v>
      </c>
      <c r="F133" s="139" t="s">
        <v>206</v>
      </c>
      <c r="I133" s="140"/>
      <c r="J133" s="141">
        <f>BK133</f>
        <v>48000</v>
      </c>
      <c r="L133" s="137"/>
      <c r="M133" s="142"/>
      <c r="N133" s="143"/>
      <c r="O133" s="143"/>
      <c r="P133" s="144">
        <f>P134+P137</f>
        <v>0</v>
      </c>
      <c r="Q133" s="143"/>
      <c r="R133" s="144">
        <f>R134+R137</f>
        <v>0</v>
      </c>
      <c r="S133" s="143"/>
      <c r="T133" s="145">
        <f>T134+T137</f>
        <v>0</v>
      </c>
      <c r="AR133" s="138" t="s">
        <v>150</v>
      </c>
      <c r="AT133" s="146" t="s">
        <v>71</v>
      </c>
      <c r="AU133" s="146" t="s">
        <v>72</v>
      </c>
      <c r="AY133" s="138" t="s">
        <v>116</v>
      </c>
      <c r="BK133" s="147">
        <f>BK134+BK137</f>
        <v>48000</v>
      </c>
    </row>
    <row r="134" spans="1:65" s="12" customFormat="1" ht="22.95" customHeight="1" x14ac:dyDescent="0.25">
      <c r="B134" s="137"/>
      <c r="D134" s="138" t="s">
        <v>71</v>
      </c>
      <c r="E134" s="148" t="s">
        <v>207</v>
      </c>
      <c r="F134" s="148" t="s">
        <v>208</v>
      </c>
      <c r="I134" s="140"/>
      <c r="J134" s="149">
        <f>BK134</f>
        <v>38000</v>
      </c>
      <c r="L134" s="137"/>
      <c r="M134" s="142"/>
      <c r="N134" s="143"/>
      <c r="O134" s="143"/>
      <c r="P134" s="144">
        <f>SUM(P135:P136)</f>
        <v>0</v>
      </c>
      <c r="Q134" s="143"/>
      <c r="R134" s="144">
        <f>SUM(R135:R136)</f>
        <v>0</v>
      </c>
      <c r="S134" s="143"/>
      <c r="T134" s="145">
        <f>SUM(T135:T136)</f>
        <v>0</v>
      </c>
      <c r="AR134" s="138" t="s">
        <v>150</v>
      </c>
      <c r="AT134" s="146" t="s">
        <v>71</v>
      </c>
      <c r="AU134" s="146" t="s">
        <v>80</v>
      </c>
      <c r="AY134" s="138" t="s">
        <v>116</v>
      </c>
      <c r="BK134" s="147">
        <f>SUM(BK135:BK136)</f>
        <v>38000</v>
      </c>
    </row>
    <row r="135" spans="1:65" s="2" customFormat="1" ht="14.4" customHeight="1" x14ac:dyDescent="0.2">
      <c r="A135" s="31"/>
      <c r="B135" s="150"/>
      <c r="C135" s="151" t="s">
        <v>209</v>
      </c>
      <c r="D135" s="151" t="s">
        <v>118</v>
      </c>
      <c r="E135" s="152" t="s">
        <v>210</v>
      </c>
      <c r="F135" s="153" t="s">
        <v>211</v>
      </c>
      <c r="G135" s="154" t="s">
        <v>212</v>
      </c>
      <c r="H135" s="155">
        <v>1</v>
      </c>
      <c r="I135" s="156">
        <v>38000</v>
      </c>
      <c r="J135" s="157">
        <f>ROUND(I135*H135,2)</f>
        <v>38000</v>
      </c>
      <c r="K135" s="153" t="s">
        <v>122</v>
      </c>
      <c r="L135" s="32"/>
      <c r="M135" s="158" t="s">
        <v>3</v>
      </c>
      <c r="N135" s="159" t="s">
        <v>43</v>
      </c>
      <c r="O135" s="52"/>
      <c r="P135" s="160">
        <f>O135*H135</f>
        <v>0</v>
      </c>
      <c r="Q135" s="160">
        <v>0</v>
      </c>
      <c r="R135" s="160">
        <f>Q135*H135</f>
        <v>0</v>
      </c>
      <c r="S135" s="160">
        <v>0</v>
      </c>
      <c r="T135" s="161">
        <f>S135*H135</f>
        <v>0</v>
      </c>
      <c r="U135" s="31"/>
      <c r="V135" s="31"/>
      <c r="W135" s="31"/>
      <c r="X135" s="31"/>
      <c r="Y135" s="31"/>
      <c r="Z135" s="31"/>
      <c r="AA135" s="31"/>
      <c r="AB135" s="31"/>
      <c r="AC135" s="31"/>
      <c r="AD135" s="31"/>
      <c r="AE135" s="31"/>
      <c r="AR135" s="162" t="s">
        <v>213</v>
      </c>
      <c r="AT135" s="162" t="s">
        <v>118</v>
      </c>
      <c r="AU135" s="162" t="s">
        <v>82</v>
      </c>
      <c r="AY135" s="16" t="s">
        <v>116</v>
      </c>
      <c r="BE135" s="163">
        <f>IF(N135="základní",J135,0)</f>
        <v>38000</v>
      </c>
      <c r="BF135" s="163">
        <f>IF(N135="snížená",J135,0)</f>
        <v>0</v>
      </c>
      <c r="BG135" s="163">
        <f>IF(N135="zákl. přenesená",J135,0)</f>
        <v>0</v>
      </c>
      <c r="BH135" s="163">
        <f>IF(N135="sníž. přenesená",J135,0)</f>
        <v>0</v>
      </c>
      <c r="BI135" s="163">
        <f>IF(N135="nulová",J135,0)</f>
        <v>0</v>
      </c>
      <c r="BJ135" s="16" t="s">
        <v>80</v>
      </c>
      <c r="BK135" s="163">
        <f>ROUND(I135*H135,2)</f>
        <v>38000</v>
      </c>
      <c r="BL135" s="16" t="s">
        <v>213</v>
      </c>
      <c r="BM135" s="162" t="s">
        <v>214</v>
      </c>
    </row>
    <row r="136" spans="1:65" s="2" customFormat="1" hidden="1" x14ac:dyDescent="0.2">
      <c r="A136" s="31"/>
      <c r="B136" s="32"/>
      <c r="C136" s="31"/>
      <c r="D136" s="164" t="s">
        <v>125</v>
      </c>
      <c r="E136" s="31"/>
      <c r="F136" s="165" t="s">
        <v>211</v>
      </c>
      <c r="G136" s="31"/>
      <c r="H136" s="31"/>
      <c r="I136" s="90"/>
      <c r="J136" s="31"/>
      <c r="K136" s="31"/>
      <c r="L136" s="32"/>
      <c r="M136" s="166"/>
      <c r="N136" s="167"/>
      <c r="O136" s="52"/>
      <c r="P136" s="52"/>
      <c r="Q136" s="52"/>
      <c r="R136" s="52"/>
      <c r="S136" s="52"/>
      <c r="T136" s="53"/>
      <c r="U136" s="31"/>
      <c r="V136" s="31"/>
      <c r="W136" s="31"/>
      <c r="X136" s="31"/>
      <c r="Y136" s="31"/>
      <c r="Z136" s="31"/>
      <c r="AA136" s="31"/>
      <c r="AB136" s="31"/>
      <c r="AC136" s="31"/>
      <c r="AD136" s="31"/>
      <c r="AE136" s="31"/>
      <c r="AT136" s="16" t="s">
        <v>125</v>
      </c>
      <c r="AU136" s="16" t="s">
        <v>82</v>
      </c>
    </row>
    <row r="137" spans="1:65" s="12" customFormat="1" ht="22.95" customHeight="1" x14ac:dyDescent="0.25">
      <c r="B137" s="137"/>
      <c r="D137" s="138" t="s">
        <v>71</v>
      </c>
      <c r="E137" s="148" t="s">
        <v>215</v>
      </c>
      <c r="F137" s="148" t="s">
        <v>216</v>
      </c>
      <c r="I137" s="140"/>
      <c r="J137" s="149">
        <f>BK137</f>
        <v>10000</v>
      </c>
      <c r="L137" s="137"/>
      <c r="M137" s="142"/>
      <c r="N137" s="143"/>
      <c r="O137" s="143"/>
      <c r="P137" s="144">
        <f>SUM(P138:P139)</f>
        <v>0</v>
      </c>
      <c r="Q137" s="143"/>
      <c r="R137" s="144">
        <f>SUM(R138:R139)</f>
        <v>0</v>
      </c>
      <c r="S137" s="143"/>
      <c r="T137" s="145">
        <f>SUM(T138:T139)</f>
        <v>0</v>
      </c>
      <c r="AR137" s="138" t="s">
        <v>150</v>
      </c>
      <c r="AT137" s="146" t="s">
        <v>71</v>
      </c>
      <c r="AU137" s="146" t="s">
        <v>80</v>
      </c>
      <c r="AY137" s="138" t="s">
        <v>116</v>
      </c>
      <c r="BK137" s="147">
        <f>SUM(BK138:BK139)</f>
        <v>10000</v>
      </c>
    </row>
    <row r="138" spans="1:65" s="2" customFormat="1" ht="14.4" customHeight="1" x14ac:dyDescent="0.2">
      <c r="A138" s="31"/>
      <c r="B138" s="150"/>
      <c r="C138" s="151" t="s">
        <v>217</v>
      </c>
      <c r="D138" s="151" t="s">
        <v>118</v>
      </c>
      <c r="E138" s="152" t="s">
        <v>218</v>
      </c>
      <c r="F138" s="153" t="s">
        <v>219</v>
      </c>
      <c r="G138" s="154" t="s">
        <v>212</v>
      </c>
      <c r="H138" s="155">
        <v>1</v>
      </c>
      <c r="I138" s="156">
        <v>10000</v>
      </c>
      <c r="J138" s="157">
        <f>ROUND(I138*H138,2)</f>
        <v>10000</v>
      </c>
      <c r="K138" s="153" t="s">
        <v>122</v>
      </c>
      <c r="L138" s="32"/>
      <c r="M138" s="158" t="s">
        <v>3</v>
      </c>
      <c r="N138" s="159" t="s">
        <v>43</v>
      </c>
      <c r="O138" s="52"/>
      <c r="P138" s="160">
        <f>O138*H138</f>
        <v>0</v>
      </c>
      <c r="Q138" s="160">
        <v>0</v>
      </c>
      <c r="R138" s="160">
        <f>Q138*H138</f>
        <v>0</v>
      </c>
      <c r="S138" s="160">
        <v>0</v>
      </c>
      <c r="T138" s="161">
        <f>S138*H138</f>
        <v>0</v>
      </c>
      <c r="U138" s="31"/>
      <c r="V138" s="31"/>
      <c r="W138" s="31"/>
      <c r="X138" s="31"/>
      <c r="Y138" s="31"/>
      <c r="Z138" s="31"/>
      <c r="AA138" s="31"/>
      <c r="AB138" s="31"/>
      <c r="AC138" s="31"/>
      <c r="AD138" s="31"/>
      <c r="AE138" s="31"/>
      <c r="AR138" s="162" t="s">
        <v>213</v>
      </c>
      <c r="AT138" s="162" t="s">
        <v>118</v>
      </c>
      <c r="AU138" s="162" t="s">
        <v>82</v>
      </c>
      <c r="AY138" s="16" t="s">
        <v>116</v>
      </c>
      <c r="BE138" s="163">
        <f>IF(N138="základní",J138,0)</f>
        <v>10000</v>
      </c>
      <c r="BF138" s="163">
        <f>IF(N138="snížená",J138,0)</f>
        <v>0</v>
      </c>
      <c r="BG138" s="163">
        <f>IF(N138="zákl. přenesená",J138,0)</f>
        <v>0</v>
      </c>
      <c r="BH138" s="163">
        <f>IF(N138="sníž. přenesená",J138,0)</f>
        <v>0</v>
      </c>
      <c r="BI138" s="163">
        <f>IF(N138="nulová",J138,0)</f>
        <v>0</v>
      </c>
      <c r="BJ138" s="16" t="s">
        <v>80</v>
      </c>
      <c r="BK138" s="163">
        <f>ROUND(I138*H138,2)</f>
        <v>10000</v>
      </c>
      <c r="BL138" s="16" t="s">
        <v>213</v>
      </c>
      <c r="BM138" s="162" t="s">
        <v>220</v>
      </c>
    </row>
    <row r="139" spans="1:65" s="2" customFormat="1" hidden="1" x14ac:dyDescent="0.2">
      <c r="A139" s="31"/>
      <c r="B139" s="32"/>
      <c r="C139" s="31"/>
      <c r="D139" s="164" t="s">
        <v>125</v>
      </c>
      <c r="E139" s="31"/>
      <c r="F139" s="165" t="s">
        <v>219</v>
      </c>
      <c r="G139" s="31"/>
      <c r="H139" s="31"/>
      <c r="I139" s="90"/>
      <c r="J139" s="31"/>
      <c r="K139" s="31"/>
      <c r="L139" s="32"/>
      <c r="M139" s="188"/>
      <c r="N139" s="189"/>
      <c r="O139" s="190"/>
      <c r="P139" s="190"/>
      <c r="Q139" s="190"/>
      <c r="R139" s="190"/>
      <c r="S139" s="190"/>
      <c r="T139" s="191"/>
      <c r="U139" s="31"/>
      <c r="V139" s="31"/>
      <c r="W139" s="31"/>
      <c r="X139" s="31"/>
      <c r="Y139" s="31"/>
      <c r="Z139" s="31"/>
      <c r="AA139" s="31"/>
      <c r="AB139" s="31"/>
      <c r="AC139" s="31"/>
      <c r="AD139" s="31"/>
      <c r="AE139" s="31"/>
      <c r="AT139" s="16" t="s">
        <v>125</v>
      </c>
      <c r="AU139" s="16" t="s">
        <v>82</v>
      </c>
    </row>
    <row r="140" spans="1:65" s="2" customFormat="1" ht="6.9" customHeight="1" x14ac:dyDescent="0.2">
      <c r="A140" s="31"/>
      <c r="B140" s="41"/>
      <c r="C140" s="42"/>
      <c r="D140" s="42"/>
      <c r="E140" s="42"/>
      <c r="F140" s="42"/>
      <c r="G140" s="42"/>
      <c r="H140" s="42"/>
      <c r="I140" s="110"/>
      <c r="J140" s="42"/>
      <c r="K140" s="42"/>
      <c r="L140" s="32"/>
      <c r="M140" s="31"/>
      <c r="O140" s="31"/>
      <c r="P140" s="31"/>
      <c r="Q140" s="31"/>
      <c r="R140" s="31"/>
      <c r="S140" s="31"/>
      <c r="T140" s="31"/>
      <c r="U140" s="31"/>
      <c r="V140" s="31"/>
      <c r="W140" s="31"/>
      <c r="X140" s="31"/>
      <c r="Y140" s="31"/>
      <c r="Z140" s="31"/>
      <c r="AA140" s="31"/>
      <c r="AB140" s="31"/>
      <c r="AC140" s="31"/>
      <c r="AD140" s="31"/>
      <c r="AE140" s="31"/>
    </row>
  </sheetData>
  <autoFilter ref="C83:K83" xr:uid="{00000000-0009-0000-0000-000001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scale="91" fitToHeight="100" orientation="portrait" blackAndWhite="1" horizontalDpi="300" verticalDpi="300"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14"/>
  <sheetViews>
    <sheetView showGridLines="0" topLeftCell="A146" workbookViewId="0">
      <selection activeCell="E235" sqref="E235"/>
    </sheetView>
  </sheetViews>
  <sheetFormatPr defaultColWidth="9.28515625" defaultRowHeight="10.199999999999999" x14ac:dyDescent="0.2"/>
  <cols>
    <col min="1" max="1" width="7.140625" style="1" customWidth="1"/>
    <col min="2" max="2" width="1.42578125" style="1" customWidth="1"/>
    <col min="3" max="3" width="3.42578125" style="1" customWidth="1"/>
    <col min="4" max="4" width="3.7109375" style="1" customWidth="1"/>
    <col min="5" max="5" width="14.7109375" style="1" customWidth="1"/>
    <col min="6" max="6" width="43.42578125" style="1" customWidth="1"/>
    <col min="7" max="7" width="6" style="1" customWidth="1"/>
    <col min="8" max="8" width="9.85546875" style="1" customWidth="1"/>
    <col min="9" max="9" width="17.28515625" style="273" customWidth="1"/>
    <col min="10" max="11" width="17.28515625" style="1" customWidth="1"/>
    <col min="12" max="12" width="8" style="1" customWidth="1"/>
    <col min="13" max="13" width="9.28515625" style="1" hidden="1" customWidth="1"/>
    <col min="14" max="14" width="9.28515625" style="1" hidden="1"/>
    <col min="15" max="20" width="12.140625" style="1" hidden="1" customWidth="1"/>
    <col min="21" max="21" width="14" style="1" hidden="1" customWidth="1"/>
    <col min="22" max="22" width="10.42578125" style="1" customWidth="1"/>
    <col min="23" max="23" width="14" style="1" customWidth="1"/>
    <col min="24" max="24" width="10.42578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28515625" style="1" hidden="1"/>
  </cols>
  <sheetData>
    <row r="2" spans="1:46" s="1" customFormat="1" x14ac:dyDescent="0.2">
      <c r="I2" s="273"/>
      <c r="L2" s="299" t="s">
        <v>6</v>
      </c>
      <c r="M2" s="300"/>
      <c r="N2" s="300"/>
      <c r="O2" s="300"/>
      <c r="P2" s="300"/>
      <c r="Q2" s="300"/>
      <c r="R2" s="300"/>
      <c r="S2" s="300"/>
      <c r="T2" s="300"/>
      <c r="U2" s="300"/>
      <c r="V2" s="300"/>
      <c r="AT2" s="16" t="s">
        <v>85</v>
      </c>
    </row>
    <row r="3" spans="1:46" s="1" customFormat="1" x14ac:dyDescent="0.2">
      <c r="B3" s="17"/>
      <c r="C3" s="18"/>
      <c r="D3" s="18"/>
      <c r="E3" s="18"/>
      <c r="F3" s="18"/>
      <c r="G3" s="18"/>
      <c r="H3" s="18"/>
      <c r="I3" s="274"/>
      <c r="J3" s="18"/>
      <c r="K3" s="18"/>
      <c r="L3" s="19"/>
      <c r="AT3" s="16" t="s">
        <v>82</v>
      </c>
    </row>
    <row r="4" spans="1:46" s="1" customFormat="1" ht="17.399999999999999" x14ac:dyDescent="0.2">
      <c r="B4" s="19"/>
      <c r="D4" s="20" t="s">
        <v>89</v>
      </c>
      <c r="I4" s="273"/>
      <c r="L4" s="19"/>
      <c r="M4" s="89" t="s">
        <v>11</v>
      </c>
      <c r="AT4" s="16" t="s">
        <v>4</v>
      </c>
    </row>
    <row r="5" spans="1:46" s="1" customFormat="1" x14ac:dyDescent="0.2">
      <c r="B5" s="19"/>
      <c r="I5" s="273"/>
      <c r="L5" s="19"/>
    </row>
    <row r="6" spans="1:46" s="1" customFormat="1" ht="13.2" x14ac:dyDescent="0.2">
      <c r="B6" s="19"/>
      <c r="D6" s="26" t="s">
        <v>17</v>
      </c>
      <c r="I6" s="273"/>
      <c r="L6" s="19"/>
    </row>
    <row r="7" spans="1:46" s="1" customFormat="1" ht="13.2" x14ac:dyDescent="0.2">
      <c r="B7" s="19"/>
      <c r="E7" s="329" t="str">
        <f>'Rekapitulace stavby'!K6</f>
        <v>Terénní úpravy Parku novorozenců v Josefově u Sokolova</v>
      </c>
      <c r="F7" s="330"/>
      <c r="G7" s="330"/>
      <c r="H7" s="330"/>
      <c r="I7" s="273"/>
      <c r="L7" s="19"/>
    </row>
    <row r="8" spans="1:46" s="2" customFormat="1" ht="13.2" x14ac:dyDescent="0.2">
      <c r="A8" s="31"/>
      <c r="B8" s="32"/>
      <c r="C8" s="31"/>
      <c r="D8" s="26" t="s">
        <v>90</v>
      </c>
      <c r="E8" s="31"/>
      <c r="F8" s="31"/>
      <c r="G8" s="31"/>
      <c r="H8" s="31"/>
      <c r="I8" s="275"/>
      <c r="J8" s="31"/>
      <c r="K8" s="31"/>
      <c r="L8" s="91"/>
      <c r="S8" s="31"/>
      <c r="T8" s="31"/>
      <c r="U8" s="31"/>
      <c r="V8" s="31"/>
      <c r="W8" s="31"/>
      <c r="X8" s="31"/>
      <c r="Y8" s="31"/>
      <c r="Z8" s="31"/>
      <c r="AA8" s="31"/>
      <c r="AB8" s="31"/>
      <c r="AC8" s="31"/>
      <c r="AD8" s="31"/>
      <c r="AE8" s="31"/>
    </row>
    <row r="9" spans="1:46" s="2" customFormat="1" x14ac:dyDescent="0.2">
      <c r="A9" s="31"/>
      <c r="B9" s="32"/>
      <c r="C9" s="31"/>
      <c r="D9" s="31"/>
      <c r="E9" s="312" t="s">
        <v>221</v>
      </c>
      <c r="F9" s="328"/>
      <c r="G9" s="328"/>
      <c r="H9" s="328"/>
      <c r="I9" s="275"/>
      <c r="J9" s="31"/>
      <c r="K9" s="31"/>
      <c r="L9" s="91"/>
      <c r="S9" s="31"/>
      <c r="T9" s="31"/>
      <c r="U9" s="31"/>
      <c r="V9" s="31"/>
      <c r="W9" s="31"/>
      <c r="X9" s="31"/>
      <c r="Y9" s="31"/>
      <c r="Z9" s="31"/>
      <c r="AA9" s="31"/>
      <c r="AB9" s="31"/>
      <c r="AC9" s="31"/>
      <c r="AD9" s="31"/>
      <c r="AE9" s="31"/>
    </row>
    <row r="10" spans="1:46" s="2" customFormat="1" x14ac:dyDescent="0.2">
      <c r="A10" s="31"/>
      <c r="B10" s="32"/>
      <c r="C10" s="31"/>
      <c r="D10" s="31"/>
      <c r="E10" s="31"/>
      <c r="F10" s="31"/>
      <c r="G10" s="31"/>
      <c r="H10" s="31"/>
      <c r="I10" s="275"/>
      <c r="J10" s="31"/>
      <c r="K10" s="31"/>
      <c r="L10" s="91"/>
      <c r="S10" s="31"/>
      <c r="T10" s="31"/>
      <c r="U10" s="31"/>
      <c r="V10" s="31"/>
      <c r="W10" s="31"/>
      <c r="X10" s="31"/>
      <c r="Y10" s="31"/>
      <c r="Z10" s="31"/>
      <c r="AA10" s="31"/>
      <c r="AB10" s="31"/>
      <c r="AC10" s="31"/>
      <c r="AD10" s="31"/>
      <c r="AE10" s="31"/>
    </row>
    <row r="11" spans="1:46" s="2" customFormat="1" ht="13.2" x14ac:dyDescent="0.2">
      <c r="A11" s="31"/>
      <c r="B11" s="32"/>
      <c r="C11" s="31"/>
      <c r="D11" s="26" t="s">
        <v>19</v>
      </c>
      <c r="E11" s="31"/>
      <c r="F11" s="24" t="s">
        <v>3</v>
      </c>
      <c r="G11" s="31"/>
      <c r="H11" s="31"/>
      <c r="I11" s="276" t="s">
        <v>20</v>
      </c>
      <c r="J11" s="24" t="s">
        <v>3</v>
      </c>
      <c r="K11" s="31"/>
      <c r="L11" s="91"/>
      <c r="S11" s="31"/>
      <c r="T11" s="31"/>
      <c r="U11" s="31"/>
      <c r="V11" s="31"/>
      <c r="W11" s="31"/>
      <c r="X11" s="31"/>
      <c r="Y11" s="31"/>
      <c r="Z11" s="31"/>
      <c r="AA11" s="31"/>
      <c r="AB11" s="31"/>
      <c r="AC11" s="31"/>
      <c r="AD11" s="31"/>
      <c r="AE11" s="31"/>
    </row>
    <row r="12" spans="1:46" s="2" customFormat="1" ht="13.2" x14ac:dyDescent="0.2">
      <c r="A12" s="31"/>
      <c r="B12" s="32"/>
      <c r="C12" s="31"/>
      <c r="D12" s="26" t="s">
        <v>21</v>
      </c>
      <c r="E12" s="31"/>
      <c r="F12" s="24" t="s">
        <v>22</v>
      </c>
      <c r="G12" s="31"/>
      <c r="H12" s="31"/>
      <c r="I12" s="276" t="s">
        <v>23</v>
      </c>
      <c r="J12" s="49">
        <f>'Rekapitulace stavby'!AN8</f>
        <v>43805</v>
      </c>
      <c r="K12" s="31"/>
      <c r="L12" s="91"/>
      <c r="S12" s="31"/>
      <c r="T12" s="31"/>
      <c r="U12" s="31"/>
      <c r="V12" s="31"/>
      <c r="W12" s="31"/>
      <c r="X12" s="31"/>
      <c r="Y12" s="31"/>
      <c r="Z12" s="31"/>
      <c r="AA12" s="31"/>
      <c r="AB12" s="31"/>
      <c r="AC12" s="31"/>
      <c r="AD12" s="31"/>
      <c r="AE12" s="31"/>
    </row>
    <row r="13" spans="1:46" s="2" customFormat="1" x14ac:dyDescent="0.2">
      <c r="A13" s="31"/>
      <c r="B13" s="32"/>
      <c r="C13" s="31"/>
      <c r="D13" s="31"/>
      <c r="E13" s="31"/>
      <c r="F13" s="31"/>
      <c r="G13" s="31"/>
      <c r="H13" s="31"/>
      <c r="I13" s="275"/>
      <c r="J13" s="31"/>
      <c r="K13" s="31"/>
      <c r="L13" s="91"/>
      <c r="S13" s="31"/>
      <c r="T13" s="31"/>
      <c r="U13" s="31"/>
      <c r="V13" s="31"/>
      <c r="W13" s="31"/>
      <c r="X13" s="31"/>
      <c r="Y13" s="31"/>
      <c r="Z13" s="31"/>
      <c r="AA13" s="31"/>
      <c r="AB13" s="31"/>
      <c r="AC13" s="31"/>
      <c r="AD13" s="31"/>
      <c r="AE13" s="31"/>
    </row>
    <row r="14" spans="1:46" s="2" customFormat="1" ht="13.2" x14ac:dyDescent="0.2">
      <c r="A14" s="31"/>
      <c r="B14" s="32"/>
      <c r="C14" s="31"/>
      <c r="D14" s="26" t="s">
        <v>24</v>
      </c>
      <c r="E14" s="31"/>
      <c r="F14" s="31"/>
      <c r="G14" s="31"/>
      <c r="H14" s="31"/>
      <c r="I14" s="276" t="s">
        <v>25</v>
      </c>
      <c r="J14" s="24" t="s">
        <v>3</v>
      </c>
      <c r="K14" s="31"/>
      <c r="L14" s="91"/>
      <c r="S14" s="31"/>
      <c r="T14" s="31"/>
      <c r="U14" s="31"/>
      <c r="V14" s="31"/>
      <c r="W14" s="31"/>
      <c r="X14" s="31"/>
      <c r="Y14" s="31"/>
      <c r="Z14" s="31"/>
      <c r="AA14" s="31"/>
      <c r="AB14" s="31"/>
      <c r="AC14" s="31"/>
      <c r="AD14" s="31"/>
      <c r="AE14" s="31"/>
    </row>
    <row r="15" spans="1:46" s="2" customFormat="1" ht="13.2" x14ac:dyDescent="0.2">
      <c r="A15" s="31"/>
      <c r="B15" s="32"/>
      <c r="C15" s="31"/>
      <c r="D15" s="31"/>
      <c r="E15" s="24" t="s">
        <v>26</v>
      </c>
      <c r="F15" s="31"/>
      <c r="G15" s="31"/>
      <c r="H15" s="31"/>
      <c r="I15" s="276" t="s">
        <v>27</v>
      </c>
      <c r="J15" s="24" t="s">
        <v>3</v>
      </c>
      <c r="K15" s="31"/>
      <c r="L15" s="91"/>
      <c r="S15" s="31"/>
      <c r="T15" s="31"/>
      <c r="U15" s="31"/>
      <c r="V15" s="31"/>
      <c r="W15" s="31"/>
      <c r="X15" s="31"/>
      <c r="Y15" s="31"/>
      <c r="Z15" s="31"/>
      <c r="AA15" s="31"/>
      <c r="AB15" s="31"/>
      <c r="AC15" s="31"/>
      <c r="AD15" s="31"/>
      <c r="AE15" s="31"/>
    </row>
    <row r="16" spans="1:46" s="2" customFormat="1" x14ac:dyDescent="0.2">
      <c r="A16" s="31"/>
      <c r="B16" s="32"/>
      <c r="C16" s="31"/>
      <c r="D16" s="31"/>
      <c r="E16" s="31"/>
      <c r="F16" s="31"/>
      <c r="G16" s="31"/>
      <c r="H16" s="31"/>
      <c r="I16" s="275"/>
      <c r="J16" s="31"/>
      <c r="K16" s="31"/>
      <c r="L16" s="91"/>
      <c r="S16" s="31"/>
      <c r="T16" s="31"/>
      <c r="U16" s="31"/>
      <c r="V16" s="31"/>
      <c r="W16" s="31"/>
      <c r="X16" s="31"/>
      <c r="Y16" s="31"/>
      <c r="Z16" s="31"/>
      <c r="AA16" s="31"/>
      <c r="AB16" s="31"/>
      <c r="AC16" s="31"/>
      <c r="AD16" s="31"/>
      <c r="AE16" s="31"/>
    </row>
    <row r="17" spans="1:31" s="2" customFormat="1" ht="13.2" x14ac:dyDescent="0.2">
      <c r="A17" s="31"/>
      <c r="B17" s="32"/>
      <c r="C17" s="31"/>
      <c r="D17" s="26" t="s">
        <v>28</v>
      </c>
      <c r="E17" s="31"/>
      <c r="F17" s="31"/>
      <c r="G17" s="31"/>
      <c r="H17" s="31"/>
      <c r="I17" s="276" t="s">
        <v>25</v>
      </c>
      <c r="J17" s="27" t="str">
        <f>'Rekapitulace stavby'!AN13</f>
        <v>27994741</v>
      </c>
      <c r="K17" s="31"/>
      <c r="L17" s="91"/>
      <c r="S17" s="31"/>
      <c r="T17" s="31"/>
      <c r="U17" s="31"/>
      <c r="V17" s="31"/>
      <c r="W17" s="31"/>
      <c r="X17" s="31"/>
      <c r="Y17" s="31"/>
      <c r="Z17" s="31"/>
      <c r="AA17" s="31"/>
      <c r="AB17" s="31"/>
      <c r="AC17" s="31"/>
      <c r="AD17" s="31"/>
      <c r="AE17" s="31"/>
    </row>
    <row r="18" spans="1:31" s="2" customFormat="1" ht="13.2" x14ac:dyDescent="0.2">
      <c r="A18" s="31"/>
      <c r="B18" s="32"/>
      <c r="C18" s="31"/>
      <c r="D18" s="31"/>
      <c r="E18" s="331" t="str">
        <f>'Rekapitulace stavby'!E14</f>
        <v>PE-REZA, spol. s r.o.</v>
      </c>
      <c r="F18" s="301"/>
      <c r="G18" s="301"/>
      <c r="H18" s="301"/>
      <c r="I18" s="276" t="s">
        <v>27</v>
      </c>
      <c r="J18" s="27" t="str">
        <f>'Rekapitulace stavby'!AN14</f>
        <v>CZ27994741</v>
      </c>
      <c r="K18" s="31"/>
      <c r="L18" s="91"/>
      <c r="S18" s="31"/>
      <c r="T18" s="31"/>
      <c r="U18" s="31"/>
      <c r="V18" s="31"/>
      <c r="W18" s="31"/>
      <c r="X18" s="31"/>
      <c r="Y18" s="31"/>
      <c r="Z18" s="31"/>
      <c r="AA18" s="31"/>
      <c r="AB18" s="31"/>
      <c r="AC18" s="31"/>
      <c r="AD18" s="31"/>
      <c r="AE18" s="31"/>
    </row>
    <row r="19" spans="1:31" s="2" customFormat="1" x14ac:dyDescent="0.2">
      <c r="A19" s="31"/>
      <c r="B19" s="32"/>
      <c r="C19" s="31"/>
      <c r="D19" s="31"/>
      <c r="E19" s="31"/>
      <c r="F19" s="31"/>
      <c r="G19" s="31"/>
      <c r="H19" s="31"/>
      <c r="I19" s="275"/>
      <c r="J19" s="31"/>
      <c r="K19" s="31"/>
      <c r="L19" s="91"/>
      <c r="S19" s="31"/>
      <c r="T19" s="31"/>
      <c r="U19" s="31"/>
      <c r="V19" s="31"/>
      <c r="W19" s="31"/>
      <c r="X19" s="31"/>
      <c r="Y19" s="31"/>
      <c r="Z19" s="31"/>
      <c r="AA19" s="31"/>
      <c r="AB19" s="31"/>
      <c r="AC19" s="31"/>
      <c r="AD19" s="31"/>
      <c r="AE19" s="31"/>
    </row>
    <row r="20" spans="1:31" s="2" customFormat="1" ht="13.2" x14ac:dyDescent="0.2">
      <c r="A20" s="31"/>
      <c r="B20" s="32"/>
      <c r="C20" s="31"/>
      <c r="D20" s="26" t="s">
        <v>29</v>
      </c>
      <c r="E20" s="31"/>
      <c r="F20" s="31"/>
      <c r="G20" s="31"/>
      <c r="H20" s="31"/>
      <c r="I20" s="276" t="s">
        <v>25</v>
      </c>
      <c r="J20" s="24" t="s">
        <v>30</v>
      </c>
      <c r="K20" s="31"/>
      <c r="L20" s="91"/>
      <c r="S20" s="31"/>
      <c r="T20" s="31"/>
      <c r="U20" s="31"/>
      <c r="V20" s="31"/>
      <c r="W20" s="31"/>
      <c r="X20" s="31"/>
      <c r="Y20" s="31"/>
      <c r="Z20" s="31"/>
      <c r="AA20" s="31"/>
      <c r="AB20" s="31"/>
      <c r="AC20" s="31"/>
      <c r="AD20" s="31"/>
      <c r="AE20" s="31"/>
    </row>
    <row r="21" spans="1:31" s="2" customFormat="1" ht="13.2" x14ac:dyDescent="0.2">
      <c r="A21" s="31"/>
      <c r="B21" s="32"/>
      <c r="C21" s="31"/>
      <c r="D21" s="31"/>
      <c r="E21" s="24" t="s">
        <v>31</v>
      </c>
      <c r="F21" s="31"/>
      <c r="G21" s="31"/>
      <c r="H21" s="31"/>
      <c r="I21" s="276" t="s">
        <v>27</v>
      </c>
      <c r="J21" s="24" t="s">
        <v>32</v>
      </c>
      <c r="K21" s="31"/>
      <c r="L21" s="91"/>
      <c r="S21" s="31"/>
      <c r="T21" s="31"/>
      <c r="U21" s="31"/>
      <c r="V21" s="31"/>
      <c r="W21" s="31"/>
      <c r="X21" s="31"/>
      <c r="Y21" s="31"/>
      <c r="Z21" s="31"/>
      <c r="AA21" s="31"/>
      <c r="AB21" s="31"/>
      <c r="AC21" s="31"/>
      <c r="AD21" s="31"/>
      <c r="AE21" s="31"/>
    </row>
    <row r="22" spans="1:31" s="2" customFormat="1" x14ac:dyDescent="0.2">
      <c r="A22" s="31"/>
      <c r="B22" s="32"/>
      <c r="C22" s="31"/>
      <c r="D22" s="31"/>
      <c r="E22" s="31"/>
      <c r="F22" s="31"/>
      <c r="G22" s="31"/>
      <c r="H22" s="31"/>
      <c r="I22" s="275"/>
      <c r="J22" s="31"/>
      <c r="K22" s="31"/>
      <c r="L22" s="91"/>
      <c r="S22" s="31"/>
      <c r="T22" s="31"/>
      <c r="U22" s="31"/>
      <c r="V22" s="31"/>
      <c r="W22" s="31"/>
      <c r="X22" s="31"/>
      <c r="Y22" s="31"/>
      <c r="Z22" s="31"/>
      <c r="AA22" s="31"/>
      <c r="AB22" s="31"/>
      <c r="AC22" s="31"/>
      <c r="AD22" s="31"/>
      <c r="AE22" s="31"/>
    </row>
    <row r="23" spans="1:31" s="2" customFormat="1" ht="13.2" x14ac:dyDescent="0.2">
      <c r="A23" s="31"/>
      <c r="B23" s="32"/>
      <c r="C23" s="31"/>
      <c r="D23" s="26" t="s">
        <v>34</v>
      </c>
      <c r="E23" s="31"/>
      <c r="F23" s="31"/>
      <c r="G23" s="31"/>
      <c r="H23" s="31"/>
      <c r="I23" s="276" t="s">
        <v>25</v>
      </c>
      <c r="J23" s="24" t="str">
        <f>IF('Rekapitulace stavby'!AN19="","",'Rekapitulace stavby'!AN19)</f>
        <v/>
      </c>
      <c r="K23" s="31"/>
      <c r="L23" s="91"/>
      <c r="S23" s="31"/>
      <c r="T23" s="31"/>
      <c r="U23" s="31"/>
      <c r="V23" s="31"/>
      <c r="W23" s="31"/>
      <c r="X23" s="31"/>
      <c r="Y23" s="31"/>
      <c r="Z23" s="31"/>
      <c r="AA23" s="31"/>
      <c r="AB23" s="31"/>
      <c r="AC23" s="31"/>
      <c r="AD23" s="31"/>
      <c r="AE23" s="31"/>
    </row>
    <row r="24" spans="1:31" s="2" customFormat="1" ht="13.2" x14ac:dyDescent="0.2">
      <c r="A24" s="31"/>
      <c r="B24" s="32"/>
      <c r="C24" s="31"/>
      <c r="D24" s="31"/>
      <c r="E24" s="24" t="str">
        <f>IF('Rekapitulace stavby'!E20="","",'Rekapitulace stavby'!E20)</f>
        <v xml:space="preserve"> </v>
      </c>
      <c r="F24" s="31"/>
      <c r="G24" s="31"/>
      <c r="H24" s="31"/>
      <c r="I24" s="276" t="s">
        <v>27</v>
      </c>
      <c r="J24" s="24" t="str">
        <f>IF('Rekapitulace stavby'!AN20="","",'Rekapitulace stavby'!AN20)</f>
        <v/>
      </c>
      <c r="K24" s="31"/>
      <c r="L24" s="91"/>
      <c r="S24" s="31"/>
      <c r="T24" s="31"/>
      <c r="U24" s="31"/>
      <c r="V24" s="31"/>
      <c r="W24" s="31"/>
      <c r="X24" s="31"/>
      <c r="Y24" s="31"/>
      <c r="Z24" s="31"/>
      <c r="AA24" s="31"/>
      <c r="AB24" s="31"/>
      <c r="AC24" s="31"/>
      <c r="AD24" s="31"/>
      <c r="AE24" s="31"/>
    </row>
    <row r="25" spans="1:31" s="2" customFormat="1" x14ac:dyDescent="0.2">
      <c r="A25" s="31"/>
      <c r="B25" s="32"/>
      <c r="C25" s="31"/>
      <c r="D25" s="31"/>
      <c r="E25" s="31"/>
      <c r="F25" s="31"/>
      <c r="G25" s="31"/>
      <c r="H25" s="31"/>
      <c r="I25" s="275"/>
      <c r="J25" s="31"/>
      <c r="K25" s="31"/>
      <c r="L25" s="91"/>
      <c r="S25" s="31"/>
      <c r="T25" s="31"/>
      <c r="U25" s="31"/>
      <c r="V25" s="31"/>
      <c r="W25" s="31"/>
      <c r="X25" s="31"/>
      <c r="Y25" s="31"/>
      <c r="Z25" s="31"/>
      <c r="AA25" s="31"/>
      <c r="AB25" s="31"/>
      <c r="AC25" s="31"/>
      <c r="AD25" s="31"/>
      <c r="AE25" s="31"/>
    </row>
    <row r="26" spans="1:31" s="2" customFormat="1" ht="13.2" x14ac:dyDescent="0.2">
      <c r="A26" s="31"/>
      <c r="B26" s="32"/>
      <c r="C26" s="31"/>
      <c r="D26" s="26" t="s">
        <v>36</v>
      </c>
      <c r="E26" s="31"/>
      <c r="F26" s="31"/>
      <c r="G26" s="31"/>
      <c r="H26" s="31"/>
      <c r="I26" s="275"/>
      <c r="J26" s="31"/>
      <c r="K26" s="31"/>
      <c r="L26" s="91"/>
      <c r="S26" s="31"/>
      <c r="T26" s="31"/>
      <c r="U26" s="31"/>
      <c r="V26" s="31"/>
      <c r="W26" s="31"/>
      <c r="X26" s="31"/>
      <c r="Y26" s="31"/>
      <c r="Z26" s="31"/>
      <c r="AA26" s="31"/>
      <c r="AB26" s="31"/>
      <c r="AC26" s="31"/>
      <c r="AD26" s="31"/>
      <c r="AE26" s="31"/>
    </row>
    <row r="27" spans="1:31" s="8" customFormat="1" ht="13.2" x14ac:dyDescent="0.2">
      <c r="A27" s="93"/>
      <c r="B27" s="94"/>
      <c r="C27" s="93"/>
      <c r="D27" s="93"/>
      <c r="E27" s="305" t="s">
        <v>3</v>
      </c>
      <c r="F27" s="305"/>
      <c r="G27" s="305"/>
      <c r="H27" s="305"/>
      <c r="I27" s="277"/>
      <c r="J27" s="93"/>
      <c r="K27" s="93"/>
      <c r="L27" s="96"/>
      <c r="S27" s="93"/>
      <c r="T27" s="93"/>
      <c r="U27" s="93"/>
      <c r="V27" s="93"/>
      <c r="W27" s="93"/>
      <c r="X27" s="93"/>
      <c r="Y27" s="93"/>
      <c r="Z27" s="93"/>
      <c r="AA27" s="93"/>
      <c r="AB27" s="93"/>
      <c r="AC27" s="93"/>
      <c r="AD27" s="93"/>
      <c r="AE27" s="93"/>
    </row>
    <row r="28" spans="1:31" s="2" customFormat="1" x14ac:dyDescent="0.2">
      <c r="A28" s="31"/>
      <c r="B28" s="32"/>
      <c r="C28" s="31"/>
      <c r="D28" s="31"/>
      <c r="E28" s="31"/>
      <c r="F28" s="31"/>
      <c r="G28" s="31"/>
      <c r="H28" s="31"/>
      <c r="I28" s="275"/>
      <c r="J28" s="31"/>
      <c r="K28" s="31"/>
      <c r="L28" s="91"/>
      <c r="S28" s="31"/>
      <c r="T28" s="31"/>
      <c r="U28" s="31"/>
      <c r="V28" s="31"/>
      <c r="W28" s="31"/>
      <c r="X28" s="31"/>
      <c r="Y28" s="31"/>
      <c r="Z28" s="31"/>
      <c r="AA28" s="31"/>
      <c r="AB28" s="31"/>
      <c r="AC28" s="31"/>
      <c r="AD28" s="31"/>
      <c r="AE28" s="31"/>
    </row>
    <row r="29" spans="1:31" s="2" customFormat="1" x14ac:dyDescent="0.2">
      <c r="A29" s="31"/>
      <c r="B29" s="32"/>
      <c r="C29" s="31"/>
      <c r="D29" s="60"/>
      <c r="E29" s="60"/>
      <c r="F29" s="60"/>
      <c r="G29" s="60"/>
      <c r="H29" s="60"/>
      <c r="I29" s="278"/>
      <c r="J29" s="60"/>
      <c r="K29" s="60"/>
      <c r="L29" s="91"/>
      <c r="S29" s="31"/>
      <c r="T29" s="31"/>
      <c r="U29" s="31"/>
      <c r="V29" s="31"/>
      <c r="W29" s="31"/>
      <c r="X29" s="31"/>
      <c r="Y29" s="31"/>
      <c r="Z29" s="31"/>
      <c r="AA29" s="31"/>
      <c r="AB29" s="31"/>
      <c r="AC29" s="31"/>
      <c r="AD29" s="31"/>
      <c r="AE29" s="31"/>
    </row>
    <row r="30" spans="1:31" s="2" customFormat="1" ht="15.6" x14ac:dyDescent="0.2">
      <c r="A30" s="31"/>
      <c r="B30" s="32"/>
      <c r="C30" s="31"/>
      <c r="D30" s="98" t="s">
        <v>38</v>
      </c>
      <c r="E30" s="31"/>
      <c r="F30" s="31"/>
      <c r="G30" s="31"/>
      <c r="H30" s="31"/>
      <c r="I30" s="275"/>
      <c r="J30" s="65">
        <f>ROUND(J82, 2)</f>
        <v>278286.03000000003</v>
      </c>
      <c r="K30" s="31"/>
      <c r="L30" s="91"/>
      <c r="S30" s="31"/>
      <c r="T30" s="31"/>
      <c r="U30" s="31"/>
      <c r="V30" s="31"/>
      <c r="W30" s="31"/>
      <c r="X30" s="31"/>
      <c r="Y30" s="31"/>
      <c r="Z30" s="31"/>
      <c r="AA30" s="31"/>
      <c r="AB30" s="31"/>
      <c r="AC30" s="31"/>
      <c r="AD30" s="31"/>
      <c r="AE30" s="31"/>
    </row>
    <row r="31" spans="1:31" s="2" customFormat="1" x14ac:dyDescent="0.2">
      <c r="A31" s="31"/>
      <c r="B31" s="32"/>
      <c r="C31" s="31"/>
      <c r="D31" s="60"/>
      <c r="E31" s="60"/>
      <c r="F31" s="60"/>
      <c r="G31" s="60"/>
      <c r="H31" s="60"/>
      <c r="I31" s="278"/>
      <c r="J31" s="60"/>
      <c r="K31" s="60"/>
      <c r="L31" s="91"/>
      <c r="S31" s="31"/>
      <c r="T31" s="31"/>
      <c r="U31" s="31"/>
      <c r="V31" s="31"/>
      <c r="W31" s="31"/>
      <c r="X31" s="31"/>
      <c r="Y31" s="31"/>
      <c r="Z31" s="31"/>
      <c r="AA31" s="31"/>
      <c r="AB31" s="31"/>
      <c r="AC31" s="31"/>
      <c r="AD31" s="31"/>
      <c r="AE31" s="31"/>
    </row>
    <row r="32" spans="1:31" s="2" customFormat="1" ht="13.2" x14ac:dyDescent="0.2">
      <c r="A32" s="31"/>
      <c r="B32" s="32"/>
      <c r="C32" s="31"/>
      <c r="D32" s="31"/>
      <c r="E32" s="31"/>
      <c r="F32" s="35" t="s">
        <v>40</v>
      </c>
      <c r="G32" s="31"/>
      <c r="H32" s="31"/>
      <c r="I32" s="276" t="s">
        <v>39</v>
      </c>
      <c r="J32" s="35" t="s">
        <v>41</v>
      </c>
      <c r="K32" s="31"/>
      <c r="L32" s="91"/>
      <c r="S32" s="31"/>
      <c r="T32" s="31"/>
      <c r="U32" s="31"/>
      <c r="V32" s="31"/>
      <c r="W32" s="31"/>
      <c r="X32" s="31"/>
      <c r="Y32" s="31"/>
      <c r="Z32" s="31"/>
      <c r="AA32" s="31"/>
      <c r="AB32" s="31"/>
      <c r="AC32" s="31"/>
      <c r="AD32" s="31"/>
      <c r="AE32" s="31"/>
    </row>
    <row r="33" spans="1:31" s="2" customFormat="1" ht="13.2" x14ac:dyDescent="0.2">
      <c r="A33" s="31"/>
      <c r="B33" s="32"/>
      <c r="C33" s="31"/>
      <c r="D33" s="100" t="s">
        <v>42</v>
      </c>
      <c r="E33" s="26" t="s">
        <v>43</v>
      </c>
      <c r="F33" s="101">
        <f>ROUND((SUM(BE82:BE213)),  2)</f>
        <v>278286.03000000003</v>
      </c>
      <c r="G33" s="31"/>
      <c r="H33" s="31"/>
      <c r="I33" s="279">
        <v>0.21</v>
      </c>
      <c r="J33" s="101">
        <f>ROUND(((SUM(BE82:BE213))*I33),  2)</f>
        <v>58440.07</v>
      </c>
      <c r="K33" s="31"/>
      <c r="L33" s="91"/>
      <c r="S33" s="31"/>
      <c r="T33" s="31"/>
      <c r="U33" s="31"/>
      <c r="V33" s="31"/>
      <c r="W33" s="31"/>
      <c r="X33" s="31"/>
      <c r="Y33" s="31"/>
      <c r="Z33" s="31"/>
      <c r="AA33" s="31"/>
      <c r="AB33" s="31"/>
      <c r="AC33" s="31"/>
      <c r="AD33" s="31"/>
      <c r="AE33" s="31"/>
    </row>
    <row r="34" spans="1:31" s="2" customFormat="1" ht="13.2" x14ac:dyDescent="0.2">
      <c r="A34" s="31"/>
      <c r="B34" s="32"/>
      <c r="C34" s="31"/>
      <c r="D34" s="31"/>
      <c r="E34" s="26" t="s">
        <v>44</v>
      </c>
      <c r="F34" s="101">
        <f>ROUND((SUM(BF82:BF213)),  2)</f>
        <v>0</v>
      </c>
      <c r="G34" s="31"/>
      <c r="H34" s="31"/>
      <c r="I34" s="279">
        <v>0.15</v>
      </c>
      <c r="J34" s="101">
        <f>ROUND(((SUM(BF82:BF213))*I34),  2)</f>
        <v>0</v>
      </c>
      <c r="K34" s="31"/>
      <c r="L34" s="91"/>
      <c r="S34" s="31"/>
      <c r="T34" s="31"/>
      <c r="U34" s="31"/>
      <c r="V34" s="31"/>
      <c r="W34" s="31"/>
      <c r="X34" s="31"/>
      <c r="Y34" s="31"/>
      <c r="Z34" s="31"/>
      <c r="AA34" s="31"/>
      <c r="AB34" s="31"/>
      <c r="AC34" s="31"/>
      <c r="AD34" s="31"/>
      <c r="AE34" s="31"/>
    </row>
    <row r="35" spans="1:31" s="2" customFormat="1" ht="13.2" x14ac:dyDescent="0.2">
      <c r="A35" s="31"/>
      <c r="B35" s="32"/>
      <c r="C35" s="31"/>
      <c r="D35" s="31"/>
      <c r="E35" s="26" t="s">
        <v>45</v>
      </c>
      <c r="F35" s="101">
        <f>ROUND((SUM(BG82:BG213)),  2)</f>
        <v>0</v>
      </c>
      <c r="G35" s="31"/>
      <c r="H35" s="31"/>
      <c r="I35" s="279">
        <v>0.21</v>
      </c>
      <c r="J35" s="101">
        <f>0</f>
        <v>0</v>
      </c>
      <c r="K35" s="31"/>
      <c r="L35" s="91"/>
      <c r="S35" s="31"/>
      <c r="T35" s="31"/>
      <c r="U35" s="31"/>
      <c r="V35" s="31"/>
      <c r="W35" s="31"/>
      <c r="X35" s="31"/>
      <c r="Y35" s="31"/>
      <c r="Z35" s="31"/>
      <c r="AA35" s="31"/>
      <c r="AB35" s="31"/>
      <c r="AC35" s="31"/>
      <c r="AD35" s="31"/>
      <c r="AE35" s="31"/>
    </row>
    <row r="36" spans="1:31" s="2" customFormat="1" ht="13.2" x14ac:dyDescent="0.2">
      <c r="A36" s="31"/>
      <c r="B36" s="32"/>
      <c r="C36" s="31"/>
      <c r="D36" s="31"/>
      <c r="E36" s="26" t="s">
        <v>46</v>
      </c>
      <c r="F36" s="101">
        <f>ROUND((SUM(BH82:BH213)),  2)</f>
        <v>0</v>
      </c>
      <c r="G36" s="31"/>
      <c r="H36" s="31"/>
      <c r="I36" s="279">
        <v>0.15</v>
      </c>
      <c r="J36" s="101">
        <f>0</f>
        <v>0</v>
      </c>
      <c r="K36" s="31"/>
      <c r="L36" s="91"/>
      <c r="S36" s="31"/>
      <c r="T36" s="31"/>
      <c r="U36" s="31"/>
      <c r="V36" s="31"/>
      <c r="W36" s="31"/>
      <c r="X36" s="31"/>
      <c r="Y36" s="31"/>
      <c r="Z36" s="31"/>
      <c r="AA36" s="31"/>
      <c r="AB36" s="31"/>
      <c r="AC36" s="31"/>
      <c r="AD36" s="31"/>
      <c r="AE36" s="31"/>
    </row>
    <row r="37" spans="1:31" s="2" customFormat="1" ht="13.2" x14ac:dyDescent="0.2">
      <c r="A37" s="31"/>
      <c r="B37" s="32"/>
      <c r="C37" s="31"/>
      <c r="D37" s="31"/>
      <c r="E37" s="26" t="s">
        <v>47</v>
      </c>
      <c r="F37" s="101">
        <f>ROUND((SUM(BI82:BI213)),  2)</f>
        <v>0</v>
      </c>
      <c r="G37" s="31"/>
      <c r="H37" s="31"/>
      <c r="I37" s="279">
        <v>0</v>
      </c>
      <c r="J37" s="101">
        <f>0</f>
        <v>0</v>
      </c>
      <c r="K37" s="31"/>
      <c r="L37" s="91"/>
      <c r="S37" s="31"/>
      <c r="T37" s="31"/>
      <c r="U37" s="31"/>
      <c r="V37" s="31"/>
      <c r="W37" s="31"/>
      <c r="X37" s="31"/>
      <c r="Y37" s="31"/>
      <c r="Z37" s="31"/>
      <c r="AA37" s="31"/>
      <c r="AB37" s="31"/>
      <c r="AC37" s="31"/>
      <c r="AD37" s="31"/>
      <c r="AE37" s="31"/>
    </row>
    <row r="38" spans="1:31" s="2" customFormat="1" x14ac:dyDescent="0.2">
      <c r="A38" s="31"/>
      <c r="B38" s="32"/>
      <c r="C38" s="31"/>
      <c r="D38" s="31"/>
      <c r="E38" s="31"/>
      <c r="F38" s="31"/>
      <c r="G38" s="31"/>
      <c r="H38" s="31"/>
      <c r="I38" s="275"/>
      <c r="J38" s="31"/>
      <c r="K38" s="31"/>
      <c r="L38" s="91"/>
      <c r="S38" s="31"/>
      <c r="T38" s="31"/>
      <c r="U38" s="31"/>
      <c r="V38" s="31"/>
      <c r="W38" s="31"/>
      <c r="X38" s="31"/>
      <c r="Y38" s="31"/>
      <c r="Z38" s="31"/>
      <c r="AA38" s="31"/>
      <c r="AB38" s="31"/>
      <c r="AC38" s="31"/>
      <c r="AD38" s="31"/>
      <c r="AE38" s="31"/>
    </row>
    <row r="39" spans="1:31" s="2" customFormat="1" ht="15.6" x14ac:dyDescent="0.2">
      <c r="A39" s="31"/>
      <c r="B39" s="32"/>
      <c r="C39" s="103"/>
      <c r="D39" s="104" t="s">
        <v>48</v>
      </c>
      <c r="E39" s="54"/>
      <c r="F39" s="54"/>
      <c r="G39" s="105" t="s">
        <v>49</v>
      </c>
      <c r="H39" s="106" t="s">
        <v>50</v>
      </c>
      <c r="I39" s="280"/>
      <c r="J39" s="108">
        <f>SUM(J30:J37)</f>
        <v>336726.10000000003</v>
      </c>
      <c r="K39" s="109"/>
      <c r="L39" s="91"/>
      <c r="S39" s="31"/>
      <c r="T39" s="31"/>
      <c r="U39" s="31"/>
      <c r="V39" s="31"/>
      <c r="W39" s="31"/>
      <c r="X39" s="31"/>
      <c r="Y39" s="31"/>
      <c r="Z39" s="31"/>
      <c r="AA39" s="31"/>
      <c r="AB39" s="31"/>
      <c r="AC39" s="31"/>
      <c r="AD39" s="31"/>
      <c r="AE39" s="31"/>
    </row>
    <row r="40" spans="1:31" s="2" customFormat="1" x14ac:dyDescent="0.2">
      <c r="A40" s="31"/>
      <c r="B40" s="41"/>
      <c r="C40" s="42"/>
      <c r="D40" s="42"/>
      <c r="E40" s="42"/>
      <c r="F40" s="42"/>
      <c r="G40" s="42"/>
      <c r="H40" s="42"/>
      <c r="I40" s="281"/>
      <c r="J40" s="42"/>
      <c r="K40" s="42"/>
      <c r="L40" s="91"/>
      <c r="S40" s="31"/>
      <c r="T40" s="31"/>
      <c r="U40" s="31"/>
      <c r="V40" s="31"/>
      <c r="W40" s="31"/>
      <c r="X40" s="31"/>
      <c r="Y40" s="31"/>
      <c r="Z40" s="31"/>
      <c r="AA40" s="31"/>
      <c r="AB40" s="31"/>
      <c r="AC40" s="31"/>
      <c r="AD40" s="31"/>
      <c r="AE40" s="31"/>
    </row>
    <row r="44" spans="1:31" s="2" customFormat="1" x14ac:dyDescent="0.2">
      <c r="A44" s="31"/>
      <c r="B44" s="43"/>
      <c r="C44" s="44"/>
      <c r="D44" s="44"/>
      <c r="E44" s="44"/>
      <c r="F44" s="44"/>
      <c r="G44" s="44"/>
      <c r="H44" s="44"/>
      <c r="I44" s="282"/>
      <c r="J44" s="44"/>
      <c r="K44" s="44"/>
      <c r="L44" s="91"/>
      <c r="S44" s="31"/>
      <c r="T44" s="31"/>
      <c r="U44" s="31"/>
      <c r="V44" s="31"/>
      <c r="W44" s="31"/>
      <c r="X44" s="31"/>
      <c r="Y44" s="31"/>
      <c r="Z44" s="31"/>
      <c r="AA44" s="31"/>
      <c r="AB44" s="31"/>
      <c r="AC44" s="31"/>
      <c r="AD44" s="31"/>
      <c r="AE44" s="31"/>
    </row>
    <row r="45" spans="1:31" s="2" customFormat="1" ht="17.399999999999999" x14ac:dyDescent="0.2">
      <c r="A45" s="31"/>
      <c r="B45" s="32"/>
      <c r="C45" s="20" t="s">
        <v>92</v>
      </c>
      <c r="D45" s="31"/>
      <c r="E45" s="31"/>
      <c r="F45" s="31"/>
      <c r="G45" s="31"/>
      <c r="H45" s="31"/>
      <c r="I45" s="275"/>
      <c r="J45" s="31"/>
      <c r="K45" s="31"/>
      <c r="L45" s="91"/>
      <c r="S45" s="31"/>
      <c r="T45" s="31"/>
      <c r="U45" s="31"/>
      <c r="V45" s="31"/>
      <c r="W45" s="31"/>
      <c r="X45" s="31"/>
      <c r="Y45" s="31"/>
      <c r="Z45" s="31"/>
      <c r="AA45" s="31"/>
      <c r="AB45" s="31"/>
      <c r="AC45" s="31"/>
      <c r="AD45" s="31"/>
      <c r="AE45" s="31"/>
    </row>
    <row r="46" spans="1:31" s="2" customFormat="1" x14ac:dyDescent="0.2">
      <c r="A46" s="31"/>
      <c r="B46" s="32"/>
      <c r="C46" s="31"/>
      <c r="D46" s="31"/>
      <c r="E46" s="31"/>
      <c r="F46" s="31"/>
      <c r="G46" s="31"/>
      <c r="H46" s="31"/>
      <c r="I46" s="275"/>
      <c r="J46" s="31"/>
      <c r="K46" s="31"/>
      <c r="L46" s="91"/>
      <c r="S46" s="31"/>
      <c r="T46" s="31"/>
      <c r="U46" s="31"/>
      <c r="V46" s="31"/>
      <c r="W46" s="31"/>
      <c r="X46" s="31"/>
      <c r="Y46" s="31"/>
      <c r="Z46" s="31"/>
      <c r="AA46" s="31"/>
      <c r="AB46" s="31"/>
      <c r="AC46" s="31"/>
      <c r="AD46" s="31"/>
      <c r="AE46" s="31"/>
    </row>
    <row r="47" spans="1:31" s="2" customFormat="1" ht="13.2" x14ac:dyDescent="0.2">
      <c r="A47" s="31"/>
      <c r="B47" s="32"/>
      <c r="C47" s="26" t="s">
        <v>17</v>
      </c>
      <c r="D47" s="31"/>
      <c r="E47" s="31"/>
      <c r="F47" s="31"/>
      <c r="G47" s="31"/>
      <c r="H47" s="31"/>
      <c r="I47" s="275"/>
      <c r="J47" s="31"/>
      <c r="K47" s="31"/>
      <c r="L47" s="91"/>
      <c r="S47" s="31"/>
      <c r="T47" s="31"/>
      <c r="U47" s="31"/>
      <c r="V47" s="31"/>
      <c r="W47" s="31"/>
      <c r="X47" s="31"/>
      <c r="Y47" s="31"/>
      <c r="Z47" s="31"/>
      <c r="AA47" s="31"/>
      <c r="AB47" s="31"/>
      <c r="AC47" s="31"/>
      <c r="AD47" s="31"/>
      <c r="AE47" s="31"/>
    </row>
    <row r="48" spans="1:31" s="2" customFormat="1" ht="13.2" x14ac:dyDescent="0.2">
      <c r="A48" s="31"/>
      <c r="B48" s="32"/>
      <c r="C48" s="31"/>
      <c r="D48" s="31"/>
      <c r="E48" s="329" t="str">
        <f>E7</f>
        <v>Terénní úpravy Parku novorozenců v Josefově u Sokolova</v>
      </c>
      <c r="F48" s="330"/>
      <c r="G48" s="330"/>
      <c r="H48" s="330"/>
      <c r="I48" s="275"/>
      <c r="J48" s="31"/>
      <c r="K48" s="31"/>
      <c r="L48" s="91"/>
      <c r="S48" s="31"/>
      <c r="T48" s="31"/>
      <c r="U48" s="31"/>
      <c r="V48" s="31"/>
      <c r="W48" s="31"/>
      <c r="X48" s="31"/>
      <c r="Y48" s="31"/>
      <c r="Z48" s="31"/>
      <c r="AA48" s="31"/>
      <c r="AB48" s="31"/>
      <c r="AC48" s="31"/>
      <c r="AD48" s="31"/>
      <c r="AE48" s="31"/>
    </row>
    <row r="49" spans="1:47" s="2" customFormat="1" ht="13.2" x14ac:dyDescent="0.2">
      <c r="A49" s="31"/>
      <c r="B49" s="32"/>
      <c r="C49" s="26" t="s">
        <v>90</v>
      </c>
      <c r="D49" s="31"/>
      <c r="E49" s="31"/>
      <c r="F49" s="31"/>
      <c r="G49" s="31"/>
      <c r="H49" s="31"/>
      <c r="I49" s="275"/>
      <c r="J49" s="31"/>
      <c r="K49" s="31"/>
      <c r="L49" s="91"/>
      <c r="S49" s="31"/>
      <c r="T49" s="31"/>
      <c r="U49" s="31"/>
      <c r="V49" s="31"/>
      <c r="W49" s="31"/>
      <c r="X49" s="31"/>
      <c r="Y49" s="31"/>
      <c r="Z49" s="31"/>
      <c r="AA49" s="31"/>
      <c r="AB49" s="31"/>
      <c r="AC49" s="31"/>
      <c r="AD49" s="31"/>
      <c r="AE49" s="31"/>
    </row>
    <row r="50" spans="1:47" s="2" customFormat="1" x14ac:dyDescent="0.2">
      <c r="A50" s="31"/>
      <c r="B50" s="32"/>
      <c r="C50" s="31"/>
      <c r="D50" s="31"/>
      <c r="E50" s="312" t="str">
        <f>E9</f>
        <v>SO 102 - Výsadba zeleně</v>
      </c>
      <c r="F50" s="328"/>
      <c r="G50" s="328"/>
      <c r="H50" s="328"/>
      <c r="I50" s="275"/>
      <c r="J50" s="31"/>
      <c r="K50" s="31"/>
      <c r="L50" s="91"/>
      <c r="S50" s="31"/>
      <c r="T50" s="31"/>
      <c r="U50" s="31"/>
      <c r="V50" s="31"/>
      <c r="W50" s="31"/>
      <c r="X50" s="31"/>
      <c r="Y50" s="31"/>
      <c r="Z50" s="31"/>
      <c r="AA50" s="31"/>
      <c r="AB50" s="31"/>
      <c r="AC50" s="31"/>
      <c r="AD50" s="31"/>
      <c r="AE50" s="31"/>
    </row>
    <row r="51" spans="1:47" s="2" customFormat="1" x14ac:dyDescent="0.2">
      <c r="A51" s="31"/>
      <c r="B51" s="32"/>
      <c r="C51" s="31"/>
      <c r="D51" s="31"/>
      <c r="E51" s="31"/>
      <c r="F51" s="31"/>
      <c r="G51" s="31"/>
      <c r="H51" s="31"/>
      <c r="I51" s="275"/>
      <c r="J51" s="31"/>
      <c r="K51" s="31"/>
      <c r="L51" s="91"/>
      <c r="S51" s="31"/>
      <c r="T51" s="31"/>
      <c r="U51" s="31"/>
      <c r="V51" s="31"/>
      <c r="W51" s="31"/>
      <c r="X51" s="31"/>
      <c r="Y51" s="31"/>
      <c r="Z51" s="31"/>
      <c r="AA51" s="31"/>
      <c r="AB51" s="31"/>
      <c r="AC51" s="31"/>
      <c r="AD51" s="31"/>
      <c r="AE51" s="31"/>
    </row>
    <row r="52" spans="1:47" s="2" customFormat="1" ht="13.2" x14ac:dyDescent="0.2">
      <c r="A52" s="31"/>
      <c r="B52" s="32"/>
      <c r="C52" s="26" t="s">
        <v>21</v>
      </c>
      <c r="D52" s="31"/>
      <c r="E52" s="31"/>
      <c r="F52" s="24" t="str">
        <f>F12</f>
        <v>Radvanov</v>
      </c>
      <c r="G52" s="31"/>
      <c r="H52" s="31"/>
      <c r="I52" s="276" t="s">
        <v>23</v>
      </c>
      <c r="J52" s="49">
        <f>IF(J12="","",J12)</f>
        <v>43805</v>
      </c>
      <c r="K52" s="31"/>
      <c r="L52" s="91"/>
      <c r="S52" s="31"/>
      <c r="T52" s="31"/>
      <c r="U52" s="31"/>
      <c r="V52" s="31"/>
      <c r="W52" s="31"/>
      <c r="X52" s="31"/>
      <c r="Y52" s="31"/>
      <c r="Z52" s="31"/>
      <c r="AA52" s="31"/>
      <c r="AB52" s="31"/>
      <c r="AC52" s="31"/>
      <c r="AD52" s="31"/>
      <c r="AE52" s="31"/>
    </row>
    <row r="53" spans="1:47" s="2" customFormat="1" x14ac:dyDescent="0.2">
      <c r="A53" s="31"/>
      <c r="B53" s="32"/>
      <c r="C53" s="31"/>
      <c r="D53" s="31"/>
      <c r="E53" s="31"/>
      <c r="F53" s="31"/>
      <c r="G53" s="31"/>
      <c r="H53" s="31"/>
      <c r="I53" s="275"/>
      <c r="J53" s="31"/>
      <c r="K53" s="31"/>
      <c r="L53" s="91"/>
      <c r="S53" s="31"/>
      <c r="T53" s="31"/>
      <c r="U53" s="31"/>
      <c r="V53" s="31"/>
      <c r="W53" s="31"/>
      <c r="X53" s="31"/>
      <c r="Y53" s="31"/>
      <c r="Z53" s="31"/>
      <c r="AA53" s="31"/>
      <c r="AB53" s="31"/>
      <c r="AC53" s="31"/>
      <c r="AD53" s="31"/>
      <c r="AE53" s="31"/>
    </row>
    <row r="54" spans="1:47" s="2" customFormat="1" ht="26.4" x14ac:dyDescent="0.2">
      <c r="A54" s="31"/>
      <c r="B54" s="32"/>
      <c r="C54" s="26" t="s">
        <v>24</v>
      </c>
      <c r="D54" s="31"/>
      <c r="E54" s="31"/>
      <c r="F54" s="24" t="str">
        <f>E15</f>
        <v>Obec Josefov</v>
      </c>
      <c r="G54" s="31"/>
      <c r="H54" s="31"/>
      <c r="I54" s="276" t="s">
        <v>29</v>
      </c>
      <c r="J54" s="29" t="str">
        <f>E21</f>
        <v>EnvironGroup, s.r.o.</v>
      </c>
      <c r="K54" s="31"/>
      <c r="L54" s="91"/>
      <c r="S54" s="31"/>
      <c r="T54" s="31"/>
      <c r="U54" s="31"/>
      <c r="V54" s="31"/>
      <c r="W54" s="31"/>
      <c r="X54" s="31"/>
      <c r="Y54" s="31"/>
      <c r="Z54" s="31"/>
      <c r="AA54" s="31"/>
      <c r="AB54" s="31"/>
      <c r="AC54" s="31"/>
      <c r="AD54" s="31"/>
      <c r="AE54" s="31"/>
    </row>
    <row r="55" spans="1:47" s="2" customFormat="1" ht="13.2" x14ac:dyDescent="0.2">
      <c r="A55" s="31"/>
      <c r="B55" s="32"/>
      <c r="C55" s="26" t="s">
        <v>28</v>
      </c>
      <c r="D55" s="31"/>
      <c r="E55" s="31"/>
      <c r="F55" s="24" t="str">
        <f>IF(E18="","",E18)</f>
        <v>PE-REZA, spol. s r.o.</v>
      </c>
      <c r="G55" s="31"/>
      <c r="H55" s="31"/>
      <c r="I55" s="276" t="s">
        <v>34</v>
      </c>
      <c r="J55" s="29" t="str">
        <f>E24</f>
        <v xml:space="preserve"> </v>
      </c>
      <c r="K55" s="31"/>
      <c r="L55" s="91"/>
      <c r="S55" s="31"/>
      <c r="T55" s="31"/>
      <c r="U55" s="31"/>
      <c r="V55" s="31"/>
      <c r="W55" s="31"/>
      <c r="X55" s="31"/>
      <c r="Y55" s="31"/>
      <c r="Z55" s="31"/>
      <c r="AA55" s="31"/>
      <c r="AB55" s="31"/>
      <c r="AC55" s="31"/>
      <c r="AD55" s="31"/>
      <c r="AE55" s="31"/>
    </row>
    <row r="56" spans="1:47" s="2" customFormat="1" x14ac:dyDescent="0.2">
      <c r="A56" s="31"/>
      <c r="B56" s="32"/>
      <c r="C56" s="31"/>
      <c r="D56" s="31"/>
      <c r="E56" s="31"/>
      <c r="F56" s="31"/>
      <c r="G56" s="31"/>
      <c r="H56" s="31"/>
      <c r="I56" s="275"/>
      <c r="J56" s="31"/>
      <c r="K56" s="31"/>
      <c r="L56" s="91"/>
      <c r="S56" s="31"/>
      <c r="T56" s="31"/>
      <c r="U56" s="31"/>
      <c r="V56" s="31"/>
      <c r="W56" s="31"/>
      <c r="X56" s="31"/>
      <c r="Y56" s="31"/>
      <c r="Z56" s="31"/>
      <c r="AA56" s="31"/>
      <c r="AB56" s="31"/>
      <c r="AC56" s="31"/>
      <c r="AD56" s="31"/>
      <c r="AE56" s="31"/>
    </row>
    <row r="57" spans="1:47" s="2" customFormat="1" ht="11.4" x14ac:dyDescent="0.2">
      <c r="A57" s="31"/>
      <c r="B57" s="32"/>
      <c r="C57" s="112" t="s">
        <v>93</v>
      </c>
      <c r="D57" s="103"/>
      <c r="E57" s="103"/>
      <c r="F57" s="103"/>
      <c r="G57" s="103"/>
      <c r="H57" s="103"/>
      <c r="I57" s="283"/>
      <c r="J57" s="114" t="s">
        <v>94</v>
      </c>
      <c r="K57" s="103"/>
      <c r="L57" s="91"/>
      <c r="S57" s="31"/>
      <c r="T57" s="31"/>
      <c r="U57" s="31"/>
      <c r="V57" s="31"/>
      <c r="W57" s="31"/>
      <c r="X57" s="31"/>
      <c r="Y57" s="31"/>
      <c r="Z57" s="31"/>
      <c r="AA57" s="31"/>
      <c r="AB57" s="31"/>
      <c r="AC57" s="31"/>
      <c r="AD57" s="31"/>
      <c r="AE57" s="31"/>
    </row>
    <row r="58" spans="1:47" s="2" customFormat="1" x14ac:dyDescent="0.2">
      <c r="A58" s="31"/>
      <c r="B58" s="32"/>
      <c r="C58" s="31"/>
      <c r="D58" s="31"/>
      <c r="E58" s="31"/>
      <c r="F58" s="31"/>
      <c r="G58" s="31"/>
      <c r="H58" s="31"/>
      <c r="I58" s="275"/>
      <c r="J58" s="31"/>
      <c r="K58" s="31"/>
      <c r="L58" s="91"/>
      <c r="S58" s="31"/>
      <c r="T58" s="31"/>
      <c r="U58" s="31"/>
      <c r="V58" s="31"/>
      <c r="W58" s="31"/>
      <c r="X58" s="31"/>
      <c r="Y58" s="31"/>
      <c r="Z58" s="31"/>
      <c r="AA58" s="31"/>
      <c r="AB58" s="31"/>
      <c r="AC58" s="31"/>
      <c r="AD58" s="31"/>
      <c r="AE58" s="31"/>
    </row>
    <row r="59" spans="1:47" s="2" customFormat="1" ht="15.6" x14ac:dyDescent="0.2">
      <c r="A59" s="31"/>
      <c r="B59" s="32"/>
      <c r="C59" s="115" t="s">
        <v>70</v>
      </c>
      <c r="D59" s="31"/>
      <c r="E59" s="31"/>
      <c r="F59" s="31"/>
      <c r="G59" s="31"/>
      <c r="H59" s="31"/>
      <c r="I59" s="275"/>
      <c r="J59" s="65">
        <f>J82</f>
        <v>278286.02999999997</v>
      </c>
      <c r="K59" s="31"/>
      <c r="L59" s="91"/>
      <c r="S59" s="31"/>
      <c r="T59" s="31"/>
      <c r="U59" s="31"/>
      <c r="V59" s="31"/>
      <c r="W59" s="31"/>
      <c r="X59" s="31"/>
      <c r="Y59" s="31"/>
      <c r="Z59" s="31"/>
      <c r="AA59" s="31"/>
      <c r="AB59" s="31"/>
      <c r="AC59" s="31"/>
      <c r="AD59" s="31"/>
      <c r="AE59" s="31"/>
      <c r="AU59" s="16" t="s">
        <v>95</v>
      </c>
    </row>
    <row r="60" spans="1:47" s="9" customFormat="1" ht="15" x14ac:dyDescent="0.2">
      <c r="B60" s="116"/>
      <c r="D60" s="117" t="s">
        <v>96</v>
      </c>
      <c r="E60" s="118"/>
      <c r="F60" s="118"/>
      <c r="G60" s="118"/>
      <c r="H60" s="118"/>
      <c r="I60" s="284"/>
      <c r="J60" s="120">
        <f>J83</f>
        <v>278286.02999999997</v>
      </c>
      <c r="L60" s="116"/>
    </row>
    <row r="61" spans="1:47" s="10" customFormat="1" ht="13.2" x14ac:dyDescent="0.2">
      <c r="B61" s="121"/>
      <c r="D61" s="122" t="s">
        <v>97</v>
      </c>
      <c r="E61" s="123"/>
      <c r="F61" s="123"/>
      <c r="G61" s="123"/>
      <c r="H61" s="123"/>
      <c r="I61" s="285"/>
      <c r="J61" s="125">
        <f>J84</f>
        <v>233421.20999999996</v>
      </c>
      <c r="L61" s="121"/>
    </row>
    <row r="62" spans="1:47" s="10" customFormat="1" ht="13.2" x14ac:dyDescent="0.2">
      <c r="B62" s="121"/>
      <c r="D62" s="122" t="s">
        <v>222</v>
      </c>
      <c r="E62" s="123"/>
      <c r="F62" s="123"/>
      <c r="G62" s="123"/>
      <c r="H62" s="123"/>
      <c r="I62" s="285"/>
      <c r="J62" s="125">
        <f>J211</f>
        <v>44864.82</v>
      </c>
      <c r="L62" s="121"/>
    </row>
    <row r="63" spans="1:47" s="2" customFormat="1" x14ac:dyDescent="0.2">
      <c r="A63" s="31"/>
      <c r="B63" s="32"/>
      <c r="C63" s="31"/>
      <c r="D63" s="31"/>
      <c r="E63" s="31"/>
      <c r="F63" s="31"/>
      <c r="G63" s="31"/>
      <c r="H63" s="31"/>
      <c r="I63" s="275"/>
      <c r="J63" s="31"/>
      <c r="K63" s="31"/>
      <c r="L63" s="91"/>
      <c r="S63" s="31"/>
      <c r="T63" s="31"/>
      <c r="U63" s="31"/>
      <c r="V63" s="31"/>
      <c r="W63" s="31"/>
      <c r="X63" s="31"/>
      <c r="Y63" s="31"/>
      <c r="Z63" s="31"/>
      <c r="AA63" s="31"/>
      <c r="AB63" s="31"/>
      <c r="AC63" s="31"/>
      <c r="AD63" s="31"/>
      <c r="AE63" s="31"/>
    </row>
    <row r="64" spans="1:47" s="2" customFormat="1" x14ac:dyDescent="0.2">
      <c r="A64" s="31"/>
      <c r="B64" s="41"/>
      <c r="C64" s="42"/>
      <c r="D64" s="42"/>
      <c r="E64" s="42"/>
      <c r="F64" s="42"/>
      <c r="G64" s="42"/>
      <c r="H64" s="42"/>
      <c r="I64" s="281"/>
      <c r="J64" s="42"/>
      <c r="K64" s="42"/>
      <c r="L64" s="91"/>
      <c r="S64" s="31"/>
      <c r="T64" s="31"/>
      <c r="U64" s="31"/>
      <c r="V64" s="31"/>
      <c r="W64" s="31"/>
      <c r="X64" s="31"/>
      <c r="Y64" s="31"/>
      <c r="Z64" s="31"/>
      <c r="AA64" s="31"/>
      <c r="AB64" s="31"/>
      <c r="AC64" s="31"/>
      <c r="AD64" s="31"/>
      <c r="AE64" s="31"/>
    </row>
    <row r="68" spans="1:31" s="2" customFormat="1" x14ac:dyDescent="0.2">
      <c r="A68" s="31"/>
      <c r="B68" s="43"/>
      <c r="C68" s="44"/>
      <c r="D68" s="44"/>
      <c r="E68" s="44"/>
      <c r="F68" s="44"/>
      <c r="G68" s="44"/>
      <c r="H68" s="44"/>
      <c r="I68" s="282"/>
      <c r="J68" s="44"/>
      <c r="K68" s="44"/>
      <c r="L68" s="91"/>
      <c r="S68" s="31"/>
      <c r="T68" s="31"/>
      <c r="U68" s="31"/>
      <c r="V68" s="31"/>
      <c r="W68" s="31"/>
      <c r="X68" s="31"/>
      <c r="Y68" s="31"/>
      <c r="Z68" s="31"/>
      <c r="AA68" s="31"/>
      <c r="AB68" s="31"/>
      <c r="AC68" s="31"/>
      <c r="AD68" s="31"/>
      <c r="AE68" s="31"/>
    </row>
    <row r="69" spans="1:31" s="2" customFormat="1" ht="17.399999999999999" x14ac:dyDescent="0.2">
      <c r="A69" s="31"/>
      <c r="B69" s="32"/>
      <c r="C69" s="20" t="s">
        <v>101</v>
      </c>
      <c r="D69" s="31"/>
      <c r="E69" s="31"/>
      <c r="F69" s="31"/>
      <c r="G69" s="31"/>
      <c r="H69" s="31"/>
      <c r="I69" s="275"/>
      <c r="J69" s="31"/>
      <c r="K69" s="31"/>
      <c r="L69" s="91"/>
      <c r="S69" s="31"/>
      <c r="T69" s="31"/>
      <c r="U69" s="31"/>
      <c r="V69" s="31"/>
      <c r="W69" s="31"/>
      <c r="X69" s="31"/>
      <c r="Y69" s="31"/>
      <c r="Z69" s="31"/>
      <c r="AA69" s="31"/>
      <c r="AB69" s="31"/>
      <c r="AC69" s="31"/>
      <c r="AD69" s="31"/>
      <c r="AE69" s="31"/>
    </row>
    <row r="70" spans="1:31" s="2" customFormat="1" x14ac:dyDescent="0.2">
      <c r="A70" s="31"/>
      <c r="B70" s="32"/>
      <c r="C70" s="31"/>
      <c r="D70" s="31"/>
      <c r="E70" s="31"/>
      <c r="F70" s="31"/>
      <c r="G70" s="31"/>
      <c r="H70" s="31"/>
      <c r="I70" s="275"/>
      <c r="J70" s="31"/>
      <c r="K70" s="31"/>
      <c r="L70" s="91"/>
      <c r="S70" s="31"/>
      <c r="T70" s="31"/>
      <c r="U70" s="31"/>
      <c r="V70" s="31"/>
      <c r="W70" s="31"/>
      <c r="X70" s="31"/>
      <c r="Y70" s="31"/>
      <c r="Z70" s="31"/>
      <c r="AA70" s="31"/>
      <c r="AB70" s="31"/>
      <c r="AC70" s="31"/>
      <c r="AD70" s="31"/>
      <c r="AE70" s="31"/>
    </row>
    <row r="71" spans="1:31" s="2" customFormat="1" ht="13.2" x14ac:dyDescent="0.2">
      <c r="A71" s="31"/>
      <c r="B71" s="32"/>
      <c r="C71" s="26" t="s">
        <v>17</v>
      </c>
      <c r="D71" s="31"/>
      <c r="E71" s="31"/>
      <c r="F71" s="31"/>
      <c r="G71" s="31"/>
      <c r="H71" s="31"/>
      <c r="I71" s="275"/>
      <c r="J71" s="31"/>
      <c r="K71" s="31"/>
      <c r="L71" s="91"/>
      <c r="S71" s="31"/>
      <c r="T71" s="31"/>
      <c r="U71" s="31"/>
      <c r="V71" s="31"/>
      <c r="W71" s="31"/>
      <c r="X71" s="31"/>
      <c r="Y71" s="31"/>
      <c r="Z71" s="31"/>
      <c r="AA71" s="31"/>
      <c r="AB71" s="31"/>
      <c r="AC71" s="31"/>
      <c r="AD71" s="31"/>
      <c r="AE71" s="31"/>
    </row>
    <row r="72" spans="1:31" s="2" customFormat="1" ht="13.2" x14ac:dyDescent="0.2">
      <c r="A72" s="31"/>
      <c r="B72" s="32"/>
      <c r="C72" s="31"/>
      <c r="D72" s="31"/>
      <c r="E72" s="329" t="str">
        <f>E7</f>
        <v>Terénní úpravy Parku novorozenců v Josefově u Sokolova</v>
      </c>
      <c r="F72" s="330"/>
      <c r="G72" s="330"/>
      <c r="H72" s="330"/>
      <c r="I72" s="275"/>
      <c r="J72" s="31"/>
      <c r="K72" s="31"/>
      <c r="L72" s="91"/>
      <c r="S72" s="31"/>
      <c r="T72" s="31"/>
      <c r="U72" s="31"/>
      <c r="V72" s="31"/>
      <c r="W72" s="31"/>
      <c r="X72" s="31"/>
      <c r="Y72" s="31"/>
      <c r="Z72" s="31"/>
      <c r="AA72" s="31"/>
      <c r="AB72" s="31"/>
      <c r="AC72" s="31"/>
      <c r="AD72" s="31"/>
      <c r="AE72" s="31"/>
    </row>
    <row r="73" spans="1:31" s="2" customFormat="1" ht="13.2" x14ac:dyDescent="0.2">
      <c r="A73" s="31"/>
      <c r="B73" s="32"/>
      <c r="C73" s="26" t="s">
        <v>90</v>
      </c>
      <c r="D73" s="31"/>
      <c r="E73" s="31"/>
      <c r="F73" s="31"/>
      <c r="G73" s="31"/>
      <c r="H73" s="31"/>
      <c r="I73" s="275"/>
      <c r="J73" s="31"/>
      <c r="K73" s="31"/>
      <c r="L73" s="91"/>
      <c r="S73" s="31"/>
      <c r="T73" s="31"/>
      <c r="U73" s="31"/>
      <c r="V73" s="31"/>
      <c r="W73" s="31"/>
      <c r="X73" s="31"/>
      <c r="Y73" s="31"/>
      <c r="Z73" s="31"/>
      <c r="AA73" s="31"/>
      <c r="AB73" s="31"/>
      <c r="AC73" s="31"/>
      <c r="AD73" s="31"/>
      <c r="AE73" s="31"/>
    </row>
    <row r="74" spans="1:31" s="2" customFormat="1" x14ac:dyDescent="0.2">
      <c r="A74" s="31"/>
      <c r="B74" s="32"/>
      <c r="C74" s="31"/>
      <c r="D74" s="31"/>
      <c r="E74" s="312" t="str">
        <f>E9</f>
        <v>SO 102 - Výsadba zeleně</v>
      </c>
      <c r="F74" s="328"/>
      <c r="G74" s="328"/>
      <c r="H74" s="328"/>
      <c r="I74" s="275"/>
      <c r="J74" s="31"/>
      <c r="K74" s="31"/>
      <c r="L74" s="91"/>
      <c r="S74" s="31"/>
      <c r="T74" s="31"/>
      <c r="U74" s="31"/>
      <c r="V74" s="31"/>
      <c r="W74" s="31"/>
      <c r="X74" s="31"/>
      <c r="Y74" s="31"/>
      <c r="Z74" s="31"/>
      <c r="AA74" s="31"/>
      <c r="AB74" s="31"/>
      <c r="AC74" s="31"/>
      <c r="AD74" s="31"/>
      <c r="AE74" s="31"/>
    </row>
    <row r="75" spans="1:31" s="2" customFormat="1" x14ac:dyDescent="0.2">
      <c r="A75" s="31"/>
      <c r="B75" s="32"/>
      <c r="C75" s="31"/>
      <c r="D75" s="31"/>
      <c r="E75" s="31"/>
      <c r="F75" s="31"/>
      <c r="G75" s="31"/>
      <c r="H75" s="31"/>
      <c r="I75" s="275"/>
      <c r="J75" s="31"/>
      <c r="K75" s="31"/>
      <c r="L75" s="91"/>
      <c r="S75" s="31"/>
      <c r="T75" s="31"/>
      <c r="U75" s="31"/>
      <c r="V75" s="31"/>
      <c r="W75" s="31"/>
      <c r="X75" s="31"/>
      <c r="Y75" s="31"/>
      <c r="Z75" s="31"/>
      <c r="AA75" s="31"/>
      <c r="AB75" s="31"/>
      <c r="AC75" s="31"/>
      <c r="AD75" s="31"/>
      <c r="AE75" s="31"/>
    </row>
    <row r="76" spans="1:31" s="2" customFormat="1" ht="13.2" x14ac:dyDescent="0.2">
      <c r="A76" s="31"/>
      <c r="B76" s="32"/>
      <c r="C76" s="26" t="s">
        <v>21</v>
      </c>
      <c r="D76" s="31"/>
      <c r="E76" s="31"/>
      <c r="F76" s="24" t="str">
        <f>F12</f>
        <v>Radvanov</v>
      </c>
      <c r="G76" s="31"/>
      <c r="H76" s="31"/>
      <c r="I76" s="276" t="s">
        <v>23</v>
      </c>
      <c r="J76" s="49">
        <f>IF(J12="","",J12)</f>
        <v>43805</v>
      </c>
      <c r="K76" s="31"/>
      <c r="L76" s="91"/>
      <c r="S76" s="31"/>
      <c r="T76" s="31"/>
      <c r="U76" s="31"/>
      <c r="V76" s="31"/>
      <c r="W76" s="31"/>
      <c r="X76" s="31"/>
      <c r="Y76" s="31"/>
      <c r="Z76" s="31"/>
      <c r="AA76" s="31"/>
      <c r="AB76" s="31"/>
      <c r="AC76" s="31"/>
      <c r="AD76" s="31"/>
      <c r="AE76" s="31"/>
    </row>
    <row r="77" spans="1:31" s="2" customFormat="1" x14ac:dyDescent="0.2">
      <c r="A77" s="31"/>
      <c r="B77" s="32"/>
      <c r="C77" s="31"/>
      <c r="D77" s="31"/>
      <c r="E77" s="31"/>
      <c r="F77" s="31"/>
      <c r="G77" s="31"/>
      <c r="H77" s="31"/>
      <c r="I77" s="275"/>
      <c r="J77" s="31"/>
      <c r="K77" s="31"/>
      <c r="L77" s="91"/>
      <c r="S77" s="31"/>
      <c r="T77" s="31"/>
      <c r="U77" s="31"/>
      <c r="V77" s="31"/>
      <c r="W77" s="31"/>
      <c r="X77" s="31"/>
      <c r="Y77" s="31"/>
      <c r="Z77" s="31"/>
      <c r="AA77" s="31"/>
      <c r="AB77" s="31"/>
      <c r="AC77" s="31"/>
      <c r="AD77" s="31"/>
      <c r="AE77" s="31"/>
    </row>
    <row r="78" spans="1:31" s="2" customFormat="1" ht="26.4" x14ac:dyDescent="0.2">
      <c r="A78" s="31"/>
      <c r="B78" s="32"/>
      <c r="C78" s="26" t="s">
        <v>24</v>
      </c>
      <c r="D78" s="31"/>
      <c r="E78" s="31"/>
      <c r="F78" s="24" t="str">
        <f>E15</f>
        <v>Obec Josefov</v>
      </c>
      <c r="G78" s="31"/>
      <c r="H78" s="31"/>
      <c r="I78" s="276" t="s">
        <v>29</v>
      </c>
      <c r="J78" s="29" t="str">
        <f>E21</f>
        <v>EnvironGroup, s.r.o.</v>
      </c>
      <c r="K78" s="31"/>
      <c r="L78" s="91"/>
      <c r="S78" s="31"/>
      <c r="T78" s="31"/>
      <c r="U78" s="31"/>
      <c r="V78" s="31"/>
      <c r="W78" s="31"/>
      <c r="X78" s="31"/>
      <c r="Y78" s="31"/>
      <c r="Z78" s="31"/>
      <c r="AA78" s="31"/>
      <c r="AB78" s="31"/>
      <c r="AC78" s="31"/>
      <c r="AD78" s="31"/>
      <c r="AE78" s="31"/>
    </row>
    <row r="79" spans="1:31" s="2" customFormat="1" ht="13.2" x14ac:dyDescent="0.2">
      <c r="A79" s="31"/>
      <c r="B79" s="32"/>
      <c r="C79" s="26" t="s">
        <v>28</v>
      </c>
      <c r="D79" s="31"/>
      <c r="E79" s="31"/>
      <c r="F79" s="24" t="str">
        <f>IF(E18="","",E18)</f>
        <v>PE-REZA, spol. s r.o.</v>
      </c>
      <c r="G79" s="31"/>
      <c r="H79" s="31"/>
      <c r="I79" s="276" t="s">
        <v>34</v>
      </c>
      <c r="J79" s="29" t="str">
        <f>E24</f>
        <v xml:space="preserve"> </v>
      </c>
      <c r="K79" s="31"/>
      <c r="L79" s="91"/>
      <c r="S79" s="31"/>
      <c r="T79" s="31"/>
      <c r="U79" s="31"/>
      <c r="V79" s="31"/>
      <c r="W79" s="31"/>
      <c r="X79" s="31"/>
      <c r="Y79" s="31"/>
      <c r="Z79" s="31"/>
      <c r="AA79" s="31"/>
      <c r="AB79" s="31"/>
      <c r="AC79" s="31"/>
      <c r="AD79" s="31"/>
      <c r="AE79" s="31"/>
    </row>
    <row r="80" spans="1:31" s="2" customFormat="1" x14ac:dyDescent="0.2">
      <c r="A80" s="31"/>
      <c r="B80" s="32"/>
      <c r="C80" s="31"/>
      <c r="D80" s="31"/>
      <c r="E80" s="31"/>
      <c r="F80" s="31"/>
      <c r="G80" s="31"/>
      <c r="H80" s="31"/>
      <c r="I80" s="275"/>
      <c r="J80" s="31"/>
      <c r="K80" s="31"/>
      <c r="L80" s="91"/>
      <c r="S80" s="31"/>
      <c r="T80" s="31"/>
      <c r="U80" s="31"/>
      <c r="V80" s="31"/>
      <c r="W80" s="31"/>
      <c r="X80" s="31"/>
      <c r="Y80" s="31"/>
      <c r="Z80" s="31"/>
      <c r="AA80" s="31"/>
      <c r="AB80" s="31"/>
      <c r="AC80" s="31"/>
      <c r="AD80" s="31"/>
      <c r="AE80" s="31"/>
    </row>
    <row r="81" spans="1:65" s="11" customFormat="1" ht="22.8" x14ac:dyDescent="0.2">
      <c r="A81" s="126"/>
      <c r="B81" s="127"/>
      <c r="C81" s="128" t="s">
        <v>102</v>
      </c>
      <c r="D81" s="129" t="s">
        <v>57</v>
      </c>
      <c r="E81" s="129" t="s">
        <v>53</v>
      </c>
      <c r="F81" s="129" t="s">
        <v>54</v>
      </c>
      <c r="G81" s="129" t="s">
        <v>103</v>
      </c>
      <c r="H81" s="129" t="s">
        <v>104</v>
      </c>
      <c r="I81" s="130" t="s">
        <v>105</v>
      </c>
      <c r="J81" s="129" t="s">
        <v>94</v>
      </c>
      <c r="K81" s="131" t="s">
        <v>106</v>
      </c>
      <c r="L81" s="132"/>
      <c r="M81" s="56" t="s">
        <v>3</v>
      </c>
      <c r="N81" s="57" t="s">
        <v>42</v>
      </c>
      <c r="O81" s="57" t="s">
        <v>107</v>
      </c>
      <c r="P81" s="57" t="s">
        <v>108</v>
      </c>
      <c r="Q81" s="57" t="s">
        <v>109</v>
      </c>
      <c r="R81" s="57" t="s">
        <v>110</v>
      </c>
      <c r="S81" s="57" t="s">
        <v>111</v>
      </c>
      <c r="T81" s="58" t="s">
        <v>112</v>
      </c>
      <c r="U81" s="126"/>
      <c r="V81" s="126"/>
      <c r="W81" s="126"/>
      <c r="X81" s="126"/>
      <c r="Y81" s="126"/>
      <c r="Z81" s="126"/>
      <c r="AA81" s="126"/>
      <c r="AB81" s="126"/>
      <c r="AC81" s="126"/>
      <c r="AD81" s="126"/>
      <c r="AE81" s="126"/>
    </row>
    <row r="82" spans="1:65" s="2" customFormat="1" ht="15.6" x14ac:dyDescent="0.3">
      <c r="A82" s="31"/>
      <c r="B82" s="32"/>
      <c r="C82" s="63" t="s">
        <v>113</v>
      </c>
      <c r="D82" s="31"/>
      <c r="E82" s="31"/>
      <c r="F82" s="31"/>
      <c r="G82" s="31"/>
      <c r="H82" s="31"/>
      <c r="I82" s="275"/>
      <c r="J82" s="133">
        <f>BK82</f>
        <v>278286.02999999997</v>
      </c>
      <c r="K82" s="31"/>
      <c r="L82" s="32"/>
      <c r="M82" s="59"/>
      <c r="N82" s="50"/>
      <c r="O82" s="60"/>
      <c r="P82" s="134">
        <f>P83</f>
        <v>0</v>
      </c>
      <c r="Q82" s="60"/>
      <c r="R82" s="134">
        <f>R83</f>
        <v>58.265954400000012</v>
      </c>
      <c r="S82" s="60"/>
      <c r="T82" s="135">
        <f>T83</f>
        <v>0</v>
      </c>
      <c r="U82" s="31"/>
      <c r="V82" s="31"/>
      <c r="W82" s="31"/>
      <c r="X82" s="31"/>
      <c r="Y82" s="31"/>
      <c r="Z82" s="31"/>
      <c r="AA82" s="31"/>
      <c r="AB82" s="31"/>
      <c r="AC82" s="31"/>
      <c r="AD82" s="31"/>
      <c r="AE82" s="31"/>
      <c r="AT82" s="16" t="s">
        <v>71</v>
      </c>
      <c r="AU82" s="16" t="s">
        <v>95</v>
      </c>
      <c r="BK82" s="136">
        <f>BK83</f>
        <v>278286.02999999997</v>
      </c>
    </row>
    <row r="83" spans="1:65" s="12" customFormat="1" ht="15" x14ac:dyDescent="0.25">
      <c r="B83" s="137"/>
      <c r="D83" s="138" t="s">
        <v>71</v>
      </c>
      <c r="E83" s="139" t="s">
        <v>114</v>
      </c>
      <c r="F83" s="139" t="s">
        <v>115</v>
      </c>
      <c r="I83" s="286"/>
      <c r="J83" s="141">
        <f>BK83</f>
        <v>278286.02999999997</v>
      </c>
      <c r="L83" s="137"/>
      <c r="M83" s="142"/>
      <c r="N83" s="143"/>
      <c r="O83" s="143"/>
      <c r="P83" s="144">
        <f>P84+P211</f>
        <v>0</v>
      </c>
      <c r="Q83" s="143"/>
      <c r="R83" s="144">
        <f>R84+R211</f>
        <v>58.265954400000012</v>
      </c>
      <c r="S83" s="143"/>
      <c r="T83" s="145">
        <f>T84+T211</f>
        <v>0</v>
      </c>
      <c r="AR83" s="138" t="s">
        <v>80</v>
      </c>
      <c r="AT83" s="146" t="s">
        <v>71</v>
      </c>
      <c r="AU83" s="146" t="s">
        <v>72</v>
      </c>
      <c r="AY83" s="138" t="s">
        <v>116</v>
      </c>
      <c r="BK83" s="147">
        <f>BK84+BK211</f>
        <v>278286.02999999997</v>
      </c>
    </row>
    <row r="84" spans="1:65" s="12" customFormat="1" ht="13.2" x14ac:dyDescent="0.25">
      <c r="B84" s="137"/>
      <c r="D84" s="138" t="s">
        <v>71</v>
      </c>
      <c r="E84" s="148" t="s">
        <v>80</v>
      </c>
      <c r="F84" s="148" t="s">
        <v>117</v>
      </c>
      <c r="I84" s="286"/>
      <c r="J84" s="149">
        <f>BK84</f>
        <v>233421.20999999996</v>
      </c>
      <c r="L84" s="137"/>
      <c r="M84" s="142"/>
      <c r="N84" s="143"/>
      <c r="O84" s="143"/>
      <c r="P84" s="144">
        <f>SUM(P85:P210)</f>
        <v>0</v>
      </c>
      <c r="Q84" s="143"/>
      <c r="R84" s="144">
        <f>SUM(R85:R210)</f>
        <v>58.265954400000012</v>
      </c>
      <c r="S84" s="143"/>
      <c r="T84" s="145">
        <f>SUM(T85:T210)</f>
        <v>0</v>
      </c>
      <c r="AR84" s="138" t="s">
        <v>80</v>
      </c>
      <c r="AT84" s="146" t="s">
        <v>71</v>
      </c>
      <c r="AU84" s="146" t="s">
        <v>80</v>
      </c>
      <c r="AY84" s="138" t="s">
        <v>116</v>
      </c>
      <c r="BK84" s="147">
        <f>SUM(BK85:BK210)</f>
        <v>233421.20999999996</v>
      </c>
    </row>
    <row r="85" spans="1:65" s="2" customFormat="1" ht="22.8" x14ac:dyDescent="0.2">
      <c r="A85" s="31"/>
      <c r="B85" s="150"/>
      <c r="C85" s="151" t="s">
        <v>80</v>
      </c>
      <c r="D85" s="151" t="s">
        <v>118</v>
      </c>
      <c r="E85" s="152" t="s">
        <v>223</v>
      </c>
      <c r="F85" s="153" t="s">
        <v>224</v>
      </c>
      <c r="G85" s="154" t="s">
        <v>225</v>
      </c>
      <c r="H85" s="155">
        <v>72</v>
      </c>
      <c r="I85" s="287">
        <v>27.9</v>
      </c>
      <c r="J85" s="157">
        <f>ROUND(I85*H85,2)</f>
        <v>2008.8</v>
      </c>
      <c r="K85" s="153" t="s">
        <v>122</v>
      </c>
      <c r="L85" s="32"/>
      <c r="M85" s="158" t="s">
        <v>3</v>
      </c>
      <c r="N85" s="159" t="s">
        <v>43</v>
      </c>
      <c r="O85" s="52"/>
      <c r="P85" s="160">
        <f>O85*H85</f>
        <v>0</v>
      </c>
      <c r="Q85" s="160">
        <v>0</v>
      </c>
      <c r="R85" s="160">
        <f>Q85*H85</f>
        <v>0</v>
      </c>
      <c r="S85" s="160">
        <v>0</v>
      </c>
      <c r="T85" s="161">
        <f>S85*H85</f>
        <v>0</v>
      </c>
      <c r="U85" s="31"/>
      <c r="V85" s="31"/>
      <c r="W85" s="31"/>
      <c r="X85" s="31"/>
      <c r="Y85" s="31"/>
      <c r="Z85" s="31"/>
      <c r="AA85" s="31"/>
      <c r="AB85" s="31"/>
      <c r="AC85" s="31"/>
      <c r="AD85" s="31"/>
      <c r="AE85" s="31"/>
      <c r="AR85" s="162" t="s">
        <v>123</v>
      </c>
      <c r="AT85" s="162" t="s">
        <v>118</v>
      </c>
      <c r="AU85" s="162" t="s">
        <v>82</v>
      </c>
      <c r="AY85" s="16" t="s">
        <v>116</v>
      </c>
      <c r="BE85" s="163">
        <f>IF(N85="základní",J85,0)</f>
        <v>2008.8</v>
      </c>
      <c r="BF85" s="163">
        <f>IF(N85="snížená",J85,0)</f>
        <v>0</v>
      </c>
      <c r="BG85" s="163">
        <f>IF(N85="zákl. přenesená",J85,0)</f>
        <v>0</v>
      </c>
      <c r="BH85" s="163">
        <f>IF(N85="sníž. přenesená",J85,0)</f>
        <v>0</v>
      </c>
      <c r="BI85" s="163">
        <f>IF(N85="nulová",J85,0)</f>
        <v>0</v>
      </c>
      <c r="BJ85" s="16" t="s">
        <v>80</v>
      </c>
      <c r="BK85" s="163">
        <f>ROUND(I85*H85,2)</f>
        <v>2008.8</v>
      </c>
      <c r="BL85" s="16" t="s">
        <v>123</v>
      </c>
      <c r="BM85" s="162" t="s">
        <v>226</v>
      </c>
    </row>
    <row r="86" spans="1:65" s="2" customFormat="1" ht="38.4" hidden="1" x14ac:dyDescent="0.2">
      <c r="A86" s="31"/>
      <c r="B86" s="32"/>
      <c r="C86" s="31"/>
      <c r="D86" s="164" t="s">
        <v>125</v>
      </c>
      <c r="E86" s="31"/>
      <c r="F86" s="165" t="s">
        <v>227</v>
      </c>
      <c r="G86" s="31"/>
      <c r="H86" s="31"/>
      <c r="I86" s="275"/>
      <c r="J86" s="31"/>
      <c r="K86" s="31"/>
      <c r="L86" s="32"/>
      <c r="M86" s="166"/>
      <c r="N86" s="167"/>
      <c r="O86" s="52"/>
      <c r="P86" s="52"/>
      <c r="Q86" s="52"/>
      <c r="R86" s="52"/>
      <c r="S86" s="52"/>
      <c r="T86" s="53"/>
      <c r="U86" s="31"/>
      <c r="V86" s="31"/>
      <c r="W86" s="31"/>
      <c r="X86" s="31"/>
      <c r="Y86" s="31"/>
      <c r="Z86" s="31"/>
      <c r="AA86" s="31"/>
      <c r="AB86" s="31"/>
      <c r="AC86" s="31"/>
      <c r="AD86" s="31"/>
      <c r="AE86" s="31"/>
      <c r="AT86" s="16" t="s">
        <v>125</v>
      </c>
      <c r="AU86" s="16" t="s">
        <v>82</v>
      </c>
    </row>
    <row r="87" spans="1:65" s="2" customFormat="1" ht="38.4" hidden="1" x14ac:dyDescent="0.2">
      <c r="A87" s="31"/>
      <c r="B87" s="32"/>
      <c r="C87" s="31"/>
      <c r="D87" s="164" t="s">
        <v>127</v>
      </c>
      <c r="E87" s="31"/>
      <c r="F87" s="168" t="s">
        <v>228</v>
      </c>
      <c r="G87" s="31"/>
      <c r="H87" s="31"/>
      <c r="I87" s="275"/>
      <c r="J87" s="31"/>
      <c r="K87" s="31"/>
      <c r="L87" s="32"/>
      <c r="M87" s="166"/>
      <c r="N87" s="167"/>
      <c r="O87" s="52"/>
      <c r="P87" s="52"/>
      <c r="Q87" s="52"/>
      <c r="R87" s="52"/>
      <c r="S87" s="52"/>
      <c r="T87" s="53"/>
      <c r="U87" s="31"/>
      <c r="V87" s="31"/>
      <c r="W87" s="31"/>
      <c r="X87" s="31"/>
      <c r="Y87" s="31"/>
      <c r="Z87" s="31"/>
      <c r="AA87" s="31"/>
      <c r="AB87" s="31"/>
      <c r="AC87" s="31"/>
      <c r="AD87" s="31"/>
      <c r="AE87" s="31"/>
      <c r="AT87" s="16" t="s">
        <v>127</v>
      </c>
      <c r="AU87" s="16" t="s">
        <v>82</v>
      </c>
    </row>
    <row r="88" spans="1:65" s="13" customFormat="1" hidden="1" x14ac:dyDescent="0.2">
      <c r="B88" s="169"/>
      <c r="D88" s="164" t="s">
        <v>129</v>
      </c>
      <c r="E88" s="170" t="s">
        <v>3</v>
      </c>
      <c r="F88" s="171" t="s">
        <v>229</v>
      </c>
      <c r="H88" s="172">
        <v>72</v>
      </c>
      <c r="I88" s="288"/>
      <c r="L88" s="169"/>
      <c r="M88" s="174"/>
      <c r="N88" s="175"/>
      <c r="O88" s="175"/>
      <c r="P88" s="175"/>
      <c r="Q88" s="175"/>
      <c r="R88" s="175"/>
      <c r="S88" s="175"/>
      <c r="T88" s="176"/>
      <c r="AT88" s="170" t="s">
        <v>129</v>
      </c>
      <c r="AU88" s="170" t="s">
        <v>82</v>
      </c>
      <c r="AV88" s="13" t="s">
        <v>82</v>
      </c>
      <c r="AW88" s="13" t="s">
        <v>33</v>
      </c>
      <c r="AX88" s="13" t="s">
        <v>80</v>
      </c>
      <c r="AY88" s="170" t="s">
        <v>116</v>
      </c>
    </row>
    <row r="89" spans="1:65" s="2" customFormat="1" ht="34.200000000000003" x14ac:dyDescent="0.2">
      <c r="A89" s="31"/>
      <c r="B89" s="150"/>
      <c r="C89" s="151" t="s">
        <v>82</v>
      </c>
      <c r="D89" s="151" t="s">
        <v>118</v>
      </c>
      <c r="E89" s="152" t="s">
        <v>230</v>
      </c>
      <c r="F89" s="153" t="s">
        <v>231</v>
      </c>
      <c r="G89" s="154" t="s">
        <v>225</v>
      </c>
      <c r="H89" s="155">
        <v>23</v>
      </c>
      <c r="I89" s="287">
        <v>15</v>
      </c>
      <c r="J89" s="157">
        <f>ROUND(I89*H89,2)</f>
        <v>345</v>
      </c>
      <c r="K89" s="153" t="s">
        <v>122</v>
      </c>
      <c r="L89" s="32"/>
      <c r="M89" s="158" t="s">
        <v>3</v>
      </c>
      <c r="N89" s="159" t="s">
        <v>43</v>
      </c>
      <c r="O89" s="52"/>
      <c r="P89" s="160">
        <f>O89*H89</f>
        <v>0</v>
      </c>
      <c r="Q89" s="160">
        <v>0</v>
      </c>
      <c r="R89" s="160">
        <f>Q89*H89</f>
        <v>0</v>
      </c>
      <c r="S89" s="160">
        <v>0</v>
      </c>
      <c r="T89" s="161">
        <f>S89*H89</f>
        <v>0</v>
      </c>
      <c r="U89" s="31"/>
      <c r="V89" s="31"/>
      <c r="W89" s="31"/>
      <c r="X89" s="31"/>
      <c r="Y89" s="31"/>
      <c r="Z89" s="31"/>
      <c r="AA89" s="31"/>
      <c r="AB89" s="31"/>
      <c r="AC89" s="31"/>
      <c r="AD89" s="31"/>
      <c r="AE89" s="31"/>
      <c r="AR89" s="162" t="s">
        <v>123</v>
      </c>
      <c r="AT89" s="162" t="s">
        <v>118</v>
      </c>
      <c r="AU89" s="162" t="s">
        <v>82</v>
      </c>
      <c r="AY89" s="16" t="s">
        <v>116</v>
      </c>
      <c r="BE89" s="163">
        <f>IF(N89="základní",J89,0)</f>
        <v>345</v>
      </c>
      <c r="BF89" s="163">
        <f>IF(N89="snížená",J89,0)</f>
        <v>0</v>
      </c>
      <c r="BG89" s="163">
        <f>IF(N89="zákl. přenesená",J89,0)</f>
        <v>0</v>
      </c>
      <c r="BH89" s="163">
        <f>IF(N89="sníž. přenesená",J89,0)</f>
        <v>0</v>
      </c>
      <c r="BI89" s="163">
        <f>IF(N89="nulová",J89,0)</f>
        <v>0</v>
      </c>
      <c r="BJ89" s="16" t="s">
        <v>80</v>
      </c>
      <c r="BK89" s="163">
        <f>ROUND(I89*H89,2)</f>
        <v>345</v>
      </c>
      <c r="BL89" s="16" t="s">
        <v>123</v>
      </c>
      <c r="BM89" s="162" t="s">
        <v>232</v>
      </c>
    </row>
    <row r="90" spans="1:65" s="2" customFormat="1" ht="28.8" hidden="1" x14ac:dyDescent="0.2">
      <c r="A90" s="31"/>
      <c r="B90" s="32"/>
      <c r="C90" s="31"/>
      <c r="D90" s="164" t="s">
        <v>125</v>
      </c>
      <c r="E90" s="31"/>
      <c r="F90" s="165" t="s">
        <v>233</v>
      </c>
      <c r="G90" s="31"/>
      <c r="H90" s="31"/>
      <c r="I90" s="275"/>
      <c r="J90" s="31"/>
      <c r="K90" s="31"/>
      <c r="L90" s="32"/>
      <c r="M90" s="166"/>
      <c r="N90" s="167"/>
      <c r="O90" s="52"/>
      <c r="P90" s="52"/>
      <c r="Q90" s="52"/>
      <c r="R90" s="52"/>
      <c r="S90" s="52"/>
      <c r="T90" s="53"/>
      <c r="U90" s="31"/>
      <c r="V90" s="31"/>
      <c r="W90" s="31"/>
      <c r="X90" s="31"/>
      <c r="Y90" s="31"/>
      <c r="Z90" s="31"/>
      <c r="AA90" s="31"/>
      <c r="AB90" s="31"/>
      <c r="AC90" s="31"/>
      <c r="AD90" s="31"/>
      <c r="AE90" s="31"/>
      <c r="AT90" s="16" t="s">
        <v>125</v>
      </c>
      <c r="AU90" s="16" t="s">
        <v>82</v>
      </c>
    </row>
    <row r="91" spans="1:65" s="2" customFormat="1" ht="124.8" hidden="1" x14ac:dyDescent="0.2">
      <c r="A91" s="31"/>
      <c r="B91" s="32"/>
      <c r="C91" s="31"/>
      <c r="D91" s="164" t="s">
        <v>127</v>
      </c>
      <c r="E91" s="31"/>
      <c r="F91" s="168" t="s">
        <v>234</v>
      </c>
      <c r="G91" s="31"/>
      <c r="H91" s="31"/>
      <c r="I91" s="275"/>
      <c r="J91" s="31"/>
      <c r="K91" s="31"/>
      <c r="L91" s="32"/>
      <c r="M91" s="166"/>
      <c r="N91" s="167"/>
      <c r="O91" s="52"/>
      <c r="P91" s="52"/>
      <c r="Q91" s="52"/>
      <c r="R91" s="52"/>
      <c r="S91" s="52"/>
      <c r="T91" s="53"/>
      <c r="U91" s="31"/>
      <c r="V91" s="31"/>
      <c r="W91" s="31"/>
      <c r="X91" s="31"/>
      <c r="Y91" s="31"/>
      <c r="Z91" s="31"/>
      <c r="AA91" s="31"/>
      <c r="AB91" s="31"/>
      <c r="AC91" s="31"/>
      <c r="AD91" s="31"/>
      <c r="AE91" s="31"/>
      <c r="AT91" s="16" t="s">
        <v>127</v>
      </c>
      <c r="AU91" s="16" t="s">
        <v>82</v>
      </c>
    </row>
    <row r="92" spans="1:65" s="2" customFormat="1" ht="22.8" x14ac:dyDescent="0.2">
      <c r="A92" s="31"/>
      <c r="B92" s="150"/>
      <c r="C92" s="178" t="s">
        <v>138</v>
      </c>
      <c r="D92" s="178" t="s">
        <v>182</v>
      </c>
      <c r="E92" s="179" t="s">
        <v>235</v>
      </c>
      <c r="F92" s="180" t="s">
        <v>236</v>
      </c>
      <c r="G92" s="181" t="s">
        <v>162</v>
      </c>
      <c r="H92" s="182">
        <v>6.6239999999999997</v>
      </c>
      <c r="I92" s="289">
        <v>630</v>
      </c>
      <c r="J92" s="184">
        <f>ROUND(I92*H92,2)</f>
        <v>4173.12</v>
      </c>
      <c r="K92" s="180" t="s">
        <v>122</v>
      </c>
      <c r="L92" s="185"/>
      <c r="M92" s="186" t="s">
        <v>3</v>
      </c>
      <c r="N92" s="187" t="s">
        <v>43</v>
      </c>
      <c r="O92" s="52"/>
      <c r="P92" s="160">
        <f>O92*H92</f>
        <v>0</v>
      </c>
      <c r="Q92" s="160">
        <v>1</v>
      </c>
      <c r="R92" s="160">
        <f>Q92*H92</f>
        <v>6.6239999999999997</v>
      </c>
      <c r="S92" s="160">
        <v>0</v>
      </c>
      <c r="T92" s="161">
        <f>S92*H92</f>
        <v>0</v>
      </c>
      <c r="U92" s="31"/>
      <c r="V92" s="31"/>
      <c r="W92" s="31"/>
      <c r="X92" s="31"/>
      <c r="Y92" s="31"/>
      <c r="Z92" s="31"/>
      <c r="AA92" s="31"/>
      <c r="AB92" s="31"/>
      <c r="AC92" s="31"/>
      <c r="AD92" s="31"/>
      <c r="AE92" s="31"/>
      <c r="AR92" s="162" t="s">
        <v>175</v>
      </c>
      <c r="AT92" s="162" t="s">
        <v>182</v>
      </c>
      <c r="AU92" s="162" t="s">
        <v>82</v>
      </c>
      <c r="AY92" s="16" t="s">
        <v>116</v>
      </c>
      <c r="BE92" s="163">
        <f>IF(N92="základní",J92,0)</f>
        <v>4173.12</v>
      </c>
      <c r="BF92" s="163">
        <f>IF(N92="snížená",J92,0)</f>
        <v>0</v>
      </c>
      <c r="BG92" s="163">
        <f>IF(N92="zákl. přenesená",J92,0)</f>
        <v>0</v>
      </c>
      <c r="BH92" s="163">
        <f>IF(N92="sníž. přenesená",J92,0)</f>
        <v>0</v>
      </c>
      <c r="BI92" s="163">
        <f>IF(N92="nulová",J92,0)</f>
        <v>0</v>
      </c>
      <c r="BJ92" s="16" t="s">
        <v>80</v>
      </c>
      <c r="BK92" s="163">
        <f>ROUND(I92*H92,2)</f>
        <v>4173.12</v>
      </c>
      <c r="BL92" s="16" t="s">
        <v>123</v>
      </c>
      <c r="BM92" s="162" t="s">
        <v>237</v>
      </c>
    </row>
    <row r="93" spans="1:65" s="2" customFormat="1" hidden="1" x14ac:dyDescent="0.2">
      <c r="A93" s="31"/>
      <c r="B93" s="32"/>
      <c r="C93" s="31"/>
      <c r="D93" s="164" t="s">
        <v>125</v>
      </c>
      <c r="E93" s="31"/>
      <c r="F93" s="165" t="s">
        <v>236</v>
      </c>
      <c r="G93" s="31"/>
      <c r="H93" s="31"/>
      <c r="I93" s="275"/>
      <c r="J93" s="31"/>
      <c r="K93" s="31"/>
      <c r="L93" s="32"/>
      <c r="M93" s="166"/>
      <c r="N93" s="167"/>
      <c r="O93" s="52"/>
      <c r="P93" s="52"/>
      <c r="Q93" s="52"/>
      <c r="R93" s="52"/>
      <c r="S93" s="52"/>
      <c r="T93" s="53"/>
      <c r="U93" s="31"/>
      <c r="V93" s="31"/>
      <c r="W93" s="31"/>
      <c r="X93" s="31"/>
      <c r="Y93" s="31"/>
      <c r="Z93" s="31"/>
      <c r="AA93" s="31"/>
      <c r="AB93" s="31"/>
      <c r="AC93" s="31"/>
      <c r="AD93" s="31"/>
      <c r="AE93" s="31"/>
      <c r="AT93" s="16" t="s">
        <v>125</v>
      </c>
      <c r="AU93" s="16" t="s">
        <v>82</v>
      </c>
    </row>
    <row r="94" spans="1:65" s="13" customFormat="1" hidden="1" x14ac:dyDescent="0.2">
      <c r="B94" s="169"/>
      <c r="D94" s="164" t="s">
        <v>129</v>
      </c>
      <c r="E94" s="170" t="s">
        <v>3</v>
      </c>
      <c r="F94" s="171" t="s">
        <v>238</v>
      </c>
      <c r="H94" s="172">
        <v>16.559999999999999</v>
      </c>
      <c r="I94" s="288"/>
      <c r="L94" s="169"/>
      <c r="M94" s="174"/>
      <c r="N94" s="175"/>
      <c r="O94" s="175"/>
      <c r="P94" s="175"/>
      <c r="Q94" s="175"/>
      <c r="R94" s="175"/>
      <c r="S94" s="175"/>
      <c r="T94" s="176"/>
      <c r="AT94" s="170" t="s">
        <v>129</v>
      </c>
      <c r="AU94" s="170" t="s">
        <v>82</v>
      </c>
      <c r="AV94" s="13" t="s">
        <v>82</v>
      </c>
      <c r="AW94" s="13" t="s">
        <v>33</v>
      </c>
      <c r="AX94" s="13" t="s">
        <v>80</v>
      </c>
      <c r="AY94" s="170" t="s">
        <v>116</v>
      </c>
    </row>
    <row r="95" spans="1:65" s="13" customFormat="1" hidden="1" x14ac:dyDescent="0.2">
      <c r="B95" s="169"/>
      <c r="D95" s="164" t="s">
        <v>129</v>
      </c>
      <c r="F95" s="171" t="s">
        <v>239</v>
      </c>
      <c r="H95" s="172">
        <v>6.6239999999999997</v>
      </c>
      <c r="I95" s="288"/>
      <c r="L95" s="169"/>
      <c r="M95" s="174"/>
      <c r="N95" s="175"/>
      <c r="O95" s="175"/>
      <c r="P95" s="175"/>
      <c r="Q95" s="175"/>
      <c r="R95" s="175"/>
      <c r="S95" s="175"/>
      <c r="T95" s="176"/>
      <c r="AT95" s="170" t="s">
        <v>129</v>
      </c>
      <c r="AU95" s="170" t="s">
        <v>82</v>
      </c>
      <c r="AV95" s="13" t="s">
        <v>82</v>
      </c>
      <c r="AW95" s="13" t="s">
        <v>4</v>
      </c>
      <c r="AX95" s="13" t="s">
        <v>80</v>
      </c>
      <c r="AY95" s="170" t="s">
        <v>116</v>
      </c>
    </row>
    <row r="96" spans="1:65" s="2" customFormat="1" ht="34.200000000000003" hidden="1" x14ac:dyDescent="0.2">
      <c r="A96" s="31"/>
      <c r="B96" s="150"/>
      <c r="C96" s="151" t="s">
        <v>123</v>
      </c>
      <c r="D96" s="151" t="s">
        <v>118</v>
      </c>
      <c r="E96" s="152" t="s">
        <v>240</v>
      </c>
      <c r="F96" s="153" t="s">
        <v>241</v>
      </c>
      <c r="G96" s="154" t="s">
        <v>225</v>
      </c>
      <c r="H96" s="155">
        <v>49</v>
      </c>
      <c r="I96" s="287">
        <v>250</v>
      </c>
      <c r="J96" s="157">
        <f>ROUND(I96*H96,2)</f>
        <v>12250</v>
      </c>
      <c r="K96" s="153" t="s">
        <v>122</v>
      </c>
      <c r="L96" s="32"/>
      <c r="M96" s="158" t="s">
        <v>3</v>
      </c>
      <c r="N96" s="159" t="s">
        <v>43</v>
      </c>
      <c r="O96" s="52"/>
      <c r="P96" s="160">
        <f>O96*H96</f>
        <v>0</v>
      </c>
      <c r="Q96" s="160">
        <v>0</v>
      </c>
      <c r="R96" s="160">
        <f>Q96*H96</f>
        <v>0</v>
      </c>
      <c r="S96" s="160">
        <v>0</v>
      </c>
      <c r="T96" s="161">
        <f>S96*H96</f>
        <v>0</v>
      </c>
      <c r="U96" s="31"/>
      <c r="V96" s="31"/>
      <c r="W96" s="31"/>
      <c r="X96" s="31"/>
      <c r="Y96" s="31"/>
      <c r="Z96" s="31"/>
      <c r="AA96" s="31"/>
      <c r="AB96" s="31"/>
      <c r="AC96" s="31"/>
      <c r="AD96" s="31"/>
      <c r="AE96" s="31"/>
      <c r="AR96" s="162" t="s">
        <v>123</v>
      </c>
      <c r="AT96" s="162" t="s">
        <v>118</v>
      </c>
      <c r="AU96" s="162" t="s">
        <v>82</v>
      </c>
      <c r="AY96" s="16" t="s">
        <v>116</v>
      </c>
      <c r="BE96" s="163">
        <f>IF(N96="základní",J96,0)</f>
        <v>12250</v>
      </c>
      <c r="BF96" s="163">
        <f>IF(N96="snížená",J96,0)</f>
        <v>0</v>
      </c>
      <c r="BG96" s="163">
        <f>IF(N96="zákl. přenesená",J96,0)</f>
        <v>0</v>
      </c>
      <c r="BH96" s="163">
        <f>IF(N96="sníž. přenesená",J96,0)</f>
        <v>0</v>
      </c>
      <c r="BI96" s="163">
        <f>IF(N96="nulová",J96,0)</f>
        <v>0</v>
      </c>
      <c r="BJ96" s="16" t="s">
        <v>80</v>
      </c>
      <c r="BK96" s="163">
        <f>ROUND(I96*H96,2)</f>
        <v>12250</v>
      </c>
      <c r="BL96" s="16" t="s">
        <v>123</v>
      </c>
      <c r="BM96" s="162" t="s">
        <v>242</v>
      </c>
    </row>
    <row r="97" spans="1:65" s="2" customFormat="1" ht="28.8" hidden="1" x14ac:dyDescent="0.2">
      <c r="A97" s="31"/>
      <c r="B97" s="32"/>
      <c r="C97" s="31"/>
      <c r="D97" s="164" t="s">
        <v>125</v>
      </c>
      <c r="E97" s="31"/>
      <c r="F97" s="165" t="s">
        <v>243</v>
      </c>
      <c r="G97" s="31"/>
      <c r="H97" s="31"/>
      <c r="I97" s="275"/>
      <c r="J97" s="31"/>
      <c r="K97" s="31"/>
      <c r="L97" s="32"/>
      <c r="M97" s="166"/>
      <c r="N97" s="167"/>
      <c r="O97" s="52"/>
      <c r="P97" s="52"/>
      <c r="Q97" s="52"/>
      <c r="R97" s="52"/>
      <c r="S97" s="52"/>
      <c r="T97" s="53"/>
      <c r="U97" s="31"/>
      <c r="V97" s="31"/>
      <c r="W97" s="31"/>
      <c r="X97" s="31"/>
      <c r="Y97" s="31"/>
      <c r="Z97" s="31"/>
      <c r="AA97" s="31"/>
      <c r="AB97" s="31"/>
      <c r="AC97" s="31"/>
      <c r="AD97" s="31"/>
      <c r="AE97" s="31"/>
      <c r="AT97" s="16" t="s">
        <v>125</v>
      </c>
      <c r="AU97" s="16" t="s">
        <v>82</v>
      </c>
    </row>
    <row r="98" spans="1:65" s="2" customFormat="1" ht="124.8" hidden="1" x14ac:dyDescent="0.2">
      <c r="A98" s="31"/>
      <c r="B98" s="32"/>
      <c r="C98" s="31"/>
      <c r="D98" s="164" t="s">
        <v>127</v>
      </c>
      <c r="E98" s="31"/>
      <c r="F98" s="168" t="s">
        <v>234</v>
      </c>
      <c r="G98" s="31"/>
      <c r="H98" s="31"/>
      <c r="I98" s="275"/>
      <c r="J98" s="31"/>
      <c r="K98" s="31"/>
      <c r="L98" s="32"/>
      <c r="M98" s="166"/>
      <c r="N98" s="167"/>
      <c r="O98" s="52"/>
      <c r="P98" s="52"/>
      <c r="Q98" s="52"/>
      <c r="R98" s="52"/>
      <c r="S98" s="52"/>
      <c r="T98" s="53"/>
      <c r="U98" s="31"/>
      <c r="V98" s="31"/>
      <c r="W98" s="31"/>
      <c r="X98" s="31"/>
      <c r="Y98" s="31"/>
      <c r="Z98" s="31"/>
      <c r="AA98" s="31"/>
      <c r="AB98" s="31"/>
      <c r="AC98" s="31"/>
      <c r="AD98" s="31"/>
      <c r="AE98" s="31"/>
      <c r="AT98" s="16" t="s">
        <v>127</v>
      </c>
      <c r="AU98" s="16" t="s">
        <v>82</v>
      </c>
    </row>
    <row r="99" spans="1:65" s="2" customFormat="1" ht="22.8" x14ac:dyDescent="0.2">
      <c r="A99" s="31"/>
      <c r="B99" s="150"/>
      <c r="C99" s="178" t="s">
        <v>150</v>
      </c>
      <c r="D99" s="178" t="s">
        <v>182</v>
      </c>
      <c r="E99" s="179" t="s">
        <v>235</v>
      </c>
      <c r="F99" s="180" t="s">
        <v>236</v>
      </c>
      <c r="G99" s="181" t="s">
        <v>162</v>
      </c>
      <c r="H99" s="182">
        <v>44.1</v>
      </c>
      <c r="I99" s="289">
        <f>I92</f>
        <v>630</v>
      </c>
      <c r="J99" s="184">
        <f>ROUND(I99*H99,2)</f>
        <v>27783</v>
      </c>
      <c r="K99" s="180" t="s">
        <v>122</v>
      </c>
      <c r="L99" s="185"/>
      <c r="M99" s="186" t="s">
        <v>3</v>
      </c>
      <c r="N99" s="187" t="s">
        <v>43</v>
      </c>
      <c r="O99" s="52"/>
      <c r="P99" s="160">
        <f>O99*H99</f>
        <v>0</v>
      </c>
      <c r="Q99" s="160">
        <v>1</v>
      </c>
      <c r="R99" s="160">
        <f>Q99*H99</f>
        <v>44.1</v>
      </c>
      <c r="S99" s="160">
        <v>0</v>
      </c>
      <c r="T99" s="161">
        <f>S99*H99</f>
        <v>0</v>
      </c>
      <c r="U99" s="31"/>
      <c r="V99" s="31"/>
      <c r="W99" s="31"/>
      <c r="X99" s="31"/>
      <c r="Y99" s="31"/>
      <c r="Z99" s="31"/>
      <c r="AA99" s="31"/>
      <c r="AB99" s="31"/>
      <c r="AC99" s="31"/>
      <c r="AD99" s="31"/>
      <c r="AE99" s="31"/>
      <c r="AR99" s="162" t="s">
        <v>175</v>
      </c>
      <c r="AT99" s="162" t="s">
        <v>182</v>
      </c>
      <c r="AU99" s="162" t="s">
        <v>82</v>
      </c>
      <c r="AY99" s="16" t="s">
        <v>116</v>
      </c>
      <c r="BE99" s="163">
        <f>IF(N99="základní",J99,0)</f>
        <v>27783</v>
      </c>
      <c r="BF99" s="163">
        <f>IF(N99="snížená",J99,0)</f>
        <v>0</v>
      </c>
      <c r="BG99" s="163">
        <f>IF(N99="zákl. přenesená",J99,0)</f>
        <v>0</v>
      </c>
      <c r="BH99" s="163">
        <f>IF(N99="sníž. přenesená",J99,0)</f>
        <v>0</v>
      </c>
      <c r="BI99" s="163">
        <f>IF(N99="nulová",J99,0)</f>
        <v>0</v>
      </c>
      <c r="BJ99" s="16" t="s">
        <v>80</v>
      </c>
      <c r="BK99" s="163">
        <f>ROUND(I99*H99,2)</f>
        <v>27783</v>
      </c>
      <c r="BL99" s="16" t="s">
        <v>123</v>
      </c>
      <c r="BM99" s="162" t="s">
        <v>244</v>
      </c>
    </row>
    <row r="100" spans="1:65" s="2" customFormat="1" hidden="1" x14ac:dyDescent="0.2">
      <c r="A100" s="31"/>
      <c r="B100" s="32"/>
      <c r="C100" s="31"/>
      <c r="D100" s="164" t="s">
        <v>125</v>
      </c>
      <c r="E100" s="31"/>
      <c r="F100" s="165" t="s">
        <v>236</v>
      </c>
      <c r="G100" s="31"/>
      <c r="H100" s="31"/>
      <c r="I100" s="275"/>
      <c r="J100" s="31"/>
      <c r="K100" s="31"/>
      <c r="L100" s="32"/>
      <c r="M100" s="166"/>
      <c r="N100" s="167"/>
      <c r="O100" s="52"/>
      <c r="P100" s="52"/>
      <c r="Q100" s="52"/>
      <c r="R100" s="52"/>
      <c r="S100" s="52"/>
      <c r="T100" s="53"/>
      <c r="U100" s="31"/>
      <c r="V100" s="31"/>
      <c r="W100" s="31"/>
      <c r="X100" s="31"/>
      <c r="Y100" s="31"/>
      <c r="Z100" s="31"/>
      <c r="AA100" s="31"/>
      <c r="AB100" s="31"/>
      <c r="AC100" s="31"/>
      <c r="AD100" s="31"/>
      <c r="AE100" s="31"/>
      <c r="AT100" s="16" t="s">
        <v>125</v>
      </c>
      <c r="AU100" s="16" t="s">
        <v>82</v>
      </c>
    </row>
    <row r="101" spans="1:65" s="13" customFormat="1" hidden="1" x14ac:dyDescent="0.2">
      <c r="B101" s="169"/>
      <c r="D101" s="164" t="s">
        <v>129</v>
      </c>
      <c r="E101" s="170" t="s">
        <v>3</v>
      </c>
      <c r="F101" s="171" t="s">
        <v>245</v>
      </c>
      <c r="H101" s="172">
        <v>44.1</v>
      </c>
      <c r="I101" s="288"/>
      <c r="L101" s="169"/>
      <c r="M101" s="174"/>
      <c r="N101" s="175"/>
      <c r="O101" s="175"/>
      <c r="P101" s="175"/>
      <c r="Q101" s="175"/>
      <c r="R101" s="175"/>
      <c r="S101" s="175"/>
      <c r="T101" s="176"/>
      <c r="AT101" s="170" t="s">
        <v>129</v>
      </c>
      <c r="AU101" s="170" t="s">
        <v>82</v>
      </c>
      <c r="AV101" s="13" t="s">
        <v>82</v>
      </c>
      <c r="AW101" s="13" t="s">
        <v>33</v>
      </c>
      <c r="AX101" s="13" t="s">
        <v>80</v>
      </c>
      <c r="AY101" s="170" t="s">
        <v>116</v>
      </c>
    </row>
    <row r="102" spans="1:65" s="2" customFormat="1" ht="22.8" x14ac:dyDescent="0.2">
      <c r="A102" s="31"/>
      <c r="B102" s="150"/>
      <c r="C102" s="151" t="s">
        <v>159</v>
      </c>
      <c r="D102" s="151" t="s">
        <v>118</v>
      </c>
      <c r="E102" s="152" t="s">
        <v>246</v>
      </c>
      <c r="F102" s="153" t="s">
        <v>247</v>
      </c>
      <c r="G102" s="154" t="s">
        <v>225</v>
      </c>
      <c r="H102" s="155">
        <v>23</v>
      </c>
      <c r="I102" s="287">
        <v>550</v>
      </c>
      <c r="J102" s="157">
        <f>ROUND(I102*H102,2)</f>
        <v>12650</v>
      </c>
      <c r="K102" s="153" t="s">
        <v>122</v>
      </c>
      <c r="L102" s="32"/>
      <c r="M102" s="158" t="s">
        <v>3</v>
      </c>
      <c r="N102" s="159" t="s">
        <v>43</v>
      </c>
      <c r="O102" s="52"/>
      <c r="P102" s="160">
        <f>O102*H102</f>
        <v>0</v>
      </c>
      <c r="Q102" s="160">
        <v>0</v>
      </c>
      <c r="R102" s="160">
        <f>Q102*H102</f>
        <v>0</v>
      </c>
      <c r="S102" s="160">
        <v>0</v>
      </c>
      <c r="T102" s="161">
        <f>S102*H102</f>
        <v>0</v>
      </c>
      <c r="U102" s="31"/>
      <c r="V102" s="31"/>
      <c r="W102" s="31"/>
      <c r="X102" s="31"/>
      <c r="Y102" s="31"/>
      <c r="Z102" s="31"/>
      <c r="AA102" s="31"/>
      <c r="AB102" s="31"/>
      <c r="AC102" s="31"/>
      <c r="AD102" s="31"/>
      <c r="AE102" s="31"/>
      <c r="AR102" s="162" t="s">
        <v>123</v>
      </c>
      <c r="AT102" s="162" t="s">
        <v>118</v>
      </c>
      <c r="AU102" s="162" t="s">
        <v>82</v>
      </c>
      <c r="AY102" s="16" t="s">
        <v>116</v>
      </c>
      <c r="BE102" s="163">
        <f>IF(N102="základní",J102,0)</f>
        <v>12650</v>
      </c>
      <c r="BF102" s="163">
        <f>IF(N102="snížená",J102,0)</f>
        <v>0</v>
      </c>
      <c r="BG102" s="163">
        <f>IF(N102="zákl. přenesená",J102,0)</f>
        <v>0</v>
      </c>
      <c r="BH102" s="163">
        <f>IF(N102="sníž. přenesená",J102,0)</f>
        <v>0</v>
      </c>
      <c r="BI102" s="163">
        <f>IF(N102="nulová",J102,0)</f>
        <v>0</v>
      </c>
      <c r="BJ102" s="16" t="s">
        <v>80</v>
      </c>
      <c r="BK102" s="163">
        <f>ROUND(I102*H102,2)</f>
        <v>12650</v>
      </c>
      <c r="BL102" s="16" t="s">
        <v>123</v>
      </c>
      <c r="BM102" s="162" t="s">
        <v>248</v>
      </c>
    </row>
    <row r="103" spans="1:65" s="2" customFormat="1" ht="28.8" hidden="1" x14ac:dyDescent="0.2">
      <c r="A103" s="31"/>
      <c r="B103" s="32"/>
      <c r="C103" s="31"/>
      <c r="D103" s="164" t="s">
        <v>125</v>
      </c>
      <c r="E103" s="31"/>
      <c r="F103" s="165" t="s">
        <v>249</v>
      </c>
      <c r="G103" s="31"/>
      <c r="H103" s="31"/>
      <c r="I103" s="275"/>
      <c r="J103" s="31"/>
      <c r="K103" s="31"/>
      <c r="L103" s="32"/>
      <c r="M103" s="166"/>
      <c r="N103" s="167"/>
      <c r="O103" s="52"/>
      <c r="P103" s="52"/>
      <c r="Q103" s="52"/>
      <c r="R103" s="52"/>
      <c r="S103" s="52"/>
      <c r="T103" s="53"/>
      <c r="U103" s="31"/>
      <c r="V103" s="31"/>
      <c r="W103" s="31"/>
      <c r="X103" s="31"/>
      <c r="Y103" s="31"/>
      <c r="Z103" s="31"/>
      <c r="AA103" s="31"/>
      <c r="AB103" s="31"/>
      <c r="AC103" s="31"/>
      <c r="AD103" s="31"/>
      <c r="AE103" s="31"/>
      <c r="AT103" s="16" t="s">
        <v>125</v>
      </c>
      <c r="AU103" s="16" t="s">
        <v>82</v>
      </c>
    </row>
    <row r="104" spans="1:65" s="2" customFormat="1" ht="96" hidden="1" x14ac:dyDescent="0.2">
      <c r="A104" s="31"/>
      <c r="B104" s="32"/>
      <c r="C104" s="31"/>
      <c r="D104" s="164" t="s">
        <v>127</v>
      </c>
      <c r="E104" s="31"/>
      <c r="F104" s="168" t="s">
        <v>250</v>
      </c>
      <c r="G104" s="31"/>
      <c r="H104" s="31"/>
      <c r="I104" s="275"/>
      <c r="J104" s="31"/>
      <c r="K104" s="31"/>
      <c r="L104" s="32"/>
      <c r="M104" s="166"/>
      <c r="N104" s="167"/>
      <c r="O104" s="52"/>
      <c r="P104" s="52"/>
      <c r="Q104" s="52"/>
      <c r="R104" s="52"/>
      <c r="S104" s="52"/>
      <c r="T104" s="53"/>
      <c r="U104" s="31"/>
      <c r="V104" s="31"/>
      <c r="W104" s="31"/>
      <c r="X104" s="31"/>
      <c r="Y104" s="31"/>
      <c r="Z104" s="31"/>
      <c r="AA104" s="31"/>
      <c r="AB104" s="31"/>
      <c r="AC104" s="31"/>
      <c r="AD104" s="31"/>
      <c r="AE104" s="31"/>
      <c r="AT104" s="16" t="s">
        <v>127</v>
      </c>
      <c r="AU104" s="16" t="s">
        <v>82</v>
      </c>
    </row>
    <row r="105" spans="1:65" s="2" customFormat="1" ht="22.8" x14ac:dyDescent="0.2">
      <c r="A105" s="31"/>
      <c r="B105" s="150"/>
      <c r="C105" s="178" t="s">
        <v>167</v>
      </c>
      <c r="D105" s="178" t="s">
        <v>182</v>
      </c>
      <c r="E105" s="179" t="s">
        <v>251</v>
      </c>
      <c r="F105" s="180" t="s">
        <v>252</v>
      </c>
      <c r="G105" s="181" t="s">
        <v>225</v>
      </c>
      <c r="H105" s="182">
        <v>3</v>
      </c>
      <c r="I105" s="289">
        <v>30</v>
      </c>
      <c r="J105" s="184">
        <f>ROUND(I105*H105,2)</f>
        <v>90</v>
      </c>
      <c r="K105" s="180" t="s">
        <v>3</v>
      </c>
      <c r="L105" s="185"/>
      <c r="M105" s="186" t="s">
        <v>3</v>
      </c>
      <c r="N105" s="187" t="s">
        <v>43</v>
      </c>
      <c r="O105" s="52"/>
      <c r="P105" s="160">
        <f>O105*H105</f>
        <v>0</v>
      </c>
      <c r="Q105" s="160">
        <v>1E-3</v>
      </c>
      <c r="R105" s="160">
        <f>Q105*H105</f>
        <v>3.0000000000000001E-3</v>
      </c>
      <c r="S105" s="160">
        <v>0</v>
      </c>
      <c r="T105" s="161">
        <f>S105*H105</f>
        <v>0</v>
      </c>
      <c r="U105" s="31"/>
      <c r="V105" s="31"/>
      <c r="W105" s="31"/>
      <c r="X105" s="31"/>
      <c r="Y105" s="31"/>
      <c r="Z105" s="31"/>
      <c r="AA105" s="31"/>
      <c r="AB105" s="31"/>
      <c r="AC105" s="31"/>
      <c r="AD105" s="31"/>
      <c r="AE105" s="31"/>
      <c r="AR105" s="162" t="s">
        <v>175</v>
      </c>
      <c r="AT105" s="162" t="s">
        <v>182</v>
      </c>
      <c r="AU105" s="162" t="s">
        <v>82</v>
      </c>
      <c r="AY105" s="16" t="s">
        <v>116</v>
      </c>
      <c r="BE105" s="163">
        <f>IF(N105="základní",J105,0)</f>
        <v>90</v>
      </c>
      <c r="BF105" s="163">
        <f>IF(N105="snížená",J105,0)</f>
        <v>0</v>
      </c>
      <c r="BG105" s="163">
        <f>IF(N105="zákl. přenesená",J105,0)</f>
        <v>0</v>
      </c>
      <c r="BH105" s="163">
        <f>IF(N105="sníž. přenesená",J105,0)</f>
        <v>0</v>
      </c>
      <c r="BI105" s="163">
        <f>IF(N105="nulová",J105,0)</f>
        <v>0</v>
      </c>
      <c r="BJ105" s="16" t="s">
        <v>80</v>
      </c>
      <c r="BK105" s="163">
        <f>ROUND(I105*H105,2)</f>
        <v>90</v>
      </c>
      <c r="BL105" s="16" t="s">
        <v>123</v>
      </c>
      <c r="BM105" s="162" t="s">
        <v>253</v>
      </c>
    </row>
    <row r="106" spans="1:65" s="2" customFormat="1" ht="19.2" hidden="1" x14ac:dyDescent="0.2">
      <c r="A106" s="31"/>
      <c r="B106" s="32"/>
      <c r="C106" s="31"/>
      <c r="D106" s="164" t="s">
        <v>125</v>
      </c>
      <c r="E106" s="31"/>
      <c r="F106" s="165" t="s">
        <v>254</v>
      </c>
      <c r="G106" s="31"/>
      <c r="H106" s="31"/>
      <c r="I106" s="275"/>
      <c r="J106" s="31"/>
      <c r="K106" s="31"/>
      <c r="L106" s="32"/>
      <c r="M106" s="166"/>
      <c r="N106" s="167"/>
      <c r="O106" s="52"/>
      <c r="P106" s="52"/>
      <c r="Q106" s="52"/>
      <c r="R106" s="52"/>
      <c r="S106" s="52"/>
      <c r="T106" s="53"/>
      <c r="U106" s="31"/>
      <c r="V106" s="31"/>
      <c r="W106" s="31"/>
      <c r="X106" s="31"/>
      <c r="Y106" s="31"/>
      <c r="Z106" s="31"/>
      <c r="AA106" s="31"/>
      <c r="AB106" s="31"/>
      <c r="AC106" s="31"/>
      <c r="AD106" s="31"/>
      <c r="AE106" s="31"/>
      <c r="AT106" s="16" t="s">
        <v>125</v>
      </c>
      <c r="AU106" s="16" t="s">
        <v>82</v>
      </c>
    </row>
    <row r="107" spans="1:65" s="2" customFormat="1" ht="22.8" x14ac:dyDescent="0.2">
      <c r="A107" s="31"/>
      <c r="B107" s="150"/>
      <c r="C107" s="178" t="s">
        <v>175</v>
      </c>
      <c r="D107" s="178" t="s">
        <v>182</v>
      </c>
      <c r="E107" s="179" t="s">
        <v>255</v>
      </c>
      <c r="F107" s="180" t="s">
        <v>256</v>
      </c>
      <c r="G107" s="181" t="s">
        <v>225</v>
      </c>
      <c r="H107" s="182">
        <v>3</v>
      </c>
      <c r="I107" s="289">
        <v>35</v>
      </c>
      <c r="J107" s="184">
        <f>ROUND(I107*H107,2)</f>
        <v>105</v>
      </c>
      <c r="K107" s="180" t="s">
        <v>3</v>
      </c>
      <c r="L107" s="185"/>
      <c r="M107" s="186" t="s">
        <v>3</v>
      </c>
      <c r="N107" s="187" t="s">
        <v>43</v>
      </c>
      <c r="O107" s="52"/>
      <c r="P107" s="160">
        <f>O107*H107</f>
        <v>0</v>
      </c>
      <c r="Q107" s="160">
        <v>1E-3</v>
      </c>
      <c r="R107" s="160">
        <f>Q107*H107</f>
        <v>3.0000000000000001E-3</v>
      </c>
      <c r="S107" s="160">
        <v>0</v>
      </c>
      <c r="T107" s="161">
        <f>S107*H107</f>
        <v>0</v>
      </c>
      <c r="U107" s="31"/>
      <c r="V107" s="31"/>
      <c r="W107" s="31"/>
      <c r="X107" s="31"/>
      <c r="Y107" s="31"/>
      <c r="Z107" s="31"/>
      <c r="AA107" s="31"/>
      <c r="AB107" s="31"/>
      <c r="AC107" s="31"/>
      <c r="AD107" s="31"/>
      <c r="AE107" s="31"/>
      <c r="AR107" s="162" t="s">
        <v>175</v>
      </c>
      <c r="AT107" s="162" t="s">
        <v>182</v>
      </c>
      <c r="AU107" s="162" t="s">
        <v>82</v>
      </c>
      <c r="AY107" s="16" t="s">
        <v>116</v>
      </c>
      <c r="BE107" s="163">
        <f>IF(N107="základní",J107,0)</f>
        <v>105</v>
      </c>
      <c r="BF107" s="163">
        <f>IF(N107="snížená",J107,0)</f>
        <v>0</v>
      </c>
      <c r="BG107" s="163">
        <f>IF(N107="zákl. přenesená",J107,0)</f>
        <v>0</v>
      </c>
      <c r="BH107" s="163">
        <f>IF(N107="sníž. přenesená",J107,0)</f>
        <v>0</v>
      </c>
      <c r="BI107" s="163">
        <f>IF(N107="nulová",J107,0)</f>
        <v>0</v>
      </c>
      <c r="BJ107" s="16" t="s">
        <v>80</v>
      </c>
      <c r="BK107" s="163">
        <f>ROUND(I107*H107,2)</f>
        <v>105</v>
      </c>
      <c r="BL107" s="16" t="s">
        <v>123</v>
      </c>
      <c r="BM107" s="162" t="s">
        <v>257</v>
      </c>
    </row>
    <row r="108" spans="1:65" s="2" customFormat="1" ht="19.2" hidden="1" x14ac:dyDescent="0.2">
      <c r="A108" s="31"/>
      <c r="B108" s="32"/>
      <c r="C108" s="31"/>
      <c r="D108" s="164" t="s">
        <v>125</v>
      </c>
      <c r="E108" s="31"/>
      <c r="F108" s="165" t="s">
        <v>256</v>
      </c>
      <c r="G108" s="31"/>
      <c r="H108" s="31"/>
      <c r="I108" s="275"/>
      <c r="J108" s="31"/>
      <c r="K108" s="31"/>
      <c r="L108" s="32"/>
      <c r="M108" s="166"/>
      <c r="N108" s="167"/>
      <c r="O108" s="52"/>
      <c r="P108" s="52"/>
      <c r="Q108" s="52"/>
      <c r="R108" s="52"/>
      <c r="S108" s="52"/>
      <c r="T108" s="53"/>
      <c r="U108" s="31"/>
      <c r="V108" s="31"/>
      <c r="W108" s="31"/>
      <c r="X108" s="31"/>
      <c r="Y108" s="31"/>
      <c r="Z108" s="31"/>
      <c r="AA108" s="31"/>
      <c r="AB108" s="31"/>
      <c r="AC108" s="31"/>
      <c r="AD108" s="31"/>
      <c r="AE108" s="31"/>
      <c r="AT108" s="16" t="s">
        <v>125</v>
      </c>
      <c r="AU108" s="16" t="s">
        <v>82</v>
      </c>
    </row>
    <row r="109" spans="1:65" s="2" customFormat="1" ht="22.8" x14ac:dyDescent="0.2">
      <c r="A109" s="31"/>
      <c r="B109" s="150"/>
      <c r="C109" s="178" t="s">
        <v>181</v>
      </c>
      <c r="D109" s="178" t="s">
        <v>182</v>
      </c>
      <c r="E109" s="179" t="s">
        <v>258</v>
      </c>
      <c r="F109" s="180" t="s">
        <v>259</v>
      </c>
      <c r="G109" s="181" t="s">
        <v>225</v>
      </c>
      <c r="H109" s="182">
        <v>4</v>
      </c>
      <c r="I109" s="289">
        <v>50</v>
      </c>
      <c r="J109" s="184">
        <f>ROUND(I109*H109,2)</f>
        <v>200</v>
      </c>
      <c r="K109" s="180" t="s">
        <v>3</v>
      </c>
      <c r="L109" s="185"/>
      <c r="M109" s="186" t="s">
        <v>3</v>
      </c>
      <c r="N109" s="187" t="s">
        <v>43</v>
      </c>
      <c r="O109" s="52"/>
      <c r="P109" s="160">
        <f>O109*H109</f>
        <v>0</v>
      </c>
      <c r="Q109" s="160">
        <v>2.7E-2</v>
      </c>
      <c r="R109" s="160">
        <f>Q109*H109</f>
        <v>0.108</v>
      </c>
      <c r="S109" s="160">
        <v>0</v>
      </c>
      <c r="T109" s="161">
        <f>S109*H109</f>
        <v>0</v>
      </c>
      <c r="U109" s="31"/>
      <c r="V109" s="31"/>
      <c r="W109" s="31"/>
      <c r="X109" s="31"/>
      <c r="Y109" s="31"/>
      <c r="Z109" s="31"/>
      <c r="AA109" s="31"/>
      <c r="AB109" s="31"/>
      <c r="AC109" s="31"/>
      <c r="AD109" s="31"/>
      <c r="AE109" s="31"/>
      <c r="AR109" s="162" t="s">
        <v>175</v>
      </c>
      <c r="AT109" s="162" t="s">
        <v>182</v>
      </c>
      <c r="AU109" s="162" t="s">
        <v>82</v>
      </c>
      <c r="AY109" s="16" t="s">
        <v>116</v>
      </c>
      <c r="BE109" s="163">
        <f>IF(N109="základní",J109,0)</f>
        <v>200</v>
      </c>
      <c r="BF109" s="163">
        <f>IF(N109="snížená",J109,0)</f>
        <v>0</v>
      </c>
      <c r="BG109" s="163">
        <f>IF(N109="zákl. přenesená",J109,0)</f>
        <v>0</v>
      </c>
      <c r="BH109" s="163">
        <f>IF(N109="sníž. přenesená",J109,0)</f>
        <v>0</v>
      </c>
      <c r="BI109" s="163">
        <f>IF(N109="nulová",J109,0)</f>
        <v>0</v>
      </c>
      <c r="BJ109" s="16" t="s">
        <v>80</v>
      </c>
      <c r="BK109" s="163">
        <f>ROUND(I109*H109,2)</f>
        <v>200</v>
      </c>
      <c r="BL109" s="16" t="s">
        <v>123</v>
      </c>
      <c r="BM109" s="162" t="s">
        <v>260</v>
      </c>
    </row>
    <row r="110" spans="1:65" s="2" customFormat="1" ht="19.2" hidden="1" x14ac:dyDescent="0.2">
      <c r="A110" s="31"/>
      <c r="B110" s="32"/>
      <c r="C110" s="31"/>
      <c r="D110" s="164" t="s">
        <v>125</v>
      </c>
      <c r="E110" s="31"/>
      <c r="F110" s="165" t="s">
        <v>259</v>
      </c>
      <c r="G110" s="31"/>
      <c r="H110" s="31"/>
      <c r="I110" s="275"/>
      <c r="J110" s="31"/>
      <c r="K110" s="31"/>
      <c r="L110" s="32"/>
      <c r="M110" s="166"/>
      <c r="N110" s="167"/>
      <c r="O110" s="52"/>
      <c r="P110" s="52"/>
      <c r="Q110" s="52"/>
      <c r="R110" s="52"/>
      <c r="S110" s="52"/>
      <c r="T110" s="53"/>
      <c r="U110" s="31"/>
      <c r="V110" s="31"/>
      <c r="W110" s="31"/>
      <c r="X110" s="31"/>
      <c r="Y110" s="31"/>
      <c r="Z110" s="31"/>
      <c r="AA110" s="31"/>
      <c r="AB110" s="31"/>
      <c r="AC110" s="31"/>
      <c r="AD110" s="31"/>
      <c r="AE110" s="31"/>
      <c r="AT110" s="16" t="s">
        <v>125</v>
      </c>
      <c r="AU110" s="16" t="s">
        <v>82</v>
      </c>
    </row>
    <row r="111" spans="1:65" s="2" customFormat="1" ht="22.8" x14ac:dyDescent="0.2">
      <c r="A111" s="31"/>
      <c r="B111" s="150"/>
      <c r="C111" s="178" t="s">
        <v>188</v>
      </c>
      <c r="D111" s="178" t="s">
        <v>182</v>
      </c>
      <c r="E111" s="179" t="s">
        <v>261</v>
      </c>
      <c r="F111" s="180" t="s">
        <v>262</v>
      </c>
      <c r="G111" s="181" t="s">
        <v>225</v>
      </c>
      <c r="H111" s="182">
        <v>4</v>
      </c>
      <c r="I111" s="289">
        <v>45</v>
      </c>
      <c r="J111" s="184">
        <f>ROUND(I111*H111,2)</f>
        <v>180</v>
      </c>
      <c r="K111" s="180" t="s">
        <v>3</v>
      </c>
      <c r="L111" s="185"/>
      <c r="M111" s="186" t="s">
        <v>3</v>
      </c>
      <c r="N111" s="187" t="s">
        <v>43</v>
      </c>
      <c r="O111" s="52"/>
      <c r="P111" s="160">
        <f>O111*H111</f>
        <v>0</v>
      </c>
      <c r="Q111" s="160">
        <v>2.7E-2</v>
      </c>
      <c r="R111" s="160">
        <f>Q111*H111</f>
        <v>0.108</v>
      </c>
      <c r="S111" s="160">
        <v>0</v>
      </c>
      <c r="T111" s="161">
        <f>S111*H111</f>
        <v>0</v>
      </c>
      <c r="U111" s="31"/>
      <c r="V111" s="31"/>
      <c r="W111" s="31"/>
      <c r="X111" s="31"/>
      <c r="Y111" s="31"/>
      <c r="Z111" s="31"/>
      <c r="AA111" s="31"/>
      <c r="AB111" s="31"/>
      <c r="AC111" s="31"/>
      <c r="AD111" s="31"/>
      <c r="AE111" s="31"/>
      <c r="AR111" s="162" t="s">
        <v>175</v>
      </c>
      <c r="AT111" s="162" t="s">
        <v>182</v>
      </c>
      <c r="AU111" s="162" t="s">
        <v>82</v>
      </c>
      <c r="AY111" s="16" t="s">
        <v>116</v>
      </c>
      <c r="BE111" s="163">
        <f>IF(N111="základní",J111,0)</f>
        <v>180</v>
      </c>
      <c r="BF111" s="163">
        <f>IF(N111="snížená",J111,0)</f>
        <v>0</v>
      </c>
      <c r="BG111" s="163">
        <f>IF(N111="zákl. přenesená",J111,0)</f>
        <v>0</v>
      </c>
      <c r="BH111" s="163">
        <f>IF(N111="sníž. přenesená",J111,0)</f>
        <v>0</v>
      </c>
      <c r="BI111" s="163">
        <f>IF(N111="nulová",J111,0)</f>
        <v>0</v>
      </c>
      <c r="BJ111" s="16" t="s">
        <v>80</v>
      </c>
      <c r="BK111" s="163">
        <f>ROUND(I111*H111,2)</f>
        <v>180</v>
      </c>
      <c r="BL111" s="16" t="s">
        <v>123</v>
      </c>
      <c r="BM111" s="162" t="s">
        <v>263</v>
      </c>
    </row>
    <row r="112" spans="1:65" s="2" customFormat="1" ht="19.2" hidden="1" x14ac:dyDescent="0.2">
      <c r="A112" s="31"/>
      <c r="B112" s="32"/>
      <c r="C112" s="31"/>
      <c r="D112" s="164" t="s">
        <v>125</v>
      </c>
      <c r="E112" s="31"/>
      <c r="F112" s="165" t="s">
        <v>262</v>
      </c>
      <c r="G112" s="31"/>
      <c r="H112" s="31"/>
      <c r="I112" s="275"/>
      <c r="J112" s="31"/>
      <c r="K112" s="31"/>
      <c r="L112" s="32"/>
      <c r="M112" s="166"/>
      <c r="N112" s="167"/>
      <c r="O112" s="52"/>
      <c r="P112" s="52"/>
      <c r="Q112" s="52"/>
      <c r="R112" s="52"/>
      <c r="S112" s="52"/>
      <c r="T112" s="53"/>
      <c r="U112" s="31"/>
      <c r="V112" s="31"/>
      <c r="W112" s="31"/>
      <c r="X112" s="31"/>
      <c r="Y112" s="31"/>
      <c r="Z112" s="31"/>
      <c r="AA112" s="31"/>
      <c r="AB112" s="31"/>
      <c r="AC112" s="31"/>
      <c r="AD112" s="31"/>
      <c r="AE112" s="31"/>
      <c r="AT112" s="16" t="s">
        <v>125</v>
      </c>
      <c r="AU112" s="16" t="s">
        <v>82</v>
      </c>
    </row>
    <row r="113" spans="1:65" s="2" customFormat="1" ht="22.8" x14ac:dyDescent="0.2">
      <c r="A113" s="31"/>
      <c r="B113" s="150"/>
      <c r="C113" s="178" t="s">
        <v>194</v>
      </c>
      <c r="D113" s="178" t="s">
        <v>182</v>
      </c>
      <c r="E113" s="179" t="s">
        <v>264</v>
      </c>
      <c r="F113" s="180" t="s">
        <v>265</v>
      </c>
      <c r="G113" s="181" t="s">
        <v>225</v>
      </c>
      <c r="H113" s="182">
        <v>7</v>
      </c>
      <c r="I113" s="289">
        <v>35</v>
      </c>
      <c r="J113" s="184">
        <f>ROUND(I113*H113,2)</f>
        <v>245</v>
      </c>
      <c r="K113" s="180" t="s">
        <v>3</v>
      </c>
      <c r="L113" s="185"/>
      <c r="M113" s="186" t="s">
        <v>3</v>
      </c>
      <c r="N113" s="187" t="s">
        <v>43</v>
      </c>
      <c r="O113" s="52"/>
      <c r="P113" s="160">
        <f>O113*H113</f>
        <v>0</v>
      </c>
      <c r="Q113" s="160">
        <v>2.7E-2</v>
      </c>
      <c r="R113" s="160">
        <f>Q113*H113</f>
        <v>0.189</v>
      </c>
      <c r="S113" s="160">
        <v>0</v>
      </c>
      <c r="T113" s="161">
        <f>S113*H113</f>
        <v>0</v>
      </c>
      <c r="U113" s="31"/>
      <c r="V113" s="31"/>
      <c r="W113" s="31"/>
      <c r="X113" s="31"/>
      <c r="Y113" s="31"/>
      <c r="Z113" s="31"/>
      <c r="AA113" s="31"/>
      <c r="AB113" s="31"/>
      <c r="AC113" s="31"/>
      <c r="AD113" s="31"/>
      <c r="AE113" s="31"/>
      <c r="AR113" s="162" t="s">
        <v>175</v>
      </c>
      <c r="AT113" s="162" t="s">
        <v>182</v>
      </c>
      <c r="AU113" s="162" t="s">
        <v>82</v>
      </c>
      <c r="AY113" s="16" t="s">
        <v>116</v>
      </c>
      <c r="BE113" s="163">
        <f>IF(N113="základní",J113,0)</f>
        <v>245</v>
      </c>
      <c r="BF113" s="163">
        <f>IF(N113="snížená",J113,0)</f>
        <v>0</v>
      </c>
      <c r="BG113" s="163">
        <f>IF(N113="zákl. přenesená",J113,0)</f>
        <v>0</v>
      </c>
      <c r="BH113" s="163">
        <f>IF(N113="sníž. přenesená",J113,0)</f>
        <v>0</v>
      </c>
      <c r="BI113" s="163">
        <f>IF(N113="nulová",J113,0)</f>
        <v>0</v>
      </c>
      <c r="BJ113" s="16" t="s">
        <v>80</v>
      </c>
      <c r="BK113" s="163">
        <f>ROUND(I113*H113,2)</f>
        <v>245</v>
      </c>
      <c r="BL113" s="16" t="s">
        <v>123</v>
      </c>
      <c r="BM113" s="162" t="s">
        <v>266</v>
      </c>
    </row>
    <row r="114" spans="1:65" s="2" customFormat="1" ht="19.2" hidden="1" x14ac:dyDescent="0.2">
      <c r="A114" s="31"/>
      <c r="B114" s="32"/>
      <c r="C114" s="31"/>
      <c r="D114" s="164" t="s">
        <v>125</v>
      </c>
      <c r="E114" s="31"/>
      <c r="F114" s="165" t="s">
        <v>265</v>
      </c>
      <c r="G114" s="31"/>
      <c r="H114" s="31"/>
      <c r="I114" s="275"/>
      <c r="J114" s="31"/>
      <c r="K114" s="31"/>
      <c r="L114" s="32"/>
      <c r="M114" s="166"/>
      <c r="N114" s="167"/>
      <c r="O114" s="52"/>
      <c r="P114" s="52"/>
      <c r="Q114" s="52"/>
      <c r="R114" s="52"/>
      <c r="S114" s="52"/>
      <c r="T114" s="53"/>
      <c r="U114" s="31"/>
      <c r="V114" s="31"/>
      <c r="W114" s="31"/>
      <c r="X114" s="31"/>
      <c r="Y114" s="31"/>
      <c r="Z114" s="31"/>
      <c r="AA114" s="31"/>
      <c r="AB114" s="31"/>
      <c r="AC114" s="31"/>
      <c r="AD114" s="31"/>
      <c r="AE114" s="31"/>
      <c r="AT114" s="16" t="s">
        <v>125</v>
      </c>
      <c r="AU114" s="16" t="s">
        <v>82</v>
      </c>
    </row>
    <row r="115" spans="1:65" s="2" customFormat="1" ht="22.8" x14ac:dyDescent="0.2">
      <c r="A115" s="31"/>
      <c r="B115" s="150"/>
      <c r="C115" s="178" t="s">
        <v>199</v>
      </c>
      <c r="D115" s="178" t="s">
        <v>182</v>
      </c>
      <c r="E115" s="179" t="s">
        <v>267</v>
      </c>
      <c r="F115" s="180" t="s">
        <v>268</v>
      </c>
      <c r="G115" s="181" t="s">
        <v>225</v>
      </c>
      <c r="H115" s="182">
        <v>2</v>
      </c>
      <c r="I115" s="289">
        <v>65</v>
      </c>
      <c r="J115" s="184">
        <f>ROUND(I115*H115,2)</f>
        <v>130</v>
      </c>
      <c r="K115" s="180" t="s">
        <v>3</v>
      </c>
      <c r="L115" s="185"/>
      <c r="M115" s="186" t="s">
        <v>3</v>
      </c>
      <c r="N115" s="187" t="s">
        <v>43</v>
      </c>
      <c r="O115" s="52"/>
      <c r="P115" s="160">
        <f>O115*H115</f>
        <v>0</v>
      </c>
      <c r="Q115" s="160">
        <v>2.7E-2</v>
      </c>
      <c r="R115" s="160">
        <f>Q115*H115</f>
        <v>5.3999999999999999E-2</v>
      </c>
      <c r="S115" s="160">
        <v>0</v>
      </c>
      <c r="T115" s="161">
        <f>S115*H115</f>
        <v>0</v>
      </c>
      <c r="U115" s="31"/>
      <c r="V115" s="31"/>
      <c r="W115" s="31"/>
      <c r="X115" s="31"/>
      <c r="Y115" s="31"/>
      <c r="Z115" s="31"/>
      <c r="AA115" s="31"/>
      <c r="AB115" s="31"/>
      <c r="AC115" s="31"/>
      <c r="AD115" s="31"/>
      <c r="AE115" s="31"/>
      <c r="AR115" s="162" t="s">
        <v>175</v>
      </c>
      <c r="AT115" s="162" t="s">
        <v>182</v>
      </c>
      <c r="AU115" s="162" t="s">
        <v>82</v>
      </c>
      <c r="AY115" s="16" t="s">
        <v>116</v>
      </c>
      <c r="BE115" s="163">
        <f>IF(N115="základní",J115,0)</f>
        <v>130</v>
      </c>
      <c r="BF115" s="163">
        <f>IF(N115="snížená",J115,0)</f>
        <v>0</v>
      </c>
      <c r="BG115" s="163">
        <f>IF(N115="zákl. přenesená",J115,0)</f>
        <v>0</v>
      </c>
      <c r="BH115" s="163">
        <f>IF(N115="sníž. přenesená",J115,0)</f>
        <v>0</v>
      </c>
      <c r="BI115" s="163">
        <f>IF(N115="nulová",J115,0)</f>
        <v>0</v>
      </c>
      <c r="BJ115" s="16" t="s">
        <v>80</v>
      </c>
      <c r="BK115" s="163">
        <f>ROUND(I115*H115,2)</f>
        <v>130</v>
      </c>
      <c r="BL115" s="16" t="s">
        <v>123</v>
      </c>
      <c r="BM115" s="162" t="s">
        <v>269</v>
      </c>
    </row>
    <row r="116" spans="1:65" s="2" customFormat="1" ht="19.2" hidden="1" x14ac:dyDescent="0.2">
      <c r="A116" s="31"/>
      <c r="B116" s="32"/>
      <c r="C116" s="31"/>
      <c r="D116" s="164" t="s">
        <v>125</v>
      </c>
      <c r="E116" s="31"/>
      <c r="F116" s="165" t="s">
        <v>268</v>
      </c>
      <c r="G116" s="31"/>
      <c r="H116" s="31"/>
      <c r="I116" s="275"/>
      <c r="J116" s="31"/>
      <c r="K116" s="31"/>
      <c r="L116" s="32"/>
      <c r="M116" s="166"/>
      <c r="N116" s="167"/>
      <c r="O116" s="52"/>
      <c r="P116" s="52"/>
      <c r="Q116" s="52"/>
      <c r="R116" s="52"/>
      <c r="S116" s="52"/>
      <c r="T116" s="53"/>
      <c r="U116" s="31"/>
      <c r="V116" s="31"/>
      <c r="W116" s="31"/>
      <c r="X116" s="31"/>
      <c r="Y116" s="31"/>
      <c r="Z116" s="31"/>
      <c r="AA116" s="31"/>
      <c r="AB116" s="31"/>
      <c r="AC116" s="31"/>
      <c r="AD116" s="31"/>
      <c r="AE116" s="31"/>
      <c r="AT116" s="16" t="s">
        <v>125</v>
      </c>
      <c r="AU116" s="16" t="s">
        <v>82</v>
      </c>
    </row>
    <row r="117" spans="1:65" s="2" customFormat="1" ht="22.8" x14ac:dyDescent="0.2">
      <c r="A117" s="31"/>
      <c r="B117" s="150"/>
      <c r="C117" s="151" t="s">
        <v>209</v>
      </c>
      <c r="D117" s="151" t="s">
        <v>118</v>
      </c>
      <c r="E117" s="152" t="s">
        <v>270</v>
      </c>
      <c r="F117" s="153" t="s">
        <v>271</v>
      </c>
      <c r="G117" s="154" t="s">
        <v>225</v>
      </c>
      <c r="H117" s="155">
        <v>49</v>
      </c>
      <c r="I117" s="287">
        <v>35</v>
      </c>
      <c r="J117" s="157">
        <f>ROUND(I117*H117,2)</f>
        <v>1715</v>
      </c>
      <c r="K117" s="153" t="s">
        <v>122</v>
      </c>
      <c r="L117" s="32"/>
      <c r="M117" s="158" t="s">
        <v>3</v>
      </c>
      <c r="N117" s="159" t="s">
        <v>43</v>
      </c>
      <c r="O117" s="52"/>
      <c r="P117" s="160">
        <f>O117*H117</f>
        <v>0</v>
      </c>
      <c r="Q117" s="160">
        <v>0</v>
      </c>
      <c r="R117" s="160">
        <f>Q117*H117</f>
        <v>0</v>
      </c>
      <c r="S117" s="160">
        <v>0</v>
      </c>
      <c r="T117" s="161">
        <f>S117*H117</f>
        <v>0</v>
      </c>
      <c r="U117" s="31"/>
      <c r="V117" s="31"/>
      <c r="W117" s="31"/>
      <c r="X117" s="31"/>
      <c r="Y117" s="31"/>
      <c r="Z117" s="31"/>
      <c r="AA117" s="31"/>
      <c r="AB117" s="31"/>
      <c r="AC117" s="31"/>
      <c r="AD117" s="31"/>
      <c r="AE117" s="31"/>
      <c r="AR117" s="162" t="s">
        <v>123</v>
      </c>
      <c r="AT117" s="162" t="s">
        <v>118</v>
      </c>
      <c r="AU117" s="162" t="s">
        <v>82</v>
      </c>
      <c r="AY117" s="16" t="s">
        <v>116</v>
      </c>
      <c r="BE117" s="163">
        <f>IF(N117="základní",J117,0)</f>
        <v>1715</v>
      </c>
      <c r="BF117" s="163">
        <f>IF(N117="snížená",J117,0)</f>
        <v>0</v>
      </c>
      <c r="BG117" s="163">
        <f>IF(N117="zákl. přenesená",J117,0)</f>
        <v>0</v>
      </c>
      <c r="BH117" s="163">
        <f>IF(N117="sníž. přenesená",J117,0)</f>
        <v>0</v>
      </c>
      <c r="BI117" s="163">
        <f>IF(N117="nulová",J117,0)</f>
        <v>0</v>
      </c>
      <c r="BJ117" s="16" t="s">
        <v>80</v>
      </c>
      <c r="BK117" s="163">
        <f>ROUND(I117*H117,2)</f>
        <v>1715</v>
      </c>
      <c r="BL117" s="16" t="s">
        <v>123</v>
      </c>
      <c r="BM117" s="162" t="s">
        <v>272</v>
      </c>
    </row>
    <row r="118" spans="1:65" s="2" customFormat="1" ht="28.8" hidden="1" x14ac:dyDescent="0.2">
      <c r="A118" s="31"/>
      <c r="B118" s="32"/>
      <c r="C118" s="31"/>
      <c r="D118" s="164" t="s">
        <v>125</v>
      </c>
      <c r="E118" s="31"/>
      <c r="F118" s="165" t="s">
        <v>273</v>
      </c>
      <c r="G118" s="31"/>
      <c r="H118" s="31"/>
      <c r="I118" s="275"/>
      <c r="J118" s="31"/>
      <c r="K118" s="31"/>
      <c r="L118" s="32"/>
      <c r="M118" s="166"/>
      <c r="N118" s="167"/>
      <c r="O118" s="52"/>
      <c r="P118" s="52"/>
      <c r="Q118" s="52"/>
      <c r="R118" s="52"/>
      <c r="S118" s="52"/>
      <c r="T118" s="53"/>
      <c r="U118" s="31"/>
      <c r="V118" s="31"/>
      <c r="W118" s="31"/>
      <c r="X118" s="31"/>
      <c r="Y118" s="31"/>
      <c r="Z118" s="31"/>
      <c r="AA118" s="31"/>
      <c r="AB118" s="31"/>
      <c r="AC118" s="31"/>
      <c r="AD118" s="31"/>
      <c r="AE118" s="31"/>
      <c r="AT118" s="16" t="s">
        <v>125</v>
      </c>
      <c r="AU118" s="16" t="s">
        <v>82</v>
      </c>
    </row>
    <row r="119" spans="1:65" s="2" customFormat="1" ht="96" hidden="1" x14ac:dyDescent="0.2">
      <c r="A119" s="31"/>
      <c r="B119" s="32"/>
      <c r="C119" s="31"/>
      <c r="D119" s="164" t="s">
        <v>127</v>
      </c>
      <c r="E119" s="31"/>
      <c r="F119" s="168" t="s">
        <v>250</v>
      </c>
      <c r="G119" s="31"/>
      <c r="H119" s="31"/>
      <c r="I119" s="275"/>
      <c r="J119" s="31"/>
      <c r="K119" s="31"/>
      <c r="L119" s="32"/>
      <c r="M119" s="166"/>
      <c r="N119" s="167"/>
      <c r="O119" s="52"/>
      <c r="P119" s="52"/>
      <c r="Q119" s="52"/>
      <c r="R119" s="52"/>
      <c r="S119" s="52"/>
      <c r="T119" s="53"/>
      <c r="U119" s="31"/>
      <c r="V119" s="31"/>
      <c r="W119" s="31"/>
      <c r="X119" s="31"/>
      <c r="Y119" s="31"/>
      <c r="Z119" s="31"/>
      <c r="AA119" s="31"/>
      <c r="AB119" s="31"/>
      <c r="AC119" s="31"/>
      <c r="AD119" s="31"/>
      <c r="AE119" s="31"/>
      <c r="AT119" s="16" t="s">
        <v>127</v>
      </c>
      <c r="AU119" s="16" t="s">
        <v>82</v>
      </c>
    </row>
    <row r="120" spans="1:65" s="2" customFormat="1" ht="22.8" x14ac:dyDescent="0.2">
      <c r="A120" s="31"/>
      <c r="B120" s="150"/>
      <c r="C120" s="178" t="s">
        <v>217</v>
      </c>
      <c r="D120" s="178" t="s">
        <v>182</v>
      </c>
      <c r="E120" s="179" t="s">
        <v>274</v>
      </c>
      <c r="F120" s="180" t="s">
        <v>275</v>
      </c>
      <c r="G120" s="181" t="s">
        <v>225</v>
      </c>
      <c r="H120" s="182">
        <v>1</v>
      </c>
      <c r="I120" s="289">
        <v>1200</v>
      </c>
      <c r="J120" s="184">
        <f>ROUND(I120*H120,2)</f>
        <v>1200</v>
      </c>
      <c r="K120" s="180" t="s">
        <v>3</v>
      </c>
      <c r="L120" s="185"/>
      <c r="M120" s="186" t="s">
        <v>3</v>
      </c>
      <c r="N120" s="187" t="s">
        <v>43</v>
      </c>
      <c r="O120" s="52"/>
      <c r="P120" s="160">
        <f>O120*H120</f>
        <v>0</v>
      </c>
      <c r="Q120" s="160">
        <v>2.7E-2</v>
      </c>
      <c r="R120" s="160">
        <f>Q120*H120</f>
        <v>2.7E-2</v>
      </c>
      <c r="S120" s="160">
        <v>0</v>
      </c>
      <c r="T120" s="161">
        <f>S120*H120</f>
        <v>0</v>
      </c>
      <c r="U120" s="31"/>
      <c r="V120" s="31"/>
      <c r="W120" s="31"/>
      <c r="X120" s="31"/>
      <c r="Y120" s="31"/>
      <c r="Z120" s="31"/>
      <c r="AA120" s="31"/>
      <c r="AB120" s="31"/>
      <c r="AC120" s="31"/>
      <c r="AD120" s="31"/>
      <c r="AE120" s="31"/>
      <c r="AR120" s="162" t="s">
        <v>175</v>
      </c>
      <c r="AT120" s="162" t="s">
        <v>182</v>
      </c>
      <c r="AU120" s="162" t="s">
        <v>82</v>
      </c>
      <c r="AY120" s="16" t="s">
        <v>116</v>
      </c>
      <c r="BE120" s="163">
        <f>IF(N120="základní",J120,0)</f>
        <v>1200</v>
      </c>
      <c r="BF120" s="163">
        <f>IF(N120="snížená",J120,0)</f>
        <v>0</v>
      </c>
      <c r="BG120" s="163">
        <f>IF(N120="zákl. přenesená",J120,0)</f>
        <v>0</v>
      </c>
      <c r="BH120" s="163">
        <f>IF(N120="sníž. přenesená",J120,0)</f>
        <v>0</v>
      </c>
      <c r="BI120" s="163">
        <f>IF(N120="nulová",J120,0)</f>
        <v>0</v>
      </c>
      <c r="BJ120" s="16" t="s">
        <v>80</v>
      </c>
      <c r="BK120" s="163">
        <f>ROUND(I120*H120,2)</f>
        <v>1200</v>
      </c>
      <c r="BL120" s="16" t="s">
        <v>123</v>
      </c>
      <c r="BM120" s="162" t="s">
        <v>276</v>
      </c>
    </row>
    <row r="121" spans="1:65" s="2" customFormat="1" ht="19.2" hidden="1" x14ac:dyDescent="0.2">
      <c r="A121" s="31"/>
      <c r="B121" s="32"/>
      <c r="C121" s="31"/>
      <c r="D121" s="164" t="s">
        <v>125</v>
      </c>
      <c r="E121" s="31"/>
      <c r="F121" s="165" t="s">
        <v>275</v>
      </c>
      <c r="G121" s="31"/>
      <c r="H121" s="31"/>
      <c r="I121" s="275"/>
      <c r="J121" s="31"/>
      <c r="K121" s="31"/>
      <c r="L121" s="32"/>
      <c r="M121" s="166"/>
      <c r="N121" s="167"/>
      <c r="O121" s="52"/>
      <c r="P121" s="52"/>
      <c r="Q121" s="52"/>
      <c r="R121" s="52"/>
      <c r="S121" s="52"/>
      <c r="T121" s="53"/>
      <c r="U121" s="31"/>
      <c r="V121" s="31"/>
      <c r="W121" s="31"/>
      <c r="X121" s="31"/>
      <c r="Y121" s="31"/>
      <c r="Z121" s="31"/>
      <c r="AA121" s="31"/>
      <c r="AB121" s="31"/>
      <c r="AC121" s="31"/>
      <c r="AD121" s="31"/>
      <c r="AE121" s="31"/>
      <c r="AT121" s="16" t="s">
        <v>125</v>
      </c>
      <c r="AU121" s="16" t="s">
        <v>82</v>
      </c>
    </row>
    <row r="122" spans="1:65" s="2" customFormat="1" ht="22.8" x14ac:dyDescent="0.2">
      <c r="A122" s="31"/>
      <c r="B122" s="150"/>
      <c r="C122" s="178" t="s">
        <v>9</v>
      </c>
      <c r="D122" s="178" t="s">
        <v>182</v>
      </c>
      <c r="E122" s="179" t="s">
        <v>277</v>
      </c>
      <c r="F122" s="180" t="s">
        <v>278</v>
      </c>
      <c r="G122" s="181" t="s">
        <v>225</v>
      </c>
      <c r="H122" s="182">
        <v>4</v>
      </c>
      <c r="I122" s="289">
        <v>1290</v>
      </c>
      <c r="J122" s="184">
        <f>ROUND(I122*H122,2)</f>
        <v>5160</v>
      </c>
      <c r="K122" s="180" t="s">
        <v>3</v>
      </c>
      <c r="L122" s="185"/>
      <c r="M122" s="186" t="s">
        <v>3</v>
      </c>
      <c r="N122" s="187" t="s">
        <v>43</v>
      </c>
      <c r="O122" s="52"/>
      <c r="P122" s="160">
        <f>O122*H122</f>
        <v>0</v>
      </c>
      <c r="Q122" s="160">
        <v>2.7E-2</v>
      </c>
      <c r="R122" s="160">
        <f>Q122*H122</f>
        <v>0.108</v>
      </c>
      <c r="S122" s="160">
        <v>0</v>
      </c>
      <c r="T122" s="161">
        <f>S122*H122</f>
        <v>0</v>
      </c>
      <c r="U122" s="31"/>
      <c r="V122" s="31"/>
      <c r="W122" s="31"/>
      <c r="X122" s="31"/>
      <c r="Y122" s="31"/>
      <c r="Z122" s="31"/>
      <c r="AA122" s="31"/>
      <c r="AB122" s="31"/>
      <c r="AC122" s="31"/>
      <c r="AD122" s="31"/>
      <c r="AE122" s="31"/>
      <c r="AR122" s="162" t="s">
        <v>175</v>
      </c>
      <c r="AT122" s="162" t="s">
        <v>182</v>
      </c>
      <c r="AU122" s="162" t="s">
        <v>82</v>
      </c>
      <c r="AY122" s="16" t="s">
        <v>116</v>
      </c>
      <c r="BE122" s="163">
        <f>IF(N122="základní",J122,0)</f>
        <v>5160</v>
      </c>
      <c r="BF122" s="163">
        <f>IF(N122="snížená",J122,0)</f>
        <v>0</v>
      </c>
      <c r="BG122" s="163">
        <f>IF(N122="zákl. přenesená",J122,0)</f>
        <v>0</v>
      </c>
      <c r="BH122" s="163">
        <f>IF(N122="sníž. přenesená",J122,0)</f>
        <v>0</v>
      </c>
      <c r="BI122" s="163">
        <f>IF(N122="nulová",J122,0)</f>
        <v>0</v>
      </c>
      <c r="BJ122" s="16" t="s">
        <v>80</v>
      </c>
      <c r="BK122" s="163">
        <f>ROUND(I122*H122,2)</f>
        <v>5160</v>
      </c>
      <c r="BL122" s="16" t="s">
        <v>123</v>
      </c>
      <c r="BM122" s="162" t="s">
        <v>279</v>
      </c>
    </row>
    <row r="123" spans="1:65" s="2" customFormat="1" ht="19.2" hidden="1" x14ac:dyDescent="0.2">
      <c r="A123" s="31"/>
      <c r="B123" s="32"/>
      <c r="C123" s="31"/>
      <c r="D123" s="164" t="s">
        <v>125</v>
      </c>
      <c r="E123" s="31"/>
      <c r="F123" s="165" t="s">
        <v>278</v>
      </c>
      <c r="G123" s="31"/>
      <c r="H123" s="31"/>
      <c r="I123" s="275"/>
      <c r="J123" s="31"/>
      <c r="K123" s="31"/>
      <c r="L123" s="32"/>
      <c r="M123" s="166"/>
      <c r="N123" s="167"/>
      <c r="O123" s="52"/>
      <c r="P123" s="52"/>
      <c r="Q123" s="52"/>
      <c r="R123" s="52"/>
      <c r="S123" s="52"/>
      <c r="T123" s="53"/>
      <c r="U123" s="31"/>
      <c r="V123" s="31"/>
      <c r="W123" s="31"/>
      <c r="X123" s="31"/>
      <c r="Y123" s="31"/>
      <c r="Z123" s="31"/>
      <c r="AA123" s="31"/>
      <c r="AB123" s="31"/>
      <c r="AC123" s="31"/>
      <c r="AD123" s="31"/>
      <c r="AE123" s="31"/>
      <c r="AT123" s="16" t="s">
        <v>125</v>
      </c>
      <c r="AU123" s="16" t="s">
        <v>82</v>
      </c>
    </row>
    <row r="124" spans="1:65" s="2" customFormat="1" ht="22.8" x14ac:dyDescent="0.2">
      <c r="A124" s="31"/>
      <c r="B124" s="150"/>
      <c r="C124" s="178" t="s">
        <v>280</v>
      </c>
      <c r="D124" s="178" t="s">
        <v>182</v>
      </c>
      <c r="E124" s="179" t="s">
        <v>281</v>
      </c>
      <c r="F124" s="180" t="s">
        <v>282</v>
      </c>
      <c r="G124" s="181" t="s">
        <v>225</v>
      </c>
      <c r="H124" s="182">
        <v>4</v>
      </c>
      <c r="I124" s="289">
        <v>2040</v>
      </c>
      <c r="J124" s="184">
        <f>ROUND(I124*H124,2)</f>
        <v>8160</v>
      </c>
      <c r="K124" s="180" t="s">
        <v>3</v>
      </c>
      <c r="L124" s="185"/>
      <c r="M124" s="186" t="s">
        <v>3</v>
      </c>
      <c r="N124" s="187" t="s">
        <v>43</v>
      </c>
      <c r="O124" s="52"/>
      <c r="P124" s="160">
        <f>O124*H124</f>
        <v>0</v>
      </c>
      <c r="Q124" s="160">
        <v>6.3E-2</v>
      </c>
      <c r="R124" s="160">
        <f>Q124*H124</f>
        <v>0.252</v>
      </c>
      <c r="S124" s="160">
        <v>0</v>
      </c>
      <c r="T124" s="161">
        <f>S124*H124</f>
        <v>0</v>
      </c>
      <c r="U124" s="31"/>
      <c r="V124" s="31"/>
      <c r="W124" s="31"/>
      <c r="X124" s="31"/>
      <c r="Y124" s="31"/>
      <c r="Z124" s="31"/>
      <c r="AA124" s="31"/>
      <c r="AB124" s="31"/>
      <c r="AC124" s="31"/>
      <c r="AD124" s="31"/>
      <c r="AE124" s="31"/>
      <c r="AR124" s="162" t="s">
        <v>175</v>
      </c>
      <c r="AT124" s="162" t="s">
        <v>182</v>
      </c>
      <c r="AU124" s="162" t="s">
        <v>82</v>
      </c>
      <c r="AY124" s="16" t="s">
        <v>116</v>
      </c>
      <c r="BE124" s="163">
        <f>IF(N124="základní",J124,0)</f>
        <v>8160</v>
      </c>
      <c r="BF124" s="163">
        <f>IF(N124="snížená",J124,0)</f>
        <v>0</v>
      </c>
      <c r="BG124" s="163">
        <f>IF(N124="zákl. přenesená",J124,0)</f>
        <v>0</v>
      </c>
      <c r="BH124" s="163">
        <f>IF(N124="sníž. přenesená",J124,0)</f>
        <v>0</v>
      </c>
      <c r="BI124" s="163">
        <f>IF(N124="nulová",J124,0)</f>
        <v>0</v>
      </c>
      <c r="BJ124" s="16" t="s">
        <v>80</v>
      </c>
      <c r="BK124" s="163">
        <f>ROUND(I124*H124,2)</f>
        <v>8160</v>
      </c>
      <c r="BL124" s="16" t="s">
        <v>123</v>
      </c>
      <c r="BM124" s="162" t="s">
        <v>283</v>
      </c>
    </row>
    <row r="125" spans="1:65" s="2" customFormat="1" ht="19.2" hidden="1" x14ac:dyDescent="0.2">
      <c r="A125" s="31"/>
      <c r="B125" s="32"/>
      <c r="C125" s="31"/>
      <c r="D125" s="164" t="s">
        <v>125</v>
      </c>
      <c r="E125" s="31"/>
      <c r="F125" s="165" t="s">
        <v>282</v>
      </c>
      <c r="G125" s="31"/>
      <c r="H125" s="31"/>
      <c r="I125" s="275"/>
      <c r="J125" s="31"/>
      <c r="K125" s="31"/>
      <c r="L125" s="32"/>
      <c r="M125" s="166"/>
      <c r="N125" s="167"/>
      <c r="O125" s="52"/>
      <c r="P125" s="52"/>
      <c r="Q125" s="52"/>
      <c r="R125" s="52"/>
      <c r="S125" s="52"/>
      <c r="T125" s="53"/>
      <c r="U125" s="31"/>
      <c r="V125" s="31"/>
      <c r="W125" s="31"/>
      <c r="X125" s="31"/>
      <c r="Y125" s="31"/>
      <c r="Z125" s="31"/>
      <c r="AA125" s="31"/>
      <c r="AB125" s="31"/>
      <c r="AC125" s="31"/>
      <c r="AD125" s="31"/>
      <c r="AE125" s="31"/>
      <c r="AT125" s="16" t="s">
        <v>125</v>
      </c>
      <c r="AU125" s="16" t="s">
        <v>82</v>
      </c>
    </row>
    <row r="126" spans="1:65" s="2" customFormat="1" ht="22.8" x14ac:dyDescent="0.2">
      <c r="A126" s="31"/>
      <c r="B126" s="150"/>
      <c r="C126" s="178" t="s">
        <v>284</v>
      </c>
      <c r="D126" s="178" t="s">
        <v>182</v>
      </c>
      <c r="E126" s="179" t="s">
        <v>285</v>
      </c>
      <c r="F126" s="180" t="s">
        <v>286</v>
      </c>
      <c r="G126" s="181" t="s">
        <v>225</v>
      </c>
      <c r="H126" s="182">
        <v>3</v>
      </c>
      <c r="I126" s="289">
        <v>1980</v>
      </c>
      <c r="J126" s="184">
        <f>ROUND(I126*H126,2)</f>
        <v>5940</v>
      </c>
      <c r="K126" s="180" t="s">
        <v>3</v>
      </c>
      <c r="L126" s="185"/>
      <c r="M126" s="186" t="s">
        <v>3</v>
      </c>
      <c r="N126" s="187" t="s">
        <v>43</v>
      </c>
      <c r="O126" s="52"/>
      <c r="P126" s="160">
        <f>O126*H126</f>
        <v>0</v>
      </c>
      <c r="Q126" s="160">
        <v>6.3E-2</v>
      </c>
      <c r="R126" s="160">
        <f>Q126*H126</f>
        <v>0.189</v>
      </c>
      <c r="S126" s="160">
        <v>0</v>
      </c>
      <c r="T126" s="161">
        <f>S126*H126</f>
        <v>0</v>
      </c>
      <c r="U126" s="31"/>
      <c r="V126" s="31"/>
      <c r="W126" s="31"/>
      <c r="X126" s="31"/>
      <c r="Y126" s="31"/>
      <c r="Z126" s="31"/>
      <c r="AA126" s="31"/>
      <c r="AB126" s="31"/>
      <c r="AC126" s="31"/>
      <c r="AD126" s="31"/>
      <c r="AE126" s="31"/>
      <c r="AR126" s="162" t="s">
        <v>175</v>
      </c>
      <c r="AT126" s="162" t="s">
        <v>182</v>
      </c>
      <c r="AU126" s="162" t="s">
        <v>82</v>
      </c>
      <c r="AY126" s="16" t="s">
        <v>116</v>
      </c>
      <c r="BE126" s="163">
        <f>IF(N126="základní",J126,0)</f>
        <v>5940</v>
      </c>
      <c r="BF126" s="163">
        <f>IF(N126="snížená",J126,0)</f>
        <v>0</v>
      </c>
      <c r="BG126" s="163">
        <f>IF(N126="zákl. přenesená",J126,0)</f>
        <v>0</v>
      </c>
      <c r="BH126" s="163">
        <f>IF(N126="sníž. přenesená",J126,0)</f>
        <v>0</v>
      </c>
      <c r="BI126" s="163">
        <f>IF(N126="nulová",J126,0)</f>
        <v>0</v>
      </c>
      <c r="BJ126" s="16" t="s">
        <v>80</v>
      </c>
      <c r="BK126" s="163">
        <f>ROUND(I126*H126,2)</f>
        <v>5940</v>
      </c>
      <c r="BL126" s="16" t="s">
        <v>123</v>
      </c>
      <c r="BM126" s="162" t="s">
        <v>287</v>
      </c>
    </row>
    <row r="127" spans="1:65" s="2" customFormat="1" ht="19.2" hidden="1" x14ac:dyDescent="0.2">
      <c r="A127" s="31"/>
      <c r="B127" s="32"/>
      <c r="C127" s="31"/>
      <c r="D127" s="164" t="s">
        <v>125</v>
      </c>
      <c r="E127" s="31"/>
      <c r="F127" s="165" t="s">
        <v>286</v>
      </c>
      <c r="G127" s="31"/>
      <c r="H127" s="31"/>
      <c r="I127" s="275"/>
      <c r="J127" s="31"/>
      <c r="K127" s="31"/>
      <c r="L127" s="32"/>
      <c r="M127" s="166"/>
      <c r="N127" s="167"/>
      <c r="O127" s="52"/>
      <c r="P127" s="52"/>
      <c r="Q127" s="52"/>
      <c r="R127" s="52"/>
      <c r="S127" s="52"/>
      <c r="T127" s="53"/>
      <c r="U127" s="31"/>
      <c r="V127" s="31"/>
      <c r="W127" s="31"/>
      <c r="X127" s="31"/>
      <c r="Y127" s="31"/>
      <c r="Z127" s="31"/>
      <c r="AA127" s="31"/>
      <c r="AB127" s="31"/>
      <c r="AC127" s="31"/>
      <c r="AD127" s="31"/>
      <c r="AE127" s="31"/>
      <c r="AT127" s="16" t="s">
        <v>125</v>
      </c>
      <c r="AU127" s="16" t="s">
        <v>82</v>
      </c>
    </row>
    <row r="128" spans="1:65" s="2" customFormat="1" ht="22.8" x14ac:dyDescent="0.2">
      <c r="A128" s="31"/>
      <c r="B128" s="150"/>
      <c r="C128" s="178" t="s">
        <v>288</v>
      </c>
      <c r="D128" s="178" t="s">
        <v>182</v>
      </c>
      <c r="E128" s="179" t="s">
        <v>289</v>
      </c>
      <c r="F128" s="180" t="s">
        <v>290</v>
      </c>
      <c r="G128" s="181" t="s">
        <v>225</v>
      </c>
      <c r="H128" s="182">
        <v>9</v>
      </c>
      <c r="I128" s="289">
        <v>1490</v>
      </c>
      <c r="J128" s="184">
        <f>ROUND(I128*H128,2)</f>
        <v>13410</v>
      </c>
      <c r="K128" s="180" t="s">
        <v>3</v>
      </c>
      <c r="L128" s="185"/>
      <c r="M128" s="186" t="s">
        <v>3</v>
      </c>
      <c r="N128" s="187" t="s">
        <v>43</v>
      </c>
      <c r="O128" s="52"/>
      <c r="P128" s="160">
        <f>O128*H128</f>
        <v>0</v>
      </c>
      <c r="Q128" s="160">
        <v>1.7999999999999999E-2</v>
      </c>
      <c r="R128" s="160">
        <f>Q128*H128</f>
        <v>0.16199999999999998</v>
      </c>
      <c r="S128" s="160">
        <v>0</v>
      </c>
      <c r="T128" s="161">
        <f>S128*H128</f>
        <v>0</v>
      </c>
      <c r="U128" s="31"/>
      <c r="V128" s="31"/>
      <c r="W128" s="31"/>
      <c r="X128" s="31"/>
      <c r="Y128" s="31"/>
      <c r="Z128" s="31"/>
      <c r="AA128" s="31"/>
      <c r="AB128" s="31"/>
      <c r="AC128" s="31"/>
      <c r="AD128" s="31"/>
      <c r="AE128" s="31"/>
      <c r="AR128" s="162" t="s">
        <v>175</v>
      </c>
      <c r="AT128" s="162" t="s">
        <v>182</v>
      </c>
      <c r="AU128" s="162" t="s">
        <v>82</v>
      </c>
      <c r="AY128" s="16" t="s">
        <v>116</v>
      </c>
      <c r="BE128" s="163">
        <f>IF(N128="základní",J128,0)</f>
        <v>13410</v>
      </c>
      <c r="BF128" s="163">
        <f>IF(N128="snížená",J128,0)</f>
        <v>0</v>
      </c>
      <c r="BG128" s="163">
        <f>IF(N128="zákl. přenesená",J128,0)</f>
        <v>0</v>
      </c>
      <c r="BH128" s="163">
        <f>IF(N128="sníž. přenesená",J128,0)</f>
        <v>0</v>
      </c>
      <c r="BI128" s="163">
        <f>IF(N128="nulová",J128,0)</f>
        <v>0</v>
      </c>
      <c r="BJ128" s="16" t="s">
        <v>80</v>
      </c>
      <c r="BK128" s="163">
        <f>ROUND(I128*H128,2)</f>
        <v>13410</v>
      </c>
      <c r="BL128" s="16" t="s">
        <v>123</v>
      </c>
      <c r="BM128" s="162" t="s">
        <v>291</v>
      </c>
    </row>
    <row r="129" spans="1:65" s="2" customFormat="1" ht="19.2" hidden="1" x14ac:dyDescent="0.2">
      <c r="A129" s="31"/>
      <c r="B129" s="32"/>
      <c r="C129" s="31"/>
      <c r="D129" s="164" t="s">
        <v>125</v>
      </c>
      <c r="E129" s="31"/>
      <c r="F129" s="165" t="s">
        <v>290</v>
      </c>
      <c r="G129" s="31"/>
      <c r="H129" s="31"/>
      <c r="I129" s="275"/>
      <c r="J129" s="31"/>
      <c r="K129" s="31"/>
      <c r="L129" s="32"/>
      <c r="M129" s="166"/>
      <c r="N129" s="167"/>
      <c r="O129" s="52"/>
      <c r="P129" s="52"/>
      <c r="Q129" s="52"/>
      <c r="R129" s="52"/>
      <c r="S129" s="52"/>
      <c r="T129" s="53"/>
      <c r="U129" s="31"/>
      <c r="V129" s="31"/>
      <c r="W129" s="31"/>
      <c r="X129" s="31"/>
      <c r="Y129" s="31"/>
      <c r="Z129" s="31"/>
      <c r="AA129" s="31"/>
      <c r="AB129" s="31"/>
      <c r="AC129" s="31"/>
      <c r="AD129" s="31"/>
      <c r="AE129" s="31"/>
      <c r="AT129" s="16" t="s">
        <v>125</v>
      </c>
      <c r="AU129" s="16" t="s">
        <v>82</v>
      </c>
    </row>
    <row r="130" spans="1:65" s="2" customFormat="1" ht="22.8" x14ac:dyDescent="0.2">
      <c r="A130" s="31"/>
      <c r="B130" s="150"/>
      <c r="C130" s="178" t="s">
        <v>292</v>
      </c>
      <c r="D130" s="178" t="s">
        <v>182</v>
      </c>
      <c r="E130" s="179" t="s">
        <v>293</v>
      </c>
      <c r="F130" s="180" t="s">
        <v>294</v>
      </c>
      <c r="G130" s="181" t="s">
        <v>225</v>
      </c>
      <c r="H130" s="182">
        <v>3</v>
      </c>
      <c r="I130" s="289">
        <v>920</v>
      </c>
      <c r="J130" s="184">
        <f>ROUND(I130*H130,2)</f>
        <v>2760</v>
      </c>
      <c r="K130" s="180" t="s">
        <v>3</v>
      </c>
      <c r="L130" s="185"/>
      <c r="M130" s="186" t="s">
        <v>3</v>
      </c>
      <c r="N130" s="187" t="s">
        <v>43</v>
      </c>
      <c r="O130" s="52"/>
      <c r="P130" s="160">
        <f>O130*H130</f>
        <v>0</v>
      </c>
      <c r="Q130" s="160">
        <v>1.7999999999999999E-2</v>
      </c>
      <c r="R130" s="160">
        <f>Q130*H130</f>
        <v>5.3999999999999992E-2</v>
      </c>
      <c r="S130" s="160">
        <v>0</v>
      </c>
      <c r="T130" s="161">
        <f>S130*H130</f>
        <v>0</v>
      </c>
      <c r="U130" s="31"/>
      <c r="V130" s="31"/>
      <c r="W130" s="31"/>
      <c r="X130" s="31"/>
      <c r="Y130" s="31"/>
      <c r="Z130" s="31"/>
      <c r="AA130" s="31"/>
      <c r="AB130" s="31"/>
      <c r="AC130" s="31"/>
      <c r="AD130" s="31"/>
      <c r="AE130" s="31"/>
      <c r="AR130" s="162" t="s">
        <v>175</v>
      </c>
      <c r="AT130" s="162" t="s">
        <v>182</v>
      </c>
      <c r="AU130" s="162" t="s">
        <v>82</v>
      </c>
      <c r="AY130" s="16" t="s">
        <v>116</v>
      </c>
      <c r="BE130" s="163">
        <f>IF(N130="základní",J130,0)</f>
        <v>2760</v>
      </c>
      <c r="BF130" s="163">
        <f>IF(N130="snížená",J130,0)</f>
        <v>0</v>
      </c>
      <c r="BG130" s="163">
        <f>IF(N130="zákl. přenesená",J130,0)</f>
        <v>0</v>
      </c>
      <c r="BH130" s="163">
        <f>IF(N130="sníž. přenesená",J130,0)</f>
        <v>0</v>
      </c>
      <c r="BI130" s="163">
        <f>IF(N130="nulová",J130,0)</f>
        <v>0</v>
      </c>
      <c r="BJ130" s="16" t="s">
        <v>80</v>
      </c>
      <c r="BK130" s="163">
        <f>ROUND(I130*H130,2)</f>
        <v>2760</v>
      </c>
      <c r="BL130" s="16" t="s">
        <v>123</v>
      </c>
      <c r="BM130" s="162" t="s">
        <v>295</v>
      </c>
    </row>
    <row r="131" spans="1:65" s="2" customFormat="1" ht="19.2" hidden="1" x14ac:dyDescent="0.2">
      <c r="A131" s="31"/>
      <c r="B131" s="32"/>
      <c r="C131" s="31"/>
      <c r="D131" s="164" t="s">
        <v>125</v>
      </c>
      <c r="E131" s="31"/>
      <c r="F131" s="165" t="s">
        <v>294</v>
      </c>
      <c r="G131" s="31"/>
      <c r="H131" s="31"/>
      <c r="I131" s="275"/>
      <c r="J131" s="31"/>
      <c r="K131" s="31"/>
      <c r="L131" s="32"/>
      <c r="M131" s="166"/>
      <c r="N131" s="167"/>
      <c r="O131" s="52"/>
      <c r="P131" s="52"/>
      <c r="Q131" s="52"/>
      <c r="R131" s="52"/>
      <c r="S131" s="52"/>
      <c r="T131" s="53"/>
      <c r="U131" s="31"/>
      <c r="V131" s="31"/>
      <c r="W131" s="31"/>
      <c r="X131" s="31"/>
      <c r="Y131" s="31"/>
      <c r="Z131" s="31"/>
      <c r="AA131" s="31"/>
      <c r="AB131" s="31"/>
      <c r="AC131" s="31"/>
      <c r="AD131" s="31"/>
      <c r="AE131" s="31"/>
      <c r="AT131" s="16" t="s">
        <v>125</v>
      </c>
      <c r="AU131" s="16" t="s">
        <v>82</v>
      </c>
    </row>
    <row r="132" spans="1:65" s="2" customFormat="1" ht="22.8" x14ac:dyDescent="0.2">
      <c r="A132" s="31"/>
      <c r="B132" s="150"/>
      <c r="C132" s="178" t="s">
        <v>296</v>
      </c>
      <c r="D132" s="178" t="s">
        <v>182</v>
      </c>
      <c r="E132" s="179" t="s">
        <v>297</v>
      </c>
      <c r="F132" s="180" t="s">
        <v>298</v>
      </c>
      <c r="G132" s="181" t="s">
        <v>225</v>
      </c>
      <c r="H132" s="182">
        <v>3</v>
      </c>
      <c r="I132" s="289">
        <v>1460</v>
      </c>
      <c r="J132" s="184">
        <f>ROUND(I132*H132,2)</f>
        <v>4380</v>
      </c>
      <c r="K132" s="180" t="s">
        <v>3</v>
      </c>
      <c r="L132" s="185"/>
      <c r="M132" s="186" t="s">
        <v>3</v>
      </c>
      <c r="N132" s="187" t="s">
        <v>43</v>
      </c>
      <c r="O132" s="52"/>
      <c r="P132" s="160">
        <f>O132*H132</f>
        <v>0</v>
      </c>
      <c r="Q132" s="160">
        <v>2.7E-2</v>
      </c>
      <c r="R132" s="160">
        <f>Q132*H132</f>
        <v>8.1000000000000003E-2</v>
      </c>
      <c r="S132" s="160">
        <v>0</v>
      </c>
      <c r="T132" s="161">
        <f>S132*H132</f>
        <v>0</v>
      </c>
      <c r="U132" s="31"/>
      <c r="V132" s="31"/>
      <c r="W132" s="31"/>
      <c r="X132" s="31"/>
      <c r="Y132" s="31"/>
      <c r="Z132" s="31"/>
      <c r="AA132" s="31"/>
      <c r="AB132" s="31"/>
      <c r="AC132" s="31"/>
      <c r="AD132" s="31"/>
      <c r="AE132" s="31"/>
      <c r="AR132" s="162" t="s">
        <v>175</v>
      </c>
      <c r="AT132" s="162" t="s">
        <v>182</v>
      </c>
      <c r="AU132" s="162" t="s">
        <v>82</v>
      </c>
      <c r="AY132" s="16" t="s">
        <v>116</v>
      </c>
      <c r="BE132" s="163">
        <f>IF(N132="základní",J132,0)</f>
        <v>4380</v>
      </c>
      <c r="BF132" s="163">
        <f>IF(N132="snížená",J132,0)</f>
        <v>0</v>
      </c>
      <c r="BG132" s="163">
        <f>IF(N132="zákl. přenesená",J132,0)</f>
        <v>0</v>
      </c>
      <c r="BH132" s="163">
        <f>IF(N132="sníž. přenesená",J132,0)</f>
        <v>0</v>
      </c>
      <c r="BI132" s="163">
        <f>IF(N132="nulová",J132,0)</f>
        <v>0</v>
      </c>
      <c r="BJ132" s="16" t="s">
        <v>80</v>
      </c>
      <c r="BK132" s="163">
        <f>ROUND(I132*H132,2)</f>
        <v>4380</v>
      </c>
      <c r="BL132" s="16" t="s">
        <v>123</v>
      </c>
      <c r="BM132" s="162" t="s">
        <v>299</v>
      </c>
    </row>
    <row r="133" spans="1:65" s="2" customFormat="1" ht="19.2" hidden="1" x14ac:dyDescent="0.2">
      <c r="A133" s="31"/>
      <c r="B133" s="32"/>
      <c r="C133" s="31"/>
      <c r="D133" s="164" t="s">
        <v>125</v>
      </c>
      <c r="E133" s="31"/>
      <c r="F133" s="165" t="s">
        <v>298</v>
      </c>
      <c r="G133" s="31"/>
      <c r="H133" s="31"/>
      <c r="I133" s="275"/>
      <c r="J133" s="31"/>
      <c r="K133" s="31"/>
      <c r="L133" s="32"/>
      <c r="M133" s="166"/>
      <c r="N133" s="167"/>
      <c r="O133" s="52"/>
      <c r="P133" s="52"/>
      <c r="Q133" s="52"/>
      <c r="R133" s="52"/>
      <c r="S133" s="52"/>
      <c r="T133" s="53"/>
      <c r="U133" s="31"/>
      <c r="V133" s="31"/>
      <c r="W133" s="31"/>
      <c r="X133" s="31"/>
      <c r="Y133" s="31"/>
      <c r="Z133" s="31"/>
      <c r="AA133" s="31"/>
      <c r="AB133" s="31"/>
      <c r="AC133" s="31"/>
      <c r="AD133" s="31"/>
      <c r="AE133" s="31"/>
      <c r="AT133" s="16" t="s">
        <v>125</v>
      </c>
      <c r="AU133" s="16" t="s">
        <v>82</v>
      </c>
    </row>
    <row r="134" spans="1:65" s="2" customFormat="1" ht="22.8" x14ac:dyDescent="0.2">
      <c r="A134" s="31"/>
      <c r="B134" s="150"/>
      <c r="C134" s="178" t="s">
        <v>8</v>
      </c>
      <c r="D134" s="178" t="s">
        <v>182</v>
      </c>
      <c r="E134" s="179" t="s">
        <v>300</v>
      </c>
      <c r="F134" s="180" t="s">
        <v>301</v>
      </c>
      <c r="G134" s="181" t="s">
        <v>225</v>
      </c>
      <c r="H134" s="182">
        <v>2</v>
      </c>
      <c r="I134" s="289">
        <v>1200</v>
      </c>
      <c r="J134" s="184">
        <f>ROUND(I134*H134,2)</f>
        <v>2400</v>
      </c>
      <c r="K134" s="180" t="s">
        <v>3</v>
      </c>
      <c r="L134" s="185"/>
      <c r="M134" s="186" t="s">
        <v>3</v>
      </c>
      <c r="N134" s="187" t="s">
        <v>43</v>
      </c>
      <c r="O134" s="52"/>
      <c r="P134" s="160">
        <f>O134*H134</f>
        <v>0</v>
      </c>
      <c r="Q134" s="160">
        <v>2.7E-2</v>
      </c>
      <c r="R134" s="160">
        <f>Q134*H134</f>
        <v>5.3999999999999999E-2</v>
      </c>
      <c r="S134" s="160">
        <v>0</v>
      </c>
      <c r="T134" s="161">
        <f>S134*H134</f>
        <v>0</v>
      </c>
      <c r="U134" s="31"/>
      <c r="V134" s="31"/>
      <c r="W134" s="31"/>
      <c r="X134" s="31"/>
      <c r="Y134" s="31"/>
      <c r="Z134" s="31"/>
      <c r="AA134" s="31"/>
      <c r="AB134" s="31"/>
      <c r="AC134" s="31"/>
      <c r="AD134" s="31"/>
      <c r="AE134" s="31"/>
      <c r="AR134" s="162" t="s">
        <v>175</v>
      </c>
      <c r="AT134" s="162" t="s">
        <v>182</v>
      </c>
      <c r="AU134" s="162" t="s">
        <v>82</v>
      </c>
      <c r="AY134" s="16" t="s">
        <v>116</v>
      </c>
      <c r="BE134" s="163">
        <f>IF(N134="základní",J134,0)</f>
        <v>2400</v>
      </c>
      <c r="BF134" s="163">
        <f>IF(N134="snížená",J134,0)</f>
        <v>0</v>
      </c>
      <c r="BG134" s="163">
        <f>IF(N134="zákl. přenesená",J134,0)</f>
        <v>0</v>
      </c>
      <c r="BH134" s="163">
        <f>IF(N134="sníž. přenesená",J134,0)</f>
        <v>0</v>
      </c>
      <c r="BI134" s="163">
        <f>IF(N134="nulová",J134,0)</f>
        <v>0</v>
      </c>
      <c r="BJ134" s="16" t="s">
        <v>80</v>
      </c>
      <c r="BK134" s="163">
        <f>ROUND(I134*H134,2)</f>
        <v>2400</v>
      </c>
      <c r="BL134" s="16" t="s">
        <v>123</v>
      </c>
      <c r="BM134" s="162" t="s">
        <v>302</v>
      </c>
    </row>
    <row r="135" spans="1:65" s="2" customFormat="1" ht="19.2" hidden="1" x14ac:dyDescent="0.2">
      <c r="A135" s="31"/>
      <c r="B135" s="32"/>
      <c r="C135" s="31"/>
      <c r="D135" s="164" t="s">
        <v>125</v>
      </c>
      <c r="E135" s="31"/>
      <c r="F135" s="165" t="s">
        <v>301</v>
      </c>
      <c r="G135" s="31"/>
      <c r="H135" s="31"/>
      <c r="I135" s="275"/>
      <c r="J135" s="31"/>
      <c r="K135" s="31"/>
      <c r="L135" s="32"/>
      <c r="M135" s="166"/>
      <c r="N135" s="167"/>
      <c r="O135" s="52"/>
      <c r="P135" s="52"/>
      <c r="Q135" s="52"/>
      <c r="R135" s="52"/>
      <c r="S135" s="52"/>
      <c r="T135" s="53"/>
      <c r="U135" s="31"/>
      <c r="V135" s="31"/>
      <c r="W135" s="31"/>
      <c r="X135" s="31"/>
      <c r="Y135" s="31"/>
      <c r="Z135" s="31"/>
      <c r="AA135" s="31"/>
      <c r="AB135" s="31"/>
      <c r="AC135" s="31"/>
      <c r="AD135" s="31"/>
      <c r="AE135" s="31"/>
      <c r="AT135" s="16" t="s">
        <v>125</v>
      </c>
      <c r="AU135" s="16" t="s">
        <v>82</v>
      </c>
    </row>
    <row r="136" spans="1:65" s="2" customFormat="1" ht="22.8" x14ac:dyDescent="0.2">
      <c r="A136" s="31"/>
      <c r="B136" s="150"/>
      <c r="C136" s="178" t="s">
        <v>303</v>
      </c>
      <c r="D136" s="178" t="s">
        <v>182</v>
      </c>
      <c r="E136" s="179" t="s">
        <v>304</v>
      </c>
      <c r="F136" s="180" t="s">
        <v>305</v>
      </c>
      <c r="G136" s="181" t="s">
        <v>225</v>
      </c>
      <c r="H136" s="182">
        <v>2</v>
      </c>
      <c r="I136" s="289">
        <v>2150</v>
      </c>
      <c r="J136" s="184">
        <f>ROUND(I136*H136,2)</f>
        <v>4300</v>
      </c>
      <c r="K136" s="180" t="s">
        <v>3</v>
      </c>
      <c r="L136" s="185"/>
      <c r="M136" s="186" t="s">
        <v>3</v>
      </c>
      <c r="N136" s="187" t="s">
        <v>43</v>
      </c>
      <c r="O136" s="52"/>
      <c r="P136" s="160">
        <f>O136*H136</f>
        <v>0</v>
      </c>
      <c r="Q136" s="160">
        <v>4.0000000000000003E-5</v>
      </c>
      <c r="R136" s="160">
        <f>Q136*H136</f>
        <v>8.0000000000000007E-5</v>
      </c>
      <c r="S136" s="160">
        <v>0</v>
      </c>
      <c r="T136" s="161">
        <f>S136*H136</f>
        <v>0</v>
      </c>
      <c r="U136" s="31"/>
      <c r="V136" s="31"/>
      <c r="W136" s="31"/>
      <c r="X136" s="31"/>
      <c r="Y136" s="31"/>
      <c r="Z136" s="31"/>
      <c r="AA136" s="31"/>
      <c r="AB136" s="31"/>
      <c r="AC136" s="31"/>
      <c r="AD136" s="31"/>
      <c r="AE136" s="31"/>
      <c r="AR136" s="162" t="s">
        <v>175</v>
      </c>
      <c r="AT136" s="162" t="s">
        <v>182</v>
      </c>
      <c r="AU136" s="162" t="s">
        <v>82</v>
      </c>
      <c r="AY136" s="16" t="s">
        <v>116</v>
      </c>
      <c r="BE136" s="163">
        <f>IF(N136="základní",J136,0)</f>
        <v>4300</v>
      </c>
      <c r="BF136" s="163">
        <f>IF(N136="snížená",J136,0)</f>
        <v>0</v>
      </c>
      <c r="BG136" s="163">
        <f>IF(N136="zákl. přenesená",J136,0)</f>
        <v>0</v>
      </c>
      <c r="BH136" s="163">
        <f>IF(N136="sníž. přenesená",J136,0)</f>
        <v>0</v>
      </c>
      <c r="BI136" s="163">
        <f>IF(N136="nulová",J136,0)</f>
        <v>0</v>
      </c>
      <c r="BJ136" s="16" t="s">
        <v>80</v>
      </c>
      <c r="BK136" s="163">
        <f>ROUND(I136*H136,2)</f>
        <v>4300</v>
      </c>
      <c r="BL136" s="16" t="s">
        <v>123</v>
      </c>
      <c r="BM136" s="162" t="s">
        <v>306</v>
      </c>
    </row>
    <row r="137" spans="1:65" s="2" customFormat="1" ht="19.2" hidden="1" x14ac:dyDescent="0.2">
      <c r="A137" s="31"/>
      <c r="B137" s="32"/>
      <c r="C137" s="31"/>
      <c r="D137" s="164" t="s">
        <v>125</v>
      </c>
      <c r="E137" s="31"/>
      <c r="F137" s="165" t="s">
        <v>305</v>
      </c>
      <c r="G137" s="31"/>
      <c r="H137" s="31"/>
      <c r="I137" s="275"/>
      <c r="J137" s="31"/>
      <c r="K137" s="31"/>
      <c r="L137" s="32"/>
      <c r="M137" s="166"/>
      <c r="N137" s="167"/>
      <c r="O137" s="52"/>
      <c r="P137" s="52"/>
      <c r="Q137" s="52"/>
      <c r="R137" s="52"/>
      <c r="S137" s="52"/>
      <c r="T137" s="53"/>
      <c r="U137" s="31"/>
      <c r="V137" s="31"/>
      <c r="W137" s="31"/>
      <c r="X137" s="31"/>
      <c r="Y137" s="31"/>
      <c r="Z137" s="31"/>
      <c r="AA137" s="31"/>
      <c r="AB137" s="31"/>
      <c r="AC137" s="31"/>
      <c r="AD137" s="31"/>
      <c r="AE137" s="31"/>
      <c r="AT137" s="16" t="s">
        <v>125</v>
      </c>
      <c r="AU137" s="16" t="s">
        <v>82</v>
      </c>
    </row>
    <row r="138" spans="1:65" s="2" customFormat="1" ht="22.8" x14ac:dyDescent="0.2">
      <c r="A138" s="31"/>
      <c r="B138" s="150"/>
      <c r="C138" s="178" t="s">
        <v>307</v>
      </c>
      <c r="D138" s="178" t="s">
        <v>182</v>
      </c>
      <c r="E138" s="179" t="s">
        <v>308</v>
      </c>
      <c r="F138" s="180" t="s">
        <v>309</v>
      </c>
      <c r="G138" s="181" t="s">
        <v>225</v>
      </c>
      <c r="H138" s="182">
        <v>4</v>
      </c>
      <c r="I138" s="289">
        <v>1300</v>
      </c>
      <c r="J138" s="184">
        <f>ROUND(I138*H138,2)</f>
        <v>5200</v>
      </c>
      <c r="K138" s="180" t="s">
        <v>3</v>
      </c>
      <c r="L138" s="185"/>
      <c r="M138" s="186" t="s">
        <v>3</v>
      </c>
      <c r="N138" s="187" t="s">
        <v>43</v>
      </c>
      <c r="O138" s="52"/>
      <c r="P138" s="160">
        <f>O138*H138</f>
        <v>0</v>
      </c>
      <c r="Q138" s="160">
        <v>8.9999999999999993E-3</v>
      </c>
      <c r="R138" s="160">
        <f>Q138*H138</f>
        <v>3.5999999999999997E-2</v>
      </c>
      <c r="S138" s="160">
        <v>0</v>
      </c>
      <c r="T138" s="161">
        <f>S138*H138</f>
        <v>0</v>
      </c>
      <c r="U138" s="31"/>
      <c r="V138" s="31"/>
      <c r="W138" s="31"/>
      <c r="X138" s="31"/>
      <c r="Y138" s="31"/>
      <c r="Z138" s="31"/>
      <c r="AA138" s="31"/>
      <c r="AB138" s="31"/>
      <c r="AC138" s="31"/>
      <c r="AD138" s="31"/>
      <c r="AE138" s="31"/>
      <c r="AR138" s="162" t="s">
        <v>175</v>
      </c>
      <c r="AT138" s="162" t="s">
        <v>182</v>
      </c>
      <c r="AU138" s="162" t="s">
        <v>82</v>
      </c>
      <c r="AY138" s="16" t="s">
        <v>116</v>
      </c>
      <c r="BE138" s="163">
        <f>IF(N138="základní",J138,0)</f>
        <v>5200</v>
      </c>
      <c r="BF138" s="163">
        <f>IF(N138="snížená",J138,0)</f>
        <v>0</v>
      </c>
      <c r="BG138" s="163">
        <f>IF(N138="zákl. přenesená",J138,0)</f>
        <v>0</v>
      </c>
      <c r="BH138" s="163">
        <f>IF(N138="sníž. přenesená",J138,0)</f>
        <v>0</v>
      </c>
      <c r="BI138" s="163">
        <f>IF(N138="nulová",J138,0)</f>
        <v>0</v>
      </c>
      <c r="BJ138" s="16" t="s">
        <v>80</v>
      </c>
      <c r="BK138" s="163">
        <f>ROUND(I138*H138,2)</f>
        <v>5200</v>
      </c>
      <c r="BL138" s="16" t="s">
        <v>123</v>
      </c>
      <c r="BM138" s="162" t="s">
        <v>310</v>
      </c>
    </row>
    <row r="139" spans="1:65" s="2" customFormat="1" ht="19.2" hidden="1" x14ac:dyDescent="0.2">
      <c r="A139" s="31"/>
      <c r="B139" s="32"/>
      <c r="C139" s="31"/>
      <c r="D139" s="164" t="s">
        <v>125</v>
      </c>
      <c r="E139" s="31"/>
      <c r="F139" s="165" t="s">
        <v>309</v>
      </c>
      <c r="G139" s="31"/>
      <c r="H139" s="31"/>
      <c r="I139" s="275"/>
      <c r="J139" s="31"/>
      <c r="K139" s="31"/>
      <c r="L139" s="32"/>
      <c r="M139" s="166"/>
      <c r="N139" s="167"/>
      <c r="O139" s="52"/>
      <c r="P139" s="52"/>
      <c r="Q139" s="52"/>
      <c r="R139" s="52"/>
      <c r="S139" s="52"/>
      <c r="T139" s="53"/>
      <c r="U139" s="31"/>
      <c r="V139" s="31"/>
      <c r="W139" s="31"/>
      <c r="X139" s="31"/>
      <c r="Y139" s="31"/>
      <c r="Z139" s="31"/>
      <c r="AA139" s="31"/>
      <c r="AB139" s="31"/>
      <c r="AC139" s="31"/>
      <c r="AD139" s="31"/>
      <c r="AE139" s="31"/>
      <c r="AT139" s="16" t="s">
        <v>125</v>
      </c>
      <c r="AU139" s="16" t="s">
        <v>82</v>
      </c>
    </row>
    <row r="140" spans="1:65" s="2" customFormat="1" ht="22.8" x14ac:dyDescent="0.2">
      <c r="A140" s="31"/>
      <c r="B140" s="150"/>
      <c r="C140" s="178" t="s">
        <v>311</v>
      </c>
      <c r="D140" s="178" t="s">
        <v>182</v>
      </c>
      <c r="E140" s="179" t="s">
        <v>312</v>
      </c>
      <c r="F140" s="180" t="s">
        <v>313</v>
      </c>
      <c r="G140" s="181" t="s">
        <v>225</v>
      </c>
      <c r="H140" s="182">
        <v>4</v>
      </c>
      <c r="I140" s="289">
        <v>1300</v>
      </c>
      <c r="J140" s="184">
        <f>ROUND(I140*H140,2)</f>
        <v>5200</v>
      </c>
      <c r="K140" s="180" t="s">
        <v>3</v>
      </c>
      <c r="L140" s="185"/>
      <c r="M140" s="186" t="s">
        <v>3</v>
      </c>
      <c r="N140" s="187" t="s">
        <v>43</v>
      </c>
      <c r="O140" s="52"/>
      <c r="P140" s="160">
        <f>O140*H140</f>
        <v>0</v>
      </c>
      <c r="Q140" s="160">
        <v>8.9999999999999993E-3</v>
      </c>
      <c r="R140" s="160">
        <f>Q140*H140</f>
        <v>3.5999999999999997E-2</v>
      </c>
      <c r="S140" s="160">
        <v>0</v>
      </c>
      <c r="T140" s="161">
        <f>S140*H140</f>
        <v>0</v>
      </c>
      <c r="U140" s="31"/>
      <c r="V140" s="31"/>
      <c r="W140" s="31"/>
      <c r="X140" s="31"/>
      <c r="Y140" s="31"/>
      <c r="Z140" s="31"/>
      <c r="AA140" s="31"/>
      <c r="AB140" s="31"/>
      <c r="AC140" s="31"/>
      <c r="AD140" s="31"/>
      <c r="AE140" s="31"/>
      <c r="AR140" s="162" t="s">
        <v>175</v>
      </c>
      <c r="AT140" s="162" t="s">
        <v>182</v>
      </c>
      <c r="AU140" s="162" t="s">
        <v>82</v>
      </c>
      <c r="AY140" s="16" t="s">
        <v>116</v>
      </c>
      <c r="BE140" s="163">
        <f>IF(N140="základní",J140,0)</f>
        <v>5200</v>
      </c>
      <c r="BF140" s="163">
        <f>IF(N140="snížená",J140,0)</f>
        <v>0</v>
      </c>
      <c r="BG140" s="163">
        <f>IF(N140="zákl. přenesená",J140,0)</f>
        <v>0</v>
      </c>
      <c r="BH140" s="163">
        <f>IF(N140="sníž. přenesená",J140,0)</f>
        <v>0</v>
      </c>
      <c r="BI140" s="163">
        <f>IF(N140="nulová",J140,0)</f>
        <v>0</v>
      </c>
      <c r="BJ140" s="16" t="s">
        <v>80</v>
      </c>
      <c r="BK140" s="163">
        <f>ROUND(I140*H140,2)</f>
        <v>5200</v>
      </c>
      <c r="BL140" s="16" t="s">
        <v>123</v>
      </c>
      <c r="BM140" s="162" t="s">
        <v>314</v>
      </c>
    </row>
    <row r="141" spans="1:65" s="2" customFormat="1" ht="19.2" hidden="1" x14ac:dyDescent="0.2">
      <c r="A141" s="31"/>
      <c r="B141" s="32"/>
      <c r="C141" s="31"/>
      <c r="D141" s="164" t="s">
        <v>125</v>
      </c>
      <c r="E141" s="31"/>
      <c r="F141" s="165" t="s">
        <v>313</v>
      </c>
      <c r="G141" s="31"/>
      <c r="H141" s="31"/>
      <c r="I141" s="275"/>
      <c r="J141" s="31"/>
      <c r="K141" s="31"/>
      <c r="L141" s="32"/>
      <c r="M141" s="166"/>
      <c r="N141" s="167"/>
      <c r="O141" s="52"/>
      <c r="P141" s="52"/>
      <c r="Q141" s="52"/>
      <c r="R141" s="52"/>
      <c r="S141" s="52"/>
      <c r="T141" s="53"/>
      <c r="U141" s="31"/>
      <c r="V141" s="31"/>
      <c r="W141" s="31"/>
      <c r="X141" s="31"/>
      <c r="Y141" s="31"/>
      <c r="Z141" s="31"/>
      <c r="AA141" s="31"/>
      <c r="AB141" s="31"/>
      <c r="AC141" s="31"/>
      <c r="AD141" s="31"/>
      <c r="AE141" s="31"/>
      <c r="AT141" s="16" t="s">
        <v>125</v>
      </c>
      <c r="AU141" s="16" t="s">
        <v>82</v>
      </c>
    </row>
    <row r="142" spans="1:65" s="2" customFormat="1" ht="34.200000000000003" x14ac:dyDescent="0.2">
      <c r="A142" s="31"/>
      <c r="B142" s="150"/>
      <c r="C142" s="178" t="s">
        <v>315</v>
      </c>
      <c r="D142" s="178" t="s">
        <v>182</v>
      </c>
      <c r="E142" s="179" t="s">
        <v>316</v>
      </c>
      <c r="F142" s="180" t="s">
        <v>317</v>
      </c>
      <c r="G142" s="181" t="s">
        <v>225</v>
      </c>
      <c r="H142" s="182">
        <v>3</v>
      </c>
      <c r="I142" s="289">
        <v>2650</v>
      </c>
      <c r="J142" s="184">
        <f>ROUND(I142*H142,2)</f>
        <v>7950</v>
      </c>
      <c r="K142" s="180" t="s">
        <v>3</v>
      </c>
      <c r="L142" s="185"/>
      <c r="M142" s="186" t="s">
        <v>3</v>
      </c>
      <c r="N142" s="187" t="s">
        <v>43</v>
      </c>
      <c r="O142" s="52"/>
      <c r="P142" s="160">
        <f>O142*H142</f>
        <v>0</v>
      </c>
      <c r="Q142" s="160">
        <v>1.7999999999999999E-2</v>
      </c>
      <c r="R142" s="160">
        <f>Q142*H142</f>
        <v>5.3999999999999992E-2</v>
      </c>
      <c r="S142" s="160">
        <v>0</v>
      </c>
      <c r="T142" s="161">
        <f>S142*H142</f>
        <v>0</v>
      </c>
      <c r="U142" s="31"/>
      <c r="V142" s="31"/>
      <c r="W142" s="31"/>
      <c r="X142" s="31"/>
      <c r="Y142" s="31"/>
      <c r="Z142" s="31"/>
      <c r="AA142" s="31"/>
      <c r="AB142" s="31"/>
      <c r="AC142" s="31"/>
      <c r="AD142" s="31"/>
      <c r="AE142" s="31"/>
      <c r="AR142" s="162" t="s">
        <v>175</v>
      </c>
      <c r="AT142" s="162" t="s">
        <v>182</v>
      </c>
      <c r="AU142" s="162" t="s">
        <v>82</v>
      </c>
      <c r="AY142" s="16" t="s">
        <v>116</v>
      </c>
      <c r="BE142" s="163">
        <f>IF(N142="základní",J142,0)</f>
        <v>7950</v>
      </c>
      <c r="BF142" s="163">
        <f>IF(N142="snížená",J142,0)</f>
        <v>0</v>
      </c>
      <c r="BG142" s="163">
        <f>IF(N142="zákl. přenesená",J142,0)</f>
        <v>0</v>
      </c>
      <c r="BH142" s="163">
        <f>IF(N142="sníž. přenesená",J142,0)</f>
        <v>0</v>
      </c>
      <c r="BI142" s="163">
        <f>IF(N142="nulová",J142,0)</f>
        <v>0</v>
      </c>
      <c r="BJ142" s="16" t="s">
        <v>80</v>
      </c>
      <c r="BK142" s="163">
        <f>ROUND(I142*H142,2)</f>
        <v>7950</v>
      </c>
      <c r="BL142" s="16" t="s">
        <v>123</v>
      </c>
      <c r="BM142" s="162" t="s">
        <v>318</v>
      </c>
    </row>
    <row r="143" spans="1:65" s="2" customFormat="1" ht="19.2" hidden="1" x14ac:dyDescent="0.2">
      <c r="A143" s="31"/>
      <c r="B143" s="32"/>
      <c r="C143" s="31"/>
      <c r="D143" s="164" t="s">
        <v>125</v>
      </c>
      <c r="E143" s="31"/>
      <c r="F143" s="165" t="s">
        <v>317</v>
      </c>
      <c r="G143" s="31"/>
      <c r="H143" s="31"/>
      <c r="I143" s="275"/>
      <c r="J143" s="31"/>
      <c r="K143" s="31"/>
      <c r="L143" s="32"/>
      <c r="M143" s="166"/>
      <c r="N143" s="167"/>
      <c r="O143" s="52"/>
      <c r="P143" s="52"/>
      <c r="Q143" s="52"/>
      <c r="R143" s="52"/>
      <c r="S143" s="52"/>
      <c r="T143" s="53"/>
      <c r="U143" s="31"/>
      <c r="V143" s="31"/>
      <c r="W143" s="31"/>
      <c r="X143" s="31"/>
      <c r="Y143" s="31"/>
      <c r="Z143" s="31"/>
      <c r="AA143" s="31"/>
      <c r="AB143" s="31"/>
      <c r="AC143" s="31"/>
      <c r="AD143" s="31"/>
      <c r="AE143" s="31"/>
      <c r="AT143" s="16" t="s">
        <v>125</v>
      </c>
      <c r="AU143" s="16" t="s">
        <v>82</v>
      </c>
    </row>
    <row r="144" spans="1:65" s="2" customFormat="1" ht="22.8" x14ac:dyDescent="0.2">
      <c r="A144" s="31"/>
      <c r="B144" s="150"/>
      <c r="C144" s="178" t="s">
        <v>319</v>
      </c>
      <c r="D144" s="178" t="s">
        <v>182</v>
      </c>
      <c r="E144" s="179" t="s">
        <v>320</v>
      </c>
      <c r="F144" s="180" t="s">
        <v>321</v>
      </c>
      <c r="G144" s="181" t="s">
        <v>225</v>
      </c>
      <c r="H144" s="182">
        <v>3</v>
      </c>
      <c r="I144" s="289">
        <v>3300</v>
      </c>
      <c r="J144" s="184">
        <f>ROUND(I144*H144,2)</f>
        <v>9900</v>
      </c>
      <c r="K144" s="180" t="s">
        <v>3</v>
      </c>
      <c r="L144" s="185"/>
      <c r="M144" s="186" t="s">
        <v>3</v>
      </c>
      <c r="N144" s="187" t="s">
        <v>43</v>
      </c>
      <c r="O144" s="52"/>
      <c r="P144" s="160">
        <f>O144*H144</f>
        <v>0</v>
      </c>
      <c r="Q144" s="160">
        <v>8.9999999999999993E-3</v>
      </c>
      <c r="R144" s="160">
        <f>Q144*H144</f>
        <v>2.6999999999999996E-2</v>
      </c>
      <c r="S144" s="160">
        <v>0</v>
      </c>
      <c r="T144" s="161">
        <f>S144*H144</f>
        <v>0</v>
      </c>
      <c r="U144" s="31"/>
      <c r="V144" s="31"/>
      <c r="W144" s="31"/>
      <c r="X144" s="31"/>
      <c r="Y144" s="31"/>
      <c r="Z144" s="31"/>
      <c r="AA144" s="31"/>
      <c r="AB144" s="31"/>
      <c r="AC144" s="31"/>
      <c r="AD144" s="31"/>
      <c r="AE144" s="31"/>
      <c r="AR144" s="162" t="s">
        <v>175</v>
      </c>
      <c r="AT144" s="162" t="s">
        <v>182</v>
      </c>
      <c r="AU144" s="162" t="s">
        <v>82</v>
      </c>
      <c r="AY144" s="16" t="s">
        <v>116</v>
      </c>
      <c r="BE144" s="163">
        <f>IF(N144="základní",J144,0)</f>
        <v>9900</v>
      </c>
      <c r="BF144" s="163">
        <f>IF(N144="snížená",J144,0)</f>
        <v>0</v>
      </c>
      <c r="BG144" s="163">
        <f>IF(N144="zákl. přenesená",J144,0)</f>
        <v>0</v>
      </c>
      <c r="BH144" s="163">
        <f>IF(N144="sníž. přenesená",J144,0)</f>
        <v>0</v>
      </c>
      <c r="BI144" s="163">
        <f>IF(N144="nulová",J144,0)</f>
        <v>0</v>
      </c>
      <c r="BJ144" s="16" t="s">
        <v>80</v>
      </c>
      <c r="BK144" s="163">
        <f>ROUND(I144*H144,2)</f>
        <v>9900</v>
      </c>
      <c r="BL144" s="16" t="s">
        <v>123</v>
      </c>
      <c r="BM144" s="162" t="s">
        <v>322</v>
      </c>
    </row>
    <row r="145" spans="1:65" s="2" customFormat="1" ht="19.2" hidden="1" x14ac:dyDescent="0.2">
      <c r="A145" s="31"/>
      <c r="B145" s="32"/>
      <c r="C145" s="31"/>
      <c r="D145" s="164" t="s">
        <v>125</v>
      </c>
      <c r="E145" s="31"/>
      <c r="F145" s="165" t="s">
        <v>323</v>
      </c>
      <c r="G145" s="31"/>
      <c r="H145" s="31"/>
      <c r="I145" s="275"/>
      <c r="J145" s="31"/>
      <c r="K145" s="31"/>
      <c r="L145" s="32"/>
      <c r="M145" s="166"/>
      <c r="N145" s="167"/>
      <c r="O145" s="52"/>
      <c r="P145" s="52"/>
      <c r="Q145" s="52"/>
      <c r="R145" s="52"/>
      <c r="S145" s="52"/>
      <c r="T145" s="53"/>
      <c r="U145" s="31"/>
      <c r="V145" s="31"/>
      <c r="W145" s="31"/>
      <c r="X145" s="31"/>
      <c r="Y145" s="31"/>
      <c r="Z145" s="31"/>
      <c r="AA145" s="31"/>
      <c r="AB145" s="31"/>
      <c r="AC145" s="31"/>
      <c r="AD145" s="31"/>
      <c r="AE145" s="31"/>
      <c r="AT145" s="16" t="s">
        <v>125</v>
      </c>
      <c r="AU145" s="16" t="s">
        <v>82</v>
      </c>
    </row>
    <row r="146" spans="1:65" s="2" customFormat="1" ht="22.8" x14ac:dyDescent="0.2">
      <c r="A146" s="31"/>
      <c r="B146" s="150"/>
      <c r="C146" s="178" t="s">
        <v>324</v>
      </c>
      <c r="D146" s="178" t="s">
        <v>182</v>
      </c>
      <c r="E146" s="179" t="s">
        <v>325</v>
      </c>
      <c r="F146" s="180" t="s">
        <v>326</v>
      </c>
      <c r="G146" s="181" t="s">
        <v>225</v>
      </c>
      <c r="H146" s="182">
        <v>3</v>
      </c>
      <c r="I146" s="289">
        <v>2900</v>
      </c>
      <c r="J146" s="184">
        <f>ROUND(I146*H146,2)</f>
        <v>8700</v>
      </c>
      <c r="K146" s="180" t="s">
        <v>3</v>
      </c>
      <c r="L146" s="185"/>
      <c r="M146" s="186" t="s">
        <v>3</v>
      </c>
      <c r="N146" s="187" t="s">
        <v>43</v>
      </c>
      <c r="O146" s="52"/>
      <c r="P146" s="160">
        <f>O146*H146</f>
        <v>0</v>
      </c>
      <c r="Q146" s="160">
        <v>1.7999999999999999E-2</v>
      </c>
      <c r="R146" s="160">
        <f>Q146*H146</f>
        <v>5.3999999999999992E-2</v>
      </c>
      <c r="S146" s="160">
        <v>0</v>
      </c>
      <c r="T146" s="161">
        <f>S146*H146</f>
        <v>0</v>
      </c>
      <c r="U146" s="31"/>
      <c r="V146" s="31"/>
      <c r="W146" s="31"/>
      <c r="X146" s="31"/>
      <c r="Y146" s="31"/>
      <c r="Z146" s="31"/>
      <c r="AA146" s="31"/>
      <c r="AB146" s="31"/>
      <c r="AC146" s="31"/>
      <c r="AD146" s="31"/>
      <c r="AE146" s="31"/>
      <c r="AR146" s="162" t="s">
        <v>175</v>
      </c>
      <c r="AT146" s="162" t="s">
        <v>182</v>
      </c>
      <c r="AU146" s="162" t="s">
        <v>82</v>
      </c>
      <c r="AY146" s="16" t="s">
        <v>116</v>
      </c>
      <c r="BE146" s="163">
        <f>IF(N146="základní",J146,0)</f>
        <v>8700</v>
      </c>
      <c r="BF146" s="163">
        <f>IF(N146="snížená",J146,0)</f>
        <v>0</v>
      </c>
      <c r="BG146" s="163">
        <f>IF(N146="zákl. přenesená",J146,0)</f>
        <v>0</v>
      </c>
      <c r="BH146" s="163">
        <f>IF(N146="sníž. přenesená",J146,0)</f>
        <v>0</v>
      </c>
      <c r="BI146" s="163">
        <f>IF(N146="nulová",J146,0)</f>
        <v>0</v>
      </c>
      <c r="BJ146" s="16" t="s">
        <v>80</v>
      </c>
      <c r="BK146" s="163">
        <f>ROUND(I146*H146,2)</f>
        <v>8700</v>
      </c>
      <c r="BL146" s="16" t="s">
        <v>123</v>
      </c>
      <c r="BM146" s="162" t="s">
        <v>327</v>
      </c>
    </row>
    <row r="147" spans="1:65" s="2" customFormat="1" ht="19.2" hidden="1" x14ac:dyDescent="0.2">
      <c r="A147" s="31"/>
      <c r="B147" s="32"/>
      <c r="C147" s="31"/>
      <c r="D147" s="164" t="s">
        <v>125</v>
      </c>
      <c r="E147" s="31"/>
      <c r="F147" s="165" t="s">
        <v>326</v>
      </c>
      <c r="G147" s="31"/>
      <c r="H147" s="31"/>
      <c r="I147" s="275"/>
      <c r="J147" s="31"/>
      <c r="K147" s="31"/>
      <c r="L147" s="32"/>
      <c r="M147" s="166"/>
      <c r="N147" s="167"/>
      <c r="O147" s="52"/>
      <c r="P147" s="52"/>
      <c r="Q147" s="52"/>
      <c r="R147" s="52"/>
      <c r="S147" s="52"/>
      <c r="T147" s="53"/>
      <c r="U147" s="31"/>
      <c r="V147" s="31"/>
      <c r="W147" s="31"/>
      <c r="X147" s="31"/>
      <c r="Y147" s="31"/>
      <c r="Z147" s="31"/>
      <c r="AA147" s="31"/>
      <c r="AB147" s="31"/>
      <c r="AC147" s="31"/>
      <c r="AD147" s="31"/>
      <c r="AE147" s="31"/>
      <c r="AT147" s="16" t="s">
        <v>125</v>
      </c>
      <c r="AU147" s="16" t="s">
        <v>82</v>
      </c>
    </row>
    <row r="148" spans="1:65" s="2" customFormat="1" ht="22.8" x14ac:dyDescent="0.2">
      <c r="A148" s="31"/>
      <c r="B148" s="150"/>
      <c r="C148" s="178" t="s">
        <v>328</v>
      </c>
      <c r="D148" s="178" t="s">
        <v>182</v>
      </c>
      <c r="E148" s="179" t="s">
        <v>329</v>
      </c>
      <c r="F148" s="180" t="s">
        <v>330</v>
      </c>
      <c r="G148" s="181" t="s">
        <v>225</v>
      </c>
      <c r="H148" s="182">
        <v>1</v>
      </c>
      <c r="I148" s="289">
        <v>1260</v>
      </c>
      <c r="J148" s="184">
        <f>ROUND(I148*H148,2)</f>
        <v>1260</v>
      </c>
      <c r="K148" s="180" t="s">
        <v>3</v>
      </c>
      <c r="L148" s="185"/>
      <c r="M148" s="186" t="s">
        <v>3</v>
      </c>
      <c r="N148" s="187" t="s">
        <v>43</v>
      </c>
      <c r="O148" s="52"/>
      <c r="P148" s="160">
        <f>O148*H148</f>
        <v>0</v>
      </c>
      <c r="Q148" s="160">
        <v>2.7E-2</v>
      </c>
      <c r="R148" s="160">
        <f>Q148*H148</f>
        <v>2.7E-2</v>
      </c>
      <c r="S148" s="160">
        <v>0</v>
      </c>
      <c r="T148" s="161">
        <f>S148*H148</f>
        <v>0</v>
      </c>
      <c r="U148" s="31"/>
      <c r="V148" s="31"/>
      <c r="W148" s="31"/>
      <c r="X148" s="31"/>
      <c r="Y148" s="31"/>
      <c r="Z148" s="31"/>
      <c r="AA148" s="31"/>
      <c r="AB148" s="31"/>
      <c r="AC148" s="31"/>
      <c r="AD148" s="31"/>
      <c r="AE148" s="31"/>
      <c r="AR148" s="162" t="s">
        <v>175</v>
      </c>
      <c r="AT148" s="162" t="s">
        <v>182</v>
      </c>
      <c r="AU148" s="162" t="s">
        <v>82</v>
      </c>
      <c r="AY148" s="16" t="s">
        <v>116</v>
      </c>
      <c r="BE148" s="163">
        <f>IF(N148="základní",J148,0)</f>
        <v>1260</v>
      </c>
      <c r="BF148" s="163">
        <f>IF(N148="snížená",J148,0)</f>
        <v>0</v>
      </c>
      <c r="BG148" s="163">
        <f>IF(N148="zákl. přenesená",J148,0)</f>
        <v>0</v>
      </c>
      <c r="BH148" s="163">
        <f>IF(N148="sníž. přenesená",J148,0)</f>
        <v>0</v>
      </c>
      <c r="BI148" s="163">
        <f>IF(N148="nulová",J148,0)</f>
        <v>0</v>
      </c>
      <c r="BJ148" s="16" t="s">
        <v>80</v>
      </c>
      <c r="BK148" s="163">
        <f>ROUND(I148*H148,2)</f>
        <v>1260</v>
      </c>
      <c r="BL148" s="16" t="s">
        <v>123</v>
      </c>
      <c r="BM148" s="162" t="s">
        <v>331</v>
      </c>
    </row>
    <row r="149" spans="1:65" s="2" customFormat="1" ht="19.2" hidden="1" x14ac:dyDescent="0.2">
      <c r="A149" s="31"/>
      <c r="B149" s="32"/>
      <c r="C149" s="31"/>
      <c r="D149" s="164" t="s">
        <v>125</v>
      </c>
      <c r="E149" s="31"/>
      <c r="F149" s="165" t="s">
        <v>330</v>
      </c>
      <c r="G149" s="31"/>
      <c r="H149" s="31"/>
      <c r="I149" s="275"/>
      <c r="J149" s="31"/>
      <c r="K149" s="31"/>
      <c r="L149" s="32"/>
      <c r="M149" s="166"/>
      <c r="N149" s="167"/>
      <c r="O149" s="52"/>
      <c r="P149" s="52"/>
      <c r="Q149" s="52"/>
      <c r="R149" s="52"/>
      <c r="S149" s="52"/>
      <c r="T149" s="53"/>
      <c r="U149" s="31"/>
      <c r="V149" s="31"/>
      <c r="W149" s="31"/>
      <c r="X149" s="31"/>
      <c r="Y149" s="31"/>
      <c r="Z149" s="31"/>
      <c r="AA149" s="31"/>
      <c r="AB149" s="31"/>
      <c r="AC149" s="31"/>
      <c r="AD149" s="31"/>
      <c r="AE149" s="31"/>
      <c r="AT149" s="16" t="s">
        <v>125</v>
      </c>
      <c r="AU149" s="16" t="s">
        <v>82</v>
      </c>
    </row>
    <row r="150" spans="1:65" s="2" customFormat="1" ht="22.8" x14ac:dyDescent="0.2">
      <c r="A150" s="31"/>
      <c r="B150" s="150"/>
      <c r="C150" s="151" t="s">
        <v>332</v>
      </c>
      <c r="D150" s="151" t="s">
        <v>118</v>
      </c>
      <c r="E150" s="152" t="s">
        <v>333</v>
      </c>
      <c r="F150" s="153" t="s">
        <v>334</v>
      </c>
      <c r="G150" s="154" t="s">
        <v>225</v>
      </c>
      <c r="H150" s="155">
        <v>49</v>
      </c>
      <c r="I150" s="287">
        <v>180</v>
      </c>
      <c r="J150" s="157">
        <f>ROUND(I150*H150,2)</f>
        <v>8820</v>
      </c>
      <c r="K150" s="153" t="s">
        <v>122</v>
      </c>
      <c r="L150" s="32"/>
      <c r="M150" s="158" t="s">
        <v>3</v>
      </c>
      <c r="N150" s="159" t="s">
        <v>43</v>
      </c>
      <c r="O150" s="52"/>
      <c r="P150" s="160">
        <f>O150*H150</f>
        <v>0</v>
      </c>
      <c r="Q150" s="160">
        <v>6.0000000000000002E-5</v>
      </c>
      <c r="R150" s="160">
        <f>Q150*H150</f>
        <v>2.9399999999999999E-3</v>
      </c>
      <c r="S150" s="160">
        <v>0</v>
      </c>
      <c r="T150" s="161">
        <f>S150*H150</f>
        <v>0</v>
      </c>
      <c r="U150" s="31"/>
      <c r="V150" s="31"/>
      <c r="W150" s="31"/>
      <c r="X150" s="31"/>
      <c r="Y150" s="31"/>
      <c r="Z150" s="31"/>
      <c r="AA150" s="31"/>
      <c r="AB150" s="31"/>
      <c r="AC150" s="31"/>
      <c r="AD150" s="31"/>
      <c r="AE150" s="31"/>
      <c r="AR150" s="162" t="s">
        <v>123</v>
      </c>
      <c r="AT150" s="162" t="s">
        <v>118</v>
      </c>
      <c r="AU150" s="162" t="s">
        <v>82</v>
      </c>
      <c r="AY150" s="16" t="s">
        <v>116</v>
      </c>
      <c r="BE150" s="163">
        <f>IF(N150="základní",J150,0)</f>
        <v>8820</v>
      </c>
      <c r="BF150" s="163">
        <f>IF(N150="snížená",J150,0)</f>
        <v>0</v>
      </c>
      <c r="BG150" s="163">
        <f>IF(N150="zákl. přenesená",J150,0)</f>
        <v>0</v>
      </c>
      <c r="BH150" s="163">
        <f>IF(N150="sníž. přenesená",J150,0)</f>
        <v>0</v>
      </c>
      <c r="BI150" s="163">
        <f>IF(N150="nulová",J150,0)</f>
        <v>0</v>
      </c>
      <c r="BJ150" s="16" t="s">
        <v>80</v>
      </c>
      <c r="BK150" s="163">
        <f>ROUND(I150*H150,2)</f>
        <v>8820</v>
      </c>
      <c r="BL150" s="16" t="s">
        <v>123</v>
      </c>
      <c r="BM150" s="162" t="s">
        <v>335</v>
      </c>
    </row>
    <row r="151" spans="1:65" s="2" customFormat="1" hidden="1" x14ac:dyDescent="0.2">
      <c r="A151" s="31"/>
      <c r="B151" s="32"/>
      <c r="C151" s="31"/>
      <c r="D151" s="164" t="s">
        <v>125</v>
      </c>
      <c r="E151" s="31"/>
      <c r="F151" s="165" t="s">
        <v>336</v>
      </c>
      <c r="G151" s="31"/>
      <c r="H151" s="31"/>
      <c r="I151" s="275"/>
      <c r="J151" s="31"/>
      <c r="K151" s="31"/>
      <c r="L151" s="32"/>
      <c r="M151" s="166"/>
      <c r="N151" s="167"/>
      <c r="O151" s="52"/>
      <c r="P151" s="52"/>
      <c r="Q151" s="52"/>
      <c r="R151" s="52"/>
      <c r="S151" s="52"/>
      <c r="T151" s="53"/>
      <c r="U151" s="31"/>
      <c r="V151" s="31"/>
      <c r="W151" s="31"/>
      <c r="X151" s="31"/>
      <c r="Y151" s="31"/>
      <c r="Z151" s="31"/>
      <c r="AA151" s="31"/>
      <c r="AB151" s="31"/>
      <c r="AC151" s="31"/>
      <c r="AD151" s="31"/>
      <c r="AE151" s="31"/>
      <c r="AT151" s="16" t="s">
        <v>125</v>
      </c>
      <c r="AU151" s="16" t="s">
        <v>82</v>
      </c>
    </row>
    <row r="152" spans="1:65" s="2" customFormat="1" ht="76.8" hidden="1" x14ac:dyDescent="0.2">
      <c r="A152" s="31"/>
      <c r="B152" s="32"/>
      <c r="C152" s="31"/>
      <c r="D152" s="164" t="s">
        <v>127</v>
      </c>
      <c r="E152" s="31"/>
      <c r="F152" s="168" t="s">
        <v>337</v>
      </c>
      <c r="G152" s="31"/>
      <c r="H152" s="31"/>
      <c r="I152" s="275"/>
      <c r="J152" s="31"/>
      <c r="K152" s="31"/>
      <c r="L152" s="32"/>
      <c r="M152" s="166"/>
      <c r="N152" s="167"/>
      <c r="O152" s="52"/>
      <c r="P152" s="52"/>
      <c r="Q152" s="52"/>
      <c r="R152" s="52"/>
      <c r="S152" s="52"/>
      <c r="T152" s="53"/>
      <c r="U152" s="31"/>
      <c r="V152" s="31"/>
      <c r="W152" s="31"/>
      <c r="X152" s="31"/>
      <c r="Y152" s="31"/>
      <c r="Z152" s="31"/>
      <c r="AA152" s="31"/>
      <c r="AB152" s="31"/>
      <c r="AC152" s="31"/>
      <c r="AD152" s="31"/>
      <c r="AE152" s="31"/>
      <c r="AT152" s="16" t="s">
        <v>127</v>
      </c>
      <c r="AU152" s="16" t="s">
        <v>82</v>
      </c>
    </row>
    <row r="153" spans="1:65" s="2" customFormat="1" ht="22.8" x14ac:dyDescent="0.2">
      <c r="A153" s="31"/>
      <c r="B153" s="150"/>
      <c r="C153" s="178" t="s">
        <v>338</v>
      </c>
      <c r="D153" s="178" t="s">
        <v>182</v>
      </c>
      <c r="E153" s="179" t="s">
        <v>339</v>
      </c>
      <c r="F153" s="180" t="s">
        <v>340</v>
      </c>
      <c r="G153" s="181" t="s">
        <v>225</v>
      </c>
      <c r="H153" s="182">
        <v>147</v>
      </c>
      <c r="I153" s="289">
        <v>95</v>
      </c>
      <c r="J153" s="184">
        <f>ROUND(I153*H153,2)</f>
        <v>13965</v>
      </c>
      <c r="K153" s="180" t="s">
        <v>122</v>
      </c>
      <c r="L153" s="185"/>
      <c r="M153" s="186" t="s">
        <v>3</v>
      </c>
      <c r="N153" s="187" t="s">
        <v>43</v>
      </c>
      <c r="O153" s="52"/>
      <c r="P153" s="160">
        <f>O153*H153</f>
        <v>0</v>
      </c>
      <c r="Q153" s="160">
        <v>5.8999999999999999E-3</v>
      </c>
      <c r="R153" s="160">
        <f>Q153*H153</f>
        <v>0.86729999999999996</v>
      </c>
      <c r="S153" s="160">
        <v>0</v>
      </c>
      <c r="T153" s="161">
        <f>S153*H153</f>
        <v>0</v>
      </c>
      <c r="U153" s="31"/>
      <c r="V153" s="31"/>
      <c r="W153" s="31"/>
      <c r="X153" s="31"/>
      <c r="Y153" s="31"/>
      <c r="Z153" s="31"/>
      <c r="AA153" s="31"/>
      <c r="AB153" s="31"/>
      <c r="AC153" s="31"/>
      <c r="AD153" s="31"/>
      <c r="AE153" s="31"/>
      <c r="AR153" s="162" t="s">
        <v>175</v>
      </c>
      <c r="AT153" s="162" t="s">
        <v>182</v>
      </c>
      <c r="AU153" s="162" t="s">
        <v>82</v>
      </c>
      <c r="AY153" s="16" t="s">
        <v>116</v>
      </c>
      <c r="BE153" s="163">
        <f>IF(N153="základní",J153,0)</f>
        <v>13965</v>
      </c>
      <c r="BF153" s="163">
        <f>IF(N153="snížená",J153,0)</f>
        <v>0</v>
      </c>
      <c r="BG153" s="163">
        <f>IF(N153="zákl. přenesená",J153,0)</f>
        <v>0</v>
      </c>
      <c r="BH153" s="163">
        <f>IF(N153="sníž. přenesená",J153,0)</f>
        <v>0</v>
      </c>
      <c r="BI153" s="163">
        <f>IF(N153="nulová",J153,0)</f>
        <v>0</v>
      </c>
      <c r="BJ153" s="16" t="s">
        <v>80</v>
      </c>
      <c r="BK153" s="163">
        <f>ROUND(I153*H153,2)</f>
        <v>13965</v>
      </c>
      <c r="BL153" s="16" t="s">
        <v>123</v>
      </c>
      <c r="BM153" s="162" t="s">
        <v>341</v>
      </c>
    </row>
    <row r="154" spans="1:65" s="2" customFormat="1" hidden="1" x14ac:dyDescent="0.2">
      <c r="A154" s="31"/>
      <c r="B154" s="32"/>
      <c r="C154" s="31"/>
      <c r="D154" s="164" t="s">
        <v>125</v>
      </c>
      <c r="E154" s="31"/>
      <c r="F154" s="165" t="s">
        <v>340</v>
      </c>
      <c r="G154" s="31"/>
      <c r="H154" s="31"/>
      <c r="I154" s="275"/>
      <c r="J154" s="31"/>
      <c r="K154" s="31"/>
      <c r="L154" s="32"/>
      <c r="M154" s="166"/>
      <c r="N154" s="167"/>
      <c r="O154" s="52"/>
      <c r="P154" s="52"/>
      <c r="Q154" s="52"/>
      <c r="R154" s="52"/>
      <c r="S154" s="52"/>
      <c r="T154" s="53"/>
      <c r="U154" s="31"/>
      <c r="V154" s="31"/>
      <c r="W154" s="31"/>
      <c r="X154" s="31"/>
      <c r="Y154" s="31"/>
      <c r="Z154" s="31"/>
      <c r="AA154" s="31"/>
      <c r="AB154" s="31"/>
      <c r="AC154" s="31"/>
      <c r="AD154" s="31"/>
      <c r="AE154" s="31"/>
      <c r="AT154" s="16" t="s">
        <v>125</v>
      </c>
      <c r="AU154" s="16" t="s">
        <v>82</v>
      </c>
    </row>
    <row r="155" spans="1:65" s="13" customFormat="1" hidden="1" x14ac:dyDescent="0.2">
      <c r="B155" s="169"/>
      <c r="D155" s="164" t="s">
        <v>129</v>
      </c>
      <c r="E155" s="170" t="s">
        <v>3</v>
      </c>
      <c r="F155" s="171" t="s">
        <v>342</v>
      </c>
      <c r="H155" s="172">
        <v>147</v>
      </c>
      <c r="I155" s="288"/>
      <c r="L155" s="169"/>
      <c r="M155" s="174"/>
      <c r="N155" s="175"/>
      <c r="O155" s="175"/>
      <c r="P155" s="175"/>
      <c r="Q155" s="175"/>
      <c r="R155" s="175"/>
      <c r="S155" s="175"/>
      <c r="T155" s="176"/>
      <c r="AT155" s="170" t="s">
        <v>129</v>
      </c>
      <c r="AU155" s="170" t="s">
        <v>82</v>
      </c>
      <c r="AV155" s="13" t="s">
        <v>82</v>
      </c>
      <c r="AW155" s="13" t="s">
        <v>33</v>
      </c>
      <c r="AX155" s="13" t="s">
        <v>80</v>
      </c>
      <c r="AY155" s="170" t="s">
        <v>116</v>
      </c>
    </row>
    <row r="156" spans="1:65" s="2" customFormat="1" ht="22.8" x14ac:dyDescent="0.2">
      <c r="A156" s="31"/>
      <c r="B156" s="150"/>
      <c r="C156" s="151" t="s">
        <v>343</v>
      </c>
      <c r="D156" s="151" t="s">
        <v>118</v>
      </c>
      <c r="E156" s="152" t="s">
        <v>344</v>
      </c>
      <c r="F156" s="153" t="s">
        <v>345</v>
      </c>
      <c r="G156" s="154" t="s">
        <v>225</v>
      </c>
      <c r="H156" s="155">
        <v>72</v>
      </c>
      <c r="I156" s="287">
        <v>50</v>
      </c>
      <c r="J156" s="157">
        <f>ROUND(I156*H156,2)</f>
        <v>3600</v>
      </c>
      <c r="K156" s="153" t="s">
        <v>122</v>
      </c>
      <c r="L156" s="32"/>
      <c r="M156" s="158" t="s">
        <v>3</v>
      </c>
      <c r="N156" s="159" t="s">
        <v>43</v>
      </c>
      <c r="O156" s="52"/>
      <c r="P156" s="160">
        <f>O156*H156</f>
        <v>0</v>
      </c>
      <c r="Q156" s="160">
        <v>0</v>
      </c>
      <c r="R156" s="160">
        <f>Q156*H156</f>
        <v>0</v>
      </c>
      <c r="S156" s="160">
        <v>0</v>
      </c>
      <c r="T156" s="161">
        <f>S156*H156</f>
        <v>0</v>
      </c>
      <c r="U156" s="31"/>
      <c r="V156" s="31"/>
      <c r="W156" s="31"/>
      <c r="X156" s="31"/>
      <c r="Y156" s="31"/>
      <c r="Z156" s="31"/>
      <c r="AA156" s="31"/>
      <c r="AB156" s="31"/>
      <c r="AC156" s="31"/>
      <c r="AD156" s="31"/>
      <c r="AE156" s="31"/>
      <c r="AR156" s="162" t="s">
        <v>123</v>
      </c>
      <c r="AT156" s="162" t="s">
        <v>118</v>
      </c>
      <c r="AU156" s="162" t="s">
        <v>82</v>
      </c>
      <c r="AY156" s="16" t="s">
        <v>116</v>
      </c>
      <c r="BE156" s="163">
        <f>IF(N156="základní",J156,0)</f>
        <v>3600</v>
      </c>
      <c r="BF156" s="163">
        <f>IF(N156="snížená",J156,0)</f>
        <v>0</v>
      </c>
      <c r="BG156" s="163">
        <f>IF(N156="zákl. přenesená",J156,0)</f>
        <v>0</v>
      </c>
      <c r="BH156" s="163">
        <f>IF(N156="sníž. přenesená",J156,0)</f>
        <v>0</v>
      </c>
      <c r="BI156" s="163">
        <f>IF(N156="nulová",J156,0)</f>
        <v>0</v>
      </c>
      <c r="BJ156" s="16" t="s">
        <v>80</v>
      </c>
      <c r="BK156" s="163">
        <f>ROUND(I156*H156,2)</f>
        <v>3600</v>
      </c>
      <c r="BL156" s="16" t="s">
        <v>123</v>
      </c>
      <c r="BM156" s="162" t="s">
        <v>346</v>
      </c>
    </row>
    <row r="157" spans="1:65" s="2" customFormat="1" ht="19.2" hidden="1" x14ac:dyDescent="0.2">
      <c r="A157" s="31"/>
      <c r="B157" s="32"/>
      <c r="C157" s="31"/>
      <c r="D157" s="164" t="s">
        <v>125</v>
      </c>
      <c r="E157" s="31"/>
      <c r="F157" s="165" t="s">
        <v>347</v>
      </c>
      <c r="G157" s="31"/>
      <c r="H157" s="31"/>
      <c r="I157" s="275"/>
      <c r="J157" s="31"/>
      <c r="K157" s="31"/>
      <c r="L157" s="32"/>
      <c r="M157" s="166"/>
      <c r="N157" s="167"/>
      <c r="O157" s="52"/>
      <c r="P157" s="52"/>
      <c r="Q157" s="52"/>
      <c r="R157" s="52"/>
      <c r="S157" s="52"/>
      <c r="T157" s="53"/>
      <c r="U157" s="31"/>
      <c r="V157" s="31"/>
      <c r="W157" s="31"/>
      <c r="X157" s="31"/>
      <c r="Y157" s="31"/>
      <c r="Z157" s="31"/>
      <c r="AA157" s="31"/>
      <c r="AB157" s="31"/>
      <c r="AC157" s="31"/>
      <c r="AD157" s="31"/>
      <c r="AE157" s="31"/>
      <c r="AT157" s="16" t="s">
        <v>125</v>
      </c>
      <c r="AU157" s="16" t="s">
        <v>82</v>
      </c>
    </row>
    <row r="158" spans="1:65" s="2" customFormat="1" ht="115.2" hidden="1" x14ac:dyDescent="0.2">
      <c r="A158" s="31"/>
      <c r="B158" s="32"/>
      <c r="C158" s="31"/>
      <c r="D158" s="164" t="s">
        <v>127</v>
      </c>
      <c r="E158" s="31"/>
      <c r="F158" s="168" t="s">
        <v>348</v>
      </c>
      <c r="G158" s="31"/>
      <c r="H158" s="31"/>
      <c r="I158" s="275"/>
      <c r="J158" s="31"/>
      <c r="K158" s="31"/>
      <c r="L158" s="32"/>
      <c r="M158" s="166"/>
      <c r="N158" s="167"/>
      <c r="O158" s="52"/>
      <c r="P158" s="52"/>
      <c r="Q158" s="52"/>
      <c r="R158" s="52"/>
      <c r="S158" s="52"/>
      <c r="T158" s="53"/>
      <c r="U158" s="31"/>
      <c r="V158" s="31"/>
      <c r="W158" s="31"/>
      <c r="X158" s="31"/>
      <c r="Y158" s="31"/>
      <c r="Z158" s="31"/>
      <c r="AA158" s="31"/>
      <c r="AB158" s="31"/>
      <c r="AC158" s="31"/>
      <c r="AD158" s="31"/>
      <c r="AE158" s="31"/>
      <c r="AT158" s="16" t="s">
        <v>127</v>
      </c>
      <c r="AU158" s="16" t="s">
        <v>82</v>
      </c>
    </row>
    <row r="159" spans="1:65" s="2" customFormat="1" ht="22.8" x14ac:dyDescent="0.2">
      <c r="A159" s="31"/>
      <c r="B159" s="150"/>
      <c r="C159" s="178" t="s">
        <v>349</v>
      </c>
      <c r="D159" s="178" t="s">
        <v>182</v>
      </c>
      <c r="E159" s="179" t="s">
        <v>350</v>
      </c>
      <c r="F159" s="180" t="s">
        <v>351</v>
      </c>
      <c r="G159" s="181" t="s">
        <v>352</v>
      </c>
      <c r="H159" s="182">
        <v>72</v>
      </c>
      <c r="I159" s="289">
        <v>22</v>
      </c>
      <c r="J159" s="184">
        <f>ROUND(I159*H159,2)</f>
        <v>1584</v>
      </c>
      <c r="K159" s="180" t="s">
        <v>122</v>
      </c>
      <c r="L159" s="185"/>
      <c r="M159" s="186" t="s">
        <v>3</v>
      </c>
      <c r="N159" s="187" t="s">
        <v>43</v>
      </c>
      <c r="O159" s="52"/>
      <c r="P159" s="160">
        <f>O159*H159</f>
        <v>0</v>
      </c>
      <c r="Q159" s="160">
        <v>3.2000000000000003E-4</v>
      </c>
      <c r="R159" s="160">
        <f>Q159*H159</f>
        <v>2.3040000000000001E-2</v>
      </c>
      <c r="S159" s="160">
        <v>0</v>
      </c>
      <c r="T159" s="161">
        <f>S159*H159</f>
        <v>0</v>
      </c>
      <c r="U159" s="31"/>
      <c r="V159" s="31"/>
      <c r="W159" s="31"/>
      <c r="X159" s="31"/>
      <c r="Y159" s="31"/>
      <c r="Z159" s="31"/>
      <c r="AA159" s="31"/>
      <c r="AB159" s="31"/>
      <c r="AC159" s="31"/>
      <c r="AD159" s="31"/>
      <c r="AE159" s="31"/>
      <c r="AR159" s="162" t="s">
        <v>175</v>
      </c>
      <c r="AT159" s="162" t="s">
        <v>182</v>
      </c>
      <c r="AU159" s="162" t="s">
        <v>82</v>
      </c>
      <c r="AY159" s="16" t="s">
        <v>116</v>
      </c>
      <c r="BE159" s="163">
        <f>IF(N159="základní",J159,0)</f>
        <v>1584</v>
      </c>
      <c r="BF159" s="163">
        <f>IF(N159="snížená",J159,0)</f>
        <v>0</v>
      </c>
      <c r="BG159" s="163">
        <f>IF(N159="zákl. přenesená",J159,0)</f>
        <v>0</v>
      </c>
      <c r="BH159" s="163">
        <f>IF(N159="sníž. přenesená",J159,0)</f>
        <v>0</v>
      </c>
      <c r="BI159" s="163">
        <f>IF(N159="nulová",J159,0)</f>
        <v>0</v>
      </c>
      <c r="BJ159" s="16" t="s">
        <v>80</v>
      </c>
      <c r="BK159" s="163">
        <f>ROUND(I159*H159,2)</f>
        <v>1584</v>
      </c>
      <c r="BL159" s="16" t="s">
        <v>123</v>
      </c>
      <c r="BM159" s="162" t="s">
        <v>353</v>
      </c>
    </row>
    <row r="160" spans="1:65" s="2" customFormat="1" hidden="1" x14ac:dyDescent="0.2">
      <c r="A160" s="31"/>
      <c r="B160" s="32"/>
      <c r="C160" s="31"/>
      <c r="D160" s="164" t="s">
        <v>125</v>
      </c>
      <c r="E160" s="31"/>
      <c r="F160" s="165" t="s">
        <v>351</v>
      </c>
      <c r="G160" s="31"/>
      <c r="H160" s="31"/>
      <c r="I160" s="275"/>
      <c r="J160" s="31"/>
      <c r="K160" s="31"/>
      <c r="L160" s="32"/>
      <c r="M160" s="166"/>
      <c r="N160" s="167"/>
      <c r="O160" s="52"/>
      <c r="P160" s="52"/>
      <c r="Q160" s="52"/>
      <c r="R160" s="52"/>
      <c r="S160" s="52"/>
      <c r="T160" s="53"/>
      <c r="U160" s="31"/>
      <c r="V160" s="31"/>
      <c r="W160" s="31"/>
      <c r="X160" s="31"/>
      <c r="Y160" s="31"/>
      <c r="Z160" s="31"/>
      <c r="AA160" s="31"/>
      <c r="AB160" s="31"/>
      <c r="AC160" s="31"/>
      <c r="AD160" s="31"/>
      <c r="AE160" s="31"/>
      <c r="AT160" s="16" t="s">
        <v>125</v>
      </c>
      <c r="AU160" s="16" t="s">
        <v>82</v>
      </c>
    </row>
    <row r="161" spans="1:65" s="2" customFormat="1" ht="22.8" x14ac:dyDescent="0.2">
      <c r="A161" s="31"/>
      <c r="B161" s="150"/>
      <c r="C161" s="178" t="s">
        <v>354</v>
      </c>
      <c r="D161" s="178" t="s">
        <v>182</v>
      </c>
      <c r="E161" s="179" t="s">
        <v>355</v>
      </c>
      <c r="F161" s="180" t="s">
        <v>356</v>
      </c>
      <c r="G161" s="181" t="s">
        <v>162</v>
      </c>
      <c r="H161" s="182">
        <v>3.0059999999999998</v>
      </c>
      <c r="I161" s="289">
        <v>700</v>
      </c>
      <c r="J161" s="184">
        <f>ROUND(I161*H161,2)</f>
        <v>2104.1999999999998</v>
      </c>
      <c r="K161" s="180" t="s">
        <v>122</v>
      </c>
      <c r="L161" s="185"/>
      <c r="M161" s="186" t="s">
        <v>3</v>
      </c>
      <c r="N161" s="187" t="s">
        <v>43</v>
      </c>
      <c r="O161" s="52"/>
      <c r="P161" s="160">
        <f>O161*H161</f>
        <v>0</v>
      </c>
      <c r="Q161" s="160">
        <v>1</v>
      </c>
      <c r="R161" s="160">
        <f>Q161*H161</f>
        <v>3.0059999999999998</v>
      </c>
      <c r="S161" s="160">
        <v>0</v>
      </c>
      <c r="T161" s="161">
        <f>S161*H161</f>
        <v>0</v>
      </c>
      <c r="U161" s="31"/>
      <c r="V161" s="31"/>
      <c r="W161" s="31"/>
      <c r="X161" s="31"/>
      <c r="Y161" s="31"/>
      <c r="Z161" s="31"/>
      <c r="AA161" s="31"/>
      <c r="AB161" s="31"/>
      <c r="AC161" s="31"/>
      <c r="AD161" s="31"/>
      <c r="AE161" s="31"/>
      <c r="AR161" s="162" t="s">
        <v>175</v>
      </c>
      <c r="AT161" s="162" t="s">
        <v>182</v>
      </c>
      <c r="AU161" s="162" t="s">
        <v>82</v>
      </c>
      <c r="AY161" s="16" t="s">
        <v>116</v>
      </c>
      <c r="BE161" s="163">
        <f>IF(N161="základní",J161,0)</f>
        <v>2104.1999999999998</v>
      </c>
      <c r="BF161" s="163">
        <f>IF(N161="snížená",J161,0)</f>
        <v>0</v>
      </c>
      <c r="BG161" s="163">
        <f>IF(N161="zákl. přenesená",J161,0)</f>
        <v>0</v>
      </c>
      <c r="BH161" s="163">
        <f>IF(N161="sníž. přenesená",J161,0)</f>
        <v>0</v>
      </c>
      <c r="BI161" s="163">
        <f>IF(N161="nulová",J161,0)</f>
        <v>0</v>
      </c>
      <c r="BJ161" s="16" t="s">
        <v>80</v>
      </c>
      <c r="BK161" s="163">
        <f>ROUND(I161*H161,2)</f>
        <v>2104.1999999999998</v>
      </c>
      <c r="BL161" s="16" t="s">
        <v>123</v>
      </c>
      <c r="BM161" s="162" t="s">
        <v>357</v>
      </c>
    </row>
    <row r="162" spans="1:65" s="2" customFormat="1" hidden="1" x14ac:dyDescent="0.2">
      <c r="A162" s="31"/>
      <c r="B162" s="32"/>
      <c r="C162" s="31"/>
      <c r="D162" s="164" t="s">
        <v>125</v>
      </c>
      <c r="E162" s="31"/>
      <c r="F162" s="165" t="s">
        <v>356</v>
      </c>
      <c r="G162" s="31"/>
      <c r="H162" s="31"/>
      <c r="I162" s="275"/>
      <c r="J162" s="31"/>
      <c r="K162" s="31"/>
      <c r="L162" s="32"/>
      <c r="M162" s="166"/>
      <c r="N162" s="167"/>
      <c r="O162" s="52"/>
      <c r="P162" s="52"/>
      <c r="Q162" s="52"/>
      <c r="R162" s="52"/>
      <c r="S162" s="52"/>
      <c r="T162" s="53"/>
      <c r="U162" s="31"/>
      <c r="V162" s="31"/>
      <c r="W162" s="31"/>
      <c r="X162" s="31"/>
      <c r="Y162" s="31"/>
      <c r="Z162" s="31"/>
      <c r="AA162" s="31"/>
      <c r="AB162" s="31"/>
      <c r="AC162" s="31"/>
      <c r="AD162" s="31"/>
      <c r="AE162" s="31"/>
      <c r="AT162" s="16" t="s">
        <v>125</v>
      </c>
      <c r="AU162" s="16" t="s">
        <v>82</v>
      </c>
    </row>
    <row r="163" spans="1:65" s="13" customFormat="1" hidden="1" x14ac:dyDescent="0.2">
      <c r="B163" s="169"/>
      <c r="D163" s="164" t="s">
        <v>129</v>
      </c>
      <c r="E163" s="170" t="s">
        <v>3</v>
      </c>
      <c r="F163" s="171" t="s">
        <v>358</v>
      </c>
      <c r="H163" s="172">
        <v>1.8</v>
      </c>
      <c r="I163" s="288"/>
      <c r="L163" s="169"/>
      <c r="M163" s="174"/>
      <c r="N163" s="175"/>
      <c r="O163" s="175"/>
      <c r="P163" s="175"/>
      <c r="Q163" s="175"/>
      <c r="R163" s="175"/>
      <c r="S163" s="175"/>
      <c r="T163" s="176"/>
      <c r="AT163" s="170" t="s">
        <v>129</v>
      </c>
      <c r="AU163" s="170" t="s">
        <v>82</v>
      </c>
      <c r="AV163" s="13" t="s">
        <v>82</v>
      </c>
      <c r="AW163" s="13" t="s">
        <v>33</v>
      </c>
      <c r="AX163" s="13" t="s">
        <v>80</v>
      </c>
      <c r="AY163" s="170" t="s">
        <v>116</v>
      </c>
    </row>
    <row r="164" spans="1:65" s="13" customFormat="1" hidden="1" x14ac:dyDescent="0.2">
      <c r="B164" s="169"/>
      <c r="D164" s="164" t="s">
        <v>129</v>
      </c>
      <c r="F164" s="171" t="s">
        <v>359</v>
      </c>
      <c r="H164" s="172">
        <v>3.0059999999999998</v>
      </c>
      <c r="I164" s="288"/>
      <c r="L164" s="169"/>
      <c r="M164" s="174"/>
      <c r="N164" s="175"/>
      <c r="O164" s="175"/>
      <c r="P164" s="175"/>
      <c r="Q164" s="175"/>
      <c r="R164" s="175"/>
      <c r="S164" s="175"/>
      <c r="T164" s="176"/>
      <c r="AT164" s="170" t="s">
        <v>129</v>
      </c>
      <c r="AU164" s="170" t="s">
        <v>82</v>
      </c>
      <c r="AV164" s="13" t="s">
        <v>82</v>
      </c>
      <c r="AW164" s="13" t="s">
        <v>4</v>
      </c>
      <c r="AX164" s="13" t="s">
        <v>80</v>
      </c>
      <c r="AY164" s="170" t="s">
        <v>116</v>
      </c>
    </row>
    <row r="165" spans="1:65" s="2" customFormat="1" ht="22.8" x14ac:dyDescent="0.2">
      <c r="A165" s="31"/>
      <c r="B165" s="150"/>
      <c r="C165" s="151" t="s">
        <v>360</v>
      </c>
      <c r="D165" s="151" t="s">
        <v>118</v>
      </c>
      <c r="E165" s="152" t="s">
        <v>361</v>
      </c>
      <c r="F165" s="153" t="s">
        <v>362</v>
      </c>
      <c r="G165" s="154" t="s">
        <v>225</v>
      </c>
      <c r="H165" s="155">
        <v>72</v>
      </c>
      <c r="I165" s="287">
        <v>72</v>
      </c>
      <c r="J165" s="157">
        <f>ROUND(I165*H165,2)</f>
        <v>5184</v>
      </c>
      <c r="K165" s="153" t="s">
        <v>122</v>
      </c>
      <c r="L165" s="32"/>
      <c r="M165" s="158" t="s">
        <v>3</v>
      </c>
      <c r="N165" s="159" t="s">
        <v>43</v>
      </c>
      <c r="O165" s="52"/>
      <c r="P165" s="160">
        <f>O165*H165</f>
        <v>0</v>
      </c>
      <c r="Q165" s="160">
        <v>0</v>
      </c>
      <c r="R165" s="160">
        <f>Q165*H165</f>
        <v>0</v>
      </c>
      <c r="S165" s="160">
        <v>0</v>
      </c>
      <c r="T165" s="161">
        <f>S165*H165</f>
        <v>0</v>
      </c>
      <c r="U165" s="31"/>
      <c r="V165" s="31"/>
      <c r="W165" s="31"/>
      <c r="X165" s="31"/>
      <c r="Y165" s="31"/>
      <c r="Z165" s="31"/>
      <c r="AA165" s="31"/>
      <c r="AB165" s="31"/>
      <c r="AC165" s="31"/>
      <c r="AD165" s="31"/>
      <c r="AE165" s="31"/>
      <c r="AR165" s="162" t="s">
        <v>123</v>
      </c>
      <c r="AT165" s="162" t="s">
        <v>118</v>
      </c>
      <c r="AU165" s="162" t="s">
        <v>82</v>
      </c>
      <c r="AY165" s="16" t="s">
        <v>116</v>
      </c>
      <c r="BE165" s="163">
        <f>IF(N165="základní",J165,0)</f>
        <v>5184</v>
      </c>
      <c r="BF165" s="163">
        <f>IF(N165="snížená",J165,0)</f>
        <v>0</v>
      </c>
      <c r="BG165" s="163">
        <f>IF(N165="zákl. přenesená",J165,0)</f>
        <v>0</v>
      </c>
      <c r="BH165" s="163">
        <f>IF(N165="sníž. přenesená",J165,0)</f>
        <v>0</v>
      </c>
      <c r="BI165" s="163">
        <f>IF(N165="nulová",J165,0)</f>
        <v>0</v>
      </c>
      <c r="BJ165" s="16" t="s">
        <v>80</v>
      </c>
      <c r="BK165" s="163">
        <f>ROUND(I165*H165,2)</f>
        <v>5184</v>
      </c>
      <c r="BL165" s="16" t="s">
        <v>123</v>
      </c>
      <c r="BM165" s="162" t="s">
        <v>363</v>
      </c>
    </row>
    <row r="166" spans="1:65" s="2" customFormat="1" ht="19.2" hidden="1" x14ac:dyDescent="0.2">
      <c r="A166" s="31"/>
      <c r="B166" s="32"/>
      <c r="C166" s="31"/>
      <c r="D166" s="164" t="s">
        <v>125</v>
      </c>
      <c r="E166" s="31"/>
      <c r="F166" s="165" t="s">
        <v>364</v>
      </c>
      <c r="G166" s="31"/>
      <c r="H166" s="31"/>
      <c r="I166" s="275"/>
      <c r="J166" s="31"/>
      <c r="K166" s="31"/>
      <c r="L166" s="32"/>
      <c r="M166" s="166"/>
      <c r="N166" s="167"/>
      <c r="O166" s="52"/>
      <c r="P166" s="52"/>
      <c r="Q166" s="52"/>
      <c r="R166" s="52"/>
      <c r="S166" s="52"/>
      <c r="T166" s="53"/>
      <c r="U166" s="31"/>
      <c r="V166" s="31"/>
      <c r="W166" s="31"/>
      <c r="X166" s="31"/>
      <c r="Y166" s="31"/>
      <c r="Z166" s="31"/>
      <c r="AA166" s="31"/>
      <c r="AB166" s="31"/>
      <c r="AC166" s="31"/>
      <c r="AD166" s="31"/>
      <c r="AE166" s="31"/>
      <c r="AT166" s="16" t="s">
        <v>125</v>
      </c>
      <c r="AU166" s="16" t="s">
        <v>82</v>
      </c>
    </row>
    <row r="167" spans="1:65" s="2" customFormat="1" ht="230.4" hidden="1" x14ac:dyDescent="0.2">
      <c r="A167" s="31"/>
      <c r="B167" s="32"/>
      <c r="C167" s="31"/>
      <c r="D167" s="164" t="s">
        <v>127</v>
      </c>
      <c r="E167" s="31"/>
      <c r="F167" s="168" t="s">
        <v>365</v>
      </c>
      <c r="G167" s="31"/>
      <c r="H167" s="31"/>
      <c r="I167" s="275"/>
      <c r="J167" s="31"/>
      <c r="K167" s="31"/>
      <c r="L167" s="32"/>
      <c r="M167" s="166"/>
      <c r="N167" s="167"/>
      <c r="O167" s="52"/>
      <c r="P167" s="52"/>
      <c r="Q167" s="52"/>
      <c r="R167" s="52"/>
      <c r="S167" s="52"/>
      <c r="T167" s="53"/>
      <c r="U167" s="31"/>
      <c r="V167" s="31"/>
      <c r="W167" s="31"/>
      <c r="X167" s="31"/>
      <c r="Y167" s="31"/>
      <c r="Z167" s="31"/>
      <c r="AA167" s="31"/>
      <c r="AB167" s="31"/>
      <c r="AC167" s="31"/>
      <c r="AD167" s="31"/>
      <c r="AE167" s="31"/>
      <c r="AT167" s="16" t="s">
        <v>127</v>
      </c>
      <c r="AU167" s="16" t="s">
        <v>82</v>
      </c>
    </row>
    <row r="168" spans="1:65" s="2" customFormat="1" ht="22.8" x14ac:dyDescent="0.2">
      <c r="A168" s="31"/>
      <c r="B168" s="150"/>
      <c r="C168" s="151" t="s">
        <v>366</v>
      </c>
      <c r="D168" s="151" t="s">
        <v>118</v>
      </c>
      <c r="E168" s="152" t="s">
        <v>367</v>
      </c>
      <c r="F168" s="153" t="s">
        <v>368</v>
      </c>
      <c r="G168" s="154" t="s">
        <v>225</v>
      </c>
      <c r="H168" s="155">
        <v>72</v>
      </c>
      <c r="I168" s="287">
        <v>112</v>
      </c>
      <c r="J168" s="157">
        <f>ROUND(I168*H168,2)</f>
        <v>8064</v>
      </c>
      <c r="K168" s="153" t="s">
        <v>122</v>
      </c>
      <c r="L168" s="32"/>
      <c r="M168" s="158" t="s">
        <v>3</v>
      </c>
      <c r="N168" s="159" t="s">
        <v>43</v>
      </c>
      <c r="O168" s="52"/>
      <c r="P168" s="160">
        <f>O168*H168</f>
        <v>0</v>
      </c>
      <c r="Q168" s="160">
        <v>2.0799999999999998E-3</v>
      </c>
      <c r="R168" s="160">
        <f>Q168*H168</f>
        <v>0.14975999999999998</v>
      </c>
      <c r="S168" s="160">
        <v>0</v>
      </c>
      <c r="T168" s="161">
        <f>S168*H168</f>
        <v>0</v>
      </c>
      <c r="U168" s="31"/>
      <c r="V168" s="31"/>
      <c r="W168" s="31"/>
      <c r="X168" s="31"/>
      <c r="Y168" s="31"/>
      <c r="Z168" s="31"/>
      <c r="AA168" s="31"/>
      <c r="AB168" s="31"/>
      <c r="AC168" s="31"/>
      <c r="AD168" s="31"/>
      <c r="AE168" s="31"/>
      <c r="AR168" s="162" t="s">
        <v>123</v>
      </c>
      <c r="AT168" s="162" t="s">
        <v>118</v>
      </c>
      <c r="AU168" s="162" t="s">
        <v>82</v>
      </c>
      <c r="AY168" s="16" t="s">
        <v>116</v>
      </c>
      <c r="BE168" s="163">
        <f>IF(N168="základní",J168,0)</f>
        <v>8064</v>
      </c>
      <c r="BF168" s="163">
        <f>IF(N168="snížená",J168,0)</f>
        <v>0</v>
      </c>
      <c r="BG168" s="163">
        <f>IF(N168="zákl. přenesená",J168,0)</f>
        <v>0</v>
      </c>
      <c r="BH168" s="163">
        <f>IF(N168="sníž. přenesená",J168,0)</f>
        <v>0</v>
      </c>
      <c r="BI168" s="163">
        <f>IF(N168="nulová",J168,0)</f>
        <v>0</v>
      </c>
      <c r="BJ168" s="16" t="s">
        <v>80</v>
      </c>
      <c r="BK168" s="163">
        <f>ROUND(I168*H168,2)</f>
        <v>8064</v>
      </c>
      <c r="BL168" s="16" t="s">
        <v>123</v>
      </c>
      <c r="BM168" s="162" t="s">
        <v>369</v>
      </c>
    </row>
    <row r="169" spans="1:65" s="2" customFormat="1" ht="19.2" hidden="1" x14ac:dyDescent="0.2">
      <c r="A169" s="31"/>
      <c r="B169" s="32"/>
      <c r="C169" s="31"/>
      <c r="D169" s="164" t="s">
        <v>125</v>
      </c>
      <c r="E169" s="31"/>
      <c r="F169" s="165" t="s">
        <v>370</v>
      </c>
      <c r="G169" s="31"/>
      <c r="H169" s="31"/>
      <c r="I169" s="275"/>
      <c r="J169" s="31"/>
      <c r="K169" s="31"/>
      <c r="L169" s="32"/>
      <c r="M169" s="166"/>
      <c r="N169" s="167"/>
      <c r="O169" s="52"/>
      <c r="P169" s="52"/>
      <c r="Q169" s="52"/>
      <c r="R169" s="52"/>
      <c r="S169" s="52"/>
      <c r="T169" s="53"/>
      <c r="U169" s="31"/>
      <c r="V169" s="31"/>
      <c r="W169" s="31"/>
      <c r="X169" s="31"/>
      <c r="Y169" s="31"/>
      <c r="Z169" s="31"/>
      <c r="AA169" s="31"/>
      <c r="AB169" s="31"/>
      <c r="AC169" s="31"/>
      <c r="AD169" s="31"/>
      <c r="AE169" s="31"/>
      <c r="AT169" s="16" t="s">
        <v>125</v>
      </c>
      <c r="AU169" s="16" t="s">
        <v>82</v>
      </c>
    </row>
    <row r="170" spans="1:65" s="2" customFormat="1" ht="192" hidden="1" x14ac:dyDescent="0.2">
      <c r="A170" s="31"/>
      <c r="B170" s="32"/>
      <c r="C170" s="31"/>
      <c r="D170" s="164" t="s">
        <v>127</v>
      </c>
      <c r="E170" s="31"/>
      <c r="F170" s="168" t="s">
        <v>371</v>
      </c>
      <c r="G170" s="31"/>
      <c r="H170" s="31"/>
      <c r="I170" s="275"/>
      <c r="J170" s="31"/>
      <c r="K170" s="31"/>
      <c r="L170" s="32"/>
      <c r="M170" s="166"/>
      <c r="N170" s="167"/>
      <c r="O170" s="52"/>
      <c r="P170" s="52"/>
      <c r="Q170" s="52"/>
      <c r="R170" s="52"/>
      <c r="S170" s="52"/>
      <c r="T170" s="53"/>
      <c r="U170" s="31"/>
      <c r="V170" s="31"/>
      <c r="W170" s="31"/>
      <c r="X170" s="31"/>
      <c r="Y170" s="31"/>
      <c r="Z170" s="31"/>
      <c r="AA170" s="31"/>
      <c r="AB170" s="31"/>
      <c r="AC170" s="31"/>
      <c r="AD170" s="31"/>
      <c r="AE170" s="31"/>
      <c r="AT170" s="16" t="s">
        <v>127</v>
      </c>
      <c r="AU170" s="16" t="s">
        <v>82</v>
      </c>
    </row>
    <row r="171" spans="1:65" s="2" customFormat="1" ht="22.8" x14ac:dyDescent="0.2">
      <c r="A171" s="31"/>
      <c r="B171" s="150"/>
      <c r="C171" s="151" t="s">
        <v>372</v>
      </c>
      <c r="D171" s="151" t="s">
        <v>118</v>
      </c>
      <c r="E171" s="152" t="s">
        <v>373</v>
      </c>
      <c r="F171" s="153" t="s">
        <v>374</v>
      </c>
      <c r="G171" s="154" t="s">
        <v>225</v>
      </c>
      <c r="H171" s="155">
        <v>29</v>
      </c>
      <c r="I171" s="287">
        <v>45</v>
      </c>
      <c r="J171" s="157">
        <f>ROUND(I171*H171,2)</f>
        <v>1305</v>
      </c>
      <c r="K171" s="153" t="s">
        <v>122</v>
      </c>
      <c r="L171" s="32"/>
      <c r="M171" s="158" t="s">
        <v>3</v>
      </c>
      <c r="N171" s="159" t="s">
        <v>43</v>
      </c>
      <c r="O171" s="52"/>
      <c r="P171" s="160">
        <f>O171*H171</f>
        <v>0</v>
      </c>
      <c r="Q171" s="160">
        <v>0</v>
      </c>
      <c r="R171" s="160">
        <f>Q171*H171</f>
        <v>0</v>
      </c>
      <c r="S171" s="160">
        <v>0</v>
      </c>
      <c r="T171" s="161">
        <f>S171*H171</f>
        <v>0</v>
      </c>
      <c r="U171" s="31"/>
      <c r="V171" s="31"/>
      <c r="W171" s="31"/>
      <c r="X171" s="31"/>
      <c r="Y171" s="31"/>
      <c r="Z171" s="31"/>
      <c r="AA171" s="31"/>
      <c r="AB171" s="31"/>
      <c r="AC171" s="31"/>
      <c r="AD171" s="31"/>
      <c r="AE171" s="31"/>
      <c r="AR171" s="162" t="s">
        <v>123</v>
      </c>
      <c r="AT171" s="162" t="s">
        <v>118</v>
      </c>
      <c r="AU171" s="162" t="s">
        <v>82</v>
      </c>
      <c r="AY171" s="16" t="s">
        <v>116</v>
      </c>
      <c r="BE171" s="163">
        <f>IF(N171="základní",J171,0)</f>
        <v>1305</v>
      </c>
      <c r="BF171" s="163">
        <f>IF(N171="snížená",J171,0)</f>
        <v>0</v>
      </c>
      <c r="BG171" s="163">
        <f>IF(N171="zákl. přenesená",J171,0)</f>
        <v>0</v>
      </c>
      <c r="BH171" s="163">
        <f>IF(N171="sníž. přenesená",J171,0)</f>
        <v>0</v>
      </c>
      <c r="BI171" s="163">
        <f>IF(N171="nulová",J171,0)</f>
        <v>0</v>
      </c>
      <c r="BJ171" s="16" t="s">
        <v>80</v>
      </c>
      <c r="BK171" s="163">
        <f>ROUND(I171*H171,2)</f>
        <v>1305</v>
      </c>
      <c r="BL171" s="16" t="s">
        <v>123</v>
      </c>
      <c r="BM171" s="162" t="s">
        <v>375</v>
      </c>
    </row>
    <row r="172" spans="1:65" s="2" customFormat="1" ht="19.2" hidden="1" x14ac:dyDescent="0.2">
      <c r="A172" s="31"/>
      <c r="B172" s="32"/>
      <c r="C172" s="31"/>
      <c r="D172" s="164" t="s">
        <v>125</v>
      </c>
      <c r="E172" s="31"/>
      <c r="F172" s="165" t="s">
        <v>376</v>
      </c>
      <c r="G172" s="31"/>
      <c r="H172" s="31"/>
      <c r="I172" s="275"/>
      <c r="J172" s="31"/>
      <c r="K172" s="31"/>
      <c r="L172" s="32"/>
      <c r="M172" s="166"/>
      <c r="N172" s="167"/>
      <c r="O172" s="52"/>
      <c r="P172" s="52"/>
      <c r="Q172" s="52"/>
      <c r="R172" s="52"/>
      <c r="S172" s="52"/>
      <c r="T172" s="53"/>
      <c r="U172" s="31"/>
      <c r="V172" s="31"/>
      <c r="W172" s="31"/>
      <c r="X172" s="31"/>
      <c r="Y172" s="31"/>
      <c r="Z172" s="31"/>
      <c r="AA172" s="31"/>
      <c r="AB172" s="31"/>
      <c r="AC172" s="31"/>
      <c r="AD172" s="31"/>
      <c r="AE172" s="31"/>
      <c r="AT172" s="16" t="s">
        <v>125</v>
      </c>
      <c r="AU172" s="16" t="s">
        <v>82</v>
      </c>
    </row>
    <row r="173" spans="1:65" s="2" customFormat="1" ht="124.8" hidden="1" x14ac:dyDescent="0.2">
      <c r="A173" s="31"/>
      <c r="B173" s="32"/>
      <c r="C173" s="31"/>
      <c r="D173" s="164" t="s">
        <v>127</v>
      </c>
      <c r="E173" s="31"/>
      <c r="F173" s="168" t="s">
        <v>377</v>
      </c>
      <c r="G173" s="31"/>
      <c r="H173" s="31"/>
      <c r="I173" s="275"/>
      <c r="J173" s="31"/>
      <c r="K173" s="31"/>
      <c r="L173" s="32"/>
      <c r="M173" s="166"/>
      <c r="N173" s="167"/>
      <c r="O173" s="52"/>
      <c r="P173" s="52"/>
      <c r="Q173" s="52"/>
      <c r="R173" s="52"/>
      <c r="S173" s="52"/>
      <c r="T173" s="53"/>
      <c r="U173" s="31"/>
      <c r="V173" s="31"/>
      <c r="W173" s="31"/>
      <c r="X173" s="31"/>
      <c r="Y173" s="31"/>
      <c r="Z173" s="31"/>
      <c r="AA173" s="31"/>
      <c r="AB173" s="31"/>
      <c r="AC173" s="31"/>
      <c r="AD173" s="31"/>
      <c r="AE173" s="31"/>
      <c r="AT173" s="16" t="s">
        <v>127</v>
      </c>
      <c r="AU173" s="16" t="s">
        <v>82</v>
      </c>
    </row>
    <row r="174" spans="1:65" s="13" customFormat="1" hidden="1" x14ac:dyDescent="0.2">
      <c r="B174" s="169"/>
      <c r="D174" s="164" t="s">
        <v>129</v>
      </c>
      <c r="E174" s="170" t="s">
        <v>3</v>
      </c>
      <c r="F174" s="171" t="s">
        <v>378</v>
      </c>
      <c r="H174" s="172">
        <v>29</v>
      </c>
      <c r="I174" s="288"/>
      <c r="L174" s="169"/>
      <c r="M174" s="174"/>
      <c r="N174" s="175"/>
      <c r="O174" s="175"/>
      <c r="P174" s="175"/>
      <c r="Q174" s="175"/>
      <c r="R174" s="175"/>
      <c r="S174" s="175"/>
      <c r="T174" s="176"/>
      <c r="AT174" s="170" t="s">
        <v>129</v>
      </c>
      <c r="AU174" s="170" t="s">
        <v>82</v>
      </c>
      <c r="AV174" s="13" t="s">
        <v>82</v>
      </c>
      <c r="AW174" s="13" t="s">
        <v>33</v>
      </c>
      <c r="AX174" s="13" t="s">
        <v>80</v>
      </c>
      <c r="AY174" s="170" t="s">
        <v>116</v>
      </c>
    </row>
    <row r="175" spans="1:65" s="2" customFormat="1" ht="22.8" x14ac:dyDescent="0.2">
      <c r="A175" s="31"/>
      <c r="B175" s="150"/>
      <c r="C175" s="151" t="s">
        <v>379</v>
      </c>
      <c r="D175" s="151" t="s">
        <v>118</v>
      </c>
      <c r="E175" s="152" t="s">
        <v>380</v>
      </c>
      <c r="F175" s="153" t="s">
        <v>381</v>
      </c>
      <c r="G175" s="154" t="s">
        <v>225</v>
      </c>
      <c r="H175" s="155">
        <v>43</v>
      </c>
      <c r="I175" s="287">
        <v>68</v>
      </c>
      <c r="J175" s="157">
        <f>ROUND(I175*H175,2)</f>
        <v>2924</v>
      </c>
      <c r="K175" s="153" t="s">
        <v>122</v>
      </c>
      <c r="L175" s="32"/>
      <c r="M175" s="158" t="s">
        <v>3</v>
      </c>
      <c r="N175" s="159" t="s">
        <v>43</v>
      </c>
      <c r="O175" s="52"/>
      <c r="P175" s="160">
        <f>O175*H175</f>
        <v>0</v>
      </c>
      <c r="Q175" s="160">
        <v>0</v>
      </c>
      <c r="R175" s="160">
        <f>Q175*H175</f>
        <v>0</v>
      </c>
      <c r="S175" s="160">
        <v>0</v>
      </c>
      <c r="T175" s="161">
        <f>S175*H175</f>
        <v>0</v>
      </c>
      <c r="U175" s="31"/>
      <c r="V175" s="31"/>
      <c r="W175" s="31"/>
      <c r="X175" s="31"/>
      <c r="Y175" s="31"/>
      <c r="Z175" s="31"/>
      <c r="AA175" s="31"/>
      <c r="AB175" s="31"/>
      <c r="AC175" s="31"/>
      <c r="AD175" s="31"/>
      <c r="AE175" s="31"/>
      <c r="AR175" s="162" t="s">
        <v>123</v>
      </c>
      <c r="AT175" s="162" t="s">
        <v>118</v>
      </c>
      <c r="AU175" s="162" t="s">
        <v>82</v>
      </c>
      <c r="AY175" s="16" t="s">
        <v>116</v>
      </c>
      <c r="BE175" s="163">
        <f>IF(N175="základní",J175,0)</f>
        <v>2924</v>
      </c>
      <c r="BF175" s="163">
        <f>IF(N175="snížená",J175,0)</f>
        <v>0</v>
      </c>
      <c r="BG175" s="163">
        <f>IF(N175="zákl. přenesená",J175,0)</f>
        <v>0</v>
      </c>
      <c r="BH175" s="163">
        <f>IF(N175="sníž. přenesená",J175,0)</f>
        <v>0</v>
      </c>
      <c r="BI175" s="163">
        <f>IF(N175="nulová",J175,0)</f>
        <v>0</v>
      </c>
      <c r="BJ175" s="16" t="s">
        <v>80</v>
      </c>
      <c r="BK175" s="163">
        <f>ROUND(I175*H175,2)</f>
        <v>2924</v>
      </c>
      <c r="BL175" s="16" t="s">
        <v>123</v>
      </c>
      <c r="BM175" s="162" t="s">
        <v>382</v>
      </c>
    </row>
    <row r="176" spans="1:65" s="2" customFormat="1" ht="19.2" hidden="1" x14ac:dyDescent="0.2">
      <c r="A176" s="31"/>
      <c r="B176" s="32"/>
      <c r="C176" s="31"/>
      <c r="D176" s="164" t="s">
        <v>125</v>
      </c>
      <c r="E176" s="31"/>
      <c r="F176" s="165" t="s">
        <v>383</v>
      </c>
      <c r="G176" s="31"/>
      <c r="H176" s="31"/>
      <c r="I176" s="275"/>
      <c r="J176" s="31"/>
      <c r="K176" s="31"/>
      <c r="L176" s="32"/>
      <c r="M176" s="166"/>
      <c r="N176" s="167"/>
      <c r="O176" s="52"/>
      <c r="P176" s="52"/>
      <c r="Q176" s="52"/>
      <c r="R176" s="52"/>
      <c r="S176" s="52"/>
      <c r="T176" s="53"/>
      <c r="U176" s="31"/>
      <c r="V176" s="31"/>
      <c r="W176" s="31"/>
      <c r="X176" s="31"/>
      <c r="Y176" s="31"/>
      <c r="Z176" s="31"/>
      <c r="AA176" s="31"/>
      <c r="AB176" s="31"/>
      <c r="AC176" s="31"/>
      <c r="AD176" s="31"/>
      <c r="AE176" s="31"/>
      <c r="AT176" s="16" t="s">
        <v>125</v>
      </c>
      <c r="AU176" s="16" t="s">
        <v>82</v>
      </c>
    </row>
    <row r="177" spans="1:65" s="2" customFormat="1" ht="144" hidden="1" x14ac:dyDescent="0.2">
      <c r="A177" s="31"/>
      <c r="B177" s="32"/>
      <c r="C177" s="31"/>
      <c r="D177" s="164" t="s">
        <v>127</v>
      </c>
      <c r="E177" s="31"/>
      <c r="F177" s="168" t="s">
        <v>384</v>
      </c>
      <c r="G177" s="31"/>
      <c r="H177" s="31"/>
      <c r="I177" s="275"/>
      <c r="J177" s="31"/>
      <c r="K177" s="31"/>
      <c r="L177" s="32"/>
      <c r="M177" s="166"/>
      <c r="N177" s="167"/>
      <c r="O177" s="52"/>
      <c r="P177" s="52"/>
      <c r="Q177" s="52"/>
      <c r="R177" s="52"/>
      <c r="S177" s="52"/>
      <c r="T177" s="53"/>
      <c r="U177" s="31"/>
      <c r="V177" s="31"/>
      <c r="W177" s="31"/>
      <c r="X177" s="31"/>
      <c r="Y177" s="31"/>
      <c r="Z177" s="31"/>
      <c r="AA177" s="31"/>
      <c r="AB177" s="31"/>
      <c r="AC177" s="31"/>
      <c r="AD177" s="31"/>
      <c r="AE177" s="31"/>
      <c r="AT177" s="16" t="s">
        <v>127</v>
      </c>
      <c r="AU177" s="16" t="s">
        <v>82</v>
      </c>
    </row>
    <row r="178" spans="1:65" s="13" customFormat="1" x14ac:dyDescent="0.2">
      <c r="B178" s="169"/>
      <c r="D178" s="164" t="s">
        <v>129</v>
      </c>
      <c r="E178" s="170" t="s">
        <v>3</v>
      </c>
      <c r="F178" s="171" t="s">
        <v>385</v>
      </c>
      <c r="H178" s="172">
        <v>43</v>
      </c>
      <c r="I178" s="288"/>
      <c r="L178" s="169"/>
      <c r="M178" s="174"/>
      <c r="N178" s="175"/>
      <c r="O178" s="175"/>
      <c r="P178" s="175"/>
      <c r="Q178" s="175"/>
      <c r="R178" s="175"/>
      <c r="S178" s="175"/>
      <c r="T178" s="176"/>
      <c r="AT178" s="170" t="s">
        <v>129</v>
      </c>
      <c r="AU178" s="170" t="s">
        <v>82</v>
      </c>
      <c r="AV178" s="13" t="s">
        <v>82</v>
      </c>
      <c r="AW178" s="13" t="s">
        <v>33</v>
      </c>
      <c r="AX178" s="13" t="s">
        <v>80</v>
      </c>
      <c r="AY178" s="170" t="s">
        <v>116</v>
      </c>
    </row>
    <row r="179" spans="1:65" s="2" customFormat="1" ht="22.8" x14ac:dyDescent="0.2">
      <c r="A179" s="31"/>
      <c r="B179" s="150"/>
      <c r="C179" s="151" t="s">
        <v>386</v>
      </c>
      <c r="D179" s="151" t="s">
        <v>118</v>
      </c>
      <c r="E179" s="152" t="s">
        <v>387</v>
      </c>
      <c r="F179" s="153" t="s">
        <v>388</v>
      </c>
      <c r="G179" s="154" t="s">
        <v>170</v>
      </c>
      <c r="H179" s="155">
        <v>56.52</v>
      </c>
      <c r="I179" s="287">
        <v>26.9</v>
      </c>
      <c r="J179" s="157">
        <f>ROUND(I179*H179,2)</f>
        <v>1520.39</v>
      </c>
      <c r="K179" s="153" t="s">
        <v>122</v>
      </c>
      <c r="L179" s="32"/>
      <c r="M179" s="158" t="s">
        <v>3</v>
      </c>
      <c r="N179" s="159" t="s">
        <v>43</v>
      </c>
      <c r="O179" s="52"/>
      <c r="P179" s="160">
        <f>O179*H179</f>
        <v>0</v>
      </c>
      <c r="Q179" s="160">
        <v>0</v>
      </c>
      <c r="R179" s="160">
        <f>Q179*H179</f>
        <v>0</v>
      </c>
      <c r="S179" s="160">
        <v>0</v>
      </c>
      <c r="T179" s="161">
        <f>S179*H179</f>
        <v>0</v>
      </c>
      <c r="U179" s="31"/>
      <c r="V179" s="31"/>
      <c r="W179" s="31"/>
      <c r="X179" s="31"/>
      <c r="Y179" s="31"/>
      <c r="Z179" s="31"/>
      <c r="AA179" s="31"/>
      <c r="AB179" s="31"/>
      <c r="AC179" s="31"/>
      <c r="AD179" s="31"/>
      <c r="AE179" s="31"/>
      <c r="AR179" s="162" t="s">
        <v>123</v>
      </c>
      <c r="AT179" s="162" t="s">
        <v>118</v>
      </c>
      <c r="AU179" s="162" t="s">
        <v>82</v>
      </c>
      <c r="AY179" s="16" t="s">
        <v>116</v>
      </c>
      <c r="BE179" s="163">
        <f>IF(N179="základní",J179,0)</f>
        <v>1520.39</v>
      </c>
      <c r="BF179" s="163">
        <f>IF(N179="snížená",J179,0)</f>
        <v>0</v>
      </c>
      <c r="BG179" s="163">
        <f>IF(N179="zákl. přenesená",J179,0)</f>
        <v>0</v>
      </c>
      <c r="BH179" s="163">
        <f>IF(N179="sníž. přenesená",J179,0)</f>
        <v>0</v>
      </c>
      <c r="BI179" s="163">
        <f>IF(N179="nulová",J179,0)</f>
        <v>0</v>
      </c>
      <c r="BJ179" s="16" t="s">
        <v>80</v>
      </c>
      <c r="BK179" s="163">
        <f>ROUND(I179*H179,2)</f>
        <v>1520.39</v>
      </c>
      <c r="BL179" s="16" t="s">
        <v>123</v>
      </c>
      <c r="BM179" s="162" t="s">
        <v>389</v>
      </c>
    </row>
    <row r="180" spans="1:65" s="2" customFormat="1" ht="28.8" hidden="1" x14ac:dyDescent="0.2">
      <c r="A180" s="31"/>
      <c r="B180" s="32"/>
      <c r="C180" s="31"/>
      <c r="D180" s="164" t="s">
        <v>125</v>
      </c>
      <c r="E180" s="31"/>
      <c r="F180" s="165" t="s">
        <v>390</v>
      </c>
      <c r="G180" s="31"/>
      <c r="H180" s="31"/>
      <c r="I180" s="275"/>
      <c r="J180" s="31"/>
      <c r="K180" s="31"/>
      <c r="L180" s="32"/>
      <c r="M180" s="166"/>
      <c r="N180" s="167"/>
      <c r="O180" s="52"/>
      <c r="P180" s="52"/>
      <c r="Q180" s="52"/>
      <c r="R180" s="52"/>
      <c r="S180" s="52"/>
      <c r="T180" s="53"/>
      <c r="U180" s="31"/>
      <c r="V180" s="31"/>
      <c r="W180" s="31"/>
      <c r="X180" s="31"/>
      <c r="Y180" s="31"/>
      <c r="Z180" s="31"/>
      <c r="AA180" s="31"/>
      <c r="AB180" s="31"/>
      <c r="AC180" s="31"/>
      <c r="AD180" s="31"/>
      <c r="AE180" s="31"/>
      <c r="AT180" s="16" t="s">
        <v>125</v>
      </c>
      <c r="AU180" s="16" t="s">
        <v>82</v>
      </c>
    </row>
    <row r="181" spans="1:65" s="2" customFormat="1" ht="57.6" hidden="1" x14ac:dyDescent="0.2">
      <c r="A181" s="31"/>
      <c r="B181" s="32"/>
      <c r="C181" s="31"/>
      <c r="D181" s="164" t="s">
        <v>127</v>
      </c>
      <c r="E181" s="31"/>
      <c r="F181" s="168" t="s">
        <v>391</v>
      </c>
      <c r="G181" s="31"/>
      <c r="H181" s="31"/>
      <c r="I181" s="275"/>
      <c r="J181" s="31"/>
      <c r="K181" s="31"/>
      <c r="L181" s="32"/>
      <c r="M181" s="166"/>
      <c r="N181" s="167"/>
      <c r="O181" s="52"/>
      <c r="P181" s="52"/>
      <c r="Q181" s="52"/>
      <c r="R181" s="52"/>
      <c r="S181" s="52"/>
      <c r="T181" s="53"/>
      <c r="U181" s="31"/>
      <c r="V181" s="31"/>
      <c r="W181" s="31"/>
      <c r="X181" s="31"/>
      <c r="Y181" s="31"/>
      <c r="Z181" s="31"/>
      <c r="AA181" s="31"/>
      <c r="AB181" s="31"/>
      <c r="AC181" s="31"/>
      <c r="AD181" s="31"/>
      <c r="AE181" s="31"/>
      <c r="AT181" s="16" t="s">
        <v>127</v>
      </c>
      <c r="AU181" s="16" t="s">
        <v>82</v>
      </c>
    </row>
    <row r="182" spans="1:65" s="13" customFormat="1" hidden="1" x14ac:dyDescent="0.2">
      <c r="B182" s="169"/>
      <c r="D182" s="164" t="s">
        <v>129</v>
      </c>
      <c r="E182" s="170" t="s">
        <v>3</v>
      </c>
      <c r="F182" s="171" t="s">
        <v>392</v>
      </c>
      <c r="H182" s="172">
        <v>56.52</v>
      </c>
      <c r="I182" s="288"/>
      <c r="L182" s="169"/>
      <c r="M182" s="174"/>
      <c r="N182" s="175"/>
      <c r="O182" s="175"/>
      <c r="P182" s="175"/>
      <c r="Q182" s="175"/>
      <c r="R182" s="175"/>
      <c r="S182" s="175"/>
      <c r="T182" s="176"/>
      <c r="AT182" s="170" t="s">
        <v>129</v>
      </c>
      <c r="AU182" s="170" t="s">
        <v>82</v>
      </c>
      <c r="AV182" s="13" t="s">
        <v>82</v>
      </c>
      <c r="AW182" s="13" t="s">
        <v>33</v>
      </c>
      <c r="AX182" s="13" t="s">
        <v>80</v>
      </c>
      <c r="AY182" s="170" t="s">
        <v>116</v>
      </c>
    </row>
    <row r="183" spans="1:65" s="2" customFormat="1" ht="22.8" x14ac:dyDescent="0.2">
      <c r="A183" s="31"/>
      <c r="B183" s="150"/>
      <c r="C183" s="178" t="s">
        <v>393</v>
      </c>
      <c r="D183" s="178" t="s">
        <v>182</v>
      </c>
      <c r="E183" s="179" t="s">
        <v>394</v>
      </c>
      <c r="F183" s="180" t="s">
        <v>395</v>
      </c>
      <c r="G183" s="181" t="s">
        <v>170</v>
      </c>
      <c r="H183" s="182">
        <v>62.171999999999997</v>
      </c>
      <c r="I183" s="289">
        <v>15</v>
      </c>
      <c r="J183" s="184">
        <f>ROUND(I183*H183,2)</f>
        <v>932.58</v>
      </c>
      <c r="K183" s="180" t="s">
        <v>122</v>
      </c>
      <c r="L183" s="185"/>
      <c r="M183" s="186" t="s">
        <v>3</v>
      </c>
      <c r="N183" s="187" t="s">
        <v>43</v>
      </c>
      <c r="O183" s="52"/>
      <c r="P183" s="160">
        <f>O183*H183</f>
        <v>0</v>
      </c>
      <c r="Q183" s="160">
        <v>2.0000000000000001E-4</v>
      </c>
      <c r="R183" s="160">
        <f>Q183*H183</f>
        <v>1.24344E-2</v>
      </c>
      <c r="S183" s="160">
        <v>0</v>
      </c>
      <c r="T183" s="161">
        <f>S183*H183</f>
        <v>0</v>
      </c>
      <c r="U183" s="31"/>
      <c r="V183" s="31"/>
      <c r="W183" s="31"/>
      <c r="X183" s="31"/>
      <c r="Y183" s="31"/>
      <c r="Z183" s="31"/>
      <c r="AA183" s="31"/>
      <c r="AB183" s="31"/>
      <c r="AC183" s="31"/>
      <c r="AD183" s="31"/>
      <c r="AE183" s="31"/>
      <c r="AR183" s="162" t="s">
        <v>175</v>
      </c>
      <c r="AT183" s="162" t="s">
        <v>182</v>
      </c>
      <c r="AU183" s="162" t="s">
        <v>82</v>
      </c>
      <c r="AY183" s="16" t="s">
        <v>116</v>
      </c>
      <c r="BE183" s="163">
        <f>IF(N183="základní",J183,0)</f>
        <v>932.58</v>
      </c>
      <c r="BF183" s="163">
        <f>IF(N183="snížená",J183,0)</f>
        <v>0</v>
      </c>
      <c r="BG183" s="163">
        <f>IF(N183="zákl. přenesená",J183,0)</f>
        <v>0</v>
      </c>
      <c r="BH183" s="163">
        <f>IF(N183="sníž. přenesená",J183,0)</f>
        <v>0</v>
      </c>
      <c r="BI183" s="163">
        <f>IF(N183="nulová",J183,0)</f>
        <v>0</v>
      </c>
      <c r="BJ183" s="16" t="s">
        <v>80</v>
      </c>
      <c r="BK183" s="163">
        <f>ROUND(I183*H183,2)</f>
        <v>932.58</v>
      </c>
      <c r="BL183" s="16" t="s">
        <v>123</v>
      </c>
      <c r="BM183" s="162" t="s">
        <v>396</v>
      </c>
    </row>
    <row r="184" spans="1:65" s="2" customFormat="1" hidden="1" x14ac:dyDescent="0.2">
      <c r="A184" s="31"/>
      <c r="B184" s="32"/>
      <c r="C184" s="31"/>
      <c r="D184" s="164" t="s">
        <v>125</v>
      </c>
      <c r="E184" s="31"/>
      <c r="F184" s="165" t="s">
        <v>395</v>
      </c>
      <c r="G184" s="31"/>
      <c r="H184" s="31"/>
      <c r="I184" s="275"/>
      <c r="J184" s="31"/>
      <c r="K184" s="31"/>
      <c r="L184" s="32"/>
      <c r="M184" s="166"/>
      <c r="N184" s="167"/>
      <c r="O184" s="52"/>
      <c r="P184" s="52"/>
      <c r="Q184" s="52"/>
      <c r="R184" s="52"/>
      <c r="S184" s="52"/>
      <c r="T184" s="53"/>
      <c r="U184" s="31"/>
      <c r="V184" s="31"/>
      <c r="W184" s="31"/>
      <c r="X184" s="31"/>
      <c r="Y184" s="31"/>
      <c r="Z184" s="31"/>
      <c r="AA184" s="31"/>
      <c r="AB184" s="31"/>
      <c r="AC184" s="31"/>
      <c r="AD184" s="31"/>
      <c r="AE184" s="31"/>
      <c r="AT184" s="16" t="s">
        <v>125</v>
      </c>
      <c r="AU184" s="16" t="s">
        <v>82</v>
      </c>
    </row>
    <row r="185" spans="1:65" s="13" customFormat="1" hidden="1" x14ac:dyDescent="0.2">
      <c r="B185" s="169"/>
      <c r="D185" s="164" t="s">
        <v>129</v>
      </c>
      <c r="F185" s="171" t="s">
        <v>397</v>
      </c>
      <c r="H185" s="172">
        <v>62.171999999999997</v>
      </c>
      <c r="I185" s="288"/>
      <c r="L185" s="169"/>
      <c r="M185" s="174"/>
      <c r="N185" s="175"/>
      <c r="O185" s="175"/>
      <c r="P185" s="175"/>
      <c r="Q185" s="175"/>
      <c r="R185" s="175"/>
      <c r="S185" s="175"/>
      <c r="T185" s="176"/>
      <c r="AT185" s="170" t="s">
        <v>129</v>
      </c>
      <c r="AU185" s="170" t="s">
        <v>82</v>
      </c>
      <c r="AV185" s="13" t="s">
        <v>82</v>
      </c>
      <c r="AW185" s="13" t="s">
        <v>4</v>
      </c>
      <c r="AX185" s="13" t="s">
        <v>80</v>
      </c>
      <c r="AY185" s="170" t="s">
        <v>116</v>
      </c>
    </row>
    <row r="186" spans="1:65" s="2" customFormat="1" ht="22.8" x14ac:dyDescent="0.2">
      <c r="A186" s="31"/>
      <c r="B186" s="150"/>
      <c r="C186" s="151" t="s">
        <v>398</v>
      </c>
      <c r="D186" s="151" t="s">
        <v>118</v>
      </c>
      <c r="E186" s="152" t="s">
        <v>399</v>
      </c>
      <c r="F186" s="153" t="s">
        <v>400</v>
      </c>
      <c r="G186" s="154" t="s">
        <v>170</v>
      </c>
      <c r="H186" s="155">
        <v>84.78</v>
      </c>
      <c r="I186" s="287">
        <v>34</v>
      </c>
      <c r="J186" s="157">
        <f>ROUND(I186*H186,2)</f>
        <v>2882.52</v>
      </c>
      <c r="K186" s="153" t="s">
        <v>122</v>
      </c>
      <c r="L186" s="32"/>
      <c r="M186" s="158" t="s">
        <v>3</v>
      </c>
      <c r="N186" s="159" t="s">
        <v>43</v>
      </c>
      <c r="O186" s="52"/>
      <c r="P186" s="160">
        <f>O186*H186</f>
        <v>0</v>
      </c>
      <c r="Q186" s="160">
        <v>0</v>
      </c>
      <c r="R186" s="160">
        <f>Q186*H186</f>
        <v>0</v>
      </c>
      <c r="S186" s="160">
        <v>0</v>
      </c>
      <c r="T186" s="161">
        <f>S186*H186</f>
        <v>0</v>
      </c>
      <c r="U186" s="31"/>
      <c r="V186" s="31"/>
      <c r="W186" s="31"/>
      <c r="X186" s="31"/>
      <c r="Y186" s="31"/>
      <c r="Z186" s="31"/>
      <c r="AA186" s="31"/>
      <c r="AB186" s="31"/>
      <c r="AC186" s="31"/>
      <c r="AD186" s="31"/>
      <c r="AE186" s="31"/>
      <c r="AR186" s="162" t="s">
        <v>123</v>
      </c>
      <c r="AT186" s="162" t="s">
        <v>118</v>
      </c>
      <c r="AU186" s="162" t="s">
        <v>82</v>
      </c>
      <c r="AY186" s="16" t="s">
        <v>116</v>
      </c>
      <c r="BE186" s="163">
        <f>IF(N186="základní",J186,0)</f>
        <v>2882.52</v>
      </c>
      <c r="BF186" s="163">
        <f>IF(N186="snížená",J186,0)</f>
        <v>0</v>
      </c>
      <c r="BG186" s="163">
        <f>IF(N186="zákl. přenesená",J186,0)</f>
        <v>0</v>
      </c>
      <c r="BH186" s="163">
        <f>IF(N186="sníž. přenesená",J186,0)</f>
        <v>0</v>
      </c>
      <c r="BI186" s="163">
        <f>IF(N186="nulová",J186,0)</f>
        <v>0</v>
      </c>
      <c r="BJ186" s="16" t="s">
        <v>80</v>
      </c>
      <c r="BK186" s="163">
        <f>ROUND(I186*H186,2)</f>
        <v>2882.52</v>
      </c>
      <c r="BL186" s="16" t="s">
        <v>123</v>
      </c>
      <c r="BM186" s="162" t="s">
        <v>401</v>
      </c>
    </row>
    <row r="187" spans="1:65" s="2" customFormat="1" ht="19.2" hidden="1" x14ac:dyDescent="0.2">
      <c r="A187" s="31"/>
      <c r="B187" s="32"/>
      <c r="C187" s="31"/>
      <c r="D187" s="164" t="s">
        <v>125</v>
      </c>
      <c r="E187" s="31"/>
      <c r="F187" s="165" t="s">
        <v>402</v>
      </c>
      <c r="G187" s="31"/>
      <c r="H187" s="31"/>
      <c r="I187" s="275"/>
      <c r="J187" s="31"/>
      <c r="K187" s="31"/>
      <c r="L187" s="32"/>
      <c r="M187" s="166"/>
      <c r="N187" s="167"/>
      <c r="O187" s="52"/>
      <c r="P187" s="52"/>
      <c r="Q187" s="52"/>
      <c r="R187" s="52"/>
      <c r="S187" s="52"/>
      <c r="T187" s="53"/>
      <c r="U187" s="31"/>
      <c r="V187" s="31"/>
      <c r="W187" s="31"/>
      <c r="X187" s="31"/>
      <c r="Y187" s="31"/>
      <c r="Z187" s="31"/>
      <c r="AA187" s="31"/>
      <c r="AB187" s="31"/>
      <c r="AC187" s="31"/>
      <c r="AD187" s="31"/>
      <c r="AE187" s="31"/>
      <c r="AT187" s="16" t="s">
        <v>125</v>
      </c>
      <c r="AU187" s="16" t="s">
        <v>82</v>
      </c>
    </row>
    <row r="188" spans="1:65" s="2" customFormat="1" ht="115.2" hidden="1" x14ac:dyDescent="0.2">
      <c r="A188" s="31"/>
      <c r="B188" s="32"/>
      <c r="C188" s="31"/>
      <c r="D188" s="164" t="s">
        <v>127</v>
      </c>
      <c r="E188" s="31"/>
      <c r="F188" s="168" t="s">
        <v>403</v>
      </c>
      <c r="G188" s="31"/>
      <c r="H188" s="31"/>
      <c r="I188" s="275"/>
      <c r="J188" s="31"/>
      <c r="K188" s="31"/>
      <c r="L188" s="32"/>
      <c r="M188" s="166"/>
      <c r="N188" s="167"/>
      <c r="O188" s="52"/>
      <c r="P188" s="52"/>
      <c r="Q188" s="52"/>
      <c r="R188" s="52"/>
      <c r="S188" s="52"/>
      <c r="T188" s="53"/>
      <c r="U188" s="31"/>
      <c r="V188" s="31"/>
      <c r="W188" s="31"/>
      <c r="X188" s="31"/>
      <c r="Y188" s="31"/>
      <c r="Z188" s="31"/>
      <c r="AA188" s="31"/>
      <c r="AB188" s="31"/>
      <c r="AC188" s="31"/>
      <c r="AD188" s="31"/>
      <c r="AE188" s="31"/>
      <c r="AT188" s="16" t="s">
        <v>127</v>
      </c>
      <c r="AU188" s="16" t="s">
        <v>82</v>
      </c>
    </row>
    <row r="189" spans="1:65" s="13" customFormat="1" hidden="1" x14ac:dyDescent="0.2">
      <c r="B189" s="169"/>
      <c r="D189" s="164" t="s">
        <v>129</v>
      </c>
      <c r="E189" s="170" t="s">
        <v>3</v>
      </c>
      <c r="F189" s="171" t="s">
        <v>404</v>
      </c>
      <c r="H189" s="172">
        <v>56.52</v>
      </c>
      <c r="I189" s="288"/>
      <c r="L189" s="169"/>
      <c r="M189" s="174"/>
      <c r="N189" s="175"/>
      <c r="O189" s="175"/>
      <c r="P189" s="175"/>
      <c r="Q189" s="175"/>
      <c r="R189" s="175"/>
      <c r="S189" s="175"/>
      <c r="T189" s="176"/>
      <c r="AT189" s="170" t="s">
        <v>129</v>
      </c>
      <c r="AU189" s="170" t="s">
        <v>82</v>
      </c>
      <c r="AV189" s="13" t="s">
        <v>82</v>
      </c>
      <c r="AW189" s="13" t="s">
        <v>33</v>
      </c>
      <c r="AX189" s="13" t="s">
        <v>72</v>
      </c>
      <c r="AY189" s="170" t="s">
        <v>116</v>
      </c>
    </row>
    <row r="190" spans="1:65" s="13" customFormat="1" hidden="1" x14ac:dyDescent="0.2">
      <c r="B190" s="169"/>
      <c r="D190" s="164" t="s">
        <v>129</v>
      </c>
      <c r="E190" s="170" t="s">
        <v>3</v>
      </c>
      <c r="F190" s="171" t="s">
        <v>405</v>
      </c>
      <c r="H190" s="172">
        <v>28.26</v>
      </c>
      <c r="I190" s="288"/>
      <c r="L190" s="169"/>
      <c r="M190" s="174"/>
      <c r="N190" s="175"/>
      <c r="O190" s="175"/>
      <c r="P190" s="175"/>
      <c r="Q190" s="175"/>
      <c r="R190" s="175"/>
      <c r="S190" s="175"/>
      <c r="T190" s="176"/>
      <c r="AT190" s="170" t="s">
        <v>129</v>
      </c>
      <c r="AU190" s="170" t="s">
        <v>82</v>
      </c>
      <c r="AV190" s="13" t="s">
        <v>82</v>
      </c>
      <c r="AW190" s="13" t="s">
        <v>33</v>
      </c>
      <c r="AX190" s="13" t="s">
        <v>72</v>
      </c>
      <c r="AY190" s="170" t="s">
        <v>116</v>
      </c>
    </row>
    <row r="191" spans="1:65" s="2" customFormat="1" ht="22.8" x14ac:dyDescent="0.2">
      <c r="A191" s="31"/>
      <c r="B191" s="150"/>
      <c r="C191" s="178" t="s">
        <v>406</v>
      </c>
      <c r="D191" s="178" t="s">
        <v>182</v>
      </c>
      <c r="E191" s="179" t="s">
        <v>407</v>
      </c>
      <c r="F191" s="180" t="s">
        <v>408</v>
      </c>
      <c r="G191" s="181" t="s">
        <v>121</v>
      </c>
      <c r="H191" s="182">
        <v>8.7319999999999993</v>
      </c>
      <c r="I191" s="289">
        <v>650</v>
      </c>
      <c r="J191" s="184">
        <f>ROUND(I191*H191,2)</f>
        <v>5675.8</v>
      </c>
      <c r="K191" s="180" t="s">
        <v>122</v>
      </c>
      <c r="L191" s="185"/>
      <c r="M191" s="186" t="s">
        <v>3</v>
      </c>
      <c r="N191" s="187" t="s">
        <v>43</v>
      </c>
      <c r="O191" s="52"/>
      <c r="P191" s="160">
        <f>O191*H191</f>
        <v>0</v>
      </c>
      <c r="Q191" s="160">
        <v>0.2</v>
      </c>
      <c r="R191" s="160">
        <f>Q191*H191</f>
        <v>1.7464</v>
      </c>
      <c r="S191" s="160">
        <v>0</v>
      </c>
      <c r="T191" s="161">
        <f>S191*H191</f>
        <v>0</v>
      </c>
      <c r="U191" s="31"/>
      <c r="V191" s="31"/>
      <c r="W191" s="31"/>
      <c r="X191" s="31"/>
      <c r="Y191" s="31"/>
      <c r="Z191" s="31"/>
      <c r="AA191" s="31"/>
      <c r="AB191" s="31"/>
      <c r="AC191" s="31"/>
      <c r="AD191" s="31"/>
      <c r="AE191" s="31"/>
      <c r="AR191" s="162" t="s">
        <v>175</v>
      </c>
      <c r="AT191" s="162" t="s">
        <v>182</v>
      </c>
      <c r="AU191" s="162" t="s">
        <v>82</v>
      </c>
      <c r="AY191" s="16" t="s">
        <v>116</v>
      </c>
      <c r="BE191" s="163">
        <f>IF(N191="základní",J191,0)</f>
        <v>5675.8</v>
      </c>
      <c r="BF191" s="163">
        <f>IF(N191="snížená",J191,0)</f>
        <v>0</v>
      </c>
      <c r="BG191" s="163">
        <f>IF(N191="zákl. přenesená",J191,0)</f>
        <v>0</v>
      </c>
      <c r="BH191" s="163">
        <f>IF(N191="sníž. přenesená",J191,0)</f>
        <v>0</v>
      </c>
      <c r="BI191" s="163">
        <f>IF(N191="nulová",J191,0)</f>
        <v>0</v>
      </c>
      <c r="BJ191" s="16" t="s">
        <v>80</v>
      </c>
      <c r="BK191" s="163">
        <f>ROUND(I191*H191,2)</f>
        <v>5675.8</v>
      </c>
      <c r="BL191" s="16" t="s">
        <v>123</v>
      </c>
      <c r="BM191" s="162" t="s">
        <v>409</v>
      </c>
    </row>
    <row r="192" spans="1:65" s="2" customFormat="1" hidden="1" x14ac:dyDescent="0.2">
      <c r="A192" s="31"/>
      <c r="B192" s="32"/>
      <c r="C192" s="31"/>
      <c r="D192" s="164" t="s">
        <v>125</v>
      </c>
      <c r="E192" s="31"/>
      <c r="F192" s="165" t="s">
        <v>408</v>
      </c>
      <c r="G192" s="31"/>
      <c r="H192" s="31"/>
      <c r="I192" s="275"/>
      <c r="J192" s="31"/>
      <c r="K192" s="31"/>
      <c r="L192" s="32"/>
      <c r="M192" s="166"/>
      <c r="N192" s="167"/>
      <c r="O192" s="52"/>
      <c r="P192" s="52"/>
      <c r="Q192" s="52"/>
      <c r="R192" s="52"/>
      <c r="S192" s="52"/>
      <c r="T192" s="53"/>
      <c r="U192" s="31"/>
      <c r="V192" s="31"/>
      <c r="W192" s="31"/>
      <c r="X192" s="31"/>
      <c r="Y192" s="31"/>
      <c r="Z192" s="31"/>
      <c r="AA192" s="31"/>
      <c r="AB192" s="31"/>
      <c r="AC192" s="31"/>
      <c r="AD192" s="31"/>
      <c r="AE192" s="31"/>
      <c r="AT192" s="16" t="s">
        <v>125</v>
      </c>
      <c r="AU192" s="16" t="s">
        <v>82</v>
      </c>
    </row>
    <row r="193" spans="1:65" s="13" customFormat="1" hidden="1" x14ac:dyDescent="0.2">
      <c r="B193" s="169"/>
      <c r="D193" s="164" t="s">
        <v>129</v>
      </c>
      <c r="E193" s="170" t="s">
        <v>3</v>
      </c>
      <c r="F193" s="171" t="s">
        <v>404</v>
      </c>
      <c r="H193" s="172">
        <v>56.52</v>
      </c>
      <c r="I193" s="288"/>
      <c r="L193" s="169"/>
      <c r="M193" s="174"/>
      <c r="N193" s="175"/>
      <c r="O193" s="175"/>
      <c r="P193" s="175"/>
      <c r="Q193" s="175"/>
      <c r="R193" s="175"/>
      <c r="S193" s="175"/>
      <c r="T193" s="176"/>
      <c r="AT193" s="170" t="s">
        <v>129</v>
      </c>
      <c r="AU193" s="170" t="s">
        <v>82</v>
      </c>
      <c r="AV193" s="13" t="s">
        <v>82</v>
      </c>
      <c r="AW193" s="13" t="s">
        <v>33</v>
      </c>
      <c r="AX193" s="13" t="s">
        <v>72</v>
      </c>
      <c r="AY193" s="170" t="s">
        <v>116</v>
      </c>
    </row>
    <row r="194" spans="1:65" s="13" customFormat="1" hidden="1" x14ac:dyDescent="0.2">
      <c r="B194" s="169"/>
      <c r="D194" s="164" t="s">
        <v>129</v>
      </c>
      <c r="E194" s="170" t="s">
        <v>3</v>
      </c>
      <c r="F194" s="171" t="s">
        <v>405</v>
      </c>
      <c r="H194" s="172">
        <v>28.26</v>
      </c>
      <c r="I194" s="288"/>
      <c r="L194" s="169"/>
      <c r="M194" s="174"/>
      <c r="N194" s="175"/>
      <c r="O194" s="175"/>
      <c r="P194" s="175"/>
      <c r="Q194" s="175"/>
      <c r="R194" s="175"/>
      <c r="S194" s="175"/>
      <c r="T194" s="176"/>
      <c r="AT194" s="170" t="s">
        <v>129</v>
      </c>
      <c r="AU194" s="170" t="s">
        <v>82</v>
      </c>
      <c r="AV194" s="13" t="s">
        <v>82</v>
      </c>
      <c r="AW194" s="13" t="s">
        <v>33</v>
      </c>
      <c r="AX194" s="13" t="s">
        <v>72</v>
      </c>
      <c r="AY194" s="170" t="s">
        <v>116</v>
      </c>
    </row>
    <row r="195" spans="1:65" s="13" customFormat="1" hidden="1" x14ac:dyDescent="0.2">
      <c r="B195" s="169"/>
      <c r="D195" s="164" t="s">
        <v>129</v>
      </c>
      <c r="F195" s="171" t="s">
        <v>410</v>
      </c>
      <c r="H195" s="172">
        <v>8.7319999999999993</v>
      </c>
      <c r="I195" s="288"/>
      <c r="L195" s="169"/>
      <c r="M195" s="174"/>
      <c r="N195" s="175"/>
      <c r="O195" s="175"/>
      <c r="P195" s="175"/>
      <c r="Q195" s="175"/>
      <c r="R195" s="175"/>
      <c r="S195" s="175"/>
      <c r="T195" s="176"/>
      <c r="AT195" s="170" t="s">
        <v>129</v>
      </c>
      <c r="AU195" s="170" t="s">
        <v>82</v>
      </c>
      <c r="AV195" s="13" t="s">
        <v>82</v>
      </c>
      <c r="AW195" s="13" t="s">
        <v>4</v>
      </c>
      <c r="AX195" s="13" t="s">
        <v>80</v>
      </c>
      <c r="AY195" s="170" t="s">
        <v>116</v>
      </c>
    </row>
    <row r="196" spans="1:65" s="2" customFormat="1" ht="22.8" x14ac:dyDescent="0.2">
      <c r="A196" s="31"/>
      <c r="B196" s="150"/>
      <c r="C196" s="151" t="s">
        <v>411</v>
      </c>
      <c r="D196" s="151" t="s">
        <v>118</v>
      </c>
      <c r="E196" s="152" t="s">
        <v>412</v>
      </c>
      <c r="F196" s="153" t="s">
        <v>413</v>
      </c>
      <c r="G196" s="154" t="s">
        <v>162</v>
      </c>
      <c r="H196" s="155">
        <v>0.108</v>
      </c>
      <c r="I196" s="287">
        <v>14000</v>
      </c>
      <c r="J196" s="157">
        <f>ROUND(I196*H196,2)</f>
        <v>1512</v>
      </c>
      <c r="K196" s="153" t="s">
        <v>122</v>
      </c>
      <c r="L196" s="32"/>
      <c r="M196" s="158" t="s">
        <v>3</v>
      </c>
      <c r="N196" s="159" t="s">
        <v>43</v>
      </c>
      <c r="O196" s="52"/>
      <c r="P196" s="160">
        <f>O196*H196</f>
        <v>0</v>
      </c>
      <c r="Q196" s="160">
        <v>0</v>
      </c>
      <c r="R196" s="160">
        <f>Q196*H196</f>
        <v>0</v>
      </c>
      <c r="S196" s="160">
        <v>0</v>
      </c>
      <c r="T196" s="161">
        <f>S196*H196</f>
        <v>0</v>
      </c>
      <c r="U196" s="31"/>
      <c r="V196" s="31"/>
      <c r="W196" s="31"/>
      <c r="X196" s="31"/>
      <c r="Y196" s="31"/>
      <c r="Z196" s="31"/>
      <c r="AA196" s="31"/>
      <c r="AB196" s="31"/>
      <c r="AC196" s="31"/>
      <c r="AD196" s="31"/>
      <c r="AE196" s="31"/>
      <c r="AR196" s="162" t="s">
        <v>123</v>
      </c>
      <c r="AT196" s="162" t="s">
        <v>118</v>
      </c>
      <c r="AU196" s="162" t="s">
        <v>82</v>
      </c>
      <c r="AY196" s="16" t="s">
        <v>116</v>
      </c>
      <c r="BE196" s="163">
        <f>IF(N196="základní",J196,0)</f>
        <v>1512</v>
      </c>
      <c r="BF196" s="163">
        <f>IF(N196="snížená",J196,0)</f>
        <v>0</v>
      </c>
      <c r="BG196" s="163">
        <f>IF(N196="zákl. přenesená",J196,0)</f>
        <v>0</v>
      </c>
      <c r="BH196" s="163">
        <f>IF(N196="sníž. přenesená",J196,0)</f>
        <v>0</v>
      </c>
      <c r="BI196" s="163">
        <f>IF(N196="nulová",J196,0)</f>
        <v>0</v>
      </c>
      <c r="BJ196" s="16" t="s">
        <v>80</v>
      </c>
      <c r="BK196" s="163">
        <f>ROUND(I196*H196,2)</f>
        <v>1512</v>
      </c>
      <c r="BL196" s="16" t="s">
        <v>123</v>
      </c>
      <c r="BM196" s="162" t="s">
        <v>414</v>
      </c>
    </row>
    <row r="197" spans="1:65" s="2" customFormat="1" ht="28.8" hidden="1" x14ac:dyDescent="0.2">
      <c r="A197" s="31"/>
      <c r="B197" s="32"/>
      <c r="C197" s="31"/>
      <c r="D197" s="164" t="s">
        <v>125</v>
      </c>
      <c r="E197" s="31"/>
      <c r="F197" s="165" t="s">
        <v>415</v>
      </c>
      <c r="G197" s="31"/>
      <c r="H197" s="31"/>
      <c r="I197" s="275"/>
      <c r="J197" s="31"/>
      <c r="K197" s="31"/>
      <c r="L197" s="32"/>
      <c r="M197" s="166"/>
      <c r="N197" s="167"/>
      <c r="O197" s="52"/>
      <c r="P197" s="52"/>
      <c r="Q197" s="52"/>
      <c r="R197" s="52"/>
      <c r="S197" s="52"/>
      <c r="T197" s="53"/>
      <c r="U197" s="31"/>
      <c r="V197" s="31"/>
      <c r="W197" s="31"/>
      <c r="X197" s="31"/>
      <c r="Y197" s="31"/>
      <c r="Z197" s="31"/>
      <c r="AA197" s="31"/>
      <c r="AB197" s="31"/>
      <c r="AC197" s="31"/>
      <c r="AD197" s="31"/>
      <c r="AE197" s="31"/>
      <c r="AT197" s="16" t="s">
        <v>125</v>
      </c>
      <c r="AU197" s="16" t="s">
        <v>82</v>
      </c>
    </row>
    <row r="198" spans="1:65" s="2" customFormat="1" ht="76.8" hidden="1" x14ac:dyDescent="0.2">
      <c r="A198" s="31"/>
      <c r="B198" s="32"/>
      <c r="C198" s="31"/>
      <c r="D198" s="164" t="s">
        <v>127</v>
      </c>
      <c r="E198" s="31"/>
      <c r="F198" s="168" t="s">
        <v>416</v>
      </c>
      <c r="G198" s="31"/>
      <c r="H198" s="31"/>
      <c r="I198" s="275"/>
      <c r="J198" s="31"/>
      <c r="K198" s="31"/>
      <c r="L198" s="32"/>
      <c r="M198" s="166"/>
      <c r="N198" s="167"/>
      <c r="O198" s="52"/>
      <c r="P198" s="52"/>
      <c r="Q198" s="52"/>
      <c r="R198" s="52"/>
      <c r="S198" s="52"/>
      <c r="T198" s="53"/>
      <c r="U198" s="31"/>
      <c r="V198" s="31"/>
      <c r="W198" s="31"/>
      <c r="X198" s="31"/>
      <c r="Y198" s="31"/>
      <c r="Z198" s="31"/>
      <c r="AA198" s="31"/>
      <c r="AB198" s="31"/>
      <c r="AC198" s="31"/>
      <c r="AD198" s="31"/>
      <c r="AE198" s="31"/>
      <c r="AT198" s="16" t="s">
        <v>127</v>
      </c>
      <c r="AU198" s="16" t="s">
        <v>82</v>
      </c>
    </row>
    <row r="199" spans="1:65" s="13" customFormat="1" hidden="1" x14ac:dyDescent="0.2">
      <c r="B199" s="169"/>
      <c r="D199" s="164" t="s">
        <v>129</v>
      </c>
      <c r="E199" s="170" t="s">
        <v>3</v>
      </c>
      <c r="F199" s="171" t="s">
        <v>417</v>
      </c>
      <c r="H199" s="172">
        <v>7.1999999999999995E-2</v>
      </c>
      <c r="I199" s="288"/>
      <c r="L199" s="169"/>
      <c r="M199" s="174"/>
      <c r="N199" s="175"/>
      <c r="O199" s="175"/>
      <c r="P199" s="175"/>
      <c r="Q199" s="175"/>
      <c r="R199" s="175"/>
      <c r="S199" s="175"/>
      <c r="T199" s="176"/>
      <c r="AT199" s="170" t="s">
        <v>129</v>
      </c>
      <c r="AU199" s="170" t="s">
        <v>82</v>
      </c>
      <c r="AV199" s="13" t="s">
        <v>82</v>
      </c>
      <c r="AW199" s="13" t="s">
        <v>33</v>
      </c>
      <c r="AX199" s="13" t="s">
        <v>72</v>
      </c>
      <c r="AY199" s="170" t="s">
        <v>116</v>
      </c>
    </row>
    <row r="200" spans="1:65" s="13" customFormat="1" hidden="1" x14ac:dyDescent="0.2">
      <c r="B200" s="169"/>
      <c r="D200" s="164" t="s">
        <v>129</v>
      </c>
      <c r="E200" s="170" t="s">
        <v>3</v>
      </c>
      <c r="F200" s="171" t="s">
        <v>418</v>
      </c>
      <c r="H200" s="172">
        <v>3.5999999999999997E-2</v>
      </c>
      <c r="I200" s="288"/>
      <c r="L200" s="169"/>
      <c r="M200" s="174"/>
      <c r="N200" s="175"/>
      <c r="O200" s="175"/>
      <c r="P200" s="175"/>
      <c r="Q200" s="175"/>
      <c r="R200" s="175"/>
      <c r="S200" s="175"/>
      <c r="T200" s="176"/>
      <c r="AT200" s="170" t="s">
        <v>129</v>
      </c>
      <c r="AU200" s="170" t="s">
        <v>82</v>
      </c>
      <c r="AV200" s="13" t="s">
        <v>82</v>
      </c>
      <c r="AW200" s="13" t="s">
        <v>33</v>
      </c>
      <c r="AX200" s="13" t="s">
        <v>72</v>
      </c>
      <c r="AY200" s="170" t="s">
        <v>116</v>
      </c>
    </row>
    <row r="201" spans="1:65" s="2" customFormat="1" ht="22.8" x14ac:dyDescent="0.2">
      <c r="A201" s="31"/>
      <c r="B201" s="150"/>
      <c r="C201" s="178" t="s">
        <v>419</v>
      </c>
      <c r="D201" s="178" t="s">
        <v>182</v>
      </c>
      <c r="E201" s="179" t="s">
        <v>420</v>
      </c>
      <c r="F201" s="180" t="s">
        <v>421</v>
      </c>
      <c r="G201" s="181" t="s">
        <v>185</v>
      </c>
      <c r="H201" s="182">
        <v>108</v>
      </c>
      <c r="I201" s="289">
        <v>44</v>
      </c>
      <c r="J201" s="184">
        <f>ROUND(I201*H201,2)</f>
        <v>4752</v>
      </c>
      <c r="K201" s="180" t="s">
        <v>122</v>
      </c>
      <c r="L201" s="185"/>
      <c r="M201" s="186" t="s">
        <v>3</v>
      </c>
      <c r="N201" s="187" t="s">
        <v>43</v>
      </c>
      <c r="O201" s="52"/>
      <c r="P201" s="160">
        <f>O201*H201</f>
        <v>0</v>
      </c>
      <c r="Q201" s="160">
        <v>1E-3</v>
      </c>
      <c r="R201" s="160">
        <f>Q201*H201</f>
        <v>0.108</v>
      </c>
      <c r="S201" s="160">
        <v>0</v>
      </c>
      <c r="T201" s="161">
        <f>S201*H201</f>
        <v>0</v>
      </c>
      <c r="U201" s="31"/>
      <c r="V201" s="31"/>
      <c r="W201" s="31"/>
      <c r="X201" s="31"/>
      <c r="Y201" s="31"/>
      <c r="Z201" s="31"/>
      <c r="AA201" s="31"/>
      <c r="AB201" s="31"/>
      <c r="AC201" s="31"/>
      <c r="AD201" s="31"/>
      <c r="AE201" s="31"/>
      <c r="AR201" s="162" t="s">
        <v>175</v>
      </c>
      <c r="AT201" s="162" t="s">
        <v>182</v>
      </c>
      <c r="AU201" s="162" t="s">
        <v>82</v>
      </c>
      <c r="AY201" s="16" t="s">
        <v>116</v>
      </c>
      <c r="BE201" s="163">
        <f>IF(N201="základní",J201,0)</f>
        <v>4752</v>
      </c>
      <c r="BF201" s="163">
        <f>IF(N201="snížená",J201,0)</f>
        <v>0</v>
      </c>
      <c r="BG201" s="163">
        <f>IF(N201="zákl. přenesená",J201,0)</f>
        <v>0</v>
      </c>
      <c r="BH201" s="163">
        <f>IF(N201="sníž. přenesená",J201,0)</f>
        <v>0</v>
      </c>
      <c r="BI201" s="163">
        <f>IF(N201="nulová",J201,0)</f>
        <v>0</v>
      </c>
      <c r="BJ201" s="16" t="s">
        <v>80</v>
      </c>
      <c r="BK201" s="163">
        <f>ROUND(I201*H201,2)</f>
        <v>4752</v>
      </c>
      <c r="BL201" s="16" t="s">
        <v>123</v>
      </c>
      <c r="BM201" s="162" t="s">
        <v>422</v>
      </c>
    </row>
    <row r="202" spans="1:65" s="2" customFormat="1" hidden="1" x14ac:dyDescent="0.2">
      <c r="A202" s="31"/>
      <c r="B202" s="32"/>
      <c r="C202" s="31"/>
      <c r="D202" s="164" t="s">
        <v>125</v>
      </c>
      <c r="E202" s="31"/>
      <c r="F202" s="165" t="s">
        <v>421</v>
      </c>
      <c r="G202" s="31"/>
      <c r="H202" s="31"/>
      <c r="I202" s="275"/>
      <c r="J202" s="31"/>
      <c r="K202" s="31"/>
      <c r="L202" s="32"/>
      <c r="M202" s="166"/>
      <c r="N202" s="167"/>
      <c r="O202" s="52"/>
      <c r="P202" s="52"/>
      <c r="Q202" s="52"/>
      <c r="R202" s="52"/>
      <c r="S202" s="52"/>
      <c r="T202" s="53"/>
      <c r="U202" s="31"/>
      <c r="V202" s="31"/>
      <c r="W202" s="31"/>
      <c r="X202" s="31"/>
      <c r="Y202" s="31"/>
      <c r="Z202" s="31"/>
      <c r="AA202" s="31"/>
      <c r="AB202" s="31"/>
      <c r="AC202" s="31"/>
      <c r="AD202" s="31"/>
      <c r="AE202" s="31"/>
      <c r="AT202" s="16" t="s">
        <v>125</v>
      </c>
      <c r="AU202" s="16" t="s">
        <v>82</v>
      </c>
    </row>
    <row r="203" spans="1:65" s="13" customFormat="1" hidden="1" x14ac:dyDescent="0.2">
      <c r="B203" s="169"/>
      <c r="D203" s="164" t="s">
        <v>129</v>
      </c>
      <c r="E203" s="170" t="s">
        <v>3</v>
      </c>
      <c r="F203" s="171" t="s">
        <v>423</v>
      </c>
      <c r="H203" s="172">
        <v>72</v>
      </c>
      <c r="I203" s="288"/>
      <c r="L203" s="169"/>
      <c r="M203" s="174"/>
      <c r="N203" s="175"/>
      <c r="O203" s="175"/>
      <c r="P203" s="175"/>
      <c r="Q203" s="175"/>
      <c r="R203" s="175"/>
      <c r="S203" s="175"/>
      <c r="T203" s="176"/>
      <c r="AT203" s="170" t="s">
        <v>129</v>
      </c>
      <c r="AU203" s="170" t="s">
        <v>82</v>
      </c>
      <c r="AV203" s="13" t="s">
        <v>82</v>
      </c>
      <c r="AW203" s="13" t="s">
        <v>33</v>
      </c>
      <c r="AX203" s="13" t="s">
        <v>72</v>
      </c>
      <c r="AY203" s="170" t="s">
        <v>116</v>
      </c>
    </row>
    <row r="204" spans="1:65" s="13" customFormat="1" hidden="1" x14ac:dyDescent="0.2">
      <c r="B204" s="169"/>
      <c r="D204" s="164" t="s">
        <v>129</v>
      </c>
      <c r="E204" s="170" t="s">
        <v>3</v>
      </c>
      <c r="F204" s="171" t="s">
        <v>424</v>
      </c>
      <c r="H204" s="172">
        <v>36</v>
      </c>
      <c r="I204" s="288"/>
      <c r="L204" s="169"/>
      <c r="M204" s="174"/>
      <c r="N204" s="175"/>
      <c r="O204" s="175"/>
      <c r="P204" s="175"/>
      <c r="Q204" s="175"/>
      <c r="R204" s="175"/>
      <c r="S204" s="175"/>
      <c r="T204" s="176"/>
      <c r="AT204" s="170" t="s">
        <v>129</v>
      </c>
      <c r="AU204" s="170" t="s">
        <v>82</v>
      </c>
      <c r="AV204" s="13" t="s">
        <v>82</v>
      </c>
      <c r="AW204" s="13" t="s">
        <v>33</v>
      </c>
      <c r="AX204" s="13" t="s">
        <v>72</v>
      </c>
      <c r="AY204" s="170" t="s">
        <v>116</v>
      </c>
    </row>
    <row r="205" spans="1:65" s="2" customFormat="1" ht="11.4" x14ac:dyDescent="0.2">
      <c r="A205" s="31"/>
      <c r="B205" s="150"/>
      <c r="C205" s="151" t="s">
        <v>425</v>
      </c>
      <c r="D205" s="151" t="s">
        <v>118</v>
      </c>
      <c r="E205" s="152" t="s">
        <v>426</v>
      </c>
      <c r="F205" s="153" t="s">
        <v>427</v>
      </c>
      <c r="G205" s="154" t="s">
        <v>121</v>
      </c>
      <c r="H205" s="155">
        <v>64.8</v>
      </c>
      <c r="I205" s="287">
        <v>321</v>
      </c>
      <c r="J205" s="157">
        <f>ROUND(I205*H205,2)</f>
        <v>20800.8</v>
      </c>
      <c r="K205" s="153" t="s">
        <v>122</v>
      </c>
      <c r="L205" s="32"/>
      <c r="M205" s="158" t="s">
        <v>3</v>
      </c>
      <c r="N205" s="159" t="s">
        <v>43</v>
      </c>
      <c r="O205" s="52"/>
      <c r="P205" s="160">
        <f>O205*H205</f>
        <v>0</v>
      </c>
      <c r="Q205" s="160">
        <v>0</v>
      </c>
      <c r="R205" s="160">
        <f>Q205*H205</f>
        <v>0</v>
      </c>
      <c r="S205" s="160">
        <v>0</v>
      </c>
      <c r="T205" s="161">
        <f>S205*H205</f>
        <v>0</v>
      </c>
      <c r="U205" s="31"/>
      <c r="V205" s="31"/>
      <c r="W205" s="31"/>
      <c r="X205" s="31"/>
      <c r="Y205" s="31"/>
      <c r="Z205" s="31"/>
      <c r="AA205" s="31"/>
      <c r="AB205" s="31"/>
      <c r="AC205" s="31"/>
      <c r="AD205" s="31"/>
      <c r="AE205" s="31"/>
      <c r="AR205" s="162" t="s">
        <v>123</v>
      </c>
      <c r="AT205" s="162" t="s">
        <v>118</v>
      </c>
      <c r="AU205" s="162" t="s">
        <v>82</v>
      </c>
      <c r="AY205" s="16" t="s">
        <v>116</v>
      </c>
      <c r="BE205" s="163">
        <f>IF(N205="základní",J205,0)</f>
        <v>20800.8</v>
      </c>
      <c r="BF205" s="163">
        <f>IF(N205="snížená",J205,0)</f>
        <v>0</v>
      </c>
      <c r="BG205" s="163">
        <f>IF(N205="zákl. přenesená",J205,0)</f>
        <v>0</v>
      </c>
      <c r="BH205" s="163">
        <f>IF(N205="sníž. přenesená",J205,0)</f>
        <v>0</v>
      </c>
      <c r="BI205" s="163">
        <f>IF(N205="nulová",J205,0)</f>
        <v>0</v>
      </c>
      <c r="BJ205" s="16" t="s">
        <v>80</v>
      </c>
      <c r="BK205" s="163">
        <f>ROUND(I205*H205,2)</f>
        <v>20800.8</v>
      </c>
      <c r="BL205" s="16" t="s">
        <v>123</v>
      </c>
      <c r="BM205" s="162" t="s">
        <v>428</v>
      </c>
    </row>
    <row r="206" spans="1:65" s="2" customFormat="1" ht="19.2" hidden="1" x14ac:dyDescent="0.2">
      <c r="A206" s="31"/>
      <c r="B206" s="32"/>
      <c r="C206" s="31"/>
      <c r="D206" s="164" t="s">
        <v>125</v>
      </c>
      <c r="E206" s="31"/>
      <c r="F206" s="165" t="s">
        <v>429</v>
      </c>
      <c r="G206" s="31"/>
      <c r="H206" s="31"/>
      <c r="I206" s="275"/>
      <c r="J206" s="31"/>
      <c r="K206" s="31"/>
      <c r="L206" s="32"/>
      <c r="M206" s="166"/>
      <c r="N206" s="167"/>
      <c r="O206" s="52"/>
      <c r="P206" s="52"/>
      <c r="Q206" s="52"/>
      <c r="R206" s="52"/>
      <c r="S206" s="52"/>
      <c r="T206" s="53"/>
      <c r="U206" s="31"/>
      <c r="V206" s="31"/>
      <c r="W206" s="31"/>
      <c r="X206" s="31"/>
      <c r="Y206" s="31"/>
      <c r="Z206" s="31"/>
      <c r="AA206" s="31"/>
      <c r="AB206" s="31"/>
      <c r="AC206" s="31"/>
      <c r="AD206" s="31"/>
      <c r="AE206" s="31"/>
      <c r="AT206" s="16" t="s">
        <v>125</v>
      </c>
      <c r="AU206" s="16" t="s">
        <v>82</v>
      </c>
    </row>
    <row r="207" spans="1:65" s="2" customFormat="1" ht="28.8" hidden="1" x14ac:dyDescent="0.2">
      <c r="A207" s="31"/>
      <c r="B207" s="32"/>
      <c r="C207" s="31"/>
      <c r="D207" s="164" t="s">
        <v>156</v>
      </c>
      <c r="E207" s="31"/>
      <c r="F207" s="168" t="s">
        <v>430</v>
      </c>
      <c r="G207" s="31"/>
      <c r="H207" s="31"/>
      <c r="I207" s="275"/>
      <c r="J207" s="31"/>
      <c r="K207" s="31"/>
      <c r="L207" s="32"/>
      <c r="M207" s="166"/>
      <c r="N207" s="167"/>
      <c r="O207" s="52"/>
      <c r="P207" s="52"/>
      <c r="Q207" s="52"/>
      <c r="R207" s="52"/>
      <c r="S207" s="52"/>
      <c r="T207" s="53"/>
      <c r="U207" s="31"/>
      <c r="V207" s="31"/>
      <c r="W207" s="31"/>
      <c r="X207" s="31"/>
      <c r="Y207" s="31"/>
      <c r="Z207" s="31"/>
      <c r="AA207" s="31"/>
      <c r="AB207" s="31"/>
      <c r="AC207" s="31"/>
      <c r="AD207" s="31"/>
      <c r="AE207" s="31"/>
      <c r="AT207" s="16" t="s">
        <v>156</v>
      </c>
      <c r="AU207" s="16" t="s">
        <v>82</v>
      </c>
    </row>
    <row r="208" spans="1:65" s="13" customFormat="1" ht="20.399999999999999" hidden="1" x14ac:dyDescent="0.2">
      <c r="B208" s="169"/>
      <c r="D208" s="164" t="s">
        <v>129</v>
      </c>
      <c r="E208" s="170" t="s">
        <v>3</v>
      </c>
      <c r="F208" s="171" t="s">
        <v>431</v>
      </c>
      <c r="H208" s="172">
        <v>21.6</v>
      </c>
      <c r="I208" s="288"/>
      <c r="L208" s="169"/>
      <c r="M208" s="174"/>
      <c r="N208" s="175"/>
      <c r="O208" s="175"/>
      <c r="P208" s="175"/>
      <c r="Q208" s="175"/>
      <c r="R208" s="175"/>
      <c r="S208" s="175"/>
      <c r="T208" s="176"/>
      <c r="AT208" s="170" t="s">
        <v>129</v>
      </c>
      <c r="AU208" s="170" t="s">
        <v>82</v>
      </c>
      <c r="AV208" s="13" t="s">
        <v>82</v>
      </c>
      <c r="AW208" s="13" t="s">
        <v>33</v>
      </c>
      <c r="AX208" s="13" t="s">
        <v>72</v>
      </c>
      <c r="AY208" s="170" t="s">
        <v>116</v>
      </c>
    </row>
    <row r="209" spans="1:65" s="13" customFormat="1" ht="20.399999999999999" hidden="1" x14ac:dyDescent="0.2">
      <c r="B209" s="169"/>
      <c r="D209" s="164" t="s">
        <v>129</v>
      </c>
      <c r="E209" s="170" t="s">
        <v>3</v>
      </c>
      <c r="F209" s="171" t="s">
        <v>432</v>
      </c>
      <c r="H209" s="172">
        <v>21.6</v>
      </c>
      <c r="I209" s="288"/>
      <c r="L209" s="169"/>
      <c r="M209" s="174"/>
      <c r="N209" s="175"/>
      <c r="O209" s="175"/>
      <c r="P209" s="175"/>
      <c r="Q209" s="175"/>
      <c r="R209" s="175"/>
      <c r="S209" s="175"/>
      <c r="T209" s="176"/>
      <c r="AT209" s="170" t="s">
        <v>129</v>
      </c>
      <c r="AU209" s="170" t="s">
        <v>82</v>
      </c>
      <c r="AV209" s="13" t="s">
        <v>82</v>
      </c>
      <c r="AW209" s="13" t="s">
        <v>33</v>
      </c>
      <c r="AX209" s="13" t="s">
        <v>72</v>
      </c>
      <c r="AY209" s="170" t="s">
        <v>116</v>
      </c>
    </row>
    <row r="210" spans="1:65" s="13" customFormat="1" ht="20.399999999999999" hidden="1" x14ac:dyDescent="0.2">
      <c r="B210" s="169"/>
      <c r="D210" s="164" t="s">
        <v>129</v>
      </c>
      <c r="E210" s="170" t="s">
        <v>3</v>
      </c>
      <c r="F210" s="171" t="s">
        <v>433</v>
      </c>
      <c r="H210" s="172">
        <v>21.6</v>
      </c>
      <c r="I210" s="288"/>
      <c r="L210" s="169"/>
      <c r="M210" s="174"/>
      <c r="N210" s="175"/>
      <c r="O210" s="175"/>
      <c r="P210" s="175"/>
      <c r="Q210" s="175"/>
      <c r="R210" s="175"/>
      <c r="S210" s="175"/>
      <c r="T210" s="176"/>
      <c r="AT210" s="170" t="s">
        <v>129</v>
      </c>
      <c r="AU210" s="170" t="s">
        <v>82</v>
      </c>
      <c r="AV210" s="13" t="s">
        <v>82</v>
      </c>
      <c r="AW210" s="13" t="s">
        <v>33</v>
      </c>
      <c r="AX210" s="13" t="s">
        <v>72</v>
      </c>
      <c r="AY210" s="170" t="s">
        <v>116</v>
      </c>
    </row>
    <row r="211" spans="1:65" s="12" customFormat="1" ht="13.2" x14ac:dyDescent="0.25">
      <c r="B211" s="137"/>
      <c r="D211" s="138" t="s">
        <v>71</v>
      </c>
      <c r="E211" s="148" t="s">
        <v>434</v>
      </c>
      <c r="F211" s="148" t="s">
        <v>435</v>
      </c>
      <c r="I211" s="286"/>
      <c r="J211" s="149">
        <f>BK211</f>
        <v>44864.82</v>
      </c>
      <c r="L211" s="137"/>
      <c r="M211" s="142"/>
      <c r="N211" s="143"/>
      <c r="O211" s="143"/>
      <c r="P211" s="144">
        <f>SUM(P212:P213)</f>
        <v>0</v>
      </c>
      <c r="Q211" s="143"/>
      <c r="R211" s="144">
        <f>SUM(R212:R213)</f>
        <v>0</v>
      </c>
      <c r="S211" s="143"/>
      <c r="T211" s="145">
        <f>SUM(T212:T213)</f>
        <v>0</v>
      </c>
      <c r="AR211" s="138" t="s">
        <v>80</v>
      </c>
      <c r="AT211" s="146" t="s">
        <v>71</v>
      </c>
      <c r="AU211" s="146" t="s">
        <v>80</v>
      </c>
      <c r="AY211" s="138" t="s">
        <v>116</v>
      </c>
      <c r="BK211" s="147">
        <f>SUM(BK212:BK213)</f>
        <v>44864.82</v>
      </c>
    </row>
    <row r="212" spans="1:65" s="2" customFormat="1" ht="22.8" x14ac:dyDescent="0.2">
      <c r="A212" s="31"/>
      <c r="B212" s="150"/>
      <c r="C212" s="151" t="s">
        <v>436</v>
      </c>
      <c r="D212" s="151" t="s">
        <v>118</v>
      </c>
      <c r="E212" s="152" t="s">
        <v>437</v>
      </c>
      <c r="F212" s="153" t="s">
        <v>438</v>
      </c>
      <c r="G212" s="154" t="s">
        <v>162</v>
      </c>
      <c r="H212" s="155">
        <v>58.265999999999998</v>
      </c>
      <c r="I212" s="287">
        <v>770</v>
      </c>
      <c r="J212" s="157">
        <f>ROUND(I212*H212,2)</f>
        <v>44864.82</v>
      </c>
      <c r="K212" s="153" t="s">
        <v>122</v>
      </c>
      <c r="L212" s="32"/>
      <c r="M212" s="158" t="s">
        <v>3</v>
      </c>
      <c r="N212" s="159" t="s">
        <v>43</v>
      </c>
      <c r="O212" s="52"/>
      <c r="P212" s="160">
        <f>O212*H212</f>
        <v>0</v>
      </c>
      <c r="Q212" s="160">
        <v>0</v>
      </c>
      <c r="R212" s="160">
        <f>Q212*H212</f>
        <v>0</v>
      </c>
      <c r="S212" s="160">
        <v>0</v>
      </c>
      <c r="T212" s="161">
        <f>S212*H212</f>
        <v>0</v>
      </c>
      <c r="U212" s="31"/>
      <c r="V212" s="31"/>
      <c r="W212" s="31"/>
      <c r="X212" s="31"/>
      <c r="Y212" s="31"/>
      <c r="Z212" s="31"/>
      <c r="AA212" s="31"/>
      <c r="AB212" s="31"/>
      <c r="AC212" s="31"/>
      <c r="AD212" s="31"/>
      <c r="AE212" s="31"/>
      <c r="AR212" s="162" t="s">
        <v>123</v>
      </c>
      <c r="AT212" s="162" t="s">
        <v>118</v>
      </c>
      <c r="AU212" s="162" t="s">
        <v>82</v>
      </c>
      <c r="AY212" s="16" t="s">
        <v>116</v>
      </c>
      <c r="BE212" s="163">
        <f>IF(N212="základní",J212,0)</f>
        <v>44864.82</v>
      </c>
      <c r="BF212" s="163">
        <f>IF(N212="snížená",J212,0)</f>
        <v>0</v>
      </c>
      <c r="BG212" s="163">
        <f>IF(N212="zákl. přenesená",J212,0)</f>
        <v>0</v>
      </c>
      <c r="BH212" s="163">
        <f>IF(N212="sníž. přenesená",J212,0)</f>
        <v>0</v>
      </c>
      <c r="BI212" s="163">
        <f>IF(N212="nulová",J212,0)</f>
        <v>0</v>
      </c>
      <c r="BJ212" s="16" t="s">
        <v>80</v>
      </c>
      <c r="BK212" s="163">
        <f>ROUND(I212*H212,2)</f>
        <v>44864.82</v>
      </c>
      <c r="BL212" s="16" t="s">
        <v>123</v>
      </c>
      <c r="BM212" s="162" t="s">
        <v>439</v>
      </c>
    </row>
    <row r="213" spans="1:65" s="2" customFormat="1" ht="19.2" hidden="1" x14ac:dyDescent="0.2">
      <c r="A213" s="31"/>
      <c r="B213" s="32"/>
      <c r="C213" s="31"/>
      <c r="D213" s="164" t="s">
        <v>125</v>
      </c>
      <c r="E213" s="31"/>
      <c r="F213" s="165" t="s">
        <v>440</v>
      </c>
      <c r="G213" s="31"/>
      <c r="H213" s="31"/>
      <c r="I213" s="275"/>
      <c r="J213" s="31"/>
      <c r="K213" s="31"/>
      <c r="L213" s="32"/>
      <c r="M213" s="188"/>
      <c r="N213" s="189"/>
      <c r="O213" s="190"/>
      <c r="P213" s="190"/>
      <c r="Q213" s="190"/>
      <c r="R213" s="190"/>
      <c r="S213" s="190"/>
      <c r="T213" s="191"/>
      <c r="U213" s="31"/>
      <c r="V213" s="31"/>
      <c r="W213" s="31"/>
      <c r="X213" s="31"/>
      <c r="Y213" s="31"/>
      <c r="Z213" s="31"/>
      <c r="AA213" s="31"/>
      <c r="AB213" s="31"/>
      <c r="AC213" s="31"/>
      <c r="AD213" s="31"/>
      <c r="AE213" s="31"/>
      <c r="AT213" s="16" t="s">
        <v>125</v>
      </c>
      <c r="AU213" s="16" t="s">
        <v>82</v>
      </c>
    </row>
    <row r="214" spans="1:65" s="2" customFormat="1" hidden="1" x14ac:dyDescent="0.2">
      <c r="A214" s="31"/>
      <c r="B214" s="41"/>
      <c r="C214" s="42"/>
      <c r="D214" s="42"/>
      <c r="E214" s="42"/>
      <c r="F214" s="42"/>
      <c r="G214" s="42"/>
      <c r="H214" s="42"/>
      <c r="I214" s="281"/>
      <c r="J214" s="42"/>
      <c r="K214" s="42"/>
      <c r="L214" s="32"/>
      <c r="M214" s="31"/>
      <c r="O214" s="31"/>
      <c r="P214" s="31"/>
      <c r="Q214" s="31"/>
      <c r="R214" s="31"/>
      <c r="S214" s="31"/>
      <c r="T214" s="31"/>
      <c r="U214" s="31"/>
      <c r="V214" s="31"/>
      <c r="W214" s="31"/>
      <c r="X214" s="31"/>
      <c r="Y214" s="31"/>
      <c r="Z214" s="31"/>
      <c r="AA214" s="31"/>
      <c r="AB214" s="31"/>
      <c r="AC214" s="31"/>
      <c r="AD214" s="31"/>
      <c r="AE214" s="31"/>
    </row>
  </sheetData>
  <autoFilter ref="C81:K81" xr:uid="{00000000-0009-0000-0000-000002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scale="93" fitToHeight="100" orientation="portrait" blackAndWhite="1" horizontalDpi="300" verticalDpi="300"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95"/>
  <sheetViews>
    <sheetView showGridLines="0" topLeftCell="A72" workbookViewId="0">
      <selection activeCell="F110" sqref="F110"/>
    </sheetView>
  </sheetViews>
  <sheetFormatPr defaultColWidth="9.28515625" defaultRowHeight="10.199999999999999" x14ac:dyDescent="0.2"/>
  <cols>
    <col min="1" max="1" width="7.140625" style="1" customWidth="1"/>
    <col min="2" max="2" width="1.42578125" style="1" customWidth="1"/>
    <col min="3" max="3" width="3.42578125" style="1" customWidth="1"/>
    <col min="4" max="4" width="3.7109375" style="1" customWidth="1"/>
    <col min="5" max="5" width="14.7109375" style="1" customWidth="1"/>
    <col min="6" max="6" width="43.42578125" style="1" customWidth="1"/>
    <col min="7" max="7" width="6" style="1" customWidth="1"/>
    <col min="8" max="8" width="9.85546875" style="1" customWidth="1"/>
    <col min="9" max="9" width="17.28515625" style="87" customWidth="1"/>
    <col min="10" max="11" width="17.28515625" style="1" customWidth="1"/>
    <col min="12" max="12" width="8" style="1" customWidth="1"/>
    <col min="13" max="13" width="9.28515625" style="1" hidden="1" customWidth="1"/>
    <col min="14" max="14" width="9.28515625" style="1" hidden="1"/>
    <col min="15" max="20" width="12.140625" style="1" hidden="1" customWidth="1"/>
    <col min="21" max="21" width="14" style="1" hidden="1" customWidth="1"/>
    <col min="22" max="22" width="10.42578125" style="1" customWidth="1"/>
    <col min="23" max="23" width="14" style="1" customWidth="1"/>
    <col min="24" max="24" width="10.42578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28515625" style="1" hidden="1"/>
  </cols>
  <sheetData>
    <row r="2" spans="1:46" s="1" customFormat="1" ht="36.9" customHeight="1" x14ac:dyDescent="0.2">
      <c r="I2" s="87"/>
      <c r="L2" s="299" t="s">
        <v>6</v>
      </c>
      <c r="M2" s="300"/>
      <c r="N2" s="300"/>
      <c r="O2" s="300"/>
      <c r="P2" s="300"/>
      <c r="Q2" s="300"/>
      <c r="R2" s="300"/>
      <c r="S2" s="300"/>
      <c r="T2" s="300"/>
      <c r="U2" s="300"/>
      <c r="V2" s="300"/>
      <c r="AT2" s="16" t="s">
        <v>88</v>
      </c>
    </row>
    <row r="3" spans="1:46" s="1" customFormat="1" ht="6.9" customHeight="1" x14ac:dyDescent="0.2">
      <c r="B3" s="17"/>
      <c r="C3" s="18"/>
      <c r="D3" s="18"/>
      <c r="E3" s="18"/>
      <c r="F3" s="18"/>
      <c r="G3" s="18"/>
      <c r="H3" s="18"/>
      <c r="I3" s="88"/>
      <c r="J3" s="18"/>
      <c r="K3" s="18"/>
      <c r="L3" s="19"/>
      <c r="AT3" s="16" t="s">
        <v>82</v>
      </c>
    </row>
    <row r="4" spans="1:46" s="1" customFormat="1" ht="24.9" customHeight="1" x14ac:dyDescent="0.2">
      <c r="B4" s="19"/>
      <c r="D4" s="20" t="s">
        <v>89</v>
      </c>
      <c r="I4" s="87"/>
      <c r="L4" s="19"/>
      <c r="M4" s="89" t="s">
        <v>11</v>
      </c>
      <c r="AT4" s="16" t="s">
        <v>4</v>
      </c>
    </row>
    <row r="5" spans="1:46" s="1" customFormat="1" ht="6.9" customHeight="1" x14ac:dyDescent="0.2">
      <c r="B5" s="19"/>
      <c r="I5" s="87"/>
      <c r="L5" s="19"/>
    </row>
    <row r="6" spans="1:46" s="1" customFormat="1" ht="12" customHeight="1" x14ac:dyDescent="0.2">
      <c r="B6" s="19"/>
      <c r="D6" s="26" t="s">
        <v>17</v>
      </c>
      <c r="I6" s="87"/>
      <c r="L6" s="19"/>
    </row>
    <row r="7" spans="1:46" s="1" customFormat="1" ht="14.4" customHeight="1" x14ac:dyDescent="0.2">
      <c r="B7" s="19"/>
      <c r="E7" s="329" t="str">
        <f>'Rekapitulace stavby'!K6</f>
        <v>Terénní úpravy Parku novorozenců v Josefově u Sokolova</v>
      </c>
      <c r="F7" s="330"/>
      <c r="G7" s="330"/>
      <c r="H7" s="330"/>
      <c r="I7" s="87"/>
      <c r="L7" s="19"/>
    </row>
    <row r="8" spans="1:46" s="2" customFormat="1" ht="12" customHeight="1" x14ac:dyDescent="0.2">
      <c r="A8" s="31"/>
      <c r="B8" s="32"/>
      <c r="C8" s="31"/>
      <c r="D8" s="26" t="s">
        <v>90</v>
      </c>
      <c r="E8" s="31"/>
      <c r="F8" s="31"/>
      <c r="G8" s="31"/>
      <c r="H8" s="31"/>
      <c r="I8" s="90"/>
      <c r="J8" s="31"/>
      <c r="K8" s="31"/>
      <c r="L8" s="91"/>
      <c r="S8" s="31"/>
      <c r="T8" s="31"/>
      <c r="U8" s="31"/>
      <c r="V8" s="31"/>
      <c r="W8" s="31"/>
      <c r="X8" s="31"/>
      <c r="Y8" s="31"/>
      <c r="Z8" s="31"/>
      <c r="AA8" s="31"/>
      <c r="AB8" s="31"/>
      <c r="AC8" s="31"/>
      <c r="AD8" s="31"/>
      <c r="AE8" s="31"/>
    </row>
    <row r="9" spans="1:46" s="2" customFormat="1" ht="14.4" customHeight="1" x14ac:dyDescent="0.2">
      <c r="A9" s="31"/>
      <c r="B9" s="32"/>
      <c r="C9" s="31"/>
      <c r="D9" s="31"/>
      <c r="E9" s="312" t="s">
        <v>441</v>
      </c>
      <c r="F9" s="328"/>
      <c r="G9" s="328"/>
      <c r="H9" s="328"/>
      <c r="I9" s="90"/>
      <c r="J9" s="31"/>
      <c r="K9" s="31"/>
      <c r="L9" s="91"/>
      <c r="S9" s="31"/>
      <c r="T9" s="31"/>
      <c r="U9" s="31"/>
      <c r="V9" s="31"/>
      <c r="W9" s="31"/>
      <c r="X9" s="31"/>
      <c r="Y9" s="31"/>
      <c r="Z9" s="31"/>
      <c r="AA9" s="31"/>
      <c r="AB9" s="31"/>
      <c r="AC9" s="31"/>
      <c r="AD9" s="31"/>
      <c r="AE9" s="31"/>
    </row>
    <row r="10" spans="1:46" s="2" customFormat="1" x14ac:dyDescent="0.2">
      <c r="A10" s="31"/>
      <c r="B10" s="32"/>
      <c r="C10" s="31"/>
      <c r="D10" s="31"/>
      <c r="E10" s="31"/>
      <c r="F10" s="31"/>
      <c r="G10" s="31"/>
      <c r="H10" s="31"/>
      <c r="I10" s="90"/>
      <c r="J10" s="31"/>
      <c r="K10" s="31"/>
      <c r="L10" s="91"/>
      <c r="S10" s="31"/>
      <c r="T10" s="31"/>
      <c r="U10" s="31"/>
      <c r="V10" s="31"/>
      <c r="W10" s="31"/>
      <c r="X10" s="31"/>
      <c r="Y10" s="31"/>
      <c r="Z10" s="31"/>
      <c r="AA10" s="31"/>
      <c r="AB10" s="31"/>
      <c r="AC10" s="31"/>
      <c r="AD10" s="31"/>
      <c r="AE10" s="31"/>
    </row>
    <row r="11" spans="1:46" s="2" customFormat="1" ht="12" customHeight="1" x14ac:dyDescent="0.2">
      <c r="A11" s="31"/>
      <c r="B11" s="32"/>
      <c r="C11" s="31"/>
      <c r="D11" s="26" t="s">
        <v>19</v>
      </c>
      <c r="E11" s="31"/>
      <c r="F11" s="24" t="s">
        <v>3</v>
      </c>
      <c r="G11" s="31"/>
      <c r="H11" s="31"/>
      <c r="I11" s="92" t="s">
        <v>20</v>
      </c>
      <c r="J11" s="24" t="s">
        <v>3</v>
      </c>
      <c r="K11" s="31"/>
      <c r="L11" s="91"/>
      <c r="S11" s="31"/>
      <c r="T11" s="31"/>
      <c r="U11" s="31"/>
      <c r="V11" s="31"/>
      <c r="W11" s="31"/>
      <c r="X11" s="31"/>
      <c r="Y11" s="31"/>
      <c r="Z11" s="31"/>
      <c r="AA11" s="31"/>
      <c r="AB11" s="31"/>
      <c r="AC11" s="31"/>
      <c r="AD11" s="31"/>
      <c r="AE11" s="31"/>
    </row>
    <row r="12" spans="1:46" s="2" customFormat="1" ht="12" customHeight="1" x14ac:dyDescent="0.2">
      <c r="A12" s="31"/>
      <c r="B12" s="32"/>
      <c r="C12" s="31"/>
      <c r="D12" s="26" t="s">
        <v>21</v>
      </c>
      <c r="E12" s="31"/>
      <c r="F12" s="24" t="s">
        <v>22</v>
      </c>
      <c r="G12" s="31"/>
      <c r="H12" s="31"/>
      <c r="I12" s="92" t="s">
        <v>23</v>
      </c>
      <c r="J12" s="49">
        <f>'Rekapitulace stavby'!AN8</f>
        <v>43805</v>
      </c>
      <c r="K12" s="31"/>
      <c r="L12" s="91"/>
      <c r="S12" s="31"/>
      <c r="T12" s="31"/>
      <c r="U12" s="31"/>
      <c r="V12" s="31"/>
      <c r="W12" s="31"/>
      <c r="X12" s="31"/>
      <c r="Y12" s="31"/>
      <c r="Z12" s="31"/>
      <c r="AA12" s="31"/>
      <c r="AB12" s="31"/>
      <c r="AC12" s="31"/>
      <c r="AD12" s="31"/>
      <c r="AE12" s="31"/>
    </row>
    <row r="13" spans="1:46" s="2" customFormat="1" ht="10.95" customHeight="1" x14ac:dyDescent="0.2">
      <c r="A13" s="31"/>
      <c r="B13" s="32"/>
      <c r="C13" s="31"/>
      <c r="D13" s="31"/>
      <c r="E13" s="31"/>
      <c r="F13" s="31"/>
      <c r="G13" s="31"/>
      <c r="H13" s="31"/>
      <c r="I13" s="90"/>
      <c r="J13" s="31"/>
      <c r="K13" s="31"/>
      <c r="L13" s="91"/>
      <c r="S13" s="31"/>
      <c r="T13" s="31"/>
      <c r="U13" s="31"/>
      <c r="V13" s="31"/>
      <c r="W13" s="31"/>
      <c r="X13" s="31"/>
      <c r="Y13" s="31"/>
      <c r="Z13" s="31"/>
      <c r="AA13" s="31"/>
      <c r="AB13" s="31"/>
      <c r="AC13" s="31"/>
      <c r="AD13" s="31"/>
      <c r="AE13" s="31"/>
    </row>
    <row r="14" spans="1:46" s="2" customFormat="1" ht="12" customHeight="1" x14ac:dyDescent="0.2">
      <c r="A14" s="31"/>
      <c r="B14" s="32"/>
      <c r="C14" s="31"/>
      <c r="D14" s="26" t="s">
        <v>24</v>
      </c>
      <c r="E14" s="31"/>
      <c r="F14" s="31"/>
      <c r="G14" s="31"/>
      <c r="H14" s="31"/>
      <c r="I14" s="92" t="s">
        <v>25</v>
      </c>
      <c r="J14" s="24" t="s">
        <v>3</v>
      </c>
      <c r="K14" s="31"/>
      <c r="L14" s="91"/>
      <c r="S14" s="31"/>
      <c r="T14" s="31"/>
      <c r="U14" s="31"/>
      <c r="V14" s="31"/>
      <c r="W14" s="31"/>
      <c r="X14" s="31"/>
      <c r="Y14" s="31"/>
      <c r="Z14" s="31"/>
      <c r="AA14" s="31"/>
      <c r="AB14" s="31"/>
      <c r="AC14" s="31"/>
      <c r="AD14" s="31"/>
      <c r="AE14" s="31"/>
    </row>
    <row r="15" spans="1:46" s="2" customFormat="1" ht="18" customHeight="1" x14ac:dyDescent="0.2">
      <c r="A15" s="31"/>
      <c r="B15" s="32"/>
      <c r="C15" s="31"/>
      <c r="D15" s="31"/>
      <c r="E15" s="24" t="s">
        <v>26</v>
      </c>
      <c r="F15" s="31"/>
      <c r="G15" s="31"/>
      <c r="H15" s="31"/>
      <c r="I15" s="92" t="s">
        <v>27</v>
      </c>
      <c r="J15" s="24" t="s">
        <v>3</v>
      </c>
      <c r="K15" s="31"/>
      <c r="L15" s="91"/>
      <c r="S15" s="31"/>
      <c r="T15" s="31"/>
      <c r="U15" s="31"/>
      <c r="V15" s="31"/>
      <c r="W15" s="31"/>
      <c r="X15" s="31"/>
      <c r="Y15" s="31"/>
      <c r="Z15" s="31"/>
      <c r="AA15" s="31"/>
      <c r="AB15" s="31"/>
      <c r="AC15" s="31"/>
      <c r="AD15" s="31"/>
      <c r="AE15" s="31"/>
    </row>
    <row r="16" spans="1:46" s="2" customFormat="1" ht="6.9" customHeight="1" x14ac:dyDescent="0.2">
      <c r="A16" s="31"/>
      <c r="B16" s="32"/>
      <c r="C16" s="31"/>
      <c r="D16" s="31"/>
      <c r="E16" s="31"/>
      <c r="F16" s="31"/>
      <c r="G16" s="31"/>
      <c r="H16" s="31"/>
      <c r="I16" s="90"/>
      <c r="J16" s="31"/>
      <c r="K16" s="31"/>
      <c r="L16" s="91"/>
      <c r="S16" s="31"/>
      <c r="T16" s="31"/>
      <c r="U16" s="31"/>
      <c r="V16" s="31"/>
      <c r="W16" s="31"/>
      <c r="X16" s="31"/>
      <c r="Y16" s="31"/>
      <c r="Z16" s="31"/>
      <c r="AA16" s="31"/>
      <c r="AB16" s="31"/>
      <c r="AC16" s="31"/>
      <c r="AD16" s="31"/>
      <c r="AE16" s="31"/>
    </row>
    <row r="17" spans="1:31" s="2" customFormat="1" ht="12" customHeight="1" x14ac:dyDescent="0.2">
      <c r="A17" s="31"/>
      <c r="B17" s="32"/>
      <c r="C17" s="31"/>
      <c r="D17" s="26" t="s">
        <v>28</v>
      </c>
      <c r="E17" s="31"/>
      <c r="F17" s="31"/>
      <c r="G17" s="31"/>
      <c r="H17" s="31"/>
      <c r="I17" s="92" t="s">
        <v>25</v>
      </c>
      <c r="J17" s="27" t="str">
        <f>'Rekapitulace stavby'!AN13</f>
        <v>27994741</v>
      </c>
      <c r="K17" s="31"/>
      <c r="L17" s="91"/>
      <c r="S17" s="31"/>
      <c r="T17" s="31"/>
      <c r="U17" s="31"/>
      <c r="V17" s="31"/>
      <c r="W17" s="31"/>
      <c r="X17" s="31"/>
      <c r="Y17" s="31"/>
      <c r="Z17" s="31"/>
      <c r="AA17" s="31"/>
      <c r="AB17" s="31"/>
      <c r="AC17" s="31"/>
      <c r="AD17" s="31"/>
      <c r="AE17" s="31"/>
    </row>
    <row r="18" spans="1:31" s="2" customFormat="1" ht="18" customHeight="1" x14ac:dyDescent="0.2">
      <c r="A18" s="31"/>
      <c r="B18" s="32"/>
      <c r="C18" s="31"/>
      <c r="D18" s="31"/>
      <c r="E18" s="331" t="str">
        <f>'Rekapitulace stavby'!E14</f>
        <v>PE-REZA, spol. s r.o.</v>
      </c>
      <c r="F18" s="301"/>
      <c r="G18" s="301"/>
      <c r="H18" s="301"/>
      <c r="I18" s="92" t="s">
        <v>27</v>
      </c>
      <c r="J18" s="27" t="str">
        <f>'Rekapitulace stavby'!AN14</f>
        <v>CZ27994741</v>
      </c>
      <c r="K18" s="31"/>
      <c r="L18" s="91"/>
      <c r="S18" s="31"/>
      <c r="T18" s="31"/>
      <c r="U18" s="31"/>
      <c r="V18" s="31"/>
      <c r="W18" s="31"/>
      <c r="X18" s="31"/>
      <c r="Y18" s="31"/>
      <c r="Z18" s="31"/>
      <c r="AA18" s="31"/>
      <c r="AB18" s="31"/>
      <c r="AC18" s="31"/>
      <c r="AD18" s="31"/>
      <c r="AE18" s="31"/>
    </row>
    <row r="19" spans="1:31" s="2" customFormat="1" ht="6.9" customHeight="1" x14ac:dyDescent="0.2">
      <c r="A19" s="31"/>
      <c r="B19" s="32"/>
      <c r="C19" s="31"/>
      <c r="D19" s="31"/>
      <c r="E19" s="31"/>
      <c r="F19" s="31"/>
      <c r="G19" s="31"/>
      <c r="H19" s="31"/>
      <c r="I19" s="90"/>
      <c r="J19" s="31"/>
      <c r="K19" s="31"/>
      <c r="L19" s="91"/>
      <c r="S19" s="31"/>
      <c r="T19" s="31"/>
      <c r="U19" s="31"/>
      <c r="V19" s="31"/>
      <c r="W19" s="31"/>
      <c r="X19" s="31"/>
      <c r="Y19" s="31"/>
      <c r="Z19" s="31"/>
      <c r="AA19" s="31"/>
      <c r="AB19" s="31"/>
      <c r="AC19" s="31"/>
      <c r="AD19" s="31"/>
      <c r="AE19" s="31"/>
    </row>
    <row r="20" spans="1:31" s="2" customFormat="1" ht="12" customHeight="1" x14ac:dyDescent="0.2">
      <c r="A20" s="31"/>
      <c r="B20" s="32"/>
      <c r="C20" s="31"/>
      <c r="D20" s="26" t="s">
        <v>29</v>
      </c>
      <c r="E20" s="31"/>
      <c r="F20" s="31"/>
      <c r="G20" s="31"/>
      <c r="H20" s="31"/>
      <c r="I20" s="92" t="s">
        <v>25</v>
      </c>
      <c r="J20" s="24" t="s">
        <v>30</v>
      </c>
      <c r="K20" s="31"/>
      <c r="L20" s="91"/>
      <c r="S20" s="31"/>
      <c r="T20" s="31"/>
      <c r="U20" s="31"/>
      <c r="V20" s="31"/>
      <c r="W20" s="31"/>
      <c r="X20" s="31"/>
      <c r="Y20" s="31"/>
      <c r="Z20" s="31"/>
      <c r="AA20" s="31"/>
      <c r="AB20" s="31"/>
      <c r="AC20" s="31"/>
      <c r="AD20" s="31"/>
      <c r="AE20" s="31"/>
    </row>
    <row r="21" spans="1:31" s="2" customFormat="1" ht="18" customHeight="1" x14ac:dyDescent="0.2">
      <c r="A21" s="31"/>
      <c r="B21" s="32"/>
      <c r="C21" s="31"/>
      <c r="D21" s="31"/>
      <c r="E21" s="24" t="s">
        <v>31</v>
      </c>
      <c r="F21" s="31"/>
      <c r="G21" s="31"/>
      <c r="H21" s="31"/>
      <c r="I21" s="92" t="s">
        <v>27</v>
      </c>
      <c r="J21" s="24" t="s">
        <v>32</v>
      </c>
      <c r="K21" s="31"/>
      <c r="L21" s="91"/>
      <c r="S21" s="31"/>
      <c r="T21" s="31"/>
      <c r="U21" s="31"/>
      <c r="V21" s="31"/>
      <c r="W21" s="31"/>
      <c r="X21" s="31"/>
      <c r="Y21" s="31"/>
      <c r="Z21" s="31"/>
      <c r="AA21" s="31"/>
      <c r="AB21" s="31"/>
      <c r="AC21" s="31"/>
      <c r="AD21" s="31"/>
      <c r="AE21" s="31"/>
    </row>
    <row r="22" spans="1:31" s="2" customFormat="1" ht="6.9" customHeight="1" x14ac:dyDescent="0.2">
      <c r="A22" s="31"/>
      <c r="B22" s="32"/>
      <c r="C22" s="31"/>
      <c r="D22" s="31"/>
      <c r="E22" s="31"/>
      <c r="F22" s="31"/>
      <c r="G22" s="31"/>
      <c r="H22" s="31"/>
      <c r="I22" s="90"/>
      <c r="J22" s="31"/>
      <c r="K22" s="31"/>
      <c r="L22" s="91"/>
      <c r="S22" s="31"/>
      <c r="T22" s="31"/>
      <c r="U22" s="31"/>
      <c r="V22" s="31"/>
      <c r="W22" s="31"/>
      <c r="X22" s="31"/>
      <c r="Y22" s="31"/>
      <c r="Z22" s="31"/>
      <c r="AA22" s="31"/>
      <c r="AB22" s="31"/>
      <c r="AC22" s="31"/>
      <c r="AD22" s="31"/>
      <c r="AE22" s="31"/>
    </row>
    <row r="23" spans="1:31" s="2" customFormat="1" ht="12" customHeight="1" x14ac:dyDescent="0.2">
      <c r="A23" s="31"/>
      <c r="B23" s="32"/>
      <c r="C23" s="31"/>
      <c r="D23" s="26" t="s">
        <v>34</v>
      </c>
      <c r="E23" s="31"/>
      <c r="F23" s="31"/>
      <c r="G23" s="31"/>
      <c r="H23" s="31"/>
      <c r="I23" s="92" t="s">
        <v>25</v>
      </c>
      <c r="J23" s="24" t="str">
        <f>IF('Rekapitulace stavby'!AN19="","",'Rekapitulace stavby'!AN19)</f>
        <v/>
      </c>
      <c r="K23" s="31"/>
      <c r="L23" s="91"/>
      <c r="S23" s="31"/>
      <c r="T23" s="31"/>
      <c r="U23" s="31"/>
      <c r="V23" s="31"/>
      <c r="W23" s="31"/>
      <c r="X23" s="31"/>
      <c r="Y23" s="31"/>
      <c r="Z23" s="31"/>
      <c r="AA23" s="31"/>
      <c r="AB23" s="31"/>
      <c r="AC23" s="31"/>
      <c r="AD23" s="31"/>
      <c r="AE23" s="31"/>
    </row>
    <row r="24" spans="1:31" s="2" customFormat="1" ht="18" customHeight="1" x14ac:dyDescent="0.2">
      <c r="A24" s="31"/>
      <c r="B24" s="32"/>
      <c r="C24" s="31"/>
      <c r="D24" s="31"/>
      <c r="E24" s="24" t="str">
        <f>IF('Rekapitulace stavby'!E20="","",'Rekapitulace stavby'!E20)</f>
        <v xml:space="preserve"> </v>
      </c>
      <c r="F24" s="31"/>
      <c r="G24" s="31"/>
      <c r="H24" s="31"/>
      <c r="I24" s="92" t="s">
        <v>27</v>
      </c>
      <c r="J24" s="24" t="str">
        <f>IF('Rekapitulace stavby'!AN20="","",'Rekapitulace stavby'!AN20)</f>
        <v/>
      </c>
      <c r="K24" s="31"/>
      <c r="L24" s="91"/>
      <c r="S24" s="31"/>
      <c r="T24" s="31"/>
      <c r="U24" s="31"/>
      <c r="V24" s="31"/>
      <c r="W24" s="31"/>
      <c r="X24" s="31"/>
      <c r="Y24" s="31"/>
      <c r="Z24" s="31"/>
      <c r="AA24" s="31"/>
      <c r="AB24" s="31"/>
      <c r="AC24" s="31"/>
      <c r="AD24" s="31"/>
      <c r="AE24" s="31"/>
    </row>
    <row r="25" spans="1:31" s="2" customFormat="1" ht="6.9" customHeight="1" x14ac:dyDescent="0.2">
      <c r="A25" s="31"/>
      <c r="B25" s="32"/>
      <c r="C25" s="31"/>
      <c r="D25" s="31"/>
      <c r="E25" s="31"/>
      <c r="F25" s="31"/>
      <c r="G25" s="31"/>
      <c r="H25" s="31"/>
      <c r="I25" s="90"/>
      <c r="J25" s="31"/>
      <c r="K25" s="31"/>
      <c r="L25" s="91"/>
      <c r="S25" s="31"/>
      <c r="T25" s="31"/>
      <c r="U25" s="31"/>
      <c r="V25" s="31"/>
      <c r="W25" s="31"/>
      <c r="X25" s="31"/>
      <c r="Y25" s="31"/>
      <c r="Z25" s="31"/>
      <c r="AA25" s="31"/>
      <c r="AB25" s="31"/>
      <c r="AC25" s="31"/>
      <c r="AD25" s="31"/>
      <c r="AE25" s="31"/>
    </row>
    <row r="26" spans="1:31" s="2" customFormat="1" ht="12" customHeight="1" x14ac:dyDescent="0.2">
      <c r="A26" s="31"/>
      <c r="B26" s="32"/>
      <c r="C26" s="31"/>
      <c r="D26" s="26" t="s">
        <v>36</v>
      </c>
      <c r="E26" s="31"/>
      <c r="F26" s="31"/>
      <c r="G26" s="31"/>
      <c r="H26" s="31"/>
      <c r="I26" s="90"/>
      <c r="J26" s="31"/>
      <c r="K26" s="31"/>
      <c r="L26" s="91"/>
      <c r="S26" s="31"/>
      <c r="T26" s="31"/>
      <c r="U26" s="31"/>
      <c r="V26" s="31"/>
      <c r="W26" s="31"/>
      <c r="X26" s="31"/>
      <c r="Y26" s="31"/>
      <c r="Z26" s="31"/>
      <c r="AA26" s="31"/>
      <c r="AB26" s="31"/>
      <c r="AC26" s="31"/>
      <c r="AD26" s="31"/>
      <c r="AE26" s="31"/>
    </row>
    <row r="27" spans="1:31" s="8" customFormat="1" ht="14.4" customHeight="1" x14ac:dyDescent="0.2">
      <c r="A27" s="93"/>
      <c r="B27" s="94"/>
      <c r="C27" s="93"/>
      <c r="D27" s="93"/>
      <c r="E27" s="305" t="s">
        <v>3</v>
      </c>
      <c r="F27" s="305"/>
      <c r="G27" s="305"/>
      <c r="H27" s="305"/>
      <c r="I27" s="95"/>
      <c r="J27" s="93"/>
      <c r="K27" s="93"/>
      <c r="L27" s="96"/>
      <c r="S27" s="93"/>
      <c r="T27" s="93"/>
      <c r="U27" s="93"/>
      <c r="V27" s="93"/>
      <c r="W27" s="93"/>
      <c r="X27" s="93"/>
      <c r="Y27" s="93"/>
      <c r="Z27" s="93"/>
      <c r="AA27" s="93"/>
      <c r="AB27" s="93"/>
      <c r="AC27" s="93"/>
      <c r="AD27" s="93"/>
      <c r="AE27" s="93"/>
    </row>
    <row r="28" spans="1:31" s="2" customFormat="1" ht="6.9" customHeight="1" x14ac:dyDescent="0.2">
      <c r="A28" s="31"/>
      <c r="B28" s="32"/>
      <c r="C28" s="31"/>
      <c r="D28" s="31"/>
      <c r="E28" s="31"/>
      <c r="F28" s="31"/>
      <c r="G28" s="31"/>
      <c r="H28" s="31"/>
      <c r="I28" s="90"/>
      <c r="J28" s="31"/>
      <c r="K28" s="31"/>
      <c r="L28" s="91"/>
      <c r="S28" s="31"/>
      <c r="T28" s="31"/>
      <c r="U28" s="31"/>
      <c r="V28" s="31"/>
      <c r="W28" s="31"/>
      <c r="X28" s="31"/>
      <c r="Y28" s="31"/>
      <c r="Z28" s="31"/>
      <c r="AA28" s="31"/>
      <c r="AB28" s="31"/>
      <c r="AC28" s="31"/>
      <c r="AD28" s="31"/>
      <c r="AE28" s="31"/>
    </row>
    <row r="29" spans="1:31" s="2" customFormat="1" ht="6.9" customHeight="1" x14ac:dyDescent="0.2">
      <c r="A29" s="31"/>
      <c r="B29" s="32"/>
      <c r="C29" s="31"/>
      <c r="D29" s="60"/>
      <c r="E29" s="60"/>
      <c r="F29" s="60"/>
      <c r="G29" s="60"/>
      <c r="H29" s="60"/>
      <c r="I29" s="97"/>
      <c r="J29" s="60"/>
      <c r="K29" s="60"/>
      <c r="L29" s="91"/>
      <c r="S29" s="31"/>
      <c r="T29" s="31"/>
      <c r="U29" s="31"/>
      <c r="V29" s="31"/>
      <c r="W29" s="31"/>
      <c r="X29" s="31"/>
      <c r="Y29" s="31"/>
      <c r="Z29" s="31"/>
      <c r="AA29" s="31"/>
      <c r="AB29" s="31"/>
      <c r="AC29" s="31"/>
      <c r="AD29" s="31"/>
      <c r="AE29" s="31"/>
    </row>
    <row r="30" spans="1:31" s="2" customFormat="1" ht="25.35" customHeight="1" x14ac:dyDescent="0.2">
      <c r="A30" s="31"/>
      <c r="B30" s="32"/>
      <c r="C30" s="31"/>
      <c r="D30" s="98" t="s">
        <v>38</v>
      </c>
      <c r="E30" s="31"/>
      <c r="F30" s="31"/>
      <c r="G30" s="31"/>
      <c r="H30" s="31"/>
      <c r="I30" s="90"/>
      <c r="J30" s="65">
        <f>ROUND(J81, 2)</f>
        <v>107002.2</v>
      </c>
      <c r="K30" s="31"/>
      <c r="L30" s="91"/>
      <c r="S30" s="31"/>
      <c r="T30" s="31"/>
      <c r="U30" s="31"/>
      <c r="V30" s="31"/>
      <c r="W30" s="31"/>
      <c r="X30" s="31"/>
      <c r="Y30" s="31"/>
      <c r="Z30" s="31"/>
      <c r="AA30" s="31"/>
      <c r="AB30" s="31"/>
      <c r="AC30" s="31"/>
      <c r="AD30" s="31"/>
      <c r="AE30" s="31"/>
    </row>
    <row r="31" spans="1:31" s="2" customFormat="1" ht="6.9" customHeight="1" x14ac:dyDescent="0.2">
      <c r="A31" s="31"/>
      <c r="B31" s="32"/>
      <c r="C31" s="31"/>
      <c r="D31" s="60"/>
      <c r="E31" s="60"/>
      <c r="F31" s="60"/>
      <c r="G31" s="60"/>
      <c r="H31" s="60"/>
      <c r="I31" s="97"/>
      <c r="J31" s="60"/>
      <c r="K31" s="60"/>
      <c r="L31" s="91"/>
      <c r="S31" s="31"/>
      <c r="T31" s="31"/>
      <c r="U31" s="31"/>
      <c r="V31" s="31"/>
      <c r="W31" s="31"/>
      <c r="X31" s="31"/>
      <c r="Y31" s="31"/>
      <c r="Z31" s="31"/>
      <c r="AA31" s="31"/>
      <c r="AB31" s="31"/>
      <c r="AC31" s="31"/>
      <c r="AD31" s="31"/>
      <c r="AE31" s="31"/>
    </row>
    <row r="32" spans="1:31" s="2" customFormat="1" ht="14.4" customHeight="1" x14ac:dyDescent="0.2">
      <c r="A32" s="31"/>
      <c r="B32" s="32"/>
      <c r="C32" s="31"/>
      <c r="D32" s="31"/>
      <c r="E32" s="31"/>
      <c r="F32" s="35" t="s">
        <v>40</v>
      </c>
      <c r="G32" s="31"/>
      <c r="H32" s="31"/>
      <c r="I32" s="99" t="s">
        <v>39</v>
      </c>
      <c r="J32" s="35" t="s">
        <v>41</v>
      </c>
      <c r="K32" s="31"/>
      <c r="L32" s="91"/>
      <c r="S32" s="31"/>
      <c r="T32" s="31"/>
      <c r="U32" s="31"/>
      <c r="V32" s="31"/>
      <c r="W32" s="31"/>
      <c r="X32" s="31"/>
      <c r="Y32" s="31"/>
      <c r="Z32" s="31"/>
      <c r="AA32" s="31"/>
      <c r="AB32" s="31"/>
      <c r="AC32" s="31"/>
      <c r="AD32" s="31"/>
      <c r="AE32" s="31"/>
    </row>
    <row r="33" spans="1:31" s="2" customFormat="1" ht="14.4" customHeight="1" x14ac:dyDescent="0.2">
      <c r="A33" s="31"/>
      <c r="B33" s="32"/>
      <c r="C33" s="31"/>
      <c r="D33" s="100" t="s">
        <v>42</v>
      </c>
      <c r="E33" s="26" t="s">
        <v>43</v>
      </c>
      <c r="F33" s="101">
        <f>ROUND((SUM(BE81:BE94)),  2)</f>
        <v>107002.2</v>
      </c>
      <c r="G33" s="31"/>
      <c r="H33" s="31"/>
      <c r="I33" s="102">
        <v>0.21</v>
      </c>
      <c r="J33" s="101">
        <f>ROUND(((SUM(BE81:BE94))*I33),  2)</f>
        <v>22470.46</v>
      </c>
      <c r="K33" s="31"/>
      <c r="L33" s="91"/>
      <c r="S33" s="31"/>
      <c r="T33" s="31"/>
      <c r="U33" s="31"/>
      <c r="V33" s="31"/>
      <c r="W33" s="31"/>
      <c r="X33" s="31"/>
      <c r="Y33" s="31"/>
      <c r="Z33" s="31"/>
      <c r="AA33" s="31"/>
      <c r="AB33" s="31"/>
      <c r="AC33" s="31"/>
      <c r="AD33" s="31"/>
      <c r="AE33" s="31"/>
    </row>
    <row r="34" spans="1:31" s="2" customFormat="1" ht="14.4" customHeight="1" x14ac:dyDescent="0.2">
      <c r="A34" s="31"/>
      <c r="B34" s="32"/>
      <c r="C34" s="31"/>
      <c r="D34" s="31"/>
      <c r="E34" s="26" t="s">
        <v>44</v>
      </c>
      <c r="F34" s="101">
        <f>ROUND((SUM(BF81:BF94)),  2)</f>
        <v>0</v>
      </c>
      <c r="G34" s="31"/>
      <c r="H34" s="31"/>
      <c r="I34" s="102">
        <v>0.15</v>
      </c>
      <c r="J34" s="101">
        <f>ROUND(((SUM(BF81:BF94))*I34),  2)</f>
        <v>0</v>
      </c>
      <c r="K34" s="31"/>
      <c r="L34" s="91"/>
      <c r="S34" s="31"/>
      <c r="T34" s="31"/>
      <c r="U34" s="31"/>
      <c r="V34" s="31"/>
      <c r="W34" s="31"/>
      <c r="X34" s="31"/>
      <c r="Y34" s="31"/>
      <c r="Z34" s="31"/>
      <c r="AA34" s="31"/>
      <c r="AB34" s="31"/>
      <c r="AC34" s="31"/>
      <c r="AD34" s="31"/>
      <c r="AE34" s="31"/>
    </row>
    <row r="35" spans="1:31" s="2" customFormat="1" ht="12.75" hidden="1" customHeight="1" x14ac:dyDescent="0.2">
      <c r="A35" s="31"/>
      <c r="B35" s="32"/>
      <c r="C35" s="31"/>
      <c r="D35" s="31"/>
      <c r="E35" s="26" t="s">
        <v>45</v>
      </c>
      <c r="F35" s="101">
        <f>ROUND((SUM(BG81:BG94)),  2)</f>
        <v>0</v>
      </c>
      <c r="G35" s="31"/>
      <c r="H35" s="31"/>
      <c r="I35" s="102">
        <v>0.21</v>
      </c>
      <c r="J35" s="101">
        <f>0</f>
        <v>0</v>
      </c>
      <c r="K35" s="31"/>
      <c r="L35" s="91"/>
      <c r="S35" s="31"/>
      <c r="T35" s="31"/>
      <c r="U35" s="31"/>
      <c r="V35" s="31"/>
      <c r="W35" s="31"/>
      <c r="X35" s="31"/>
      <c r="Y35" s="31"/>
      <c r="Z35" s="31"/>
      <c r="AA35" s="31"/>
      <c r="AB35" s="31"/>
      <c r="AC35" s="31"/>
      <c r="AD35" s="31"/>
      <c r="AE35" s="31"/>
    </row>
    <row r="36" spans="1:31" s="2" customFormat="1" ht="12.75" hidden="1" customHeight="1" x14ac:dyDescent="0.2">
      <c r="A36" s="31"/>
      <c r="B36" s="32"/>
      <c r="C36" s="31"/>
      <c r="D36" s="31"/>
      <c r="E36" s="26" t="s">
        <v>46</v>
      </c>
      <c r="F36" s="101">
        <f>ROUND((SUM(BH81:BH94)),  2)</f>
        <v>0</v>
      </c>
      <c r="G36" s="31"/>
      <c r="H36" s="31"/>
      <c r="I36" s="102">
        <v>0.15</v>
      </c>
      <c r="J36" s="101">
        <f>0</f>
        <v>0</v>
      </c>
      <c r="K36" s="31"/>
      <c r="L36" s="91"/>
      <c r="S36" s="31"/>
      <c r="T36" s="31"/>
      <c r="U36" s="31"/>
      <c r="V36" s="31"/>
      <c r="W36" s="31"/>
      <c r="X36" s="31"/>
      <c r="Y36" s="31"/>
      <c r="Z36" s="31"/>
      <c r="AA36" s="31"/>
      <c r="AB36" s="31"/>
      <c r="AC36" s="31"/>
      <c r="AD36" s="31"/>
      <c r="AE36" s="31"/>
    </row>
    <row r="37" spans="1:31" s="2" customFormat="1" ht="12.75" hidden="1" customHeight="1" x14ac:dyDescent="0.2">
      <c r="A37" s="31"/>
      <c r="B37" s="32"/>
      <c r="C37" s="31"/>
      <c r="D37" s="31"/>
      <c r="E37" s="26" t="s">
        <v>47</v>
      </c>
      <c r="F37" s="101">
        <f>ROUND((SUM(BI81:BI94)),  2)</f>
        <v>0</v>
      </c>
      <c r="G37" s="31"/>
      <c r="H37" s="31"/>
      <c r="I37" s="102">
        <v>0</v>
      </c>
      <c r="J37" s="101">
        <f>0</f>
        <v>0</v>
      </c>
      <c r="K37" s="31"/>
      <c r="L37" s="91"/>
      <c r="S37" s="31"/>
      <c r="T37" s="31"/>
      <c r="U37" s="31"/>
      <c r="V37" s="31"/>
      <c r="W37" s="31"/>
      <c r="X37" s="31"/>
      <c r="Y37" s="31"/>
      <c r="Z37" s="31"/>
      <c r="AA37" s="31"/>
      <c r="AB37" s="31"/>
      <c r="AC37" s="31"/>
      <c r="AD37" s="31"/>
      <c r="AE37" s="31"/>
    </row>
    <row r="38" spans="1:31" s="2" customFormat="1" ht="6.9" customHeight="1" x14ac:dyDescent="0.2">
      <c r="A38" s="31"/>
      <c r="B38" s="32"/>
      <c r="C38" s="31"/>
      <c r="D38" s="31"/>
      <c r="E38" s="31"/>
      <c r="F38" s="31"/>
      <c r="G38" s="31"/>
      <c r="H38" s="31"/>
      <c r="I38" s="90"/>
      <c r="J38" s="31"/>
      <c r="K38" s="31"/>
      <c r="L38" s="91"/>
      <c r="S38" s="31"/>
      <c r="T38" s="31"/>
      <c r="U38" s="31"/>
      <c r="V38" s="31"/>
      <c r="W38" s="31"/>
      <c r="X38" s="31"/>
      <c r="Y38" s="31"/>
      <c r="Z38" s="31"/>
      <c r="AA38" s="31"/>
      <c r="AB38" s="31"/>
      <c r="AC38" s="31"/>
      <c r="AD38" s="31"/>
      <c r="AE38" s="31"/>
    </row>
    <row r="39" spans="1:31" s="2" customFormat="1" ht="25.35" customHeight="1" x14ac:dyDescent="0.2">
      <c r="A39" s="31"/>
      <c r="B39" s="32"/>
      <c r="C39" s="103"/>
      <c r="D39" s="104" t="s">
        <v>48</v>
      </c>
      <c r="E39" s="54"/>
      <c r="F39" s="54"/>
      <c r="G39" s="105" t="s">
        <v>49</v>
      </c>
      <c r="H39" s="106" t="s">
        <v>50</v>
      </c>
      <c r="I39" s="107"/>
      <c r="J39" s="108">
        <f>SUM(J30:J37)</f>
        <v>129472.66</v>
      </c>
      <c r="K39" s="109"/>
      <c r="L39" s="91"/>
      <c r="S39" s="31"/>
      <c r="T39" s="31"/>
      <c r="U39" s="31"/>
      <c r="V39" s="31"/>
      <c r="W39" s="31"/>
      <c r="X39" s="31"/>
      <c r="Y39" s="31"/>
      <c r="Z39" s="31"/>
      <c r="AA39" s="31"/>
      <c r="AB39" s="31"/>
      <c r="AC39" s="31"/>
      <c r="AD39" s="31"/>
      <c r="AE39" s="31"/>
    </row>
    <row r="40" spans="1:31" s="2" customFormat="1" ht="14.4" customHeight="1" x14ac:dyDescent="0.2">
      <c r="A40" s="31"/>
      <c r="B40" s="41"/>
      <c r="C40" s="42"/>
      <c r="D40" s="42"/>
      <c r="E40" s="42"/>
      <c r="F40" s="42"/>
      <c r="G40" s="42"/>
      <c r="H40" s="42"/>
      <c r="I40" s="110"/>
      <c r="J40" s="42"/>
      <c r="K40" s="42"/>
      <c r="L40" s="91"/>
      <c r="S40" s="31"/>
      <c r="T40" s="31"/>
      <c r="U40" s="31"/>
      <c r="V40" s="31"/>
      <c r="W40" s="31"/>
      <c r="X40" s="31"/>
      <c r="Y40" s="31"/>
      <c r="Z40" s="31"/>
      <c r="AA40" s="31"/>
      <c r="AB40" s="31"/>
      <c r="AC40" s="31"/>
      <c r="AD40" s="31"/>
      <c r="AE40" s="31"/>
    </row>
    <row r="44" spans="1:31" s="2" customFormat="1" ht="6.9" customHeight="1" x14ac:dyDescent="0.2">
      <c r="A44" s="31"/>
      <c r="B44" s="43"/>
      <c r="C44" s="44"/>
      <c r="D44" s="44"/>
      <c r="E44" s="44"/>
      <c r="F44" s="44"/>
      <c r="G44" s="44"/>
      <c r="H44" s="44"/>
      <c r="I44" s="111"/>
      <c r="J44" s="44"/>
      <c r="K44" s="44"/>
      <c r="L44" s="91"/>
      <c r="S44" s="31"/>
      <c r="T44" s="31"/>
      <c r="U44" s="31"/>
      <c r="V44" s="31"/>
      <c r="W44" s="31"/>
      <c r="X44" s="31"/>
      <c r="Y44" s="31"/>
      <c r="Z44" s="31"/>
      <c r="AA44" s="31"/>
      <c r="AB44" s="31"/>
      <c r="AC44" s="31"/>
      <c r="AD44" s="31"/>
      <c r="AE44" s="31"/>
    </row>
    <row r="45" spans="1:31" s="2" customFormat="1" ht="24.9" customHeight="1" x14ac:dyDescent="0.2">
      <c r="A45" s="31"/>
      <c r="B45" s="32"/>
      <c r="C45" s="20" t="s">
        <v>92</v>
      </c>
      <c r="D45" s="31"/>
      <c r="E45" s="31"/>
      <c r="F45" s="31"/>
      <c r="G45" s="31"/>
      <c r="H45" s="31"/>
      <c r="I45" s="90"/>
      <c r="J45" s="31"/>
      <c r="K45" s="31"/>
      <c r="L45" s="91"/>
      <c r="S45" s="31"/>
      <c r="T45" s="31"/>
      <c r="U45" s="31"/>
      <c r="V45" s="31"/>
      <c r="W45" s="31"/>
      <c r="X45" s="31"/>
      <c r="Y45" s="31"/>
      <c r="Z45" s="31"/>
      <c r="AA45" s="31"/>
      <c r="AB45" s="31"/>
      <c r="AC45" s="31"/>
      <c r="AD45" s="31"/>
      <c r="AE45" s="31"/>
    </row>
    <row r="46" spans="1:31" s="2" customFormat="1" ht="6.9" customHeight="1" x14ac:dyDescent="0.2">
      <c r="A46" s="31"/>
      <c r="B46" s="32"/>
      <c r="C46" s="31"/>
      <c r="D46" s="31"/>
      <c r="E46" s="31"/>
      <c r="F46" s="31"/>
      <c r="G46" s="31"/>
      <c r="H46" s="31"/>
      <c r="I46" s="90"/>
      <c r="J46" s="31"/>
      <c r="K46" s="31"/>
      <c r="L46" s="91"/>
      <c r="S46" s="31"/>
      <c r="T46" s="31"/>
      <c r="U46" s="31"/>
      <c r="V46" s="31"/>
      <c r="W46" s="31"/>
      <c r="X46" s="31"/>
      <c r="Y46" s="31"/>
      <c r="Z46" s="31"/>
      <c r="AA46" s="31"/>
      <c r="AB46" s="31"/>
      <c r="AC46" s="31"/>
      <c r="AD46" s="31"/>
      <c r="AE46" s="31"/>
    </row>
    <row r="47" spans="1:31" s="2" customFormat="1" ht="12" customHeight="1" x14ac:dyDescent="0.2">
      <c r="A47" s="31"/>
      <c r="B47" s="32"/>
      <c r="C47" s="26" t="s">
        <v>17</v>
      </c>
      <c r="D47" s="31"/>
      <c r="E47" s="31"/>
      <c r="F47" s="31"/>
      <c r="G47" s="31"/>
      <c r="H47" s="31"/>
      <c r="I47" s="90"/>
      <c r="J47" s="31"/>
      <c r="K47" s="31"/>
      <c r="L47" s="91"/>
      <c r="S47" s="31"/>
      <c r="T47" s="31"/>
      <c r="U47" s="31"/>
      <c r="V47" s="31"/>
      <c r="W47" s="31"/>
      <c r="X47" s="31"/>
      <c r="Y47" s="31"/>
      <c r="Z47" s="31"/>
      <c r="AA47" s="31"/>
      <c r="AB47" s="31"/>
      <c r="AC47" s="31"/>
      <c r="AD47" s="31"/>
      <c r="AE47" s="31"/>
    </row>
    <row r="48" spans="1:31" s="2" customFormat="1" ht="14.4" customHeight="1" x14ac:dyDescent="0.2">
      <c r="A48" s="31"/>
      <c r="B48" s="32"/>
      <c r="C48" s="31"/>
      <c r="D48" s="31"/>
      <c r="E48" s="329" t="str">
        <f>E7</f>
        <v>Terénní úpravy Parku novorozenců v Josefově u Sokolova</v>
      </c>
      <c r="F48" s="330"/>
      <c r="G48" s="330"/>
      <c r="H48" s="330"/>
      <c r="I48" s="90"/>
      <c r="J48" s="31"/>
      <c r="K48" s="31"/>
      <c r="L48" s="91"/>
      <c r="S48" s="31"/>
      <c r="T48" s="31"/>
      <c r="U48" s="31"/>
      <c r="V48" s="31"/>
      <c r="W48" s="31"/>
      <c r="X48" s="31"/>
      <c r="Y48" s="31"/>
      <c r="Z48" s="31"/>
      <c r="AA48" s="31"/>
      <c r="AB48" s="31"/>
      <c r="AC48" s="31"/>
      <c r="AD48" s="31"/>
      <c r="AE48" s="31"/>
    </row>
    <row r="49" spans="1:47" s="2" customFormat="1" ht="12" customHeight="1" x14ac:dyDescent="0.2">
      <c r="A49" s="31"/>
      <c r="B49" s="32"/>
      <c r="C49" s="26" t="s">
        <v>90</v>
      </c>
      <c r="D49" s="31"/>
      <c r="E49" s="31"/>
      <c r="F49" s="31"/>
      <c r="G49" s="31"/>
      <c r="H49" s="31"/>
      <c r="I49" s="90"/>
      <c r="J49" s="31"/>
      <c r="K49" s="31"/>
      <c r="L49" s="91"/>
      <c r="S49" s="31"/>
      <c r="T49" s="31"/>
      <c r="U49" s="31"/>
      <c r="V49" s="31"/>
      <c r="W49" s="31"/>
      <c r="X49" s="31"/>
      <c r="Y49" s="31"/>
      <c r="Z49" s="31"/>
      <c r="AA49" s="31"/>
      <c r="AB49" s="31"/>
      <c r="AC49" s="31"/>
      <c r="AD49" s="31"/>
      <c r="AE49" s="31"/>
    </row>
    <row r="50" spans="1:47" s="2" customFormat="1" ht="14.4" customHeight="1" x14ac:dyDescent="0.2">
      <c r="A50" s="31"/>
      <c r="B50" s="32"/>
      <c r="C50" s="31"/>
      <c r="D50" s="31"/>
      <c r="E50" s="312" t="str">
        <f>E9</f>
        <v>SO 103 - Odvoz přebytečné zeminy na skládku</v>
      </c>
      <c r="F50" s="328"/>
      <c r="G50" s="328"/>
      <c r="H50" s="328"/>
      <c r="I50" s="90"/>
      <c r="J50" s="31"/>
      <c r="K50" s="31"/>
      <c r="L50" s="91"/>
      <c r="S50" s="31"/>
      <c r="T50" s="31"/>
      <c r="U50" s="31"/>
      <c r="V50" s="31"/>
      <c r="W50" s="31"/>
      <c r="X50" s="31"/>
      <c r="Y50" s="31"/>
      <c r="Z50" s="31"/>
      <c r="AA50" s="31"/>
      <c r="AB50" s="31"/>
      <c r="AC50" s="31"/>
      <c r="AD50" s="31"/>
      <c r="AE50" s="31"/>
    </row>
    <row r="51" spans="1:47" s="2" customFormat="1" ht="6.9" customHeight="1" x14ac:dyDescent="0.2">
      <c r="A51" s="31"/>
      <c r="B51" s="32"/>
      <c r="C51" s="31"/>
      <c r="D51" s="31"/>
      <c r="E51" s="31"/>
      <c r="F51" s="31"/>
      <c r="G51" s="31"/>
      <c r="H51" s="31"/>
      <c r="I51" s="90"/>
      <c r="J51" s="31"/>
      <c r="K51" s="31"/>
      <c r="L51" s="91"/>
      <c r="S51" s="31"/>
      <c r="T51" s="31"/>
      <c r="U51" s="31"/>
      <c r="V51" s="31"/>
      <c r="W51" s="31"/>
      <c r="X51" s="31"/>
      <c r="Y51" s="31"/>
      <c r="Z51" s="31"/>
      <c r="AA51" s="31"/>
      <c r="AB51" s="31"/>
      <c r="AC51" s="31"/>
      <c r="AD51" s="31"/>
      <c r="AE51" s="31"/>
    </row>
    <row r="52" spans="1:47" s="2" customFormat="1" ht="12" customHeight="1" x14ac:dyDescent="0.2">
      <c r="A52" s="31"/>
      <c r="B52" s="32"/>
      <c r="C52" s="26" t="s">
        <v>21</v>
      </c>
      <c r="D52" s="31"/>
      <c r="E52" s="31"/>
      <c r="F52" s="24" t="str">
        <f>F12</f>
        <v>Radvanov</v>
      </c>
      <c r="G52" s="31"/>
      <c r="H52" s="31"/>
      <c r="I52" s="92" t="s">
        <v>23</v>
      </c>
      <c r="J52" s="49">
        <f>IF(J12="","",J12)</f>
        <v>43805</v>
      </c>
      <c r="K52" s="31"/>
      <c r="L52" s="91"/>
      <c r="S52" s="31"/>
      <c r="T52" s="31"/>
      <c r="U52" s="31"/>
      <c r="V52" s="31"/>
      <c r="W52" s="31"/>
      <c r="X52" s="31"/>
      <c r="Y52" s="31"/>
      <c r="Z52" s="31"/>
      <c r="AA52" s="31"/>
      <c r="AB52" s="31"/>
      <c r="AC52" s="31"/>
      <c r="AD52" s="31"/>
      <c r="AE52" s="31"/>
    </row>
    <row r="53" spans="1:47" s="2" customFormat="1" ht="6.9" customHeight="1" x14ac:dyDescent="0.2">
      <c r="A53" s="31"/>
      <c r="B53" s="32"/>
      <c r="C53" s="31"/>
      <c r="D53" s="31"/>
      <c r="E53" s="31"/>
      <c r="F53" s="31"/>
      <c r="G53" s="31"/>
      <c r="H53" s="31"/>
      <c r="I53" s="90"/>
      <c r="J53" s="31"/>
      <c r="K53" s="31"/>
      <c r="L53" s="91"/>
      <c r="S53" s="31"/>
      <c r="T53" s="31"/>
      <c r="U53" s="31"/>
      <c r="V53" s="31"/>
      <c r="W53" s="31"/>
      <c r="X53" s="31"/>
      <c r="Y53" s="31"/>
      <c r="Z53" s="31"/>
      <c r="AA53" s="31"/>
      <c r="AB53" s="31"/>
      <c r="AC53" s="31"/>
      <c r="AD53" s="31"/>
      <c r="AE53" s="31"/>
    </row>
    <row r="54" spans="1:47" s="2" customFormat="1" ht="26.4" customHeight="1" x14ac:dyDescent="0.2">
      <c r="A54" s="31"/>
      <c r="B54" s="32"/>
      <c r="C54" s="26" t="s">
        <v>24</v>
      </c>
      <c r="D54" s="31"/>
      <c r="E54" s="31"/>
      <c r="F54" s="24" t="str">
        <f>E15</f>
        <v>Obec Josefov</v>
      </c>
      <c r="G54" s="31"/>
      <c r="H54" s="31"/>
      <c r="I54" s="92" t="s">
        <v>29</v>
      </c>
      <c r="J54" s="29" t="str">
        <f>E21</f>
        <v>EnvironGroup, s.r.o.</v>
      </c>
      <c r="K54" s="31"/>
      <c r="L54" s="91"/>
      <c r="S54" s="31"/>
      <c r="T54" s="31"/>
      <c r="U54" s="31"/>
      <c r="V54" s="31"/>
      <c r="W54" s="31"/>
      <c r="X54" s="31"/>
      <c r="Y54" s="31"/>
      <c r="Z54" s="31"/>
      <c r="AA54" s="31"/>
      <c r="AB54" s="31"/>
      <c r="AC54" s="31"/>
      <c r="AD54" s="31"/>
      <c r="AE54" s="31"/>
    </row>
    <row r="55" spans="1:47" s="2" customFormat="1" ht="15.6" customHeight="1" x14ac:dyDescent="0.2">
      <c r="A55" s="31"/>
      <c r="B55" s="32"/>
      <c r="C55" s="26" t="s">
        <v>28</v>
      </c>
      <c r="D55" s="31"/>
      <c r="E55" s="31"/>
      <c r="F55" s="24" t="str">
        <f>IF(E18="","",E18)</f>
        <v>PE-REZA, spol. s r.o.</v>
      </c>
      <c r="G55" s="31"/>
      <c r="H55" s="31"/>
      <c r="I55" s="92" t="s">
        <v>34</v>
      </c>
      <c r="J55" s="29" t="str">
        <f>E24</f>
        <v xml:space="preserve"> </v>
      </c>
      <c r="K55" s="31"/>
      <c r="L55" s="91"/>
      <c r="S55" s="31"/>
      <c r="T55" s="31"/>
      <c r="U55" s="31"/>
      <c r="V55" s="31"/>
      <c r="W55" s="31"/>
      <c r="X55" s="31"/>
      <c r="Y55" s="31"/>
      <c r="Z55" s="31"/>
      <c r="AA55" s="31"/>
      <c r="AB55" s="31"/>
      <c r="AC55" s="31"/>
      <c r="AD55" s="31"/>
      <c r="AE55" s="31"/>
    </row>
    <row r="56" spans="1:47" s="2" customFormat="1" ht="10.35" customHeight="1" x14ac:dyDescent="0.2">
      <c r="A56" s="31"/>
      <c r="B56" s="32"/>
      <c r="C56" s="31"/>
      <c r="D56" s="31"/>
      <c r="E56" s="31"/>
      <c r="F56" s="31"/>
      <c r="G56" s="31"/>
      <c r="H56" s="31"/>
      <c r="I56" s="90"/>
      <c r="J56" s="31"/>
      <c r="K56" s="31"/>
      <c r="L56" s="91"/>
      <c r="S56" s="31"/>
      <c r="T56" s="31"/>
      <c r="U56" s="31"/>
      <c r="V56" s="31"/>
      <c r="W56" s="31"/>
      <c r="X56" s="31"/>
      <c r="Y56" s="31"/>
      <c r="Z56" s="31"/>
      <c r="AA56" s="31"/>
      <c r="AB56" s="31"/>
      <c r="AC56" s="31"/>
      <c r="AD56" s="31"/>
      <c r="AE56" s="31"/>
    </row>
    <row r="57" spans="1:47" s="2" customFormat="1" ht="29.25" customHeight="1" x14ac:dyDescent="0.2">
      <c r="A57" s="31"/>
      <c r="B57" s="32"/>
      <c r="C57" s="112" t="s">
        <v>93</v>
      </c>
      <c r="D57" s="103"/>
      <c r="E57" s="103"/>
      <c r="F57" s="103"/>
      <c r="G57" s="103"/>
      <c r="H57" s="103"/>
      <c r="I57" s="113"/>
      <c r="J57" s="114" t="s">
        <v>94</v>
      </c>
      <c r="K57" s="103"/>
      <c r="L57" s="91"/>
      <c r="S57" s="31"/>
      <c r="T57" s="31"/>
      <c r="U57" s="31"/>
      <c r="V57" s="31"/>
      <c r="W57" s="31"/>
      <c r="X57" s="31"/>
      <c r="Y57" s="31"/>
      <c r="Z57" s="31"/>
      <c r="AA57" s="31"/>
      <c r="AB57" s="31"/>
      <c r="AC57" s="31"/>
      <c r="AD57" s="31"/>
      <c r="AE57" s="31"/>
    </row>
    <row r="58" spans="1:47" s="2" customFormat="1" ht="10.35" customHeight="1" x14ac:dyDescent="0.2">
      <c r="A58" s="31"/>
      <c r="B58" s="32"/>
      <c r="C58" s="31"/>
      <c r="D58" s="31"/>
      <c r="E58" s="31"/>
      <c r="F58" s="31"/>
      <c r="G58" s="31"/>
      <c r="H58" s="31"/>
      <c r="I58" s="90"/>
      <c r="J58" s="31"/>
      <c r="K58" s="31"/>
      <c r="L58" s="91"/>
      <c r="S58" s="31"/>
      <c r="T58" s="31"/>
      <c r="U58" s="31"/>
      <c r="V58" s="31"/>
      <c r="W58" s="31"/>
      <c r="X58" s="31"/>
      <c r="Y58" s="31"/>
      <c r="Z58" s="31"/>
      <c r="AA58" s="31"/>
      <c r="AB58" s="31"/>
      <c r="AC58" s="31"/>
      <c r="AD58" s="31"/>
      <c r="AE58" s="31"/>
    </row>
    <row r="59" spans="1:47" s="2" customFormat="1" ht="22.95" customHeight="1" x14ac:dyDescent="0.2">
      <c r="A59" s="31"/>
      <c r="B59" s="32"/>
      <c r="C59" s="115" t="s">
        <v>70</v>
      </c>
      <c r="D59" s="31"/>
      <c r="E59" s="31"/>
      <c r="F59" s="31"/>
      <c r="G59" s="31"/>
      <c r="H59" s="31"/>
      <c r="I59" s="90"/>
      <c r="J59" s="65">
        <f>J81</f>
        <v>107002.2</v>
      </c>
      <c r="K59" s="31"/>
      <c r="L59" s="91"/>
      <c r="S59" s="31"/>
      <c r="T59" s="31"/>
      <c r="U59" s="31"/>
      <c r="V59" s="31"/>
      <c r="W59" s="31"/>
      <c r="X59" s="31"/>
      <c r="Y59" s="31"/>
      <c r="Z59" s="31"/>
      <c r="AA59" s="31"/>
      <c r="AB59" s="31"/>
      <c r="AC59" s="31"/>
      <c r="AD59" s="31"/>
      <c r="AE59" s="31"/>
      <c r="AU59" s="16" t="s">
        <v>95</v>
      </c>
    </row>
    <row r="60" spans="1:47" s="9" customFormat="1" ht="24.9" customHeight="1" x14ac:dyDescent="0.2">
      <c r="B60" s="116"/>
      <c r="D60" s="117" t="s">
        <v>96</v>
      </c>
      <c r="E60" s="118"/>
      <c r="F60" s="118"/>
      <c r="G60" s="118"/>
      <c r="H60" s="118"/>
      <c r="I60" s="119"/>
      <c r="J60" s="120">
        <f>J82</f>
        <v>107002.2</v>
      </c>
      <c r="L60" s="116"/>
    </row>
    <row r="61" spans="1:47" s="10" customFormat="1" ht="19.95" customHeight="1" x14ac:dyDescent="0.2">
      <c r="B61" s="121"/>
      <c r="D61" s="122" t="s">
        <v>97</v>
      </c>
      <c r="E61" s="123"/>
      <c r="F61" s="123"/>
      <c r="G61" s="123"/>
      <c r="H61" s="123"/>
      <c r="I61" s="124"/>
      <c r="J61" s="125">
        <f>J83</f>
        <v>107002.2</v>
      </c>
      <c r="L61" s="121"/>
    </row>
    <row r="62" spans="1:47" s="2" customFormat="1" ht="21.75" customHeight="1" x14ac:dyDescent="0.2">
      <c r="A62" s="31"/>
      <c r="B62" s="32"/>
      <c r="C62" s="31"/>
      <c r="D62" s="31"/>
      <c r="E62" s="31"/>
      <c r="F62" s="31"/>
      <c r="G62" s="31"/>
      <c r="H62" s="31"/>
      <c r="I62" s="90"/>
      <c r="J62" s="31"/>
      <c r="K62" s="31"/>
      <c r="L62" s="91"/>
      <c r="S62" s="31"/>
      <c r="T62" s="31"/>
      <c r="U62" s="31"/>
      <c r="V62" s="31"/>
      <c r="W62" s="31"/>
      <c r="X62" s="31"/>
      <c r="Y62" s="31"/>
      <c r="Z62" s="31"/>
      <c r="AA62" s="31"/>
      <c r="AB62" s="31"/>
      <c r="AC62" s="31"/>
      <c r="AD62" s="31"/>
      <c r="AE62" s="31"/>
    </row>
    <row r="63" spans="1:47" s="2" customFormat="1" ht="6.9" customHeight="1" x14ac:dyDescent="0.2">
      <c r="A63" s="31"/>
      <c r="B63" s="41"/>
      <c r="C63" s="42"/>
      <c r="D63" s="42"/>
      <c r="E63" s="42"/>
      <c r="F63" s="42"/>
      <c r="G63" s="42"/>
      <c r="H63" s="42"/>
      <c r="I63" s="110"/>
      <c r="J63" s="42"/>
      <c r="K63" s="42"/>
      <c r="L63" s="91"/>
      <c r="S63" s="31"/>
      <c r="T63" s="31"/>
      <c r="U63" s="31"/>
      <c r="V63" s="31"/>
      <c r="W63" s="31"/>
      <c r="X63" s="31"/>
      <c r="Y63" s="31"/>
      <c r="Z63" s="31"/>
      <c r="AA63" s="31"/>
      <c r="AB63" s="31"/>
      <c r="AC63" s="31"/>
      <c r="AD63" s="31"/>
      <c r="AE63" s="31"/>
    </row>
    <row r="67" spans="1:31" s="2" customFormat="1" ht="6.9" customHeight="1" x14ac:dyDescent="0.2">
      <c r="A67" s="31"/>
      <c r="B67" s="43"/>
      <c r="C67" s="44"/>
      <c r="D67" s="44"/>
      <c r="E67" s="44"/>
      <c r="F67" s="44"/>
      <c r="G67" s="44"/>
      <c r="H67" s="44"/>
      <c r="I67" s="111"/>
      <c r="J67" s="44"/>
      <c r="K67" s="44"/>
      <c r="L67" s="91"/>
      <c r="S67" s="31"/>
      <c r="T67" s="31"/>
      <c r="U67" s="31"/>
      <c r="V67" s="31"/>
      <c r="W67" s="31"/>
      <c r="X67" s="31"/>
      <c r="Y67" s="31"/>
      <c r="Z67" s="31"/>
      <c r="AA67" s="31"/>
      <c r="AB67" s="31"/>
      <c r="AC67" s="31"/>
      <c r="AD67" s="31"/>
      <c r="AE67" s="31"/>
    </row>
    <row r="68" spans="1:31" s="2" customFormat="1" ht="24.9" customHeight="1" x14ac:dyDescent="0.2">
      <c r="A68" s="31"/>
      <c r="B68" s="32"/>
      <c r="C68" s="20" t="s">
        <v>101</v>
      </c>
      <c r="D68" s="31"/>
      <c r="E68" s="31"/>
      <c r="F68" s="31"/>
      <c r="G68" s="31"/>
      <c r="H68" s="31"/>
      <c r="I68" s="90"/>
      <c r="J68" s="31"/>
      <c r="K68" s="31"/>
      <c r="L68" s="91"/>
      <c r="S68" s="31"/>
      <c r="T68" s="31"/>
      <c r="U68" s="31"/>
      <c r="V68" s="31"/>
      <c r="W68" s="31"/>
      <c r="X68" s="31"/>
      <c r="Y68" s="31"/>
      <c r="Z68" s="31"/>
      <c r="AA68" s="31"/>
      <c r="AB68" s="31"/>
      <c r="AC68" s="31"/>
      <c r="AD68" s="31"/>
      <c r="AE68" s="31"/>
    </row>
    <row r="69" spans="1:31" s="2" customFormat="1" ht="6.9" customHeight="1" x14ac:dyDescent="0.2">
      <c r="A69" s="31"/>
      <c r="B69" s="32"/>
      <c r="C69" s="31"/>
      <c r="D69" s="31"/>
      <c r="E69" s="31"/>
      <c r="F69" s="31"/>
      <c r="G69" s="31"/>
      <c r="H69" s="31"/>
      <c r="I69" s="90"/>
      <c r="J69" s="31"/>
      <c r="K69" s="31"/>
      <c r="L69" s="91"/>
      <c r="S69" s="31"/>
      <c r="T69" s="31"/>
      <c r="U69" s="31"/>
      <c r="V69" s="31"/>
      <c r="W69" s="31"/>
      <c r="X69" s="31"/>
      <c r="Y69" s="31"/>
      <c r="Z69" s="31"/>
      <c r="AA69" s="31"/>
      <c r="AB69" s="31"/>
      <c r="AC69" s="31"/>
      <c r="AD69" s="31"/>
      <c r="AE69" s="31"/>
    </row>
    <row r="70" spans="1:31" s="2" customFormat="1" ht="12" customHeight="1" x14ac:dyDescent="0.2">
      <c r="A70" s="31"/>
      <c r="B70" s="32"/>
      <c r="C70" s="26" t="s">
        <v>17</v>
      </c>
      <c r="D70" s="31"/>
      <c r="E70" s="31"/>
      <c r="F70" s="31"/>
      <c r="G70" s="31"/>
      <c r="H70" s="31"/>
      <c r="I70" s="90"/>
      <c r="J70" s="31"/>
      <c r="K70" s="31"/>
      <c r="L70" s="91"/>
      <c r="S70" s="31"/>
      <c r="T70" s="31"/>
      <c r="U70" s="31"/>
      <c r="V70" s="31"/>
      <c r="W70" s="31"/>
      <c r="X70" s="31"/>
      <c r="Y70" s="31"/>
      <c r="Z70" s="31"/>
      <c r="AA70" s="31"/>
      <c r="AB70" s="31"/>
      <c r="AC70" s="31"/>
      <c r="AD70" s="31"/>
      <c r="AE70" s="31"/>
    </row>
    <row r="71" spans="1:31" s="2" customFormat="1" ht="14.4" customHeight="1" x14ac:dyDescent="0.2">
      <c r="A71" s="31"/>
      <c r="B71" s="32"/>
      <c r="C71" s="31"/>
      <c r="D71" s="31"/>
      <c r="E71" s="329" t="str">
        <f>E7</f>
        <v>Terénní úpravy Parku novorozenců v Josefově u Sokolova</v>
      </c>
      <c r="F71" s="330"/>
      <c r="G71" s="330"/>
      <c r="H71" s="330"/>
      <c r="I71" s="90"/>
      <c r="J71" s="31"/>
      <c r="K71" s="31"/>
      <c r="L71" s="91"/>
      <c r="S71" s="31"/>
      <c r="T71" s="31"/>
      <c r="U71" s="31"/>
      <c r="V71" s="31"/>
      <c r="W71" s="31"/>
      <c r="X71" s="31"/>
      <c r="Y71" s="31"/>
      <c r="Z71" s="31"/>
      <c r="AA71" s="31"/>
      <c r="AB71" s="31"/>
      <c r="AC71" s="31"/>
      <c r="AD71" s="31"/>
      <c r="AE71" s="31"/>
    </row>
    <row r="72" spans="1:31" s="2" customFormat="1" ht="12" customHeight="1" x14ac:dyDescent="0.2">
      <c r="A72" s="31"/>
      <c r="B72" s="32"/>
      <c r="C72" s="26" t="s">
        <v>90</v>
      </c>
      <c r="D72" s="31"/>
      <c r="E72" s="31"/>
      <c r="F72" s="31"/>
      <c r="G72" s="31"/>
      <c r="H72" s="31"/>
      <c r="I72" s="90"/>
      <c r="J72" s="31"/>
      <c r="K72" s="31"/>
      <c r="L72" s="91"/>
      <c r="S72" s="31"/>
      <c r="T72" s="31"/>
      <c r="U72" s="31"/>
      <c r="V72" s="31"/>
      <c r="W72" s="31"/>
      <c r="X72" s="31"/>
      <c r="Y72" s="31"/>
      <c r="Z72" s="31"/>
      <c r="AA72" s="31"/>
      <c r="AB72" s="31"/>
      <c r="AC72" s="31"/>
      <c r="AD72" s="31"/>
      <c r="AE72" s="31"/>
    </row>
    <row r="73" spans="1:31" s="2" customFormat="1" ht="14.4" customHeight="1" x14ac:dyDescent="0.2">
      <c r="A73" s="31"/>
      <c r="B73" s="32"/>
      <c r="C73" s="31"/>
      <c r="D73" s="31"/>
      <c r="E73" s="312" t="str">
        <f>E9</f>
        <v>SO 103 - Odvoz přebytečné zeminy na skládku</v>
      </c>
      <c r="F73" s="328"/>
      <c r="G73" s="328"/>
      <c r="H73" s="328"/>
      <c r="I73" s="90"/>
      <c r="J73" s="31"/>
      <c r="K73" s="31"/>
      <c r="L73" s="91"/>
      <c r="S73" s="31"/>
      <c r="T73" s="31"/>
      <c r="U73" s="31"/>
      <c r="V73" s="31"/>
      <c r="W73" s="31"/>
      <c r="X73" s="31"/>
      <c r="Y73" s="31"/>
      <c r="Z73" s="31"/>
      <c r="AA73" s="31"/>
      <c r="AB73" s="31"/>
      <c r="AC73" s="31"/>
      <c r="AD73" s="31"/>
      <c r="AE73" s="31"/>
    </row>
    <row r="74" spans="1:31" s="2" customFormat="1" ht="6.9" customHeight="1" x14ac:dyDescent="0.2">
      <c r="A74" s="31"/>
      <c r="B74" s="32"/>
      <c r="C74" s="31"/>
      <c r="D74" s="31"/>
      <c r="E74" s="31"/>
      <c r="F74" s="31"/>
      <c r="G74" s="31"/>
      <c r="H74" s="31"/>
      <c r="I74" s="90"/>
      <c r="J74" s="31"/>
      <c r="K74" s="31"/>
      <c r="L74" s="91"/>
      <c r="S74" s="31"/>
      <c r="T74" s="31"/>
      <c r="U74" s="31"/>
      <c r="V74" s="31"/>
      <c r="W74" s="31"/>
      <c r="X74" s="31"/>
      <c r="Y74" s="31"/>
      <c r="Z74" s="31"/>
      <c r="AA74" s="31"/>
      <c r="AB74" s="31"/>
      <c r="AC74" s="31"/>
      <c r="AD74" s="31"/>
      <c r="AE74" s="31"/>
    </row>
    <row r="75" spans="1:31" s="2" customFormat="1" ht="12" customHeight="1" x14ac:dyDescent="0.2">
      <c r="A75" s="31"/>
      <c r="B75" s="32"/>
      <c r="C75" s="26" t="s">
        <v>21</v>
      </c>
      <c r="D75" s="31"/>
      <c r="E75" s="31"/>
      <c r="F75" s="24" t="str">
        <f>F12</f>
        <v>Radvanov</v>
      </c>
      <c r="G75" s="31"/>
      <c r="H75" s="31"/>
      <c r="I75" s="92" t="s">
        <v>23</v>
      </c>
      <c r="J75" s="49">
        <f>IF(J12="","",J12)</f>
        <v>43805</v>
      </c>
      <c r="K75" s="31"/>
      <c r="L75" s="91"/>
      <c r="S75" s="31"/>
      <c r="T75" s="31"/>
      <c r="U75" s="31"/>
      <c r="V75" s="31"/>
      <c r="W75" s="31"/>
      <c r="X75" s="31"/>
      <c r="Y75" s="31"/>
      <c r="Z75" s="31"/>
      <c r="AA75" s="31"/>
      <c r="AB75" s="31"/>
      <c r="AC75" s="31"/>
      <c r="AD75" s="31"/>
      <c r="AE75" s="31"/>
    </row>
    <row r="76" spans="1:31" s="2" customFormat="1" ht="6.9" customHeight="1" x14ac:dyDescent="0.2">
      <c r="A76" s="31"/>
      <c r="B76" s="32"/>
      <c r="C76" s="31"/>
      <c r="D76" s="31"/>
      <c r="E76" s="31"/>
      <c r="F76" s="31"/>
      <c r="G76" s="31"/>
      <c r="H76" s="31"/>
      <c r="I76" s="90"/>
      <c r="J76" s="31"/>
      <c r="K76" s="31"/>
      <c r="L76" s="91"/>
      <c r="S76" s="31"/>
      <c r="T76" s="31"/>
      <c r="U76" s="31"/>
      <c r="V76" s="31"/>
      <c r="W76" s="31"/>
      <c r="X76" s="31"/>
      <c r="Y76" s="31"/>
      <c r="Z76" s="31"/>
      <c r="AA76" s="31"/>
      <c r="AB76" s="31"/>
      <c r="AC76" s="31"/>
      <c r="AD76" s="31"/>
      <c r="AE76" s="31"/>
    </row>
    <row r="77" spans="1:31" s="2" customFormat="1" ht="26.4" customHeight="1" x14ac:dyDescent="0.2">
      <c r="A77" s="31"/>
      <c r="B77" s="32"/>
      <c r="C77" s="26" t="s">
        <v>24</v>
      </c>
      <c r="D77" s="31"/>
      <c r="E77" s="31"/>
      <c r="F77" s="24" t="str">
        <f>E15</f>
        <v>Obec Josefov</v>
      </c>
      <c r="G77" s="31"/>
      <c r="H77" s="31"/>
      <c r="I77" s="92" t="s">
        <v>29</v>
      </c>
      <c r="J77" s="29" t="str">
        <f>E21</f>
        <v>EnvironGroup, s.r.o.</v>
      </c>
      <c r="K77" s="31"/>
      <c r="L77" s="91"/>
      <c r="S77" s="31"/>
      <c r="T77" s="31"/>
      <c r="U77" s="31"/>
      <c r="V77" s="31"/>
      <c r="W77" s="31"/>
      <c r="X77" s="31"/>
      <c r="Y77" s="31"/>
      <c r="Z77" s="31"/>
      <c r="AA77" s="31"/>
      <c r="AB77" s="31"/>
      <c r="AC77" s="31"/>
      <c r="AD77" s="31"/>
      <c r="AE77" s="31"/>
    </row>
    <row r="78" spans="1:31" s="2" customFormat="1" ht="15.6" customHeight="1" x14ac:dyDescent="0.2">
      <c r="A78" s="31"/>
      <c r="B78" s="32"/>
      <c r="C78" s="26" t="s">
        <v>28</v>
      </c>
      <c r="D78" s="31"/>
      <c r="E78" s="31"/>
      <c r="F78" s="24" t="str">
        <f>IF(E18="","",E18)</f>
        <v>PE-REZA, spol. s r.o.</v>
      </c>
      <c r="G78" s="31"/>
      <c r="H78" s="31"/>
      <c r="I78" s="92" t="s">
        <v>34</v>
      </c>
      <c r="J78" s="29" t="str">
        <f>E24</f>
        <v xml:space="preserve"> </v>
      </c>
      <c r="K78" s="31"/>
      <c r="L78" s="91"/>
      <c r="S78" s="31"/>
      <c r="T78" s="31"/>
      <c r="U78" s="31"/>
      <c r="V78" s="31"/>
      <c r="W78" s="31"/>
      <c r="X78" s="31"/>
      <c r="Y78" s="31"/>
      <c r="Z78" s="31"/>
      <c r="AA78" s="31"/>
      <c r="AB78" s="31"/>
      <c r="AC78" s="31"/>
      <c r="AD78" s="31"/>
      <c r="AE78" s="31"/>
    </row>
    <row r="79" spans="1:31" s="2" customFormat="1" ht="10.35" customHeight="1" x14ac:dyDescent="0.2">
      <c r="A79" s="31"/>
      <c r="B79" s="32"/>
      <c r="C79" s="31"/>
      <c r="D79" s="31"/>
      <c r="E79" s="31"/>
      <c r="F79" s="31"/>
      <c r="G79" s="31"/>
      <c r="H79" s="31"/>
      <c r="I79" s="90"/>
      <c r="J79" s="31"/>
      <c r="K79" s="31"/>
      <c r="L79" s="91"/>
      <c r="S79" s="31"/>
      <c r="T79" s="31"/>
      <c r="U79" s="31"/>
      <c r="V79" s="31"/>
      <c r="W79" s="31"/>
      <c r="X79" s="31"/>
      <c r="Y79" s="31"/>
      <c r="Z79" s="31"/>
      <c r="AA79" s="31"/>
      <c r="AB79" s="31"/>
      <c r="AC79" s="31"/>
      <c r="AD79" s="31"/>
      <c r="AE79" s="31"/>
    </row>
    <row r="80" spans="1:31" s="11" customFormat="1" ht="29.25" customHeight="1" x14ac:dyDescent="0.2">
      <c r="A80" s="126"/>
      <c r="B80" s="127"/>
      <c r="C80" s="128" t="s">
        <v>102</v>
      </c>
      <c r="D80" s="129" t="s">
        <v>57</v>
      </c>
      <c r="E80" s="129" t="s">
        <v>53</v>
      </c>
      <c r="F80" s="129" t="s">
        <v>54</v>
      </c>
      <c r="G80" s="129" t="s">
        <v>103</v>
      </c>
      <c r="H80" s="129" t="s">
        <v>104</v>
      </c>
      <c r="I80" s="130" t="s">
        <v>105</v>
      </c>
      <c r="J80" s="129" t="s">
        <v>94</v>
      </c>
      <c r="K80" s="131" t="s">
        <v>106</v>
      </c>
      <c r="L80" s="132"/>
      <c r="M80" s="56" t="s">
        <v>3</v>
      </c>
      <c r="N80" s="57" t="s">
        <v>42</v>
      </c>
      <c r="O80" s="57" t="s">
        <v>107</v>
      </c>
      <c r="P80" s="57" t="s">
        <v>108</v>
      </c>
      <c r="Q80" s="57" t="s">
        <v>109</v>
      </c>
      <c r="R80" s="57" t="s">
        <v>110</v>
      </c>
      <c r="S80" s="57" t="s">
        <v>111</v>
      </c>
      <c r="T80" s="58" t="s">
        <v>112</v>
      </c>
      <c r="U80" s="126"/>
      <c r="V80" s="126"/>
      <c r="W80" s="126"/>
      <c r="X80" s="126"/>
      <c r="Y80" s="126"/>
      <c r="Z80" s="126"/>
      <c r="AA80" s="126"/>
      <c r="AB80" s="126"/>
      <c r="AC80" s="126"/>
      <c r="AD80" s="126"/>
      <c r="AE80" s="126"/>
    </row>
    <row r="81" spans="1:65" s="2" customFormat="1" ht="22.95" customHeight="1" x14ac:dyDescent="0.3">
      <c r="A81" s="31"/>
      <c r="B81" s="32"/>
      <c r="C81" s="63" t="s">
        <v>113</v>
      </c>
      <c r="D81" s="31"/>
      <c r="E81" s="31"/>
      <c r="F81" s="31"/>
      <c r="G81" s="31"/>
      <c r="H81" s="31"/>
      <c r="I81" s="90"/>
      <c r="J81" s="133">
        <f>BK81</f>
        <v>107002.2</v>
      </c>
      <c r="K81" s="31"/>
      <c r="L81" s="32"/>
      <c r="M81" s="59"/>
      <c r="N81" s="50"/>
      <c r="O81" s="60"/>
      <c r="P81" s="134">
        <f>P82</f>
        <v>0</v>
      </c>
      <c r="Q81" s="60"/>
      <c r="R81" s="134">
        <f>R82</f>
        <v>0</v>
      </c>
      <c r="S81" s="60"/>
      <c r="T81" s="135">
        <f>T82</f>
        <v>0</v>
      </c>
      <c r="U81" s="31"/>
      <c r="V81" s="31"/>
      <c r="W81" s="31"/>
      <c r="X81" s="31"/>
      <c r="Y81" s="31"/>
      <c r="Z81" s="31"/>
      <c r="AA81" s="31"/>
      <c r="AB81" s="31"/>
      <c r="AC81" s="31"/>
      <c r="AD81" s="31"/>
      <c r="AE81" s="31"/>
      <c r="AT81" s="16" t="s">
        <v>71</v>
      </c>
      <c r="AU81" s="16" t="s">
        <v>95</v>
      </c>
      <c r="BK81" s="136">
        <f>BK82</f>
        <v>107002.2</v>
      </c>
    </row>
    <row r="82" spans="1:65" s="12" customFormat="1" ht="25.95" customHeight="1" x14ac:dyDescent="0.25">
      <c r="B82" s="137"/>
      <c r="D82" s="138" t="s">
        <v>71</v>
      </c>
      <c r="E82" s="139" t="s">
        <v>114</v>
      </c>
      <c r="F82" s="139" t="s">
        <v>115</v>
      </c>
      <c r="I82" s="140"/>
      <c r="J82" s="141">
        <f>BK82</f>
        <v>107002.2</v>
      </c>
      <c r="L82" s="137"/>
      <c r="M82" s="142"/>
      <c r="N82" s="143"/>
      <c r="O82" s="143"/>
      <c r="P82" s="144">
        <f>P83</f>
        <v>0</v>
      </c>
      <c r="Q82" s="143"/>
      <c r="R82" s="144">
        <f>R83</f>
        <v>0</v>
      </c>
      <c r="S82" s="143"/>
      <c r="T82" s="145">
        <f>T83</f>
        <v>0</v>
      </c>
      <c r="AR82" s="138" t="s">
        <v>80</v>
      </c>
      <c r="AT82" s="146" t="s">
        <v>71</v>
      </c>
      <c r="AU82" s="146" t="s">
        <v>72</v>
      </c>
      <c r="AY82" s="138" t="s">
        <v>116</v>
      </c>
      <c r="BK82" s="147">
        <f>BK83</f>
        <v>107002.2</v>
      </c>
    </row>
    <row r="83" spans="1:65" s="12" customFormat="1" ht="22.95" customHeight="1" x14ac:dyDescent="0.25">
      <c r="B83" s="137"/>
      <c r="D83" s="138" t="s">
        <v>71</v>
      </c>
      <c r="E83" s="148" t="s">
        <v>80</v>
      </c>
      <c r="F83" s="148" t="s">
        <v>117</v>
      </c>
      <c r="I83" s="140"/>
      <c r="J83" s="149">
        <f>BK83</f>
        <v>107002.2</v>
      </c>
      <c r="L83" s="137"/>
      <c r="M83" s="142"/>
      <c r="N83" s="143"/>
      <c r="O83" s="143"/>
      <c r="P83" s="144">
        <f>SUM(P84:P94)</f>
        <v>0</v>
      </c>
      <c r="Q83" s="143"/>
      <c r="R83" s="144">
        <f>SUM(R84:R94)</f>
        <v>0</v>
      </c>
      <c r="S83" s="143"/>
      <c r="T83" s="145">
        <f>SUM(T84:T94)</f>
        <v>0</v>
      </c>
      <c r="AR83" s="138" t="s">
        <v>80</v>
      </c>
      <c r="AT83" s="146" t="s">
        <v>71</v>
      </c>
      <c r="AU83" s="146" t="s">
        <v>80</v>
      </c>
      <c r="AY83" s="138" t="s">
        <v>116</v>
      </c>
      <c r="BK83" s="147">
        <f>SUM(BK84:BK94)</f>
        <v>107002.2</v>
      </c>
    </row>
    <row r="84" spans="1:65" s="2" customFormat="1" ht="26.25" customHeight="1" x14ac:dyDescent="0.2">
      <c r="A84" s="31"/>
      <c r="B84" s="150"/>
      <c r="C84" s="151" t="s">
        <v>80</v>
      </c>
      <c r="D84" s="151" t="s">
        <v>118</v>
      </c>
      <c r="E84" s="152" t="s">
        <v>442</v>
      </c>
      <c r="F84" s="153" t="s">
        <v>443</v>
      </c>
      <c r="G84" s="154" t="s">
        <v>121</v>
      </c>
      <c r="H84" s="155">
        <v>384.9</v>
      </c>
      <c r="I84" s="156">
        <v>241</v>
      </c>
      <c r="J84" s="157">
        <f>ROUND(I84*H84,2)</f>
        <v>92760.9</v>
      </c>
      <c r="K84" s="153" t="s">
        <v>122</v>
      </c>
      <c r="L84" s="32"/>
      <c r="M84" s="158" t="s">
        <v>3</v>
      </c>
      <c r="N84" s="159" t="s">
        <v>43</v>
      </c>
      <c r="O84" s="52"/>
      <c r="P84" s="160">
        <f>O84*H84</f>
        <v>0</v>
      </c>
      <c r="Q84" s="160">
        <v>0</v>
      </c>
      <c r="R84" s="160">
        <f>Q84*H84</f>
        <v>0</v>
      </c>
      <c r="S84" s="160">
        <v>0</v>
      </c>
      <c r="T84" s="161">
        <f>S84*H84</f>
        <v>0</v>
      </c>
      <c r="U84" s="31"/>
      <c r="V84" s="31"/>
      <c r="W84" s="31"/>
      <c r="X84" s="31"/>
      <c r="Y84" s="31"/>
      <c r="Z84" s="31"/>
      <c r="AA84" s="31"/>
      <c r="AB84" s="31"/>
      <c r="AC84" s="31"/>
      <c r="AD84" s="31"/>
      <c r="AE84" s="31"/>
      <c r="AR84" s="162" t="s">
        <v>123</v>
      </c>
      <c r="AT84" s="162" t="s">
        <v>118</v>
      </c>
      <c r="AU84" s="162" t="s">
        <v>82</v>
      </c>
      <c r="AY84" s="16" t="s">
        <v>116</v>
      </c>
      <c r="BE84" s="163">
        <f>IF(N84="základní",J84,0)</f>
        <v>92760.9</v>
      </c>
      <c r="BF84" s="163">
        <f>IF(N84="snížená",J84,0)</f>
        <v>0</v>
      </c>
      <c r="BG84" s="163">
        <f>IF(N84="zákl. přenesená",J84,0)</f>
        <v>0</v>
      </c>
      <c r="BH84" s="163">
        <f>IF(N84="sníž. přenesená",J84,0)</f>
        <v>0</v>
      </c>
      <c r="BI84" s="163">
        <f>IF(N84="nulová",J84,0)</f>
        <v>0</v>
      </c>
      <c r="BJ84" s="16" t="s">
        <v>80</v>
      </c>
      <c r="BK84" s="163">
        <f>ROUND(I84*H84,2)</f>
        <v>92760.9</v>
      </c>
      <c r="BL84" s="16" t="s">
        <v>123</v>
      </c>
      <c r="BM84" s="162" t="s">
        <v>444</v>
      </c>
    </row>
    <row r="85" spans="1:65" s="2" customFormat="1" ht="48" hidden="1" x14ac:dyDescent="0.2">
      <c r="A85" s="31"/>
      <c r="B85" s="32"/>
      <c r="C85" s="31"/>
      <c r="D85" s="164" t="s">
        <v>125</v>
      </c>
      <c r="E85" s="31"/>
      <c r="F85" s="165" t="s">
        <v>445</v>
      </c>
      <c r="G85" s="31"/>
      <c r="H85" s="31"/>
      <c r="I85" s="90"/>
      <c r="J85" s="31"/>
      <c r="K85" s="31"/>
      <c r="L85" s="32"/>
      <c r="M85" s="166"/>
      <c r="N85" s="167"/>
      <c r="O85" s="52"/>
      <c r="P85" s="52"/>
      <c r="Q85" s="52"/>
      <c r="R85" s="52"/>
      <c r="S85" s="52"/>
      <c r="T85" s="53"/>
      <c r="U85" s="31"/>
      <c r="V85" s="31"/>
      <c r="W85" s="31"/>
      <c r="X85" s="31"/>
      <c r="Y85" s="31"/>
      <c r="Z85" s="31"/>
      <c r="AA85" s="31"/>
      <c r="AB85" s="31"/>
      <c r="AC85" s="31"/>
      <c r="AD85" s="31"/>
      <c r="AE85" s="31"/>
      <c r="AT85" s="16" t="s">
        <v>125</v>
      </c>
      <c r="AU85" s="16" t="s">
        <v>82</v>
      </c>
    </row>
    <row r="86" spans="1:65" s="2" customFormat="1" ht="288" hidden="1" x14ac:dyDescent="0.2">
      <c r="A86" s="31"/>
      <c r="B86" s="32"/>
      <c r="C86" s="31"/>
      <c r="D86" s="164" t="s">
        <v>127</v>
      </c>
      <c r="E86" s="31"/>
      <c r="F86" s="168" t="s">
        <v>143</v>
      </c>
      <c r="G86" s="31"/>
      <c r="H86" s="31"/>
      <c r="I86" s="90"/>
      <c r="J86" s="31"/>
      <c r="K86" s="31"/>
      <c r="L86" s="32"/>
      <c r="M86" s="166"/>
      <c r="N86" s="167"/>
      <c r="O86" s="52"/>
      <c r="P86" s="52"/>
      <c r="Q86" s="52"/>
      <c r="R86" s="52"/>
      <c r="S86" s="52"/>
      <c r="T86" s="53"/>
      <c r="U86" s="31"/>
      <c r="V86" s="31"/>
      <c r="W86" s="31"/>
      <c r="X86" s="31"/>
      <c r="Y86" s="31"/>
      <c r="Z86" s="31"/>
      <c r="AA86" s="31"/>
      <c r="AB86" s="31"/>
      <c r="AC86" s="31"/>
      <c r="AD86" s="31"/>
      <c r="AE86" s="31"/>
      <c r="AT86" s="16" t="s">
        <v>127</v>
      </c>
      <c r="AU86" s="16" t="s">
        <v>82</v>
      </c>
    </row>
    <row r="87" spans="1:65" s="13" customFormat="1" hidden="1" x14ac:dyDescent="0.2">
      <c r="B87" s="169"/>
      <c r="D87" s="164" t="s">
        <v>129</v>
      </c>
      <c r="E87" s="170" t="s">
        <v>3</v>
      </c>
      <c r="F87" s="171" t="s">
        <v>136</v>
      </c>
      <c r="H87" s="172">
        <v>1080</v>
      </c>
      <c r="I87" s="173"/>
      <c r="L87" s="169"/>
      <c r="M87" s="174"/>
      <c r="N87" s="175"/>
      <c r="O87" s="175"/>
      <c r="P87" s="175"/>
      <c r="Q87" s="175"/>
      <c r="R87" s="175"/>
      <c r="S87" s="175"/>
      <c r="T87" s="176"/>
      <c r="AT87" s="170" t="s">
        <v>129</v>
      </c>
      <c r="AU87" s="170" t="s">
        <v>82</v>
      </c>
      <c r="AV87" s="13" t="s">
        <v>82</v>
      </c>
      <c r="AW87" s="13" t="s">
        <v>33</v>
      </c>
      <c r="AX87" s="13" t="s">
        <v>72</v>
      </c>
      <c r="AY87" s="170" t="s">
        <v>116</v>
      </c>
    </row>
    <row r="88" spans="1:65" s="13" customFormat="1" hidden="1" x14ac:dyDescent="0.2">
      <c r="B88" s="169"/>
      <c r="D88" s="164" t="s">
        <v>129</v>
      </c>
      <c r="E88" s="170" t="s">
        <v>3</v>
      </c>
      <c r="F88" s="171" t="s">
        <v>446</v>
      </c>
      <c r="H88" s="172">
        <v>-695.1</v>
      </c>
      <c r="I88" s="173"/>
      <c r="L88" s="169"/>
      <c r="M88" s="174"/>
      <c r="N88" s="175"/>
      <c r="O88" s="175"/>
      <c r="P88" s="175"/>
      <c r="Q88" s="175"/>
      <c r="R88" s="175"/>
      <c r="S88" s="175"/>
      <c r="T88" s="176"/>
      <c r="AT88" s="170" t="s">
        <v>129</v>
      </c>
      <c r="AU88" s="170" t="s">
        <v>82</v>
      </c>
      <c r="AV88" s="13" t="s">
        <v>82</v>
      </c>
      <c r="AW88" s="13" t="s">
        <v>33</v>
      </c>
      <c r="AX88" s="13" t="s">
        <v>72</v>
      </c>
      <c r="AY88" s="170" t="s">
        <v>116</v>
      </c>
    </row>
    <row r="89" spans="1:65" s="2" customFormat="1" ht="41.25" customHeight="1" x14ac:dyDescent="0.2">
      <c r="A89" s="31"/>
      <c r="B89" s="150"/>
      <c r="C89" s="151" t="s">
        <v>82</v>
      </c>
      <c r="D89" s="151" t="s">
        <v>118</v>
      </c>
      <c r="E89" s="152" t="s">
        <v>447</v>
      </c>
      <c r="F89" s="153" t="s">
        <v>448</v>
      </c>
      <c r="G89" s="154" t="s">
        <v>121</v>
      </c>
      <c r="H89" s="155">
        <v>769.8</v>
      </c>
      <c r="I89" s="156">
        <v>18.5</v>
      </c>
      <c r="J89" s="157">
        <f>ROUND(I89*H89,2)</f>
        <v>14241.3</v>
      </c>
      <c r="K89" s="153" t="s">
        <v>122</v>
      </c>
      <c r="L89" s="32"/>
      <c r="M89" s="158" t="s">
        <v>3</v>
      </c>
      <c r="N89" s="159" t="s">
        <v>43</v>
      </c>
      <c r="O89" s="52"/>
      <c r="P89" s="160">
        <f>O89*H89</f>
        <v>0</v>
      </c>
      <c r="Q89" s="160">
        <v>0</v>
      </c>
      <c r="R89" s="160">
        <f>Q89*H89</f>
        <v>0</v>
      </c>
      <c r="S89" s="160">
        <v>0</v>
      </c>
      <c r="T89" s="161">
        <f>S89*H89</f>
        <v>0</v>
      </c>
      <c r="U89" s="31"/>
      <c r="V89" s="31"/>
      <c r="W89" s="31"/>
      <c r="X89" s="31"/>
      <c r="Y89" s="31"/>
      <c r="Z89" s="31"/>
      <c r="AA89" s="31"/>
      <c r="AB89" s="31"/>
      <c r="AC89" s="31"/>
      <c r="AD89" s="31"/>
      <c r="AE89" s="31"/>
      <c r="AR89" s="162" t="s">
        <v>123</v>
      </c>
      <c r="AT89" s="162" t="s">
        <v>118</v>
      </c>
      <c r="AU89" s="162" t="s">
        <v>82</v>
      </c>
      <c r="AY89" s="16" t="s">
        <v>116</v>
      </c>
      <c r="BE89" s="163">
        <f>IF(N89="základní",J89,0)</f>
        <v>14241.3</v>
      </c>
      <c r="BF89" s="163">
        <f>IF(N89="snížená",J89,0)</f>
        <v>0</v>
      </c>
      <c r="BG89" s="163">
        <f>IF(N89="zákl. přenesená",J89,0)</f>
        <v>0</v>
      </c>
      <c r="BH89" s="163">
        <f>IF(N89="sníž. přenesená",J89,0)</f>
        <v>0</v>
      </c>
      <c r="BI89" s="163">
        <f>IF(N89="nulová",J89,0)</f>
        <v>0</v>
      </c>
      <c r="BJ89" s="16" t="s">
        <v>80</v>
      </c>
      <c r="BK89" s="163">
        <f>ROUND(I89*H89,2)</f>
        <v>14241.3</v>
      </c>
      <c r="BL89" s="16" t="s">
        <v>123</v>
      </c>
      <c r="BM89" s="162" t="s">
        <v>449</v>
      </c>
    </row>
    <row r="90" spans="1:65" s="2" customFormat="1" ht="48" hidden="1" x14ac:dyDescent="0.2">
      <c r="A90" s="31"/>
      <c r="B90" s="32"/>
      <c r="C90" s="31"/>
      <c r="D90" s="164" t="s">
        <v>125</v>
      </c>
      <c r="E90" s="31"/>
      <c r="F90" s="165" t="s">
        <v>450</v>
      </c>
      <c r="G90" s="31"/>
      <c r="H90" s="31"/>
      <c r="I90" s="90"/>
      <c r="J90" s="31"/>
      <c r="K90" s="31"/>
      <c r="L90" s="32"/>
      <c r="M90" s="166"/>
      <c r="N90" s="167"/>
      <c r="O90" s="52"/>
      <c r="P90" s="52"/>
      <c r="Q90" s="52"/>
      <c r="R90" s="52"/>
      <c r="S90" s="52"/>
      <c r="T90" s="53"/>
      <c r="U90" s="31"/>
      <c r="V90" s="31"/>
      <c r="W90" s="31"/>
      <c r="X90" s="31"/>
      <c r="Y90" s="31"/>
      <c r="Z90" s="31"/>
      <c r="AA90" s="31"/>
      <c r="AB90" s="31"/>
      <c r="AC90" s="31"/>
      <c r="AD90" s="31"/>
      <c r="AE90" s="31"/>
      <c r="AT90" s="16" t="s">
        <v>125</v>
      </c>
      <c r="AU90" s="16" t="s">
        <v>82</v>
      </c>
    </row>
    <row r="91" spans="1:65" s="2" customFormat="1" ht="288" hidden="1" x14ac:dyDescent="0.2">
      <c r="A91" s="31"/>
      <c r="B91" s="32"/>
      <c r="C91" s="31"/>
      <c r="D91" s="164" t="s">
        <v>127</v>
      </c>
      <c r="E91" s="31"/>
      <c r="F91" s="168" t="s">
        <v>143</v>
      </c>
      <c r="G91" s="31"/>
      <c r="H91" s="31"/>
      <c r="I91" s="90"/>
      <c r="J91" s="31"/>
      <c r="K91" s="31"/>
      <c r="L91" s="32"/>
      <c r="M91" s="166"/>
      <c r="N91" s="167"/>
      <c r="O91" s="52"/>
      <c r="P91" s="52"/>
      <c r="Q91" s="52"/>
      <c r="R91" s="52"/>
      <c r="S91" s="52"/>
      <c r="T91" s="53"/>
      <c r="U91" s="31"/>
      <c r="V91" s="31"/>
      <c r="W91" s="31"/>
      <c r="X91" s="31"/>
      <c r="Y91" s="31"/>
      <c r="Z91" s="31"/>
      <c r="AA91" s="31"/>
      <c r="AB91" s="31"/>
      <c r="AC91" s="31"/>
      <c r="AD91" s="31"/>
      <c r="AE91" s="31"/>
      <c r="AT91" s="16" t="s">
        <v>127</v>
      </c>
      <c r="AU91" s="16" t="s">
        <v>82</v>
      </c>
    </row>
    <row r="92" spans="1:65" s="13" customFormat="1" hidden="1" x14ac:dyDescent="0.2">
      <c r="B92" s="169"/>
      <c r="D92" s="164" t="s">
        <v>129</v>
      </c>
      <c r="E92" s="170" t="s">
        <v>3</v>
      </c>
      <c r="F92" s="171" t="s">
        <v>136</v>
      </c>
      <c r="H92" s="172">
        <v>1080</v>
      </c>
      <c r="I92" s="173"/>
      <c r="L92" s="169"/>
      <c r="M92" s="174"/>
      <c r="N92" s="175"/>
      <c r="O92" s="175"/>
      <c r="P92" s="175"/>
      <c r="Q92" s="175"/>
      <c r="R92" s="175"/>
      <c r="S92" s="175"/>
      <c r="T92" s="176"/>
      <c r="AT92" s="170" t="s">
        <v>129</v>
      </c>
      <c r="AU92" s="170" t="s">
        <v>82</v>
      </c>
      <c r="AV92" s="13" t="s">
        <v>82</v>
      </c>
      <c r="AW92" s="13" t="s">
        <v>33</v>
      </c>
      <c r="AX92" s="13" t="s">
        <v>72</v>
      </c>
      <c r="AY92" s="170" t="s">
        <v>116</v>
      </c>
    </row>
    <row r="93" spans="1:65" s="13" customFormat="1" hidden="1" x14ac:dyDescent="0.2">
      <c r="B93" s="169"/>
      <c r="D93" s="164" t="s">
        <v>129</v>
      </c>
      <c r="E93" s="170" t="s">
        <v>3</v>
      </c>
      <c r="F93" s="171" t="s">
        <v>446</v>
      </c>
      <c r="H93" s="172">
        <v>-695.1</v>
      </c>
      <c r="I93" s="173"/>
      <c r="L93" s="169"/>
      <c r="M93" s="174"/>
      <c r="N93" s="175"/>
      <c r="O93" s="175"/>
      <c r="P93" s="175"/>
      <c r="Q93" s="175"/>
      <c r="R93" s="175"/>
      <c r="S93" s="175"/>
      <c r="T93" s="176"/>
      <c r="AT93" s="170" t="s">
        <v>129</v>
      </c>
      <c r="AU93" s="170" t="s">
        <v>82</v>
      </c>
      <c r="AV93" s="13" t="s">
        <v>82</v>
      </c>
      <c r="AW93" s="13" t="s">
        <v>33</v>
      </c>
      <c r="AX93" s="13" t="s">
        <v>72</v>
      </c>
      <c r="AY93" s="170" t="s">
        <v>116</v>
      </c>
    </row>
    <row r="94" spans="1:65" s="13" customFormat="1" hidden="1" x14ac:dyDescent="0.2">
      <c r="B94" s="169"/>
      <c r="D94" s="164" t="s">
        <v>129</v>
      </c>
      <c r="F94" s="171" t="s">
        <v>166</v>
      </c>
      <c r="H94" s="172">
        <v>769.8</v>
      </c>
      <c r="I94" s="173"/>
      <c r="L94" s="169"/>
      <c r="M94" s="192"/>
      <c r="N94" s="193"/>
      <c r="O94" s="193"/>
      <c r="P94" s="193"/>
      <c r="Q94" s="193"/>
      <c r="R94" s="193"/>
      <c r="S94" s="193"/>
      <c r="T94" s="194"/>
      <c r="AT94" s="170" t="s">
        <v>129</v>
      </c>
      <c r="AU94" s="170" t="s">
        <v>82</v>
      </c>
      <c r="AV94" s="13" t="s">
        <v>82</v>
      </c>
      <c r="AW94" s="13" t="s">
        <v>4</v>
      </c>
      <c r="AX94" s="13" t="s">
        <v>80</v>
      </c>
      <c r="AY94" s="170" t="s">
        <v>116</v>
      </c>
    </row>
    <row r="95" spans="1:65" s="2" customFormat="1" ht="11.25" hidden="1" customHeight="1" x14ac:dyDescent="0.2">
      <c r="A95" s="31"/>
      <c r="B95" s="41"/>
      <c r="C95" s="42"/>
      <c r="D95" s="42"/>
      <c r="E95" s="42"/>
      <c r="F95" s="42"/>
      <c r="G95" s="42"/>
      <c r="H95" s="42"/>
      <c r="I95" s="110"/>
      <c r="J95" s="42"/>
      <c r="K95" s="42"/>
      <c r="L95" s="32"/>
      <c r="M95" s="31"/>
      <c r="O95" s="31"/>
      <c r="P95" s="31"/>
      <c r="Q95" s="31"/>
      <c r="R95" s="31"/>
      <c r="S95" s="31"/>
      <c r="T95" s="31"/>
      <c r="U95" s="31"/>
      <c r="V95" s="31"/>
      <c r="W95" s="31"/>
      <c r="X95" s="31"/>
      <c r="Y95" s="31"/>
      <c r="Z95" s="31"/>
      <c r="AA95" s="31"/>
      <c r="AB95" s="31"/>
      <c r="AC95" s="31"/>
      <c r="AD95" s="31"/>
      <c r="AE95" s="31"/>
    </row>
  </sheetData>
  <autoFilter ref="C80:K80" xr:uid="{00000000-0009-0000-0000-000003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scale="93" fitToHeight="100" orientation="portrait" blackAndWhite="1" horizontalDpi="300" verticalDpi="300"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18"/>
  <sheetViews>
    <sheetView showGridLines="0" topLeftCell="A16" zoomScale="110" zoomScaleNormal="110" workbookViewId="0"/>
  </sheetViews>
  <sheetFormatPr defaultColWidth="9.28515625" defaultRowHeight="10.199999999999999" x14ac:dyDescent="0.2"/>
  <cols>
    <col min="1" max="1" width="8.28515625" style="195" customWidth="1"/>
    <col min="2" max="2" width="1.7109375" style="195" customWidth="1"/>
    <col min="3" max="4" width="5" style="195" customWidth="1"/>
    <col min="5" max="5" width="11.7109375" style="195" customWidth="1"/>
    <col min="6" max="6" width="9.140625" style="195" customWidth="1"/>
    <col min="7" max="7" width="5" style="195" customWidth="1"/>
    <col min="8" max="8" width="77.85546875" style="195" customWidth="1"/>
    <col min="9" max="10" width="20" style="195" customWidth="1"/>
    <col min="11" max="11" width="1.7109375" style="195" customWidth="1"/>
  </cols>
  <sheetData>
    <row r="1" spans="2:11" s="1" customFormat="1" ht="37.5" customHeight="1" x14ac:dyDescent="0.2"/>
    <row r="2" spans="2:11" s="1" customFormat="1" ht="7.5" customHeight="1" x14ac:dyDescent="0.2">
      <c r="B2" s="196"/>
      <c r="C2" s="197"/>
      <c r="D2" s="197"/>
      <c r="E2" s="197"/>
      <c r="F2" s="197"/>
      <c r="G2" s="197"/>
      <c r="H2" s="197"/>
      <c r="I2" s="197"/>
      <c r="J2" s="197"/>
      <c r="K2" s="198"/>
    </row>
    <row r="3" spans="2:11" s="14" customFormat="1" ht="45" customHeight="1" x14ac:dyDescent="0.2">
      <c r="B3" s="199"/>
      <c r="C3" s="335" t="s">
        <v>451</v>
      </c>
      <c r="D3" s="335"/>
      <c r="E3" s="335"/>
      <c r="F3" s="335"/>
      <c r="G3" s="335"/>
      <c r="H3" s="335"/>
      <c r="I3" s="335"/>
      <c r="J3" s="335"/>
      <c r="K3" s="200"/>
    </row>
    <row r="4" spans="2:11" s="1" customFormat="1" ht="25.5" customHeight="1" x14ac:dyDescent="0.3">
      <c r="B4" s="201"/>
      <c r="C4" s="339" t="s">
        <v>452</v>
      </c>
      <c r="D4" s="339"/>
      <c r="E4" s="339"/>
      <c r="F4" s="339"/>
      <c r="G4" s="339"/>
      <c r="H4" s="339"/>
      <c r="I4" s="339"/>
      <c r="J4" s="339"/>
      <c r="K4" s="202"/>
    </row>
    <row r="5" spans="2:11" s="1" customFormat="1" ht="5.25" customHeight="1" x14ac:dyDescent="0.2">
      <c r="B5" s="201"/>
      <c r="C5" s="203"/>
      <c r="D5" s="203"/>
      <c r="E5" s="203"/>
      <c r="F5" s="203"/>
      <c r="G5" s="203"/>
      <c r="H5" s="203"/>
      <c r="I5" s="203"/>
      <c r="J5" s="203"/>
      <c r="K5" s="202"/>
    </row>
    <row r="6" spans="2:11" s="1" customFormat="1" ht="15" customHeight="1" x14ac:dyDescent="0.2">
      <c r="B6" s="201"/>
      <c r="C6" s="337" t="s">
        <v>453</v>
      </c>
      <c r="D6" s="337"/>
      <c r="E6" s="337"/>
      <c r="F6" s="337"/>
      <c r="G6" s="337"/>
      <c r="H6" s="337"/>
      <c r="I6" s="337"/>
      <c r="J6" s="337"/>
      <c r="K6" s="202"/>
    </row>
    <row r="7" spans="2:11" s="1" customFormat="1" ht="15" customHeight="1" x14ac:dyDescent="0.2">
      <c r="B7" s="205"/>
      <c r="C7" s="337" t="s">
        <v>454</v>
      </c>
      <c r="D7" s="337"/>
      <c r="E7" s="337"/>
      <c r="F7" s="337"/>
      <c r="G7" s="337"/>
      <c r="H7" s="337"/>
      <c r="I7" s="337"/>
      <c r="J7" s="337"/>
      <c r="K7" s="202"/>
    </row>
    <row r="8" spans="2:11" s="1" customFormat="1" ht="12.75" customHeight="1" x14ac:dyDescent="0.2">
      <c r="B8" s="205"/>
      <c r="C8" s="204"/>
      <c r="D8" s="204"/>
      <c r="E8" s="204"/>
      <c r="F8" s="204"/>
      <c r="G8" s="204"/>
      <c r="H8" s="204"/>
      <c r="I8" s="204"/>
      <c r="J8" s="204"/>
      <c r="K8" s="202"/>
    </row>
    <row r="9" spans="2:11" s="1" customFormat="1" ht="15" customHeight="1" x14ac:dyDescent="0.2">
      <c r="B9" s="205"/>
      <c r="C9" s="337" t="s">
        <v>455</v>
      </c>
      <c r="D9" s="337"/>
      <c r="E9" s="337"/>
      <c r="F9" s="337"/>
      <c r="G9" s="337"/>
      <c r="H9" s="337"/>
      <c r="I9" s="337"/>
      <c r="J9" s="337"/>
      <c r="K9" s="202"/>
    </row>
    <row r="10" spans="2:11" s="1" customFormat="1" ht="15" customHeight="1" x14ac:dyDescent="0.2">
      <c r="B10" s="205"/>
      <c r="C10" s="204"/>
      <c r="D10" s="337" t="s">
        <v>456</v>
      </c>
      <c r="E10" s="337"/>
      <c r="F10" s="337"/>
      <c r="G10" s="337"/>
      <c r="H10" s="337"/>
      <c r="I10" s="337"/>
      <c r="J10" s="337"/>
      <c r="K10" s="202"/>
    </row>
    <row r="11" spans="2:11" s="1" customFormat="1" ht="15" customHeight="1" x14ac:dyDescent="0.2">
      <c r="B11" s="205"/>
      <c r="C11" s="206"/>
      <c r="D11" s="337" t="s">
        <v>457</v>
      </c>
      <c r="E11" s="337"/>
      <c r="F11" s="337"/>
      <c r="G11" s="337"/>
      <c r="H11" s="337"/>
      <c r="I11" s="337"/>
      <c r="J11" s="337"/>
      <c r="K11" s="202"/>
    </row>
    <row r="12" spans="2:11" s="1" customFormat="1" ht="15" customHeight="1" x14ac:dyDescent="0.2">
      <c r="B12" s="205"/>
      <c r="C12" s="206"/>
      <c r="D12" s="204"/>
      <c r="E12" s="204"/>
      <c r="F12" s="204"/>
      <c r="G12" s="204"/>
      <c r="H12" s="204"/>
      <c r="I12" s="204"/>
      <c r="J12" s="204"/>
      <c r="K12" s="202"/>
    </row>
    <row r="13" spans="2:11" s="1" customFormat="1" ht="15" customHeight="1" x14ac:dyDescent="0.2">
      <c r="B13" s="205"/>
      <c r="C13" s="206"/>
      <c r="D13" s="207" t="s">
        <v>458</v>
      </c>
      <c r="E13" s="204"/>
      <c r="F13" s="204"/>
      <c r="G13" s="204"/>
      <c r="H13" s="204"/>
      <c r="I13" s="204"/>
      <c r="J13" s="204"/>
      <c r="K13" s="202"/>
    </row>
    <row r="14" spans="2:11" s="1" customFormat="1" ht="12.75" customHeight="1" x14ac:dyDescent="0.2">
      <c r="B14" s="205"/>
      <c r="C14" s="206"/>
      <c r="D14" s="206"/>
      <c r="E14" s="206"/>
      <c r="F14" s="206"/>
      <c r="G14" s="206"/>
      <c r="H14" s="206"/>
      <c r="I14" s="206"/>
      <c r="J14" s="206"/>
      <c r="K14" s="202"/>
    </row>
    <row r="15" spans="2:11" s="1" customFormat="1" ht="15" customHeight="1" x14ac:dyDescent="0.2">
      <c r="B15" s="205"/>
      <c r="C15" s="206"/>
      <c r="D15" s="337" t="s">
        <v>459</v>
      </c>
      <c r="E15" s="337"/>
      <c r="F15" s="337"/>
      <c r="G15" s="337"/>
      <c r="H15" s="337"/>
      <c r="I15" s="337"/>
      <c r="J15" s="337"/>
      <c r="K15" s="202"/>
    </row>
    <row r="16" spans="2:11" s="1" customFormat="1" ht="15" customHeight="1" x14ac:dyDescent="0.2">
      <c r="B16" s="205"/>
      <c r="C16" s="206"/>
      <c r="D16" s="337" t="s">
        <v>460</v>
      </c>
      <c r="E16" s="337"/>
      <c r="F16" s="337"/>
      <c r="G16" s="337"/>
      <c r="H16" s="337"/>
      <c r="I16" s="337"/>
      <c r="J16" s="337"/>
      <c r="K16" s="202"/>
    </row>
    <row r="17" spans="2:11" s="1" customFormat="1" ht="15" customHeight="1" x14ac:dyDescent="0.2">
      <c r="B17" s="205"/>
      <c r="C17" s="206"/>
      <c r="D17" s="337" t="s">
        <v>461</v>
      </c>
      <c r="E17" s="337"/>
      <c r="F17" s="337"/>
      <c r="G17" s="337"/>
      <c r="H17" s="337"/>
      <c r="I17" s="337"/>
      <c r="J17" s="337"/>
      <c r="K17" s="202"/>
    </row>
    <row r="18" spans="2:11" s="1" customFormat="1" ht="15" customHeight="1" x14ac:dyDescent="0.2">
      <c r="B18" s="205"/>
      <c r="C18" s="206"/>
      <c r="D18" s="206"/>
      <c r="E18" s="208" t="s">
        <v>79</v>
      </c>
      <c r="F18" s="337" t="s">
        <v>462</v>
      </c>
      <c r="G18" s="337"/>
      <c r="H18" s="337"/>
      <c r="I18" s="337"/>
      <c r="J18" s="337"/>
      <c r="K18" s="202"/>
    </row>
    <row r="19" spans="2:11" s="1" customFormat="1" ht="15" customHeight="1" x14ac:dyDescent="0.2">
      <c r="B19" s="205"/>
      <c r="C19" s="206"/>
      <c r="D19" s="206"/>
      <c r="E19" s="208" t="s">
        <v>463</v>
      </c>
      <c r="F19" s="337" t="s">
        <v>464</v>
      </c>
      <c r="G19" s="337"/>
      <c r="H19" s="337"/>
      <c r="I19" s="337"/>
      <c r="J19" s="337"/>
      <c r="K19" s="202"/>
    </row>
    <row r="20" spans="2:11" s="1" customFormat="1" ht="15" customHeight="1" x14ac:dyDescent="0.2">
      <c r="B20" s="205"/>
      <c r="C20" s="206"/>
      <c r="D20" s="206"/>
      <c r="E20" s="208" t="s">
        <v>465</v>
      </c>
      <c r="F20" s="337" t="s">
        <v>466</v>
      </c>
      <c r="G20" s="337"/>
      <c r="H20" s="337"/>
      <c r="I20" s="337"/>
      <c r="J20" s="337"/>
      <c r="K20" s="202"/>
    </row>
    <row r="21" spans="2:11" s="1" customFormat="1" ht="15" customHeight="1" x14ac:dyDescent="0.2">
      <c r="B21" s="205"/>
      <c r="C21" s="206"/>
      <c r="D21" s="206"/>
      <c r="E21" s="208" t="s">
        <v>467</v>
      </c>
      <c r="F21" s="337" t="s">
        <v>468</v>
      </c>
      <c r="G21" s="337"/>
      <c r="H21" s="337"/>
      <c r="I21" s="337"/>
      <c r="J21" s="337"/>
      <c r="K21" s="202"/>
    </row>
    <row r="22" spans="2:11" s="1" customFormat="1" ht="15" customHeight="1" x14ac:dyDescent="0.2">
      <c r="B22" s="205"/>
      <c r="C22" s="206"/>
      <c r="D22" s="206"/>
      <c r="E22" s="208" t="s">
        <v>469</v>
      </c>
      <c r="F22" s="337" t="s">
        <v>470</v>
      </c>
      <c r="G22" s="337"/>
      <c r="H22" s="337"/>
      <c r="I22" s="337"/>
      <c r="J22" s="337"/>
      <c r="K22" s="202"/>
    </row>
    <row r="23" spans="2:11" s="1" customFormat="1" ht="15" customHeight="1" x14ac:dyDescent="0.2">
      <c r="B23" s="205"/>
      <c r="C23" s="206"/>
      <c r="D23" s="206"/>
      <c r="E23" s="208" t="s">
        <v>471</v>
      </c>
      <c r="F23" s="337" t="s">
        <v>472</v>
      </c>
      <c r="G23" s="337"/>
      <c r="H23" s="337"/>
      <c r="I23" s="337"/>
      <c r="J23" s="337"/>
      <c r="K23" s="202"/>
    </row>
    <row r="24" spans="2:11" s="1" customFormat="1" ht="12.75" customHeight="1" x14ac:dyDescent="0.2">
      <c r="B24" s="205"/>
      <c r="C24" s="206"/>
      <c r="D24" s="206"/>
      <c r="E24" s="206"/>
      <c r="F24" s="206"/>
      <c r="G24" s="206"/>
      <c r="H24" s="206"/>
      <c r="I24" s="206"/>
      <c r="J24" s="206"/>
      <c r="K24" s="202"/>
    </row>
    <row r="25" spans="2:11" s="1" customFormat="1" ht="15" customHeight="1" x14ac:dyDescent="0.2">
      <c r="B25" s="205"/>
      <c r="C25" s="337" t="s">
        <v>473</v>
      </c>
      <c r="D25" s="337"/>
      <c r="E25" s="337"/>
      <c r="F25" s="337"/>
      <c r="G25" s="337"/>
      <c r="H25" s="337"/>
      <c r="I25" s="337"/>
      <c r="J25" s="337"/>
      <c r="K25" s="202"/>
    </row>
    <row r="26" spans="2:11" s="1" customFormat="1" ht="15" customHeight="1" x14ac:dyDescent="0.2">
      <c r="B26" s="205"/>
      <c r="C26" s="337" t="s">
        <v>474</v>
      </c>
      <c r="D26" s="337"/>
      <c r="E26" s="337"/>
      <c r="F26" s="337"/>
      <c r="G26" s="337"/>
      <c r="H26" s="337"/>
      <c r="I26" s="337"/>
      <c r="J26" s="337"/>
      <c r="K26" s="202"/>
    </row>
    <row r="27" spans="2:11" s="1" customFormat="1" ht="15" customHeight="1" x14ac:dyDescent="0.2">
      <c r="B27" s="205"/>
      <c r="C27" s="204"/>
      <c r="D27" s="337" t="s">
        <v>475</v>
      </c>
      <c r="E27" s="337"/>
      <c r="F27" s="337"/>
      <c r="G27" s="337"/>
      <c r="H27" s="337"/>
      <c r="I27" s="337"/>
      <c r="J27" s="337"/>
      <c r="K27" s="202"/>
    </row>
    <row r="28" spans="2:11" s="1" customFormat="1" ht="15" customHeight="1" x14ac:dyDescent="0.2">
      <c r="B28" s="205"/>
      <c r="C28" s="206"/>
      <c r="D28" s="337" t="s">
        <v>476</v>
      </c>
      <c r="E28" s="337"/>
      <c r="F28" s="337"/>
      <c r="G28" s="337"/>
      <c r="H28" s="337"/>
      <c r="I28" s="337"/>
      <c r="J28" s="337"/>
      <c r="K28" s="202"/>
    </row>
    <row r="29" spans="2:11" s="1" customFormat="1" ht="12.75" customHeight="1" x14ac:dyDescent="0.2">
      <c r="B29" s="205"/>
      <c r="C29" s="206"/>
      <c r="D29" s="206"/>
      <c r="E29" s="206"/>
      <c r="F29" s="206"/>
      <c r="G29" s="206"/>
      <c r="H29" s="206"/>
      <c r="I29" s="206"/>
      <c r="J29" s="206"/>
      <c r="K29" s="202"/>
    </row>
    <row r="30" spans="2:11" s="1" customFormat="1" ht="15" customHeight="1" x14ac:dyDescent="0.2">
      <c r="B30" s="205"/>
      <c r="C30" s="206"/>
      <c r="D30" s="337" t="s">
        <v>477</v>
      </c>
      <c r="E30" s="337"/>
      <c r="F30" s="337"/>
      <c r="G30" s="337"/>
      <c r="H30" s="337"/>
      <c r="I30" s="337"/>
      <c r="J30" s="337"/>
      <c r="K30" s="202"/>
    </row>
    <row r="31" spans="2:11" s="1" customFormat="1" ht="15" customHeight="1" x14ac:dyDescent="0.2">
      <c r="B31" s="205"/>
      <c r="C31" s="206"/>
      <c r="D31" s="337" t="s">
        <v>478</v>
      </c>
      <c r="E31" s="337"/>
      <c r="F31" s="337"/>
      <c r="G31" s="337"/>
      <c r="H31" s="337"/>
      <c r="I31" s="337"/>
      <c r="J31" s="337"/>
      <c r="K31" s="202"/>
    </row>
    <row r="32" spans="2:11" s="1" customFormat="1" ht="12.75" customHeight="1" x14ac:dyDescent="0.2">
      <c r="B32" s="205"/>
      <c r="C32" s="206"/>
      <c r="D32" s="206"/>
      <c r="E32" s="206"/>
      <c r="F32" s="206"/>
      <c r="G32" s="206"/>
      <c r="H32" s="206"/>
      <c r="I32" s="206"/>
      <c r="J32" s="206"/>
      <c r="K32" s="202"/>
    </row>
    <row r="33" spans="2:11" s="1" customFormat="1" ht="15" customHeight="1" x14ac:dyDescent="0.2">
      <c r="B33" s="205"/>
      <c r="C33" s="206"/>
      <c r="D33" s="337" t="s">
        <v>479</v>
      </c>
      <c r="E33" s="337"/>
      <c r="F33" s="337"/>
      <c r="G33" s="337"/>
      <c r="H33" s="337"/>
      <c r="I33" s="337"/>
      <c r="J33" s="337"/>
      <c r="K33" s="202"/>
    </row>
    <row r="34" spans="2:11" s="1" customFormat="1" ht="15" customHeight="1" x14ac:dyDescent="0.2">
      <c r="B34" s="205"/>
      <c r="C34" s="206"/>
      <c r="D34" s="337" t="s">
        <v>480</v>
      </c>
      <c r="E34" s="337"/>
      <c r="F34" s="337"/>
      <c r="G34" s="337"/>
      <c r="H34" s="337"/>
      <c r="I34" s="337"/>
      <c r="J34" s="337"/>
      <c r="K34" s="202"/>
    </row>
    <row r="35" spans="2:11" s="1" customFormat="1" ht="15" customHeight="1" x14ac:dyDescent="0.2">
      <c r="B35" s="205"/>
      <c r="C35" s="206"/>
      <c r="D35" s="337" t="s">
        <v>481</v>
      </c>
      <c r="E35" s="337"/>
      <c r="F35" s="337"/>
      <c r="G35" s="337"/>
      <c r="H35" s="337"/>
      <c r="I35" s="337"/>
      <c r="J35" s="337"/>
      <c r="K35" s="202"/>
    </row>
    <row r="36" spans="2:11" s="1" customFormat="1" ht="15" customHeight="1" x14ac:dyDescent="0.2">
      <c r="B36" s="205"/>
      <c r="C36" s="206"/>
      <c r="D36" s="204"/>
      <c r="E36" s="207" t="s">
        <v>102</v>
      </c>
      <c r="F36" s="204"/>
      <c r="G36" s="337" t="s">
        <v>482</v>
      </c>
      <c r="H36" s="337"/>
      <c r="I36" s="337"/>
      <c r="J36" s="337"/>
      <c r="K36" s="202"/>
    </row>
    <row r="37" spans="2:11" s="1" customFormat="1" ht="30.75" customHeight="1" x14ac:dyDescent="0.2">
      <c r="B37" s="205"/>
      <c r="C37" s="206"/>
      <c r="D37" s="204"/>
      <c r="E37" s="207" t="s">
        <v>483</v>
      </c>
      <c r="F37" s="204"/>
      <c r="G37" s="337" t="s">
        <v>484</v>
      </c>
      <c r="H37" s="337"/>
      <c r="I37" s="337"/>
      <c r="J37" s="337"/>
      <c r="K37" s="202"/>
    </row>
    <row r="38" spans="2:11" s="1" customFormat="1" ht="15" customHeight="1" x14ac:dyDescent="0.2">
      <c r="B38" s="205"/>
      <c r="C38" s="206"/>
      <c r="D38" s="204"/>
      <c r="E38" s="207" t="s">
        <v>53</v>
      </c>
      <c r="F38" s="204"/>
      <c r="G38" s="337" t="s">
        <v>485</v>
      </c>
      <c r="H38" s="337"/>
      <c r="I38" s="337"/>
      <c r="J38" s="337"/>
      <c r="K38" s="202"/>
    </row>
    <row r="39" spans="2:11" s="1" customFormat="1" ht="15" customHeight="1" x14ac:dyDescent="0.2">
      <c r="B39" s="205"/>
      <c r="C39" s="206"/>
      <c r="D39" s="204"/>
      <c r="E39" s="207" t="s">
        <v>54</v>
      </c>
      <c r="F39" s="204"/>
      <c r="G39" s="337" t="s">
        <v>486</v>
      </c>
      <c r="H39" s="337"/>
      <c r="I39" s="337"/>
      <c r="J39" s="337"/>
      <c r="K39" s="202"/>
    </row>
    <row r="40" spans="2:11" s="1" customFormat="1" ht="15" customHeight="1" x14ac:dyDescent="0.2">
      <c r="B40" s="205"/>
      <c r="C40" s="206"/>
      <c r="D40" s="204"/>
      <c r="E40" s="207" t="s">
        <v>103</v>
      </c>
      <c r="F40" s="204"/>
      <c r="G40" s="337" t="s">
        <v>487</v>
      </c>
      <c r="H40" s="337"/>
      <c r="I40" s="337"/>
      <c r="J40" s="337"/>
      <c r="K40" s="202"/>
    </row>
    <row r="41" spans="2:11" s="1" customFormat="1" ht="15" customHeight="1" x14ac:dyDescent="0.2">
      <c r="B41" s="205"/>
      <c r="C41" s="206"/>
      <c r="D41" s="204"/>
      <c r="E41" s="207" t="s">
        <v>104</v>
      </c>
      <c r="F41" s="204"/>
      <c r="G41" s="337" t="s">
        <v>488</v>
      </c>
      <c r="H41" s="337"/>
      <c r="I41" s="337"/>
      <c r="J41" s="337"/>
      <c r="K41" s="202"/>
    </row>
    <row r="42" spans="2:11" s="1" customFormat="1" ht="15" customHeight="1" x14ac:dyDescent="0.2">
      <c r="B42" s="205"/>
      <c r="C42" s="206"/>
      <c r="D42" s="204"/>
      <c r="E42" s="207" t="s">
        <v>489</v>
      </c>
      <c r="F42" s="204"/>
      <c r="G42" s="337" t="s">
        <v>490</v>
      </c>
      <c r="H42" s="337"/>
      <c r="I42" s="337"/>
      <c r="J42" s="337"/>
      <c r="K42" s="202"/>
    </row>
    <row r="43" spans="2:11" s="1" customFormat="1" ht="15" customHeight="1" x14ac:dyDescent="0.2">
      <c r="B43" s="205"/>
      <c r="C43" s="206"/>
      <c r="D43" s="204"/>
      <c r="E43" s="207"/>
      <c r="F43" s="204"/>
      <c r="G43" s="337" t="s">
        <v>491</v>
      </c>
      <c r="H43" s="337"/>
      <c r="I43" s="337"/>
      <c r="J43" s="337"/>
      <c r="K43" s="202"/>
    </row>
    <row r="44" spans="2:11" s="1" customFormat="1" ht="15" customHeight="1" x14ac:dyDescent="0.2">
      <c r="B44" s="205"/>
      <c r="C44" s="206"/>
      <c r="D44" s="204"/>
      <c r="E44" s="207" t="s">
        <v>492</v>
      </c>
      <c r="F44" s="204"/>
      <c r="G44" s="337" t="s">
        <v>493</v>
      </c>
      <c r="H44" s="337"/>
      <c r="I44" s="337"/>
      <c r="J44" s="337"/>
      <c r="K44" s="202"/>
    </row>
    <row r="45" spans="2:11" s="1" customFormat="1" ht="15" customHeight="1" x14ac:dyDescent="0.2">
      <c r="B45" s="205"/>
      <c r="C45" s="206"/>
      <c r="D45" s="204"/>
      <c r="E45" s="207" t="s">
        <v>106</v>
      </c>
      <c r="F45" s="204"/>
      <c r="G45" s="337" t="s">
        <v>494</v>
      </c>
      <c r="H45" s="337"/>
      <c r="I45" s="337"/>
      <c r="J45" s="337"/>
      <c r="K45" s="202"/>
    </row>
    <row r="46" spans="2:11" s="1" customFormat="1" ht="12.75" customHeight="1" x14ac:dyDescent="0.2">
      <c r="B46" s="205"/>
      <c r="C46" s="206"/>
      <c r="D46" s="204"/>
      <c r="E46" s="204"/>
      <c r="F46" s="204"/>
      <c r="G46" s="204"/>
      <c r="H46" s="204"/>
      <c r="I46" s="204"/>
      <c r="J46" s="204"/>
      <c r="K46" s="202"/>
    </row>
    <row r="47" spans="2:11" s="1" customFormat="1" ht="15" customHeight="1" x14ac:dyDescent="0.2">
      <c r="B47" s="205"/>
      <c r="C47" s="206"/>
      <c r="D47" s="337" t="s">
        <v>495</v>
      </c>
      <c r="E47" s="337"/>
      <c r="F47" s="337"/>
      <c r="G47" s="337"/>
      <c r="H47" s="337"/>
      <c r="I47" s="337"/>
      <c r="J47" s="337"/>
      <c r="K47" s="202"/>
    </row>
    <row r="48" spans="2:11" s="1" customFormat="1" ht="15" customHeight="1" x14ac:dyDescent="0.2">
      <c r="B48" s="205"/>
      <c r="C48" s="206"/>
      <c r="D48" s="206"/>
      <c r="E48" s="337" t="s">
        <v>496</v>
      </c>
      <c r="F48" s="337"/>
      <c r="G48" s="337"/>
      <c r="H48" s="337"/>
      <c r="I48" s="337"/>
      <c r="J48" s="337"/>
      <c r="K48" s="202"/>
    </row>
    <row r="49" spans="2:11" s="1" customFormat="1" ht="15" customHeight="1" x14ac:dyDescent="0.2">
      <c r="B49" s="205"/>
      <c r="C49" s="206"/>
      <c r="D49" s="206"/>
      <c r="E49" s="337" t="s">
        <v>497</v>
      </c>
      <c r="F49" s="337"/>
      <c r="G49" s="337"/>
      <c r="H49" s="337"/>
      <c r="I49" s="337"/>
      <c r="J49" s="337"/>
      <c r="K49" s="202"/>
    </row>
    <row r="50" spans="2:11" s="1" customFormat="1" ht="15" customHeight="1" x14ac:dyDescent="0.2">
      <c r="B50" s="205"/>
      <c r="C50" s="206"/>
      <c r="D50" s="206"/>
      <c r="E50" s="337" t="s">
        <v>498</v>
      </c>
      <c r="F50" s="337"/>
      <c r="G50" s="337"/>
      <c r="H50" s="337"/>
      <c r="I50" s="337"/>
      <c r="J50" s="337"/>
      <c r="K50" s="202"/>
    </row>
    <row r="51" spans="2:11" s="1" customFormat="1" ht="15" customHeight="1" x14ac:dyDescent="0.2">
      <c r="B51" s="205"/>
      <c r="C51" s="206"/>
      <c r="D51" s="337" t="s">
        <v>499</v>
      </c>
      <c r="E51" s="337"/>
      <c r="F51" s="337"/>
      <c r="G51" s="337"/>
      <c r="H51" s="337"/>
      <c r="I51" s="337"/>
      <c r="J51" s="337"/>
      <c r="K51" s="202"/>
    </row>
    <row r="52" spans="2:11" s="1" customFormat="1" ht="25.5" customHeight="1" x14ac:dyDescent="0.3">
      <c r="B52" s="201"/>
      <c r="C52" s="339" t="s">
        <v>500</v>
      </c>
      <c r="D52" s="339"/>
      <c r="E52" s="339"/>
      <c r="F52" s="339"/>
      <c r="G52" s="339"/>
      <c r="H52" s="339"/>
      <c r="I52" s="339"/>
      <c r="J52" s="339"/>
      <c r="K52" s="202"/>
    </row>
    <row r="53" spans="2:11" s="1" customFormat="1" ht="5.25" customHeight="1" x14ac:dyDescent="0.2">
      <c r="B53" s="201"/>
      <c r="C53" s="203"/>
      <c r="D53" s="203"/>
      <c r="E53" s="203"/>
      <c r="F53" s="203"/>
      <c r="G53" s="203"/>
      <c r="H53" s="203"/>
      <c r="I53" s="203"/>
      <c r="J53" s="203"/>
      <c r="K53" s="202"/>
    </row>
    <row r="54" spans="2:11" s="1" customFormat="1" ht="15" customHeight="1" x14ac:dyDescent="0.2">
      <c r="B54" s="201"/>
      <c r="C54" s="337" t="s">
        <v>501</v>
      </c>
      <c r="D54" s="337"/>
      <c r="E54" s="337"/>
      <c r="F54" s="337"/>
      <c r="G54" s="337"/>
      <c r="H54" s="337"/>
      <c r="I54" s="337"/>
      <c r="J54" s="337"/>
      <c r="K54" s="202"/>
    </row>
    <row r="55" spans="2:11" s="1" customFormat="1" ht="15" customHeight="1" x14ac:dyDescent="0.2">
      <c r="B55" s="201"/>
      <c r="C55" s="337" t="s">
        <v>502</v>
      </c>
      <c r="D55" s="337"/>
      <c r="E55" s="337"/>
      <c r="F55" s="337"/>
      <c r="G55" s="337"/>
      <c r="H55" s="337"/>
      <c r="I55" s="337"/>
      <c r="J55" s="337"/>
      <c r="K55" s="202"/>
    </row>
    <row r="56" spans="2:11" s="1" customFormat="1" ht="12.75" customHeight="1" x14ac:dyDescent="0.2">
      <c r="B56" s="201"/>
      <c r="C56" s="204"/>
      <c r="D56" s="204"/>
      <c r="E56" s="204"/>
      <c r="F56" s="204"/>
      <c r="G56" s="204"/>
      <c r="H56" s="204"/>
      <c r="I56" s="204"/>
      <c r="J56" s="204"/>
      <c r="K56" s="202"/>
    </row>
    <row r="57" spans="2:11" s="1" customFormat="1" ht="15" customHeight="1" x14ac:dyDescent="0.2">
      <c r="B57" s="201"/>
      <c r="C57" s="337" t="s">
        <v>503</v>
      </c>
      <c r="D57" s="337"/>
      <c r="E57" s="337"/>
      <c r="F57" s="337"/>
      <c r="G57" s="337"/>
      <c r="H57" s="337"/>
      <c r="I57" s="337"/>
      <c r="J57" s="337"/>
      <c r="K57" s="202"/>
    </row>
    <row r="58" spans="2:11" s="1" customFormat="1" ht="15" customHeight="1" x14ac:dyDescent="0.2">
      <c r="B58" s="201"/>
      <c r="C58" s="206"/>
      <c r="D58" s="337" t="s">
        <v>504</v>
      </c>
      <c r="E58" s="337"/>
      <c r="F58" s="337"/>
      <c r="G58" s="337"/>
      <c r="H58" s="337"/>
      <c r="I58" s="337"/>
      <c r="J58" s="337"/>
      <c r="K58" s="202"/>
    </row>
    <row r="59" spans="2:11" s="1" customFormat="1" ht="15" customHeight="1" x14ac:dyDescent="0.2">
      <c r="B59" s="201"/>
      <c r="C59" s="206"/>
      <c r="D59" s="337" t="s">
        <v>505</v>
      </c>
      <c r="E59" s="337"/>
      <c r="F59" s="337"/>
      <c r="G59" s="337"/>
      <c r="H59" s="337"/>
      <c r="I59" s="337"/>
      <c r="J59" s="337"/>
      <c r="K59" s="202"/>
    </row>
    <row r="60" spans="2:11" s="1" customFormat="1" ht="15" customHeight="1" x14ac:dyDescent="0.2">
      <c r="B60" s="201"/>
      <c r="C60" s="206"/>
      <c r="D60" s="337" t="s">
        <v>506</v>
      </c>
      <c r="E60" s="337"/>
      <c r="F60" s="337"/>
      <c r="G60" s="337"/>
      <c r="H60" s="337"/>
      <c r="I60" s="337"/>
      <c r="J60" s="337"/>
      <c r="K60" s="202"/>
    </row>
    <row r="61" spans="2:11" s="1" customFormat="1" ht="15" customHeight="1" x14ac:dyDescent="0.2">
      <c r="B61" s="201"/>
      <c r="C61" s="206"/>
      <c r="D61" s="337" t="s">
        <v>507</v>
      </c>
      <c r="E61" s="337"/>
      <c r="F61" s="337"/>
      <c r="G61" s="337"/>
      <c r="H61" s="337"/>
      <c r="I61" s="337"/>
      <c r="J61" s="337"/>
      <c r="K61" s="202"/>
    </row>
    <row r="62" spans="2:11" s="1" customFormat="1" ht="15" customHeight="1" x14ac:dyDescent="0.2">
      <c r="B62" s="201"/>
      <c r="C62" s="206"/>
      <c r="D62" s="338" t="s">
        <v>508</v>
      </c>
      <c r="E62" s="338"/>
      <c r="F62" s="338"/>
      <c r="G62" s="338"/>
      <c r="H62" s="338"/>
      <c r="I62" s="338"/>
      <c r="J62" s="338"/>
      <c r="K62" s="202"/>
    </row>
    <row r="63" spans="2:11" s="1" customFormat="1" ht="15" customHeight="1" x14ac:dyDescent="0.2">
      <c r="B63" s="201"/>
      <c r="C63" s="206"/>
      <c r="D63" s="337" t="s">
        <v>509</v>
      </c>
      <c r="E63" s="337"/>
      <c r="F63" s="337"/>
      <c r="G63" s="337"/>
      <c r="H63" s="337"/>
      <c r="I63" s="337"/>
      <c r="J63" s="337"/>
      <c r="K63" s="202"/>
    </row>
    <row r="64" spans="2:11" s="1" customFormat="1" ht="12.75" customHeight="1" x14ac:dyDescent="0.2">
      <c r="B64" s="201"/>
      <c r="C64" s="206"/>
      <c r="D64" s="206"/>
      <c r="E64" s="209"/>
      <c r="F64" s="206"/>
      <c r="G64" s="206"/>
      <c r="H64" s="206"/>
      <c r="I64" s="206"/>
      <c r="J64" s="206"/>
      <c r="K64" s="202"/>
    </row>
    <row r="65" spans="2:11" s="1" customFormat="1" ht="15" customHeight="1" x14ac:dyDescent="0.2">
      <c r="B65" s="201"/>
      <c r="C65" s="206"/>
      <c r="D65" s="337" t="s">
        <v>510</v>
      </c>
      <c r="E65" s="337"/>
      <c r="F65" s="337"/>
      <c r="G65" s="337"/>
      <c r="H65" s="337"/>
      <c r="I65" s="337"/>
      <c r="J65" s="337"/>
      <c r="K65" s="202"/>
    </row>
    <row r="66" spans="2:11" s="1" customFormat="1" ht="15" customHeight="1" x14ac:dyDescent="0.2">
      <c r="B66" s="201"/>
      <c r="C66" s="206"/>
      <c r="D66" s="338" t="s">
        <v>511</v>
      </c>
      <c r="E66" s="338"/>
      <c r="F66" s="338"/>
      <c r="G66" s="338"/>
      <c r="H66" s="338"/>
      <c r="I66" s="338"/>
      <c r="J66" s="338"/>
      <c r="K66" s="202"/>
    </row>
    <row r="67" spans="2:11" s="1" customFormat="1" ht="15" customHeight="1" x14ac:dyDescent="0.2">
      <c r="B67" s="201"/>
      <c r="C67" s="206"/>
      <c r="D67" s="337" t="s">
        <v>512</v>
      </c>
      <c r="E67" s="337"/>
      <c r="F67" s="337"/>
      <c r="G67" s="337"/>
      <c r="H67" s="337"/>
      <c r="I67" s="337"/>
      <c r="J67" s="337"/>
      <c r="K67" s="202"/>
    </row>
    <row r="68" spans="2:11" s="1" customFormat="1" ht="15" customHeight="1" x14ac:dyDescent="0.2">
      <c r="B68" s="201"/>
      <c r="C68" s="206"/>
      <c r="D68" s="337" t="s">
        <v>513</v>
      </c>
      <c r="E68" s="337"/>
      <c r="F68" s="337"/>
      <c r="G68" s="337"/>
      <c r="H68" s="337"/>
      <c r="I68" s="337"/>
      <c r="J68" s="337"/>
      <c r="K68" s="202"/>
    </row>
    <row r="69" spans="2:11" s="1" customFormat="1" ht="15" customHeight="1" x14ac:dyDescent="0.2">
      <c r="B69" s="201"/>
      <c r="C69" s="206"/>
      <c r="D69" s="337" t="s">
        <v>514</v>
      </c>
      <c r="E69" s="337"/>
      <c r="F69" s="337"/>
      <c r="G69" s="337"/>
      <c r="H69" s="337"/>
      <c r="I69" s="337"/>
      <c r="J69" s="337"/>
      <c r="K69" s="202"/>
    </row>
    <row r="70" spans="2:11" s="1" customFormat="1" ht="15" customHeight="1" x14ac:dyDescent="0.2">
      <c r="B70" s="201"/>
      <c r="C70" s="206"/>
      <c r="D70" s="337" t="s">
        <v>515</v>
      </c>
      <c r="E70" s="337"/>
      <c r="F70" s="337"/>
      <c r="G70" s="337"/>
      <c r="H70" s="337"/>
      <c r="I70" s="337"/>
      <c r="J70" s="337"/>
      <c r="K70" s="202"/>
    </row>
    <row r="71" spans="2:11" s="1" customFormat="1" ht="12.75" customHeight="1" x14ac:dyDescent="0.2">
      <c r="B71" s="210"/>
      <c r="C71" s="211"/>
      <c r="D71" s="211"/>
      <c r="E71" s="211"/>
      <c r="F71" s="211"/>
      <c r="G71" s="211"/>
      <c r="H71" s="211"/>
      <c r="I71" s="211"/>
      <c r="J71" s="211"/>
      <c r="K71" s="212"/>
    </row>
    <row r="72" spans="2:11" s="1" customFormat="1" ht="18.75" customHeight="1" x14ac:dyDescent="0.2">
      <c r="B72" s="213"/>
      <c r="C72" s="213"/>
      <c r="D72" s="213"/>
      <c r="E72" s="213"/>
      <c r="F72" s="213"/>
      <c r="G72" s="213"/>
      <c r="H72" s="213"/>
      <c r="I72" s="213"/>
      <c r="J72" s="213"/>
      <c r="K72" s="214"/>
    </row>
    <row r="73" spans="2:11" s="1" customFormat="1" ht="18.75" customHeight="1" x14ac:dyDescent="0.2">
      <c r="B73" s="214"/>
      <c r="C73" s="214"/>
      <c r="D73" s="214"/>
      <c r="E73" s="214"/>
      <c r="F73" s="214"/>
      <c r="G73" s="214"/>
      <c r="H73" s="214"/>
      <c r="I73" s="214"/>
      <c r="J73" s="214"/>
      <c r="K73" s="214"/>
    </row>
    <row r="74" spans="2:11" s="1" customFormat="1" ht="7.5" customHeight="1" x14ac:dyDescent="0.2">
      <c r="B74" s="215"/>
      <c r="C74" s="216"/>
      <c r="D74" s="216"/>
      <c r="E74" s="216"/>
      <c r="F74" s="216"/>
      <c r="G74" s="216"/>
      <c r="H74" s="216"/>
      <c r="I74" s="216"/>
      <c r="J74" s="216"/>
      <c r="K74" s="217"/>
    </row>
    <row r="75" spans="2:11" s="1" customFormat="1" ht="45" customHeight="1" x14ac:dyDescent="0.2">
      <c r="B75" s="218"/>
      <c r="C75" s="336" t="s">
        <v>516</v>
      </c>
      <c r="D75" s="336"/>
      <c r="E75" s="336"/>
      <c r="F75" s="336"/>
      <c r="G75" s="336"/>
      <c r="H75" s="336"/>
      <c r="I75" s="336"/>
      <c r="J75" s="336"/>
      <c r="K75" s="219"/>
    </row>
    <row r="76" spans="2:11" s="1" customFormat="1" ht="17.25" customHeight="1" x14ac:dyDescent="0.2">
      <c r="B76" s="218"/>
      <c r="C76" s="220" t="s">
        <v>517</v>
      </c>
      <c r="D76" s="220"/>
      <c r="E76" s="220"/>
      <c r="F76" s="220" t="s">
        <v>518</v>
      </c>
      <c r="G76" s="221"/>
      <c r="H76" s="220" t="s">
        <v>54</v>
      </c>
      <c r="I76" s="220" t="s">
        <v>57</v>
      </c>
      <c r="J76" s="220" t="s">
        <v>519</v>
      </c>
      <c r="K76" s="219"/>
    </row>
    <row r="77" spans="2:11" s="1" customFormat="1" ht="17.25" customHeight="1" x14ac:dyDescent="0.2">
      <c r="B77" s="218"/>
      <c r="C77" s="222" t="s">
        <v>520</v>
      </c>
      <c r="D77" s="222"/>
      <c r="E77" s="222"/>
      <c r="F77" s="223" t="s">
        <v>521</v>
      </c>
      <c r="G77" s="224"/>
      <c r="H77" s="222"/>
      <c r="I77" s="222"/>
      <c r="J77" s="222" t="s">
        <v>522</v>
      </c>
      <c r="K77" s="219"/>
    </row>
    <row r="78" spans="2:11" s="1" customFormat="1" ht="5.25" customHeight="1" x14ac:dyDescent="0.2">
      <c r="B78" s="218"/>
      <c r="C78" s="225"/>
      <c r="D78" s="225"/>
      <c r="E78" s="225"/>
      <c r="F78" s="225"/>
      <c r="G78" s="226"/>
      <c r="H78" s="225"/>
      <c r="I78" s="225"/>
      <c r="J78" s="225"/>
      <c r="K78" s="219"/>
    </row>
    <row r="79" spans="2:11" s="1" customFormat="1" ht="15" customHeight="1" x14ac:dyDescent="0.2">
      <c r="B79" s="218"/>
      <c r="C79" s="207" t="s">
        <v>53</v>
      </c>
      <c r="D79" s="225"/>
      <c r="E79" s="225"/>
      <c r="F79" s="227" t="s">
        <v>523</v>
      </c>
      <c r="G79" s="226"/>
      <c r="H79" s="207" t="s">
        <v>524</v>
      </c>
      <c r="I79" s="207" t="s">
        <v>525</v>
      </c>
      <c r="J79" s="207">
        <v>20</v>
      </c>
      <c r="K79" s="219"/>
    </row>
    <row r="80" spans="2:11" s="1" customFormat="1" ht="15" customHeight="1" x14ac:dyDescent="0.2">
      <c r="B80" s="218"/>
      <c r="C80" s="207" t="s">
        <v>526</v>
      </c>
      <c r="D80" s="207"/>
      <c r="E80" s="207"/>
      <c r="F80" s="227" t="s">
        <v>523</v>
      </c>
      <c r="G80" s="226"/>
      <c r="H80" s="207" t="s">
        <v>527</v>
      </c>
      <c r="I80" s="207" t="s">
        <v>525</v>
      </c>
      <c r="J80" s="207">
        <v>120</v>
      </c>
      <c r="K80" s="219"/>
    </row>
    <row r="81" spans="2:11" s="1" customFormat="1" ht="15" customHeight="1" x14ac:dyDescent="0.2">
      <c r="B81" s="228"/>
      <c r="C81" s="207" t="s">
        <v>528</v>
      </c>
      <c r="D81" s="207"/>
      <c r="E81" s="207"/>
      <c r="F81" s="227" t="s">
        <v>529</v>
      </c>
      <c r="G81" s="226"/>
      <c r="H81" s="207" t="s">
        <v>530</v>
      </c>
      <c r="I81" s="207" t="s">
        <v>525</v>
      </c>
      <c r="J81" s="207">
        <v>50</v>
      </c>
      <c r="K81" s="219"/>
    </row>
    <row r="82" spans="2:11" s="1" customFormat="1" ht="15" customHeight="1" x14ac:dyDescent="0.2">
      <c r="B82" s="228"/>
      <c r="C82" s="207" t="s">
        <v>531</v>
      </c>
      <c r="D82" s="207"/>
      <c r="E82" s="207"/>
      <c r="F82" s="227" t="s">
        <v>523</v>
      </c>
      <c r="G82" s="226"/>
      <c r="H82" s="207" t="s">
        <v>532</v>
      </c>
      <c r="I82" s="207" t="s">
        <v>533</v>
      </c>
      <c r="J82" s="207"/>
      <c r="K82" s="219"/>
    </row>
    <row r="83" spans="2:11" s="1" customFormat="1" ht="15" customHeight="1" x14ac:dyDescent="0.2">
      <c r="B83" s="228"/>
      <c r="C83" s="229" t="s">
        <v>534</v>
      </c>
      <c r="D83" s="229"/>
      <c r="E83" s="229"/>
      <c r="F83" s="230" t="s">
        <v>529</v>
      </c>
      <c r="G83" s="229"/>
      <c r="H83" s="229" t="s">
        <v>535</v>
      </c>
      <c r="I83" s="229" t="s">
        <v>525</v>
      </c>
      <c r="J83" s="229">
        <v>15</v>
      </c>
      <c r="K83" s="219"/>
    </row>
    <row r="84" spans="2:11" s="1" customFormat="1" ht="15" customHeight="1" x14ac:dyDescent="0.2">
      <c r="B84" s="228"/>
      <c r="C84" s="229" t="s">
        <v>536</v>
      </c>
      <c r="D84" s="229"/>
      <c r="E84" s="229"/>
      <c r="F84" s="230" t="s">
        <v>529</v>
      </c>
      <c r="G84" s="229"/>
      <c r="H84" s="229" t="s">
        <v>537</v>
      </c>
      <c r="I84" s="229" t="s">
        <v>525</v>
      </c>
      <c r="J84" s="229">
        <v>15</v>
      </c>
      <c r="K84" s="219"/>
    </row>
    <row r="85" spans="2:11" s="1" customFormat="1" ht="15" customHeight="1" x14ac:dyDescent="0.2">
      <c r="B85" s="228"/>
      <c r="C85" s="229" t="s">
        <v>538</v>
      </c>
      <c r="D85" s="229"/>
      <c r="E85" s="229"/>
      <c r="F85" s="230" t="s">
        <v>529</v>
      </c>
      <c r="G85" s="229"/>
      <c r="H85" s="229" t="s">
        <v>539</v>
      </c>
      <c r="I85" s="229" t="s">
        <v>525</v>
      </c>
      <c r="J85" s="229">
        <v>20</v>
      </c>
      <c r="K85" s="219"/>
    </row>
    <row r="86" spans="2:11" s="1" customFormat="1" ht="15" customHeight="1" x14ac:dyDescent="0.2">
      <c r="B86" s="228"/>
      <c r="C86" s="229" t="s">
        <v>540</v>
      </c>
      <c r="D86" s="229"/>
      <c r="E86" s="229"/>
      <c r="F86" s="230" t="s">
        <v>529</v>
      </c>
      <c r="G86" s="229"/>
      <c r="H86" s="229" t="s">
        <v>541</v>
      </c>
      <c r="I86" s="229" t="s">
        <v>525</v>
      </c>
      <c r="J86" s="229">
        <v>20</v>
      </c>
      <c r="K86" s="219"/>
    </row>
    <row r="87" spans="2:11" s="1" customFormat="1" ht="15" customHeight="1" x14ac:dyDescent="0.2">
      <c r="B87" s="228"/>
      <c r="C87" s="207" t="s">
        <v>542</v>
      </c>
      <c r="D87" s="207"/>
      <c r="E87" s="207"/>
      <c r="F87" s="227" t="s">
        <v>529</v>
      </c>
      <c r="G87" s="226"/>
      <c r="H87" s="207" t="s">
        <v>543</v>
      </c>
      <c r="I87" s="207" t="s">
        <v>525</v>
      </c>
      <c r="J87" s="207">
        <v>50</v>
      </c>
      <c r="K87" s="219"/>
    </row>
    <row r="88" spans="2:11" s="1" customFormat="1" ht="15" customHeight="1" x14ac:dyDescent="0.2">
      <c r="B88" s="228"/>
      <c r="C88" s="207" t="s">
        <v>544</v>
      </c>
      <c r="D88" s="207"/>
      <c r="E88" s="207"/>
      <c r="F88" s="227" t="s">
        <v>529</v>
      </c>
      <c r="G88" s="226"/>
      <c r="H88" s="207" t="s">
        <v>545</v>
      </c>
      <c r="I88" s="207" t="s">
        <v>525</v>
      </c>
      <c r="J88" s="207">
        <v>20</v>
      </c>
      <c r="K88" s="219"/>
    </row>
    <row r="89" spans="2:11" s="1" customFormat="1" ht="15" customHeight="1" x14ac:dyDescent="0.2">
      <c r="B89" s="228"/>
      <c r="C89" s="207" t="s">
        <v>546</v>
      </c>
      <c r="D89" s="207"/>
      <c r="E89" s="207"/>
      <c r="F89" s="227" t="s">
        <v>529</v>
      </c>
      <c r="G89" s="226"/>
      <c r="H89" s="207" t="s">
        <v>547</v>
      </c>
      <c r="I89" s="207" t="s">
        <v>525</v>
      </c>
      <c r="J89" s="207">
        <v>20</v>
      </c>
      <c r="K89" s="219"/>
    </row>
    <row r="90" spans="2:11" s="1" customFormat="1" ht="15" customHeight="1" x14ac:dyDescent="0.2">
      <c r="B90" s="228"/>
      <c r="C90" s="207" t="s">
        <v>548</v>
      </c>
      <c r="D90" s="207"/>
      <c r="E90" s="207"/>
      <c r="F90" s="227" t="s">
        <v>529</v>
      </c>
      <c r="G90" s="226"/>
      <c r="H90" s="207" t="s">
        <v>549</v>
      </c>
      <c r="I90" s="207" t="s">
        <v>525</v>
      </c>
      <c r="J90" s="207">
        <v>50</v>
      </c>
      <c r="K90" s="219"/>
    </row>
    <row r="91" spans="2:11" s="1" customFormat="1" ht="15" customHeight="1" x14ac:dyDescent="0.2">
      <c r="B91" s="228"/>
      <c r="C91" s="207" t="s">
        <v>550</v>
      </c>
      <c r="D91" s="207"/>
      <c r="E91" s="207"/>
      <c r="F91" s="227" t="s">
        <v>529</v>
      </c>
      <c r="G91" s="226"/>
      <c r="H91" s="207" t="s">
        <v>550</v>
      </c>
      <c r="I91" s="207" t="s">
        <v>525</v>
      </c>
      <c r="J91" s="207">
        <v>50</v>
      </c>
      <c r="K91" s="219"/>
    </row>
    <row r="92" spans="2:11" s="1" customFormat="1" ht="15" customHeight="1" x14ac:dyDescent="0.2">
      <c r="B92" s="228"/>
      <c r="C92" s="207" t="s">
        <v>551</v>
      </c>
      <c r="D92" s="207"/>
      <c r="E92" s="207"/>
      <c r="F92" s="227" t="s">
        <v>529</v>
      </c>
      <c r="G92" s="226"/>
      <c r="H92" s="207" t="s">
        <v>552</v>
      </c>
      <c r="I92" s="207" t="s">
        <v>525</v>
      </c>
      <c r="J92" s="207">
        <v>255</v>
      </c>
      <c r="K92" s="219"/>
    </row>
    <row r="93" spans="2:11" s="1" customFormat="1" ht="15" customHeight="1" x14ac:dyDescent="0.2">
      <c r="B93" s="228"/>
      <c r="C93" s="207" t="s">
        <v>553</v>
      </c>
      <c r="D93" s="207"/>
      <c r="E93" s="207"/>
      <c r="F93" s="227" t="s">
        <v>523</v>
      </c>
      <c r="G93" s="226"/>
      <c r="H93" s="207" t="s">
        <v>554</v>
      </c>
      <c r="I93" s="207" t="s">
        <v>555</v>
      </c>
      <c r="J93" s="207"/>
      <c r="K93" s="219"/>
    </row>
    <row r="94" spans="2:11" s="1" customFormat="1" ht="15" customHeight="1" x14ac:dyDescent="0.2">
      <c r="B94" s="228"/>
      <c r="C94" s="207" t="s">
        <v>556</v>
      </c>
      <c r="D94" s="207"/>
      <c r="E94" s="207"/>
      <c r="F94" s="227" t="s">
        <v>523</v>
      </c>
      <c r="G94" s="226"/>
      <c r="H94" s="207" t="s">
        <v>557</v>
      </c>
      <c r="I94" s="207" t="s">
        <v>558</v>
      </c>
      <c r="J94" s="207"/>
      <c r="K94" s="219"/>
    </row>
    <row r="95" spans="2:11" s="1" customFormat="1" ht="15" customHeight="1" x14ac:dyDescent="0.2">
      <c r="B95" s="228"/>
      <c r="C95" s="207" t="s">
        <v>559</v>
      </c>
      <c r="D95" s="207"/>
      <c r="E95" s="207"/>
      <c r="F95" s="227" t="s">
        <v>523</v>
      </c>
      <c r="G95" s="226"/>
      <c r="H95" s="207" t="s">
        <v>559</v>
      </c>
      <c r="I95" s="207" t="s">
        <v>558</v>
      </c>
      <c r="J95" s="207"/>
      <c r="K95" s="219"/>
    </row>
    <row r="96" spans="2:11" s="1" customFormat="1" ht="15" customHeight="1" x14ac:dyDescent="0.2">
      <c r="B96" s="228"/>
      <c r="C96" s="207" t="s">
        <v>38</v>
      </c>
      <c r="D96" s="207"/>
      <c r="E96" s="207"/>
      <c r="F96" s="227" t="s">
        <v>523</v>
      </c>
      <c r="G96" s="226"/>
      <c r="H96" s="207" t="s">
        <v>560</v>
      </c>
      <c r="I96" s="207" t="s">
        <v>558</v>
      </c>
      <c r="J96" s="207"/>
      <c r="K96" s="219"/>
    </row>
    <row r="97" spans="2:11" s="1" customFormat="1" ht="15" customHeight="1" x14ac:dyDescent="0.2">
      <c r="B97" s="228"/>
      <c r="C97" s="207" t="s">
        <v>48</v>
      </c>
      <c r="D97" s="207"/>
      <c r="E97" s="207"/>
      <c r="F97" s="227" t="s">
        <v>523</v>
      </c>
      <c r="G97" s="226"/>
      <c r="H97" s="207" t="s">
        <v>561</v>
      </c>
      <c r="I97" s="207" t="s">
        <v>558</v>
      </c>
      <c r="J97" s="207"/>
      <c r="K97" s="219"/>
    </row>
    <row r="98" spans="2:11" s="1" customFormat="1" ht="15" customHeight="1" x14ac:dyDescent="0.2">
      <c r="B98" s="231"/>
      <c r="C98" s="232"/>
      <c r="D98" s="232"/>
      <c r="E98" s="232"/>
      <c r="F98" s="232"/>
      <c r="G98" s="232"/>
      <c r="H98" s="232"/>
      <c r="I98" s="232"/>
      <c r="J98" s="232"/>
      <c r="K98" s="233"/>
    </row>
    <row r="99" spans="2:11" s="1" customFormat="1" ht="18.75" customHeight="1" x14ac:dyDescent="0.2">
      <c r="B99" s="234"/>
      <c r="C99" s="235"/>
      <c r="D99" s="235"/>
      <c r="E99" s="235"/>
      <c r="F99" s="235"/>
      <c r="G99" s="235"/>
      <c r="H99" s="235"/>
      <c r="I99" s="235"/>
      <c r="J99" s="235"/>
      <c r="K99" s="234"/>
    </row>
    <row r="100" spans="2:11" s="1" customFormat="1" ht="18.75" customHeight="1" x14ac:dyDescent="0.2">
      <c r="B100" s="214"/>
      <c r="C100" s="214"/>
      <c r="D100" s="214"/>
      <c r="E100" s="214"/>
      <c r="F100" s="214"/>
      <c r="G100" s="214"/>
      <c r="H100" s="214"/>
      <c r="I100" s="214"/>
      <c r="J100" s="214"/>
      <c r="K100" s="214"/>
    </row>
    <row r="101" spans="2:11" s="1" customFormat="1" ht="7.5" customHeight="1" x14ac:dyDescent="0.2">
      <c r="B101" s="215"/>
      <c r="C101" s="216"/>
      <c r="D101" s="216"/>
      <c r="E101" s="216"/>
      <c r="F101" s="216"/>
      <c r="G101" s="216"/>
      <c r="H101" s="216"/>
      <c r="I101" s="216"/>
      <c r="J101" s="216"/>
      <c r="K101" s="217"/>
    </row>
    <row r="102" spans="2:11" s="1" customFormat="1" ht="45" customHeight="1" x14ac:dyDescent="0.2">
      <c r="B102" s="218"/>
      <c r="C102" s="336" t="s">
        <v>562</v>
      </c>
      <c r="D102" s="336"/>
      <c r="E102" s="336"/>
      <c r="F102" s="336"/>
      <c r="G102" s="336"/>
      <c r="H102" s="336"/>
      <c r="I102" s="336"/>
      <c r="J102" s="336"/>
      <c r="K102" s="219"/>
    </row>
    <row r="103" spans="2:11" s="1" customFormat="1" ht="17.25" customHeight="1" x14ac:dyDescent="0.2">
      <c r="B103" s="218"/>
      <c r="C103" s="220" t="s">
        <v>517</v>
      </c>
      <c r="D103" s="220"/>
      <c r="E103" s="220"/>
      <c r="F103" s="220" t="s">
        <v>518</v>
      </c>
      <c r="G103" s="221"/>
      <c r="H103" s="220" t="s">
        <v>54</v>
      </c>
      <c r="I103" s="220" t="s">
        <v>57</v>
      </c>
      <c r="J103" s="220" t="s">
        <v>519</v>
      </c>
      <c r="K103" s="219"/>
    </row>
    <row r="104" spans="2:11" s="1" customFormat="1" ht="17.25" customHeight="1" x14ac:dyDescent="0.2">
      <c r="B104" s="218"/>
      <c r="C104" s="222" t="s">
        <v>520</v>
      </c>
      <c r="D104" s="222"/>
      <c r="E104" s="222"/>
      <c r="F104" s="223" t="s">
        <v>521</v>
      </c>
      <c r="G104" s="224"/>
      <c r="H104" s="222"/>
      <c r="I104" s="222"/>
      <c r="J104" s="222" t="s">
        <v>522</v>
      </c>
      <c r="K104" s="219"/>
    </row>
    <row r="105" spans="2:11" s="1" customFormat="1" ht="5.25" customHeight="1" x14ac:dyDescent="0.2">
      <c r="B105" s="218"/>
      <c r="C105" s="220"/>
      <c r="D105" s="220"/>
      <c r="E105" s="220"/>
      <c r="F105" s="220"/>
      <c r="G105" s="236"/>
      <c r="H105" s="220"/>
      <c r="I105" s="220"/>
      <c r="J105" s="220"/>
      <c r="K105" s="219"/>
    </row>
    <row r="106" spans="2:11" s="1" customFormat="1" ht="15" customHeight="1" x14ac:dyDescent="0.2">
      <c r="B106" s="218"/>
      <c r="C106" s="207" t="s">
        <v>53</v>
      </c>
      <c r="D106" s="225"/>
      <c r="E106" s="225"/>
      <c r="F106" s="227" t="s">
        <v>523</v>
      </c>
      <c r="G106" s="236"/>
      <c r="H106" s="207" t="s">
        <v>563</v>
      </c>
      <c r="I106" s="207" t="s">
        <v>525</v>
      </c>
      <c r="J106" s="207">
        <v>20</v>
      </c>
      <c r="K106" s="219"/>
    </row>
    <row r="107" spans="2:11" s="1" customFormat="1" ht="15" customHeight="1" x14ac:dyDescent="0.2">
      <c r="B107" s="218"/>
      <c r="C107" s="207" t="s">
        <v>526</v>
      </c>
      <c r="D107" s="207"/>
      <c r="E107" s="207"/>
      <c r="F107" s="227" t="s">
        <v>523</v>
      </c>
      <c r="G107" s="207"/>
      <c r="H107" s="207" t="s">
        <v>563</v>
      </c>
      <c r="I107" s="207" t="s">
        <v>525</v>
      </c>
      <c r="J107" s="207">
        <v>120</v>
      </c>
      <c r="K107" s="219"/>
    </row>
    <row r="108" spans="2:11" s="1" customFormat="1" ht="15" customHeight="1" x14ac:dyDescent="0.2">
      <c r="B108" s="228"/>
      <c r="C108" s="207" t="s">
        <v>528</v>
      </c>
      <c r="D108" s="207"/>
      <c r="E108" s="207"/>
      <c r="F108" s="227" t="s">
        <v>529</v>
      </c>
      <c r="G108" s="207"/>
      <c r="H108" s="207" t="s">
        <v>563</v>
      </c>
      <c r="I108" s="207" t="s">
        <v>525</v>
      </c>
      <c r="J108" s="207">
        <v>50</v>
      </c>
      <c r="K108" s="219"/>
    </row>
    <row r="109" spans="2:11" s="1" customFormat="1" ht="15" customHeight="1" x14ac:dyDescent="0.2">
      <c r="B109" s="228"/>
      <c r="C109" s="207" t="s">
        <v>531</v>
      </c>
      <c r="D109" s="207"/>
      <c r="E109" s="207"/>
      <c r="F109" s="227" t="s">
        <v>523</v>
      </c>
      <c r="G109" s="207"/>
      <c r="H109" s="207" t="s">
        <v>563</v>
      </c>
      <c r="I109" s="207" t="s">
        <v>533</v>
      </c>
      <c r="J109" s="207"/>
      <c r="K109" s="219"/>
    </row>
    <row r="110" spans="2:11" s="1" customFormat="1" ht="15" customHeight="1" x14ac:dyDescent="0.2">
      <c r="B110" s="228"/>
      <c r="C110" s="207" t="s">
        <v>542</v>
      </c>
      <c r="D110" s="207"/>
      <c r="E110" s="207"/>
      <c r="F110" s="227" t="s">
        <v>529</v>
      </c>
      <c r="G110" s="207"/>
      <c r="H110" s="207" t="s">
        <v>563</v>
      </c>
      <c r="I110" s="207" t="s">
        <v>525</v>
      </c>
      <c r="J110" s="207">
        <v>50</v>
      </c>
      <c r="K110" s="219"/>
    </row>
    <row r="111" spans="2:11" s="1" customFormat="1" ht="15" customHeight="1" x14ac:dyDescent="0.2">
      <c r="B111" s="228"/>
      <c r="C111" s="207" t="s">
        <v>550</v>
      </c>
      <c r="D111" s="207"/>
      <c r="E111" s="207"/>
      <c r="F111" s="227" t="s">
        <v>529</v>
      </c>
      <c r="G111" s="207"/>
      <c r="H111" s="207" t="s">
        <v>563</v>
      </c>
      <c r="I111" s="207" t="s">
        <v>525</v>
      </c>
      <c r="J111" s="207">
        <v>50</v>
      </c>
      <c r="K111" s="219"/>
    </row>
    <row r="112" spans="2:11" s="1" customFormat="1" ht="15" customHeight="1" x14ac:dyDescent="0.2">
      <c r="B112" s="228"/>
      <c r="C112" s="207" t="s">
        <v>548</v>
      </c>
      <c r="D112" s="207"/>
      <c r="E112" s="207"/>
      <c r="F112" s="227" t="s">
        <v>529</v>
      </c>
      <c r="G112" s="207"/>
      <c r="H112" s="207" t="s">
        <v>563</v>
      </c>
      <c r="I112" s="207" t="s">
        <v>525</v>
      </c>
      <c r="J112" s="207">
        <v>50</v>
      </c>
      <c r="K112" s="219"/>
    </row>
    <row r="113" spans="2:11" s="1" customFormat="1" ht="15" customHeight="1" x14ac:dyDescent="0.2">
      <c r="B113" s="228"/>
      <c r="C113" s="207" t="s">
        <v>53</v>
      </c>
      <c r="D113" s="207"/>
      <c r="E113" s="207"/>
      <c r="F113" s="227" t="s">
        <v>523</v>
      </c>
      <c r="G113" s="207"/>
      <c r="H113" s="207" t="s">
        <v>564</v>
      </c>
      <c r="I113" s="207" t="s">
        <v>525</v>
      </c>
      <c r="J113" s="207">
        <v>20</v>
      </c>
      <c r="K113" s="219"/>
    </row>
    <row r="114" spans="2:11" s="1" customFormat="1" ht="15" customHeight="1" x14ac:dyDescent="0.2">
      <c r="B114" s="228"/>
      <c r="C114" s="207" t="s">
        <v>565</v>
      </c>
      <c r="D114" s="207"/>
      <c r="E114" s="207"/>
      <c r="F114" s="227" t="s">
        <v>523</v>
      </c>
      <c r="G114" s="207"/>
      <c r="H114" s="207" t="s">
        <v>566</v>
      </c>
      <c r="I114" s="207" t="s">
        <v>525</v>
      </c>
      <c r="J114" s="207">
        <v>120</v>
      </c>
      <c r="K114" s="219"/>
    </row>
    <row r="115" spans="2:11" s="1" customFormat="1" ht="15" customHeight="1" x14ac:dyDescent="0.2">
      <c r="B115" s="228"/>
      <c r="C115" s="207" t="s">
        <v>38</v>
      </c>
      <c r="D115" s="207"/>
      <c r="E115" s="207"/>
      <c r="F115" s="227" t="s">
        <v>523</v>
      </c>
      <c r="G115" s="207"/>
      <c r="H115" s="207" t="s">
        <v>567</v>
      </c>
      <c r="I115" s="207" t="s">
        <v>558</v>
      </c>
      <c r="J115" s="207"/>
      <c r="K115" s="219"/>
    </row>
    <row r="116" spans="2:11" s="1" customFormat="1" ht="15" customHeight="1" x14ac:dyDescent="0.2">
      <c r="B116" s="228"/>
      <c r="C116" s="207" t="s">
        <v>48</v>
      </c>
      <c r="D116" s="207"/>
      <c r="E116" s="207"/>
      <c r="F116" s="227" t="s">
        <v>523</v>
      </c>
      <c r="G116" s="207"/>
      <c r="H116" s="207" t="s">
        <v>568</v>
      </c>
      <c r="I116" s="207" t="s">
        <v>558</v>
      </c>
      <c r="J116" s="207"/>
      <c r="K116" s="219"/>
    </row>
    <row r="117" spans="2:11" s="1" customFormat="1" ht="15" customHeight="1" x14ac:dyDescent="0.2">
      <c r="B117" s="228"/>
      <c r="C117" s="207" t="s">
        <v>57</v>
      </c>
      <c r="D117" s="207"/>
      <c r="E117" s="207"/>
      <c r="F117" s="227" t="s">
        <v>523</v>
      </c>
      <c r="G117" s="207"/>
      <c r="H117" s="207" t="s">
        <v>569</v>
      </c>
      <c r="I117" s="207" t="s">
        <v>570</v>
      </c>
      <c r="J117" s="207"/>
      <c r="K117" s="219"/>
    </row>
    <row r="118" spans="2:11" s="1" customFormat="1" ht="15" customHeight="1" x14ac:dyDescent="0.2">
      <c r="B118" s="231"/>
      <c r="C118" s="237"/>
      <c r="D118" s="237"/>
      <c r="E118" s="237"/>
      <c r="F118" s="237"/>
      <c r="G118" s="237"/>
      <c r="H118" s="237"/>
      <c r="I118" s="237"/>
      <c r="J118" s="237"/>
      <c r="K118" s="233"/>
    </row>
    <row r="119" spans="2:11" s="1" customFormat="1" ht="18.75" customHeight="1" x14ac:dyDescent="0.2">
      <c r="B119" s="238"/>
      <c r="C119" s="204"/>
      <c r="D119" s="204"/>
      <c r="E119" s="204"/>
      <c r="F119" s="239"/>
      <c r="G119" s="204"/>
      <c r="H119" s="204"/>
      <c r="I119" s="204"/>
      <c r="J119" s="204"/>
      <c r="K119" s="238"/>
    </row>
    <row r="120" spans="2:11" s="1" customFormat="1" ht="18.75" customHeight="1" x14ac:dyDescent="0.2">
      <c r="B120" s="214"/>
      <c r="C120" s="214"/>
      <c r="D120" s="214"/>
      <c r="E120" s="214"/>
      <c r="F120" s="214"/>
      <c r="G120" s="214"/>
      <c r="H120" s="214"/>
      <c r="I120" s="214"/>
      <c r="J120" s="214"/>
      <c r="K120" s="214"/>
    </row>
    <row r="121" spans="2:11" s="1" customFormat="1" ht="7.5" customHeight="1" x14ac:dyDescent="0.2">
      <c r="B121" s="240"/>
      <c r="C121" s="241"/>
      <c r="D121" s="241"/>
      <c r="E121" s="241"/>
      <c r="F121" s="241"/>
      <c r="G121" s="241"/>
      <c r="H121" s="241"/>
      <c r="I121" s="241"/>
      <c r="J121" s="241"/>
      <c r="K121" s="242"/>
    </row>
    <row r="122" spans="2:11" s="1" customFormat="1" ht="45" customHeight="1" x14ac:dyDescent="0.2">
      <c r="B122" s="243"/>
      <c r="C122" s="335" t="s">
        <v>571</v>
      </c>
      <c r="D122" s="335"/>
      <c r="E122" s="335"/>
      <c r="F122" s="335"/>
      <c r="G122" s="335"/>
      <c r="H122" s="335"/>
      <c r="I122" s="335"/>
      <c r="J122" s="335"/>
      <c r="K122" s="244"/>
    </row>
    <row r="123" spans="2:11" s="1" customFormat="1" ht="17.25" customHeight="1" x14ac:dyDescent="0.2">
      <c r="B123" s="245"/>
      <c r="C123" s="220" t="s">
        <v>517</v>
      </c>
      <c r="D123" s="220"/>
      <c r="E123" s="220"/>
      <c r="F123" s="220" t="s">
        <v>518</v>
      </c>
      <c r="G123" s="221"/>
      <c r="H123" s="220" t="s">
        <v>54</v>
      </c>
      <c r="I123" s="220" t="s">
        <v>57</v>
      </c>
      <c r="J123" s="220" t="s">
        <v>519</v>
      </c>
      <c r="K123" s="246"/>
    </row>
    <row r="124" spans="2:11" s="1" customFormat="1" ht="17.25" customHeight="1" x14ac:dyDescent="0.2">
      <c r="B124" s="245"/>
      <c r="C124" s="222" t="s">
        <v>520</v>
      </c>
      <c r="D124" s="222"/>
      <c r="E124" s="222"/>
      <c r="F124" s="223" t="s">
        <v>521</v>
      </c>
      <c r="G124" s="224"/>
      <c r="H124" s="222"/>
      <c r="I124" s="222"/>
      <c r="J124" s="222" t="s">
        <v>522</v>
      </c>
      <c r="K124" s="246"/>
    </row>
    <row r="125" spans="2:11" s="1" customFormat="1" ht="5.25" customHeight="1" x14ac:dyDescent="0.2">
      <c r="B125" s="247"/>
      <c r="C125" s="225"/>
      <c r="D125" s="225"/>
      <c r="E125" s="225"/>
      <c r="F125" s="225"/>
      <c r="G125" s="207"/>
      <c r="H125" s="225"/>
      <c r="I125" s="225"/>
      <c r="J125" s="225"/>
      <c r="K125" s="248"/>
    </row>
    <row r="126" spans="2:11" s="1" customFormat="1" ht="15" customHeight="1" x14ac:dyDescent="0.2">
      <c r="B126" s="247"/>
      <c r="C126" s="207" t="s">
        <v>526</v>
      </c>
      <c r="D126" s="225"/>
      <c r="E126" s="225"/>
      <c r="F126" s="227" t="s">
        <v>523</v>
      </c>
      <c r="G126" s="207"/>
      <c r="H126" s="207" t="s">
        <v>563</v>
      </c>
      <c r="I126" s="207" t="s">
        <v>525</v>
      </c>
      <c r="J126" s="207">
        <v>120</v>
      </c>
      <c r="K126" s="249"/>
    </row>
    <row r="127" spans="2:11" s="1" customFormat="1" ht="15" customHeight="1" x14ac:dyDescent="0.2">
      <c r="B127" s="247"/>
      <c r="C127" s="207" t="s">
        <v>572</v>
      </c>
      <c r="D127" s="207"/>
      <c r="E127" s="207"/>
      <c r="F127" s="227" t="s">
        <v>523</v>
      </c>
      <c r="G127" s="207"/>
      <c r="H127" s="207" t="s">
        <v>573</v>
      </c>
      <c r="I127" s="207" t="s">
        <v>525</v>
      </c>
      <c r="J127" s="207" t="s">
        <v>574</v>
      </c>
      <c r="K127" s="249"/>
    </row>
    <row r="128" spans="2:11" s="1" customFormat="1" ht="15" customHeight="1" x14ac:dyDescent="0.2">
      <c r="B128" s="247"/>
      <c r="C128" s="207" t="s">
        <v>471</v>
      </c>
      <c r="D128" s="207"/>
      <c r="E128" s="207"/>
      <c r="F128" s="227" t="s">
        <v>523</v>
      </c>
      <c r="G128" s="207"/>
      <c r="H128" s="207" t="s">
        <v>575</v>
      </c>
      <c r="I128" s="207" t="s">
        <v>525</v>
      </c>
      <c r="J128" s="207" t="s">
        <v>574</v>
      </c>
      <c r="K128" s="249"/>
    </row>
    <row r="129" spans="2:11" s="1" customFormat="1" ht="15" customHeight="1" x14ac:dyDescent="0.2">
      <c r="B129" s="247"/>
      <c r="C129" s="207" t="s">
        <v>534</v>
      </c>
      <c r="D129" s="207"/>
      <c r="E129" s="207"/>
      <c r="F129" s="227" t="s">
        <v>529</v>
      </c>
      <c r="G129" s="207"/>
      <c r="H129" s="207" t="s">
        <v>535</v>
      </c>
      <c r="I129" s="207" t="s">
        <v>525</v>
      </c>
      <c r="J129" s="207">
        <v>15</v>
      </c>
      <c r="K129" s="249"/>
    </row>
    <row r="130" spans="2:11" s="1" customFormat="1" ht="15" customHeight="1" x14ac:dyDescent="0.2">
      <c r="B130" s="247"/>
      <c r="C130" s="229" t="s">
        <v>536</v>
      </c>
      <c r="D130" s="229"/>
      <c r="E130" s="229"/>
      <c r="F130" s="230" t="s">
        <v>529</v>
      </c>
      <c r="G130" s="229"/>
      <c r="H130" s="229" t="s">
        <v>537</v>
      </c>
      <c r="I130" s="229" t="s">
        <v>525</v>
      </c>
      <c r="J130" s="229">
        <v>15</v>
      </c>
      <c r="K130" s="249"/>
    </row>
    <row r="131" spans="2:11" s="1" customFormat="1" ht="15" customHeight="1" x14ac:dyDescent="0.2">
      <c r="B131" s="247"/>
      <c r="C131" s="229" t="s">
        <v>538</v>
      </c>
      <c r="D131" s="229"/>
      <c r="E131" s="229"/>
      <c r="F131" s="230" t="s">
        <v>529</v>
      </c>
      <c r="G131" s="229"/>
      <c r="H131" s="229" t="s">
        <v>539</v>
      </c>
      <c r="I131" s="229" t="s">
        <v>525</v>
      </c>
      <c r="J131" s="229">
        <v>20</v>
      </c>
      <c r="K131" s="249"/>
    </row>
    <row r="132" spans="2:11" s="1" customFormat="1" ht="15" customHeight="1" x14ac:dyDescent="0.2">
      <c r="B132" s="247"/>
      <c r="C132" s="229" t="s">
        <v>540</v>
      </c>
      <c r="D132" s="229"/>
      <c r="E132" s="229"/>
      <c r="F132" s="230" t="s">
        <v>529</v>
      </c>
      <c r="G132" s="229"/>
      <c r="H132" s="229" t="s">
        <v>541</v>
      </c>
      <c r="I132" s="229" t="s">
        <v>525</v>
      </c>
      <c r="J132" s="229">
        <v>20</v>
      </c>
      <c r="K132" s="249"/>
    </row>
    <row r="133" spans="2:11" s="1" customFormat="1" ht="15" customHeight="1" x14ac:dyDescent="0.2">
      <c r="B133" s="247"/>
      <c r="C133" s="207" t="s">
        <v>528</v>
      </c>
      <c r="D133" s="207"/>
      <c r="E133" s="207"/>
      <c r="F133" s="227" t="s">
        <v>529</v>
      </c>
      <c r="G133" s="207"/>
      <c r="H133" s="207" t="s">
        <v>563</v>
      </c>
      <c r="I133" s="207" t="s">
        <v>525</v>
      </c>
      <c r="J133" s="207">
        <v>50</v>
      </c>
      <c r="K133" s="249"/>
    </row>
    <row r="134" spans="2:11" s="1" customFormat="1" ht="15" customHeight="1" x14ac:dyDescent="0.2">
      <c r="B134" s="247"/>
      <c r="C134" s="207" t="s">
        <v>542</v>
      </c>
      <c r="D134" s="207"/>
      <c r="E134" s="207"/>
      <c r="F134" s="227" t="s">
        <v>529</v>
      </c>
      <c r="G134" s="207"/>
      <c r="H134" s="207" t="s">
        <v>563</v>
      </c>
      <c r="I134" s="207" t="s">
        <v>525</v>
      </c>
      <c r="J134" s="207">
        <v>50</v>
      </c>
      <c r="K134" s="249"/>
    </row>
    <row r="135" spans="2:11" s="1" customFormat="1" ht="15" customHeight="1" x14ac:dyDescent="0.2">
      <c r="B135" s="247"/>
      <c r="C135" s="207" t="s">
        <v>548</v>
      </c>
      <c r="D135" s="207"/>
      <c r="E135" s="207"/>
      <c r="F135" s="227" t="s">
        <v>529</v>
      </c>
      <c r="G135" s="207"/>
      <c r="H135" s="207" t="s">
        <v>563</v>
      </c>
      <c r="I135" s="207" t="s">
        <v>525</v>
      </c>
      <c r="J135" s="207">
        <v>50</v>
      </c>
      <c r="K135" s="249"/>
    </row>
    <row r="136" spans="2:11" s="1" customFormat="1" ht="15" customHeight="1" x14ac:dyDescent="0.2">
      <c r="B136" s="247"/>
      <c r="C136" s="207" t="s">
        <v>550</v>
      </c>
      <c r="D136" s="207"/>
      <c r="E136" s="207"/>
      <c r="F136" s="227" t="s">
        <v>529</v>
      </c>
      <c r="G136" s="207"/>
      <c r="H136" s="207" t="s">
        <v>563</v>
      </c>
      <c r="I136" s="207" t="s">
        <v>525</v>
      </c>
      <c r="J136" s="207">
        <v>50</v>
      </c>
      <c r="K136" s="249"/>
    </row>
    <row r="137" spans="2:11" s="1" customFormat="1" ht="15" customHeight="1" x14ac:dyDescent="0.2">
      <c r="B137" s="247"/>
      <c r="C137" s="207" t="s">
        <v>551</v>
      </c>
      <c r="D137" s="207"/>
      <c r="E137" s="207"/>
      <c r="F137" s="227" t="s">
        <v>529</v>
      </c>
      <c r="G137" s="207"/>
      <c r="H137" s="207" t="s">
        <v>576</v>
      </c>
      <c r="I137" s="207" t="s">
        <v>525</v>
      </c>
      <c r="J137" s="207">
        <v>255</v>
      </c>
      <c r="K137" s="249"/>
    </row>
    <row r="138" spans="2:11" s="1" customFormat="1" ht="15" customHeight="1" x14ac:dyDescent="0.2">
      <c r="B138" s="247"/>
      <c r="C138" s="207" t="s">
        <v>553</v>
      </c>
      <c r="D138" s="207"/>
      <c r="E138" s="207"/>
      <c r="F138" s="227" t="s">
        <v>523</v>
      </c>
      <c r="G138" s="207"/>
      <c r="H138" s="207" t="s">
        <v>577</v>
      </c>
      <c r="I138" s="207" t="s">
        <v>555</v>
      </c>
      <c r="J138" s="207"/>
      <c r="K138" s="249"/>
    </row>
    <row r="139" spans="2:11" s="1" customFormat="1" ht="15" customHeight="1" x14ac:dyDescent="0.2">
      <c r="B139" s="247"/>
      <c r="C139" s="207" t="s">
        <v>556</v>
      </c>
      <c r="D139" s="207"/>
      <c r="E139" s="207"/>
      <c r="F139" s="227" t="s">
        <v>523</v>
      </c>
      <c r="G139" s="207"/>
      <c r="H139" s="207" t="s">
        <v>578</v>
      </c>
      <c r="I139" s="207" t="s">
        <v>558</v>
      </c>
      <c r="J139" s="207"/>
      <c r="K139" s="249"/>
    </row>
    <row r="140" spans="2:11" s="1" customFormat="1" ht="15" customHeight="1" x14ac:dyDescent="0.2">
      <c r="B140" s="247"/>
      <c r="C140" s="207" t="s">
        <v>559</v>
      </c>
      <c r="D140" s="207"/>
      <c r="E140" s="207"/>
      <c r="F140" s="227" t="s">
        <v>523</v>
      </c>
      <c r="G140" s="207"/>
      <c r="H140" s="207" t="s">
        <v>559</v>
      </c>
      <c r="I140" s="207" t="s">
        <v>558</v>
      </c>
      <c r="J140" s="207"/>
      <c r="K140" s="249"/>
    </row>
    <row r="141" spans="2:11" s="1" customFormat="1" ht="15" customHeight="1" x14ac:dyDescent="0.2">
      <c r="B141" s="247"/>
      <c r="C141" s="207" t="s">
        <v>38</v>
      </c>
      <c r="D141" s="207"/>
      <c r="E141" s="207"/>
      <c r="F141" s="227" t="s">
        <v>523</v>
      </c>
      <c r="G141" s="207"/>
      <c r="H141" s="207" t="s">
        <v>579</v>
      </c>
      <c r="I141" s="207" t="s">
        <v>558</v>
      </c>
      <c r="J141" s="207"/>
      <c r="K141" s="249"/>
    </row>
    <row r="142" spans="2:11" s="1" customFormat="1" ht="15" customHeight="1" x14ac:dyDescent="0.2">
      <c r="B142" s="247"/>
      <c r="C142" s="207" t="s">
        <v>580</v>
      </c>
      <c r="D142" s="207"/>
      <c r="E142" s="207"/>
      <c r="F142" s="227" t="s">
        <v>523</v>
      </c>
      <c r="G142" s="207"/>
      <c r="H142" s="207" t="s">
        <v>581</v>
      </c>
      <c r="I142" s="207" t="s">
        <v>558</v>
      </c>
      <c r="J142" s="207"/>
      <c r="K142" s="249"/>
    </row>
    <row r="143" spans="2:11" s="1" customFormat="1" ht="15" customHeight="1" x14ac:dyDescent="0.2">
      <c r="B143" s="250"/>
      <c r="C143" s="251"/>
      <c r="D143" s="251"/>
      <c r="E143" s="251"/>
      <c r="F143" s="251"/>
      <c r="G143" s="251"/>
      <c r="H143" s="251"/>
      <c r="I143" s="251"/>
      <c r="J143" s="251"/>
      <c r="K143" s="252"/>
    </row>
    <row r="144" spans="2:11" s="1" customFormat="1" ht="18.75" customHeight="1" x14ac:dyDescent="0.2">
      <c r="B144" s="204"/>
      <c r="C144" s="204"/>
      <c r="D144" s="204"/>
      <c r="E144" s="204"/>
      <c r="F144" s="239"/>
      <c r="G144" s="204"/>
      <c r="H144" s="204"/>
      <c r="I144" s="204"/>
      <c r="J144" s="204"/>
      <c r="K144" s="204"/>
    </row>
    <row r="145" spans="2:11" s="1" customFormat="1" ht="18.75" customHeight="1" x14ac:dyDescent="0.2">
      <c r="B145" s="214"/>
      <c r="C145" s="214"/>
      <c r="D145" s="214"/>
      <c r="E145" s="214"/>
      <c r="F145" s="214"/>
      <c r="G145" s="214"/>
      <c r="H145" s="214"/>
      <c r="I145" s="214"/>
      <c r="J145" s="214"/>
      <c r="K145" s="214"/>
    </row>
    <row r="146" spans="2:11" s="1" customFormat="1" ht="7.5" customHeight="1" x14ac:dyDescent="0.2">
      <c r="B146" s="215"/>
      <c r="C146" s="216"/>
      <c r="D146" s="216"/>
      <c r="E146" s="216"/>
      <c r="F146" s="216"/>
      <c r="G146" s="216"/>
      <c r="H146" s="216"/>
      <c r="I146" s="216"/>
      <c r="J146" s="216"/>
      <c r="K146" s="217"/>
    </row>
    <row r="147" spans="2:11" s="1" customFormat="1" ht="45" customHeight="1" x14ac:dyDescent="0.2">
      <c r="B147" s="218"/>
      <c r="C147" s="336" t="s">
        <v>582</v>
      </c>
      <c r="D147" s="336"/>
      <c r="E147" s="336"/>
      <c r="F147" s="336"/>
      <c r="G147" s="336"/>
      <c r="H147" s="336"/>
      <c r="I147" s="336"/>
      <c r="J147" s="336"/>
      <c r="K147" s="219"/>
    </row>
    <row r="148" spans="2:11" s="1" customFormat="1" ht="17.25" customHeight="1" x14ac:dyDescent="0.2">
      <c r="B148" s="218"/>
      <c r="C148" s="220" t="s">
        <v>517</v>
      </c>
      <c r="D148" s="220"/>
      <c r="E148" s="220"/>
      <c r="F148" s="220" t="s">
        <v>518</v>
      </c>
      <c r="G148" s="221"/>
      <c r="H148" s="220" t="s">
        <v>54</v>
      </c>
      <c r="I148" s="220" t="s">
        <v>57</v>
      </c>
      <c r="J148" s="220" t="s">
        <v>519</v>
      </c>
      <c r="K148" s="219"/>
    </row>
    <row r="149" spans="2:11" s="1" customFormat="1" ht="17.25" customHeight="1" x14ac:dyDescent="0.2">
      <c r="B149" s="218"/>
      <c r="C149" s="222" t="s">
        <v>520</v>
      </c>
      <c r="D149" s="222"/>
      <c r="E149" s="222"/>
      <c r="F149" s="223" t="s">
        <v>521</v>
      </c>
      <c r="G149" s="224"/>
      <c r="H149" s="222"/>
      <c r="I149" s="222"/>
      <c r="J149" s="222" t="s">
        <v>522</v>
      </c>
      <c r="K149" s="219"/>
    </row>
    <row r="150" spans="2:11" s="1" customFormat="1" ht="5.25" customHeight="1" x14ac:dyDescent="0.2">
      <c r="B150" s="228"/>
      <c r="C150" s="225"/>
      <c r="D150" s="225"/>
      <c r="E150" s="225"/>
      <c r="F150" s="225"/>
      <c r="G150" s="226"/>
      <c r="H150" s="225"/>
      <c r="I150" s="225"/>
      <c r="J150" s="225"/>
      <c r="K150" s="249"/>
    </row>
    <row r="151" spans="2:11" s="1" customFormat="1" ht="15" customHeight="1" x14ac:dyDescent="0.2">
      <c r="B151" s="228"/>
      <c r="C151" s="253" t="s">
        <v>526</v>
      </c>
      <c r="D151" s="207"/>
      <c r="E151" s="207"/>
      <c r="F151" s="254" t="s">
        <v>523</v>
      </c>
      <c r="G151" s="207"/>
      <c r="H151" s="253" t="s">
        <v>563</v>
      </c>
      <c r="I151" s="253" t="s">
        <v>525</v>
      </c>
      <c r="J151" s="253">
        <v>120</v>
      </c>
      <c r="K151" s="249"/>
    </row>
    <row r="152" spans="2:11" s="1" customFormat="1" ht="15" customHeight="1" x14ac:dyDescent="0.2">
      <c r="B152" s="228"/>
      <c r="C152" s="253" t="s">
        <v>572</v>
      </c>
      <c r="D152" s="207"/>
      <c r="E152" s="207"/>
      <c r="F152" s="254" t="s">
        <v>523</v>
      </c>
      <c r="G152" s="207"/>
      <c r="H152" s="253" t="s">
        <v>583</v>
      </c>
      <c r="I152" s="253" t="s">
        <v>525</v>
      </c>
      <c r="J152" s="253" t="s">
        <v>574</v>
      </c>
      <c r="K152" s="249"/>
    </row>
    <row r="153" spans="2:11" s="1" customFormat="1" ht="15" customHeight="1" x14ac:dyDescent="0.2">
      <c r="B153" s="228"/>
      <c r="C153" s="253" t="s">
        <v>471</v>
      </c>
      <c r="D153" s="207"/>
      <c r="E153" s="207"/>
      <c r="F153" s="254" t="s">
        <v>523</v>
      </c>
      <c r="G153" s="207"/>
      <c r="H153" s="253" t="s">
        <v>584</v>
      </c>
      <c r="I153" s="253" t="s">
        <v>525</v>
      </c>
      <c r="J153" s="253" t="s">
        <v>574</v>
      </c>
      <c r="K153" s="249"/>
    </row>
    <row r="154" spans="2:11" s="1" customFormat="1" ht="15" customHeight="1" x14ac:dyDescent="0.2">
      <c r="B154" s="228"/>
      <c r="C154" s="253" t="s">
        <v>528</v>
      </c>
      <c r="D154" s="207"/>
      <c r="E154" s="207"/>
      <c r="F154" s="254" t="s">
        <v>529</v>
      </c>
      <c r="G154" s="207"/>
      <c r="H154" s="253" t="s">
        <v>563</v>
      </c>
      <c r="I154" s="253" t="s">
        <v>525</v>
      </c>
      <c r="J154" s="253">
        <v>50</v>
      </c>
      <c r="K154" s="249"/>
    </row>
    <row r="155" spans="2:11" s="1" customFormat="1" ht="15" customHeight="1" x14ac:dyDescent="0.2">
      <c r="B155" s="228"/>
      <c r="C155" s="253" t="s">
        <v>531</v>
      </c>
      <c r="D155" s="207"/>
      <c r="E155" s="207"/>
      <c r="F155" s="254" t="s">
        <v>523</v>
      </c>
      <c r="G155" s="207"/>
      <c r="H155" s="253" t="s">
        <v>563</v>
      </c>
      <c r="I155" s="253" t="s">
        <v>533</v>
      </c>
      <c r="J155" s="253"/>
      <c r="K155" s="249"/>
    </row>
    <row r="156" spans="2:11" s="1" customFormat="1" ht="15" customHeight="1" x14ac:dyDescent="0.2">
      <c r="B156" s="228"/>
      <c r="C156" s="253" t="s">
        <v>542</v>
      </c>
      <c r="D156" s="207"/>
      <c r="E156" s="207"/>
      <c r="F156" s="254" t="s">
        <v>529</v>
      </c>
      <c r="G156" s="207"/>
      <c r="H156" s="253" t="s">
        <v>563</v>
      </c>
      <c r="I156" s="253" t="s">
        <v>525</v>
      </c>
      <c r="J156" s="253">
        <v>50</v>
      </c>
      <c r="K156" s="249"/>
    </row>
    <row r="157" spans="2:11" s="1" customFormat="1" ht="15" customHeight="1" x14ac:dyDescent="0.2">
      <c r="B157" s="228"/>
      <c r="C157" s="253" t="s">
        <v>550</v>
      </c>
      <c r="D157" s="207"/>
      <c r="E157" s="207"/>
      <c r="F157" s="254" t="s">
        <v>529</v>
      </c>
      <c r="G157" s="207"/>
      <c r="H157" s="253" t="s">
        <v>563</v>
      </c>
      <c r="I157" s="253" t="s">
        <v>525</v>
      </c>
      <c r="J157" s="253">
        <v>50</v>
      </c>
      <c r="K157" s="249"/>
    </row>
    <row r="158" spans="2:11" s="1" customFormat="1" ht="15" customHeight="1" x14ac:dyDescent="0.2">
      <c r="B158" s="228"/>
      <c r="C158" s="253" t="s">
        <v>548</v>
      </c>
      <c r="D158" s="207"/>
      <c r="E158" s="207"/>
      <c r="F158" s="254" t="s">
        <v>529</v>
      </c>
      <c r="G158" s="207"/>
      <c r="H158" s="253" t="s">
        <v>563</v>
      </c>
      <c r="I158" s="253" t="s">
        <v>525</v>
      </c>
      <c r="J158" s="253">
        <v>50</v>
      </c>
      <c r="K158" s="249"/>
    </row>
    <row r="159" spans="2:11" s="1" customFormat="1" ht="15" customHeight="1" x14ac:dyDescent="0.2">
      <c r="B159" s="228"/>
      <c r="C159" s="253" t="s">
        <v>93</v>
      </c>
      <c r="D159" s="207"/>
      <c r="E159" s="207"/>
      <c r="F159" s="254" t="s">
        <v>523</v>
      </c>
      <c r="G159" s="207"/>
      <c r="H159" s="253" t="s">
        <v>585</v>
      </c>
      <c r="I159" s="253" t="s">
        <v>525</v>
      </c>
      <c r="J159" s="253" t="s">
        <v>586</v>
      </c>
      <c r="K159" s="249"/>
    </row>
    <row r="160" spans="2:11" s="1" customFormat="1" ht="15" customHeight="1" x14ac:dyDescent="0.2">
      <c r="B160" s="228"/>
      <c r="C160" s="253" t="s">
        <v>587</v>
      </c>
      <c r="D160" s="207"/>
      <c r="E160" s="207"/>
      <c r="F160" s="254" t="s">
        <v>523</v>
      </c>
      <c r="G160" s="207"/>
      <c r="H160" s="253" t="s">
        <v>588</v>
      </c>
      <c r="I160" s="253" t="s">
        <v>558</v>
      </c>
      <c r="J160" s="253"/>
      <c r="K160" s="249"/>
    </row>
    <row r="161" spans="2:11" s="1" customFormat="1" ht="15" customHeight="1" x14ac:dyDescent="0.2">
      <c r="B161" s="255"/>
      <c r="C161" s="237"/>
      <c r="D161" s="237"/>
      <c r="E161" s="237"/>
      <c r="F161" s="237"/>
      <c r="G161" s="237"/>
      <c r="H161" s="237"/>
      <c r="I161" s="237"/>
      <c r="J161" s="237"/>
      <c r="K161" s="256"/>
    </row>
    <row r="162" spans="2:11" s="1" customFormat="1" ht="18.75" customHeight="1" x14ac:dyDescent="0.2">
      <c r="B162" s="204"/>
      <c r="C162" s="207"/>
      <c r="D162" s="207"/>
      <c r="E162" s="207"/>
      <c r="F162" s="227"/>
      <c r="G162" s="207"/>
      <c r="H162" s="207"/>
      <c r="I162" s="207"/>
      <c r="J162" s="207"/>
      <c r="K162" s="204"/>
    </row>
    <row r="163" spans="2:11" s="1" customFormat="1" ht="18.75" customHeight="1" x14ac:dyDescent="0.2">
      <c r="B163" s="214"/>
      <c r="C163" s="214"/>
      <c r="D163" s="214"/>
      <c r="E163" s="214"/>
      <c r="F163" s="214"/>
      <c r="G163" s="214"/>
      <c r="H163" s="214"/>
      <c r="I163" s="214"/>
      <c r="J163" s="214"/>
      <c r="K163" s="214"/>
    </row>
    <row r="164" spans="2:11" s="1" customFormat="1" ht="7.5" customHeight="1" x14ac:dyDescent="0.2">
      <c r="B164" s="196"/>
      <c r="C164" s="197"/>
      <c r="D164" s="197"/>
      <c r="E164" s="197"/>
      <c r="F164" s="197"/>
      <c r="G164" s="197"/>
      <c r="H164" s="197"/>
      <c r="I164" s="197"/>
      <c r="J164" s="197"/>
      <c r="K164" s="198"/>
    </row>
    <row r="165" spans="2:11" s="1" customFormat="1" ht="45" customHeight="1" x14ac:dyDescent="0.2">
      <c r="B165" s="199"/>
      <c r="C165" s="335" t="s">
        <v>589</v>
      </c>
      <c r="D165" s="335"/>
      <c r="E165" s="335"/>
      <c r="F165" s="335"/>
      <c r="G165" s="335"/>
      <c r="H165" s="335"/>
      <c r="I165" s="335"/>
      <c r="J165" s="335"/>
      <c r="K165" s="200"/>
    </row>
    <row r="166" spans="2:11" s="1" customFormat="1" ht="17.25" customHeight="1" x14ac:dyDescent="0.2">
      <c r="B166" s="199"/>
      <c r="C166" s="220" t="s">
        <v>517</v>
      </c>
      <c r="D166" s="220"/>
      <c r="E166" s="220"/>
      <c r="F166" s="220" t="s">
        <v>518</v>
      </c>
      <c r="G166" s="257"/>
      <c r="H166" s="258" t="s">
        <v>54</v>
      </c>
      <c r="I166" s="258" t="s">
        <v>57</v>
      </c>
      <c r="J166" s="220" t="s">
        <v>519</v>
      </c>
      <c r="K166" s="200"/>
    </row>
    <row r="167" spans="2:11" s="1" customFormat="1" ht="17.25" customHeight="1" x14ac:dyDescent="0.2">
      <c r="B167" s="201"/>
      <c r="C167" s="222" t="s">
        <v>520</v>
      </c>
      <c r="D167" s="222"/>
      <c r="E167" s="222"/>
      <c r="F167" s="223" t="s">
        <v>521</v>
      </c>
      <c r="G167" s="259"/>
      <c r="H167" s="260"/>
      <c r="I167" s="260"/>
      <c r="J167" s="222" t="s">
        <v>522</v>
      </c>
      <c r="K167" s="202"/>
    </row>
    <row r="168" spans="2:11" s="1" customFormat="1" ht="5.25" customHeight="1" x14ac:dyDescent="0.2">
      <c r="B168" s="228"/>
      <c r="C168" s="225"/>
      <c r="D168" s="225"/>
      <c r="E168" s="225"/>
      <c r="F168" s="225"/>
      <c r="G168" s="226"/>
      <c r="H168" s="225"/>
      <c r="I168" s="225"/>
      <c r="J168" s="225"/>
      <c r="K168" s="249"/>
    </row>
    <row r="169" spans="2:11" s="1" customFormat="1" ht="15" customHeight="1" x14ac:dyDescent="0.2">
      <c r="B169" s="228"/>
      <c r="C169" s="207" t="s">
        <v>526</v>
      </c>
      <c r="D169" s="207"/>
      <c r="E169" s="207"/>
      <c r="F169" s="227" t="s">
        <v>523</v>
      </c>
      <c r="G169" s="207"/>
      <c r="H169" s="207" t="s">
        <v>563</v>
      </c>
      <c r="I169" s="207" t="s">
        <v>525</v>
      </c>
      <c r="J169" s="207">
        <v>120</v>
      </c>
      <c r="K169" s="249"/>
    </row>
    <row r="170" spans="2:11" s="1" customFormat="1" ht="15" customHeight="1" x14ac:dyDescent="0.2">
      <c r="B170" s="228"/>
      <c r="C170" s="207" t="s">
        <v>572</v>
      </c>
      <c r="D170" s="207"/>
      <c r="E170" s="207"/>
      <c r="F170" s="227" t="s">
        <v>523</v>
      </c>
      <c r="G170" s="207"/>
      <c r="H170" s="207" t="s">
        <v>573</v>
      </c>
      <c r="I170" s="207" t="s">
        <v>525</v>
      </c>
      <c r="J170" s="207" t="s">
        <v>574</v>
      </c>
      <c r="K170" s="249"/>
    </row>
    <row r="171" spans="2:11" s="1" customFormat="1" ht="15" customHeight="1" x14ac:dyDescent="0.2">
      <c r="B171" s="228"/>
      <c r="C171" s="207" t="s">
        <v>471</v>
      </c>
      <c r="D171" s="207"/>
      <c r="E171" s="207"/>
      <c r="F171" s="227" t="s">
        <v>523</v>
      </c>
      <c r="G171" s="207"/>
      <c r="H171" s="207" t="s">
        <v>590</v>
      </c>
      <c r="I171" s="207" t="s">
        <v>525</v>
      </c>
      <c r="J171" s="207" t="s">
        <v>574</v>
      </c>
      <c r="K171" s="249"/>
    </row>
    <row r="172" spans="2:11" s="1" customFormat="1" ht="15" customHeight="1" x14ac:dyDescent="0.2">
      <c r="B172" s="228"/>
      <c r="C172" s="207" t="s">
        <v>528</v>
      </c>
      <c r="D172" s="207"/>
      <c r="E172" s="207"/>
      <c r="F172" s="227" t="s">
        <v>529</v>
      </c>
      <c r="G172" s="207"/>
      <c r="H172" s="207" t="s">
        <v>590</v>
      </c>
      <c r="I172" s="207" t="s">
        <v>525</v>
      </c>
      <c r="J172" s="207">
        <v>50</v>
      </c>
      <c r="K172" s="249"/>
    </row>
    <row r="173" spans="2:11" s="1" customFormat="1" ht="15" customHeight="1" x14ac:dyDescent="0.2">
      <c r="B173" s="228"/>
      <c r="C173" s="207" t="s">
        <v>531</v>
      </c>
      <c r="D173" s="207"/>
      <c r="E173" s="207"/>
      <c r="F173" s="227" t="s">
        <v>523</v>
      </c>
      <c r="G173" s="207"/>
      <c r="H173" s="207" t="s">
        <v>590</v>
      </c>
      <c r="I173" s="207" t="s">
        <v>533</v>
      </c>
      <c r="J173" s="207"/>
      <c r="K173" s="249"/>
    </row>
    <row r="174" spans="2:11" s="1" customFormat="1" ht="15" customHeight="1" x14ac:dyDescent="0.2">
      <c r="B174" s="228"/>
      <c r="C174" s="207" t="s">
        <v>542</v>
      </c>
      <c r="D174" s="207"/>
      <c r="E174" s="207"/>
      <c r="F174" s="227" t="s">
        <v>529</v>
      </c>
      <c r="G174" s="207"/>
      <c r="H174" s="207" t="s">
        <v>590</v>
      </c>
      <c r="I174" s="207" t="s">
        <v>525</v>
      </c>
      <c r="J174" s="207">
        <v>50</v>
      </c>
      <c r="K174" s="249"/>
    </row>
    <row r="175" spans="2:11" s="1" customFormat="1" ht="15" customHeight="1" x14ac:dyDescent="0.2">
      <c r="B175" s="228"/>
      <c r="C175" s="207" t="s">
        <v>550</v>
      </c>
      <c r="D175" s="207"/>
      <c r="E175" s="207"/>
      <c r="F175" s="227" t="s">
        <v>529</v>
      </c>
      <c r="G175" s="207"/>
      <c r="H175" s="207" t="s">
        <v>590</v>
      </c>
      <c r="I175" s="207" t="s">
        <v>525</v>
      </c>
      <c r="J175" s="207">
        <v>50</v>
      </c>
      <c r="K175" s="249"/>
    </row>
    <row r="176" spans="2:11" s="1" customFormat="1" ht="15" customHeight="1" x14ac:dyDescent="0.2">
      <c r="B176" s="228"/>
      <c r="C176" s="207" t="s">
        <v>548</v>
      </c>
      <c r="D176" s="207"/>
      <c r="E176" s="207"/>
      <c r="F176" s="227" t="s">
        <v>529</v>
      </c>
      <c r="G176" s="207"/>
      <c r="H176" s="207" t="s">
        <v>590</v>
      </c>
      <c r="I176" s="207" t="s">
        <v>525</v>
      </c>
      <c r="J176" s="207">
        <v>50</v>
      </c>
      <c r="K176" s="249"/>
    </row>
    <row r="177" spans="2:11" s="1" customFormat="1" ht="15" customHeight="1" x14ac:dyDescent="0.2">
      <c r="B177" s="228"/>
      <c r="C177" s="207" t="s">
        <v>102</v>
      </c>
      <c r="D177" s="207"/>
      <c r="E177" s="207"/>
      <c r="F177" s="227" t="s">
        <v>523</v>
      </c>
      <c r="G177" s="207"/>
      <c r="H177" s="207" t="s">
        <v>591</v>
      </c>
      <c r="I177" s="207" t="s">
        <v>592</v>
      </c>
      <c r="J177" s="207"/>
      <c r="K177" s="249"/>
    </row>
    <row r="178" spans="2:11" s="1" customFormat="1" ht="15" customHeight="1" x14ac:dyDescent="0.2">
      <c r="B178" s="228"/>
      <c r="C178" s="207" t="s">
        <v>57</v>
      </c>
      <c r="D178" s="207"/>
      <c r="E178" s="207"/>
      <c r="F178" s="227" t="s">
        <v>523</v>
      </c>
      <c r="G178" s="207"/>
      <c r="H178" s="207" t="s">
        <v>593</v>
      </c>
      <c r="I178" s="207" t="s">
        <v>594</v>
      </c>
      <c r="J178" s="207">
        <v>1</v>
      </c>
      <c r="K178" s="249"/>
    </row>
    <row r="179" spans="2:11" s="1" customFormat="1" ht="15" customHeight="1" x14ac:dyDescent="0.2">
      <c r="B179" s="228"/>
      <c r="C179" s="207" t="s">
        <v>53</v>
      </c>
      <c r="D179" s="207"/>
      <c r="E179" s="207"/>
      <c r="F179" s="227" t="s">
        <v>523</v>
      </c>
      <c r="G179" s="207"/>
      <c r="H179" s="207" t="s">
        <v>595</v>
      </c>
      <c r="I179" s="207" t="s">
        <v>525</v>
      </c>
      <c r="J179" s="207">
        <v>20</v>
      </c>
      <c r="K179" s="249"/>
    </row>
    <row r="180" spans="2:11" s="1" customFormat="1" ht="15" customHeight="1" x14ac:dyDescent="0.2">
      <c r="B180" s="228"/>
      <c r="C180" s="207" t="s">
        <v>54</v>
      </c>
      <c r="D180" s="207"/>
      <c r="E180" s="207"/>
      <c r="F180" s="227" t="s">
        <v>523</v>
      </c>
      <c r="G180" s="207"/>
      <c r="H180" s="207" t="s">
        <v>596</v>
      </c>
      <c r="I180" s="207" t="s">
        <v>525</v>
      </c>
      <c r="J180" s="207">
        <v>255</v>
      </c>
      <c r="K180" s="249"/>
    </row>
    <row r="181" spans="2:11" s="1" customFormat="1" ht="15" customHeight="1" x14ac:dyDescent="0.2">
      <c r="B181" s="228"/>
      <c r="C181" s="207" t="s">
        <v>103</v>
      </c>
      <c r="D181" s="207"/>
      <c r="E181" s="207"/>
      <c r="F181" s="227" t="s">
        <v>523</v>
      </c>
      <c r="G181" s="207"/>
      <c r="H181" s="207" t="s">
        <v>487</v>
      </c>
      <c r="I181" s="207" t="s">
        <v>525</v>
      </c>
      <c r="J181" s="207">
        <v>10</v>
      </c>
      <c r="K181" s="249"/>
    </row>
    <row r="182" spans="2:11" s="1" customFormat="1" ht="15" customHeight="1" x14ac:dyDescent="0.2">
      <c r="B182" s="228"/>
      <c r="C182" s="207" t="s">
        <v>104</v>
      </c>
      <c r="D182" s="207"/>
      <c r="E182" s="207"/>
      <c r="F182" s="227" t="s">
        <v>523</v>
      </c>
      <c r="G182" s="207"/>
      <c r="H182" s="207" t="s">
        <v>597</v>
      </c>
      <c r="I182" s="207" t="s">
        <v>558</v>
      </c>
      <c r="J182" s="207"/>
      <c r="K182" s="249"/>
    </row>
    <row r="183" spans="2:11" s="1" customFormat="1" ht="15" customHeight="1" x14ac:dyDescent="0.2">
      <c r="B183" s="228"/>
      <c r="C183" s="207" t="s">
        <v>598</v>
      </c>
      <c r="D183" s="207"/>
      <c r="E183" s="207"/>
      <c r="F183" s="227" t="s">
        <v>523</v>
      </c>
      <c r="G183" s="207"/>
      <c r="H183" s="207" t="s">
        <v>599</v>
      </c>
      <c r="I183" s="207" t="s">
        <v>558</v>
      </c>
      <c r="J183" s="207"/>
      <c r="K183" s="249"/>
    </row>
    <row r="184" spans="2:11" s="1" customFormat="1" ht="15" customHeight="1" x14ac:dyDescent="0.2">
      <c r="B184" s="228"/>
      <c r="C184" s="207" t="s">
        <v>587</v>
      </c>
      <c r="D184" s="207"/>
      <c r="E184" s="207"/>
      <c r="F184" s="227" t="s">
        <v>523</v>
      </c>
      <c r="G184" s="207"/>
      <c r="H184" s="207" t="s">
        <v>600</v>
      </c>
      <c r="I184" s="207" t="s">
        <v>558</v>
      </c>
      <c r="J184" s="207"/>
      <c r="K184" s="249"/>
    </row>
    <row r="185" spans="2:11" s="1" customFormat="1" ht="15" customHeight="1" x14ac:dyDescent="0.2">
      <c r="B185" s="228"/>
      <c r="C185" s="207" t="s">
        <v>106</v>
      </c>
      <c r="D185" s="207"/>
      <c r="E185" s="207"/>
      <c r="F185" s="227" t="s">
        <v>529</v>
      </c>
      <c r="G185" s="207"/>
      <c r="H185" s="207" t="s">
        <v>601</v>
      </c>
      <c r="I185" s="207" t="s">
        <v>525</v>
      </c>
      <c r="J185" s="207">
        <v>50</v>
      </c>
      <c r="K185" s="249"/>
    </row>
    <row r="186" spans="2:11" s="1" customFormat="1" ht="15" customHeight="1" x14ac:dyDescent="0.2">
      <c r="B186" s="228"/>
      <c r="C186" s="207" t="s">
        <v>602</v>
      </c>
      <c r="D186" s="207"/>
      <c r="E186" s="207"/>
      <c r="F186" s="227" t="s">
        <v>529</v>
      </c>
      <c r="G186" s="207"/>
      <c r="H186" s="207" t="s">
        <v>603</v>
      </c>
      <c r="I186" s="207" t="s">
        <v>604</v>
      </c>
      <c r="J186" s="207"/>
      <c r="K186" s="249"/>
    </row>
    <row r="187" spans="2:11" s="1" customFormat="1" ht="15" customHeight="1" x14ac:dyDescent="0.2">
      <c r="B187" s="228"/>
      <c r="C187" s="207" t="s">
        <v>605</v>
      </c>
      <c r="D187" s="207"/>
      <c r="E187" s="207"/>
      <c r="F187" s="227" t="s">
        <v>529</v>
      </c>
      <c r="G187" s="207"/>
      <c r="H187" s="207" t="s">
        <v>606</v>
      </c>
      <c r="I187" s="207" t="s">
        <v>604</v>
      </c>
      <c r="J187" s="207"/>
      <c r="K187" s="249"/>
    </row>
    <row r="188" spans="2:11" s="1" customFormat="1" ht="15" customHeight="1" x14ac:dyDescent="0.2">
      <c r="B188" s="228"/>
      <c r="C188" s="207" t="s">
        <v>607</v>
      </c>
      <c r="D188" s="207"/>
      <c r="E188" s="207"/>
      <c r="F188" s="227" t="s">
        <v>529</v>
      </c>
      <c r="G188" s="207"/>
      <c r="H188" s="207" t="s">
        <v>608</v>
      </c>
      <c r="I188" s="207" t="s">
        <v>604</v>
      </c>
      <c r="J188" s="207"/>
      <c r="K188" s="249"/>
    </row>
    <row r="189" spans="2:11" s="1" customFormat="1" ht="15" customHeight="1" x14ac:dyDescent="0.2">
      <c r="B189" s="228"/>
      <c r="C189" s="261" t="s">
        <v>609</v>
      </c>
      <c r="D189" s="207"/>
      <c r="E189" s="207"/>
      <c r="F189" s="227" t="s">
        <v>529</v>
      </c>
      <c r="G189" s="207"/>
      <c r="H189" s="207" t="s">
        <v>610</v>
      </c>
      <c r="I189" s="207" t="s">
        <v>611</v>
      </c>
      <c r="J189" s="262" t="s">
        <v>612</v>
      </c>
      <c r="K189" s="249"/>
    </row>
    <row r="190" spans="2:11" s="1" customFormat="1" ht="15" customHeight="1" x14ac:dyDescent="0.2">
      <c r="B190" s="228"/>
      <c r="C190" s="213" t="s">
        <v>42</v>
      </c>
      <c r="D190" s="207"/>
      <c r="E190" s="207"/>
      <c r="F190" s="227" t="s">
        <v>523</v>
      </c>
      <c r="G190" s="207"/>
      <c r="H190" s="204" t="s">
        <v>613</v>
      </c>
      <c r="I190" s="207" t="s">
        <v>614</v>
      </c>
      <c r="J190" s="207"/>
      <c r="K190" s="249"/>
    </row>
    <row r="191" spans="2:11" s="1" customFormat="1" ht="15" customHeight="1" x14ac:dyDescent="0.2">
      <c r="B191" s="228"/>
      <c r="C191" s="213" t="s">
        <v>615</v>
      </c>
      <c r="D191" s="207"/>
      <c r="E191" s="207"/>
      <c r="F191" s="227" t="s">
        <v>523</v>
      </c>
      <c r="G191" s="207"/>
      <c r="H191" s="207" t="s">
        <v>616</v>
      </c>
      <c r="I191" s="207" t="s">
        <v>558</v>
      </c>
      <c r="J191" s="207"/>
      <c r="K191" s="249"/>
    </row>
    <row r="192" spans="2:11" s="1" customFormat="1" ht="15" customHeight="1" x14ac:dyDescent="0.2">
      <c r="B192" s="228"/>
      <c r="C192" s="213" t="s">
        <v>617</v>
      </c>
      <c r="D192" s="207"/>
      <c r="E192" s="207"/>
      <c r="F192" s="227" t="s">
        <v>523</v>
      </c>
      <c r="G192" s="207"/>
      <c r="H192" s="207" t="s">
        <v>618</v>
      </c>
      <c r="I192" s="207" t="s">
        <v>558</v>
      </c>
      <c r="J192" s="207"/>
      <c r="K192" s="249"/>
    </row>
    <row r="193" spans="2:11" s="1" customFormat="1" ht="15" customHeight="1" x14ac:dyDescent="0.2">
      <c r="B193" s="228"/>
      <c r="C193" s="213" t="s">
        <v>619</v>
      </c>
      <c r="D193" s="207"/>
      <c r="E193" s="207"/>
      <c r="F193" s="227" t="s">
        <v>529</v>
      </c>
      <c r="G193" s="207"/>
      <c r="H193" s="207" t="s">
        <v>620</v>
      </c>
      <c r="I193" s="207" t="s">
        <v>558</v>
      </c>
      <c r="J193" s="207"/>
      <c r="K193" s="249"/>
    </row>
    <row r="194" spans="2:11" s="1" customFormat="1" ht="15" customHeight="1" x14ac:dyDescent="0.2">
      <c r="B194" s="255"/>
      <c r="C194" s="263"/>
      <c r="D194" s="237"/>
      <c r="E194" s="237"/>
      <c r="F194" s="237"/>
      <c r="G194" s="237"/>
      <c r="H194" s="237"/>
      <c r="I194" s="237"/>
      <c r="J194" s="237"/>
      <c r="K194" s="256"/>
    </row>
    <row r="195" spans="2:11" s="1" customFormat="1" ht="18.75" customHeight="1" x14ac:dyDescent="0.2">
      <c r="B195" s="204"/>
      <c r="C195" s="207"/>
      <c r="D195" s="207"/>
      <c r="E195" s="207"/>
      <c r="F195" s="227"/>
      <c r="G195" s="207"/>
      <c r="H195" s="207"/>
      <c r="I195" s="207"/>
      <c r="J195" s="207"/>
      <c r="K195" s="204"/>
    </row>
    <row r="196" spans="2:11" s="1" customFormat="1" ht="18.75" customHeight="1" x14ac:dyDescent="0.2">
      <c r="B196" s="204"/>
      <c r="C196" s="207"/>
      <c r="D196" s="207"/>
      <c r="E196" s="207"/>
      <c r="F196" s="227"/>
      <c r="G196" s="207"/>
      <c r="H196" s="207"/>
      <c r="I196" s="207"/>
      <c r="J196" s="207"/>
      <c r="K196" s="204"/>
    </row>
    <row r="197" spans="2:11" s="1" customFormat="1" ht="18.75" customHeight="1" x14ac:dyDescent="0.2">
      <c r="B197" s="214"/>
      <c r="C197" s="214"/>
      <c r="D197" s="214"/>
      <c r="E197" s="214"/>
      <c r="F197" s="214"/>
      <c r="G197" s="214"/>
      <c r="H197" s="214"/>
      <c r="I197" s="214"/>
      <c r="J197" s="214"/>
      <c r="K197" s="214"/>
    </row>
    <row r="198" spans="2:11" s="1" customFormat="1" ht="12" x14ac:dyDescent="0.2">
      <c r="B198" s="196"/>
      <c r="C198" s="197"/>
      <c r="D198" s="197"/>
      <c r="E198" s="197"/>
      <c r="F198" s="197"/>
      <c r="G198" s="197"/>
      <c r="H198" s="197"/>
      <c r="I198" s="197"/>
      <c r="J198" s="197"/>
      <c r="K198" s="198"/>
    </row>
    <row r="199" spans="2:11" s="1" customFormat="1" ht="22.2" x14ac:dyDescent="0.2">
      <c r="B199" s="199"/>
      <c r="C199" s="335" t="s">
        <v>621</v>
      </c>
      <c r="D199" s="335"/>
      <c r="E199" s="335"/>
      <c r="F199" s="335"/>
      <c r="G199" s="335"/>
      <c r="H199" s="335"/>
      <c r="I199" s="335"/>
      <c r="J199" s="335"/>
      <c r="K199" s="200"/>
    </row>
    <row r="200" spans="2:11" s="1" customFormat="1" ht="25.5" customHeight="1" x14ac:dyDescent="0.3">
      <c r="B200" s="199"/>
      <c r="C200" s="264" t="s">
        <v>622</v>
      </c>
      <c r="D200" s="264"/>
      <c r="E200" s="264"/>
      <c r="F200" s="264" t="s">
        <v>623</v>
      </c>
      <c r="G200" s="265"/>
      <c r="H200" s="334" t="s">
        <v>624</v>
      </c>
      <c r="I200" s="334"/>
      <c r="J200" s="334"/>
      <c r="K200" s="200"/>
    </row>
    <row r="201" spans="2:11" s="1" customFormat="1" ht="5.25" customHeight="1" x14ac:dyDescent="0.2">
      <c r="B201" s="228"/>
      <c r="C201" s="225"/>
      <c r="D201" s="225"/>
      <c r="E201" s="225"/>
      <c r="F201" s="225"/>
      <c r="G201" s="207"/>
      <c r="H201" s="225"/>
      <c r="I201" s="225"/>
      <c r="J201" s="225"/>
      <c r="K201" s="249"/>
    </row>
    <row r="202" spans="2:11" s="1" customFormat="1" ht="15" customHeight="1" x14ac:dyDescent="0.2">
      <c r="B202" s="228"/>
      <c r="C202" s="207" t="s">
        <v>614</v>
      </c>
      <c r="D202" s="207"/>
      <c r="E202" s="207"/>
      <c r="F202" s="227" t="s">
        <v>43</v>
      </c>
      <c r="G202" s="207"/>
      <c r="H202" s="333" t="s">
        <v>625</v>
      </c>
      <c r="I202" s="333"/>
      <c r="J202" s="333"/>
      <c r="K202" s="249"/>
    </row>
    <row r="203" spans="2:11" s="1" customFormat="1" ht="15" customHeight="1" x14ac:dyDescent="0.2">
      <c r="B203" s="228"/>
      <c r="C203" s="234"/>
      <c r="D203" s="207"/>
      <c r="E203" s="207"/>
      <c r="F203" s="227" t="s">
        <v>44</v>
      </c>
      <c r="G203" s="207"/>
      <c r="H203" s="333" t="s">
        <v>626</v>
      </c>
      <c r="I203" s="333"/>
      <c r="J203" s="333"/>
      <c r="K203" s="249"/>
    </row>
    <row r="204" spans="2:11" s="1" customFormat="1" ht="15" customHeight="1" x14ac:dyDescent="0.2">
      <c r="B204" s="228"/>
      <c r="C204" s="234"/>
      <c r="D204" s="207"/>
      <c r="E204" s="207"/>
      <c r="F204" s="227" t="s">
        <v>47</v>
      </c>
      <c r="G204" s="207"/>
      <c r="H204" s="333" t="s">
        <v>627</v>
      </c>
      <c r="I204" s="333"/>
      <c r="J204" s="333"/>
      <c r="K204" s="249"/>
    </row>
    <row r="205" spans="2:11" s="1" customFormat="1" ht="15" customHeight="1" x14ac:dyDescent="0.2">
      <c r="B205" s="228"/>
      <c r="C205" s="207"/>
      <c r="D205" s="207"/>
      <c r="E205" s="207"/>
      <c r="F205" s="227" t="s">
        <v>45</v>
      </c>
      <c r="G205" s="207"/>
      <c r="H205" s="333" t="s">
        <v>628</v>
      </c>
      <c r="I205" s="333"/>
      <c r="J205" s="333"/>
      <c r="K205" s="249"/>
    </row>
    <row r="206" spans="2:11" s="1" customFormat="1" ht="15" customHeight="1" x14ac:dyDescent="0.2">
      <c r="B206" s="228"/>
      <c r="C206" s="207"/>
      <c r="D206" s="207"/>
      <c r="E206" s="207"/>
      <c r="F206" s="227" t="s">
        <v>46</v>
      </c>
      <c r="G206" s="207"/>
      <c r="H206" s="333" t="s">
        <v>629</v>
      </c>
      <c r="I206" s="333"/>
      <c r="J206" s="333"/>
      <c r="K206" s="249"/>
    </row>
    <row r="207" spans="2:11" s="1" customFormat="1" ht="15" customHeight="1" x14ac:dyDescent="0.2">
      <c r="B207" s="228"/>
      <c r="C207" s="207"/>
      <c r="D207" s="207"/>
      <c r="E207" s="207"/>
      <c r="F207" s="227"/>
      <c r="G207" s="207"/>
      <c r="H207" s="207"/>
      <c r="I207" s="207"/>
      <c r="J207" s="207"/>
      <c r="K207" s="249"/>
    </row>
    <row r="208" spans="2:11" s="1" customFormat="1" ht="15" customHeight="1" x14ac:dyDescent="0.2">
      <c r="B208" s="228"/>
      <c r="C208" s="207" t="s">
        <v>570</v>
      </c>
      <c r="D208" s="207"/>
      <c r="E208" s="207"/>
      <c r="F208" s="227" t="s">
        <v>79</v>
      </c>
      <c r="G208" s="207"/>
      <c r="H208" s="333" t="s">
        <v>630</v>
      </c>
      <c r="I208" s="333"/>
      <c r="J208" s="333"/>
      <c r="K208" s="249"/>
    </row>
    <row r="209" spans="2:11" s="1" customFormat="1" ht="15" customHeight="1" x14ac:dyDescent="0.2">
      <c r="B209" s="228"/>
      <c r="C209" s="234"/>
      <c r="D209" s="207"/>
      <c r="E209" s="207"/>
      <c r="F209" s="227" t="s">
        <v>465</v>
      </c>
      <c r="G209" s="207"/>
      <c r="H209" s="333" t="s">
        <v>466</v>
      </c>
      <c r="I209" s="333"/>
      <c r="J209" s="333"/>
      <c r="K209" s="249"/>
    </row>
    <row r="210" spans="2:11" s="1" customFormat="1" ht="15" customHeight="1" x14ac:dyDescent="0.2">
      <c r="B210" s="228"/>
      <c r="C210" s="207"/>
      <c r="D210" s="207"/>
      <c r="E210" s="207"/>
      <c r="F210" s="227" t="s">
        <v>463</v>
      </c>
      <c r="G210" s="207"/>
      <c r="H210" s="333" t="s">
        <v>631</v>
      </c>
      <c r="I210" s="333"/>
      <c r="J210" s="333"/>
      <c r="K210" s="249"/>
    </row>
    <row r="211" spans="2:11" s="1" customFormat="1" ht="15" customHeight="1" x14ac:dyDescent="0.2">
      <c r="B211" s="266"/>
      <c r="C211" s="234"/>
      <c r="D211" s="234"/>
      <c r="E211" s="234"/>
      <c r="F211" s="227" t="s">
        <v>467</v>
      </c>
      <c r="G211" s="213"/>
      <c r="H211" s="332" t="s">
        <v>468</v>
      </c>
      <c r="I211" s="332"/>
      <c r="J211" s="332"/>
      <c r="K211" s="267"/>
    </row>
    <row r="212" spans="2:11" s="1" customFormat="1" ht="15" customHeight="1" x14ac:dyDescent="0.2">
      <c r="B212" s="266"/>
      <c r="C212" s="234"/>
      <c r="D212" s="234"/>
      <c r="E212" s="234"/>
      <c r="F212" s="227" t="s">
        <v>469</v>
      </c>
      <c r="G212" s="213"/>
      <c r="H212" s="332" t="s">
        <v>632</v>
      </c>
      <c r="I212" s="332"/>
      <c r="J212" s="332"/>
      <c r="K212" s="267"/>
    </row>
    <row r="213" spans="2:11" s="1" customFormat="1" ht="15" customHeight="1" x14ac:dyDescent="0.2">
      <c r="B213" s="266"/>
      <c r="C213" s="234"/>
      <c r="D213" s="234"/>
      <c r="E213" s="234"/>
      <c r="F213" s="268"/>
      <c r="G213" s="213"/>
      <c r="H213" s="269"/>
      <c r="I213" s="269"/>
      <c r="J213" s="269"/>
      <c r="K213" s="267"/>
    </row>
    <row r="214" spans="2:11" s="1" customFormat="1" ht="15" customHeight="1" x14ac:dyDescent="0.2">
      <c r="B214" s="266"/>
      <c r="C214" s="207" t="s">
        <v>594</v>
      </c>
      <c r="D214" s="234"/>
      <c r="E214" s="234"/>
      <c r="F214" s="227">
        <v>1</v>
      </c>
      <c r="G214" s="213"/>
      <c r="H214" s="332" t="s">
        <v>633</v>
      </c>
      <c r="I214" s="332"/>
      <c r="J214" s="332"/>
      <c r="K214" s="267"/>
    </row>
    <row r="215" spans="2:11" s="1" customFormat="1" ht="15" customHeight="1" x14ac:dyDescent="0.2">
      <c r="B215" s="266"/>
      <c r="C215" s="234"/>
      <c r="D215" s="234"/>
      <c r="E215" s="234"/>
      <c r="F215" s="227">
        <v>2</v>
      </c>
      <c r="G215" s="213"/>
      <c r="H215" s="332" t="s">
        <v>634</v>
      </c>
      <c r="I215" s="332"/>
      <c r="J215" s="332"/>
      <c r="K215" s="267"/>
    </row>
    <row r="216" spans="2:11" s="1" customFormat="1" ht="15" customHeight="1" x14ac:dyDescent="0.2">
      <c r="B216" s="266"/>
      <c r="C216" s="234"/>
      <c r="D216" s="234"/>
      <c r="E216" s="234"/>
      <c r="F216" s="227">
        <v>3</v>
      </c>
      <c r="G216" s="213"/>
      <c r="H216" s="332" t="s">
        <v>635</v>
      </c>
      <c r="I216" s="332"/>
      <c r="J216" s="332"/>
      <c r="K216" s="267"/>
    </row>
    <row r="217" spans="2:11" s="1" customFormat="1" ht="15" customHeight="1" x14ac:dyDescent="0.2">
      <c r="B217" s="266"/>
      <c r="C217" s="234"/>
      <c r="D217" s="234"/>
      <c r="E217" s="234"/>
      <c r="F217" s="227">
        <v>4</v>
      </c>
      <c r="G217" s="213"/>
      <c r="H217" s="332" t="s">
        <v>636</v>
      </c>
      <c r="I217" s="332"/>
      <c r="J217" s="332"/>
      <c r="K217" s="267"/>
    </row>
    <row r="218" spans="2:11" s="1" customFormat="1" ht="12.75" customHeight="1" x14ac:dyDescent="0.2">
      <c r="B218" s="270"/>
      <c r="C218" s="271"/>
      <c r="D218" s="271"/>
      <c r="E218" s="271"/>
      <c r="F218" s="271"/>
      <c r="G218" s="271"/>
      <c r="H218" s="271"/>
      <c r="I218" s="271"/>
      <c r="J218" s="271"/>
      <c r="K218" s="272"/>
    </row>
  </sheetData>
  <mergeCells count="77">
    <mergeCell ref="C3:J3"/>
    <mergeCell ref="C9:J9"/>
    <mergeCell ref="D11:J11"/>
    <mergeCell ref="D10:J10"/>
    <mergeCell ref="C4:J4"/>
    <mergeCell ref="C6:J6"/>
    <mergeCell ref="C7:J7"/>
    <mergeCell ref="D16:J16"/>
    <mergeCell ref="D17:J17"/>
    <mergeCell ref="F18:J18"/>
    <mergeCell ref="F19:J19"/>
    <mergeCell ref="D15:J15"/>
    <mergeCell ref="C25:J25"/>
    <mergeCell ref="D27:J27"/>
    <mergeCell ref="C26:J26"/>
    <mergeCell ref="F20:J20"/>
    <mergeCell ref="F23:J23"/>
    <mergeCell ref="F21:J21"/>
    <mergeCell ref="F22:J22"/>
    <mergeCell ref="D33:J33"/>
    <mergeCell ref="D34:J34"/>
    <mergeCell ref="D31:J31"/>
    <mergeCell ref="D30:J30"/>
    <mergeCell ref="D28:J28"/>
    <mergeCell ref="G45:J45"/>
    <mergeCell ref="G44:J44"/>
    <mergeCell ref="D35:J35"/>
    <mergeCell ref="G40:J40"/>
    <mergeCell ref="G41:J41"/>
    <mergeCell ref="G42:J42"/>
    <mergeCell ref="G43:J43"/>
    <mergeCell ref="G36:J36"/>
    <mergeCell ref="G37:J37"/>
    <mergeCell ref="G38:J38"/>
    <mergeCell ref="G39:J39"/>
    <mergeCell ref="D59:J59"/>
    <mergeCell ref="D58:J58"/>
    <mergeCell ref="D47:J47"/>
    <mergeCell ref="C52:J52"/>
    <mergeCell ref="C54:J54"/>
    <mergeCell ref="C55:J55"/>
    <mergeCell ref="C57:J57"/>
    <mergeCell ref="D51:J51"/>
    <mergeCell ref="E50:J50"/>
    <mergeCell ref="E49:J49"/>
    <mergeCell ref="E48:J48"/>
    <mergeCell ref="D61:J61"/>
    <mergeCell ref="D62:J62"/>
    <mergeCell ref="D65:J65"/>
    <mergeCell ref="D63:J63"/>
    <mergeCell ref="D60:J60"/>
    <mergeCell ref="D70:J70"/>
    <mergeCell ref="D68:J68"/>
    <mergeCell ref="D67:J67"/>
    <mergeCell ref="D69:J69"/>
    <mergeCell ref="D66:J66"/>
    <mergeCell ref="C165:J165"/>
    <mergeCell ref="C122:J122"/>
    <mergeCell ref="C147:J147"/>
    <mergeCell ref="C102:J102"/>
    <mergeCell ref="C75:J75"/>
    <mergeCell ref="H200:J200"/>
    <mergeCell ref="C199:J199"/>
    <mergeCell ref="H208:J208"/>
    <mergeCell ref="H206:J206"/>
    <mergeCell ref="H204:J204"/>
    <mergeCell ref="H202:J202"/>
    <mergeCell ref="H217:J217"/>
    <mergeCell ref="H210:J210"/>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SO 101 - Terénní úpravy</vt:lpstr>
      <vt:lpstr>SO 102 - Výsadba zeleně</vt:lpstr>
      <vt:lpstr>SO 103 - Odvoz přebytečné...</vt:lpstr>
      <vt:lpstr>Pokyny pro vyplnění</vt:lpstr>
      <vt:lpstr>'Rekapitulace stavby'!Názvy_tisku</vt:lpstr>
      <vt:lpstr>'SO 101 - Terénní úpravy'!Názvy_tisku</vt:lpstr>
      <vt:lpstr>'SO 102 - Výsadba zeleně'!Názvy_tisku</vt:lpstr>
      <vt:lpstr>'SO 103 - Odvoz přebytečné...'!Názvy_tisku</vt:lpstr>
      <vt:lpstr>'Pokyny pro vyplnění'!Oblast_tisku</vt:lpstr>
      <vt:lpstr>'Rekapitulace stavby'!Oblast_tisku</vt:lpstr>
      <vt:lpstr>'SO 101 - Terénní úpravy'!Oblast_tisku</vt:lpstr>
      <vt:lpstr>'SO 102 - Výsadba zeleně'!Oblast_tisku</vt:lpstr>
      <vt:lpstr>'SO 103 - Odvoz přebytečné...'!Oblast_tisku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Vasek-PC\Vasek</dc:creator>
  <cp:lastModifiedBy>Jiří Bílek</cp:lastModifiedBy>
  <cp:lastPrinted>2019-12-06T08:03:46Z</cp:lastPrinted>
  <dcterms:created xsi:type="dcterms:W3CDTF">2019-11-22T11:57:54Z</dcterms:created>
  <dcterms:modified xsi:type="dcterms:W3CDTF">2019-12-07T21:48:09Z</dcterms:modified>
</cp:coreProperties>
</file>