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Pol'!$A$1:$X$167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166" i="12"/>
  <c r="BA84" i="12"/>
  <c r="BA72" i="12"/>
  <c r="BA67" i="12"/>
  <c r="BA32" i="12"/>
  <c r="BA20" i="12"/>
  <c r="BA15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4" i="12"/>
  <c r="I14" i="12"/>
  <c r="K14" i="12"/>
  <c r="M14" i="12"/>
  <c r="O14" i="12"/>
  <c r="Q14" i="12"/>
  <c r="V14" i="12"/>
  <c r="G19" i="12"/>
  <c r="I19" i="12"/>
  <c r="K19" i="12"/>
  <c r="M19" i="12"/>
  <c r="O19" i="12"/>
  <c r="Q19" i="12"/>
  <c r="V19" i="12"/>
  <c r="G22" i="12"/>
  <c r="M22" i="12" s="1"/>
  <c r="I22" i="12"/>
  <c r="K22" i="12"/>
  <c r="O22" i="12"/>
  <c r="O8" i="12" s="1"/>
  <c r="Q22" i="12"/>
  <c r="V22" i="12"/>
  <c r="G28" i="12"/>
  <c r="I28" i="12"/>
  <c r="K28" i="12"/>
  <c r="M28" i="12"/>
  <c r="O28" i="12"/>
  <c r="Q28" i="12"/>
  <c r="V28" i="12"/>
  <c r="G31" i="12"/>
  <c r="I31" i="12"/>
  <c r="I30" i="12" s="1"/>
  <c r="K31" i="12"/>
  <c r="M31" i="12"/>
  <c r="O31" i="12"/>
  <c r="Q31" i="12"/>
  <c r="Q30" i="12" s="1"/>
  <c r="V31" i="12"/>
  <c r="G35" i="12"/>
  <c r="G30" i="12" s="1"/>
  <c r="I35" i="12"/>
  <c r="K35" i="12"/>
  <c r="O35" i="12"/>
  <c r="O30" i="12" s="1"/>
  <c r="Q35" i="12"/>
  <c r="V35" i="12"/>
  <c r="G38" i="12"/>
  <c r="I38" i="12"/>
  <c r="K38" i="12"/>
  <c r="M38" i="12"/>
  <c r="O38" i="12"/>
  <c r="Q38" i="12"/>
  <c r="V38" i="12"/>
  <c r="G40" i="12"/>
  <c r="M40" i="12" s="1"/>
  <c r="I40" i="12"/>
  <c r="K40" i="12"/>
  <c r="K30" i="12" s="1"/>
  <c r="O40" i="12"/>
  <c r="Q40" i="12"/>
  <c r="V40" i="12"/>
  <c r="V30" i="12" s="1"/>
  <c r="G42" i="12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7" i="12"/>
  <c r="M57" i="12" s="1"/>
  <c r="I57" i="12"/>
  <c r="K57" i="12"/>
  <c r="O57" i="12"/>
  <c r="Q57" i="12"/>
  <c r="V57" i="12"/>
  <c r="I59" i="12"/>
  <c r="Q59" i="12"/>
  <c r="G60" i="12"/>
  <c r="G59" i="12" s="1"/>
  <c r="I60" i="12"/>
  <c r="K60" i="12"/>
  <c r="K59" i="12" s="1"/>
  <c r="O60" i="12"/>
  <c r="O59" i="12" s="1"/>
  <c r="Q60" i="12"/>
  <c r="V60" i="12"/>
  <c r="V59" i="12" s="1"/>
  <c r="G66" i="12"/>
  <c r="M66" i="12" s="1"/>
  <c r="I66" i="12"/>
  <c r="K66" i="12"/>
  <c r="K65" i="12" s="1"/>
  <c r="O66" i="12"/>
  <c r="O65" i="12" s="1"/>
  <c r="Q66" i="12"/>
  <c r="V66" i="12"/>
  <c r="V65" i="12" s="1"/>
  <c r="G71" i="12"/>
  <c r="I71" i="12"/>
  <c r="K71" i="12"/>
  <c r="M71" i="12"/>
  <c r="O71" i="12"/>
  <c r="Q71" i="12"/>
  <c r="V71" i="12"/>
  <c r="G74" i="12"/>
  <c r="M74" i="12" s="1"/>
  <c r="I74" i="12"/>
  <c r="K74" i="12"/>
  <c r="O74" i="12"/>
  <c r="Q74" i="12"/>
  <c r="V74" i="12"/>
  <c r="G78" i="12"/>
  <c r="I78" i="12"/>
  <c r="I65" i="12" s="1"/>
  <c r="K78" i="12"/>
  <c r="M78" i="12"/>
  <c r="O78" i="12"/>
  <c r="Q78" i="12"/>
  <c r="Q65" i="12" s="1"/>
  <c r="V78" i="12"/>
  <c r="G82" i="12"/>
  <c r="K82" i="12"/>
  <c r="O82" i="12"/>
  <c r="V82" i="12"/>
  <c r="G83" i="12"/>
  <c r="I83" i="12"/>
  <c r="I82" i="12" s="1"/>
  <c r="K83" i="12"/>
  <c r="M83" i="12"/>
  <c r="M82" i="12" s="1"/>
  <c r="O83" i="12"/>
  <c r="Q83" i="12"/>
  <c r="Q82" i="12" s="1"/>
  <c r="V83" i="12"/>
  <c r="G87" i="12"/>
  <c r="K87" i="12"/>
  <c r="O87" i="12"/>
  <c r="V87" i="12"/>
  <c r="G88" i="12"/>
  <c r="I88" i="12"/>
  <c r="I87" i="12" s="1"/>
  <c r="K88" i="12"/>
  <c r="M88" i="12"/>
  <c r="M87" i="12" s="1"/>
  <c r="O88" i="12"/>
  <c r="Q88" i="12"/>
  <c r="Q87" i="12" s="1"/>
  <c r="V88" i="12"/>
  <c r="G90" i="12"/>
  <c r="I90" i="12"/>
  <c r="I89" i="12" s="1"/>
  <c r="K90" i="12"/>
  <c r="M90" i="12"/>
  <c r="O90" i="12"/>
  <c r="Q90" i="12"/>
  <c r="Q89" i="12" s="1"/>
  <c r="V90" i="12"/>
  <c r="G91" i="12"/>
  <c r="G89" i="12" s="1"/>
  <c r="I91" i="12"/>
  <c r="K91" i="12"/>
  <c r="K89" i="12" s="1"/>
  <c r="O91" i="12"/>
  <c r="O89" i="12" s="1"/>
  <c r="Q91" i="12"/>
  <c r="V91" i="12"/>
  <c r="V89" i="12" s="1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M100" i="12" s="1"/>
  <c r="I101" i="12"/>
  <c r="K101" i="12"/>
  <c r="K100" i="12" s="1"/>
  <c r="O101" i="12"/>
  <c r="O100" i="12" s="1"/>
  <c r="Q101" i="12"/>
  <c r="V101" i="12"/>
  <c r="V100" i="12" s="1"/>
  <c r="G102" i="12"/>
  <c r="I102" i="12"/>
  <c r="I100" i="12" s="1"/>
  <c r="K102" i="12"/>
  <c r="M102" i="12"/>
  <c r="O102" i="12"/>
  <c r="Q102" i="12"/>
  <c r="Q100" i="12" s="1"/>
  <c r="V102" i="12"/>
  <c r="G104" i="12"/>
  <c r="I104" i="12"/>
  <c r="I103" i="12" s="1"/>
  <c r="K104" i="12"/>
  <c r="M104" i="12"/>
  <c r="O104" i="12"/>
  <c r="Q104" i="12"/>
  <c r="Q103" i="12" s="1"/>
  <c r="V104" i="12"/>
  <c r="G107" i="12"/>
  <c r="M107" i="12" s="1"/>
  <c r="I107" i="12"/>
  <c r="K107" i="12"/>
  <c r="K103" i="12" s="1"/>
  <c r="O107" i="12"/>
  <c r="Q107" i="12"/>
  <c r="V107" i="12"/>
  <c r="V103" i="12" s="1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O103" i="12" s="1"/>
  <c r="Q111" i="12"/>
  <c r="V111" i="12"/>
  <c r="G115" i="12"/>
  <c r="I115" i="12"/>
  <c r="K115" i="12"/>
  <c r="M115" i="12"/>
  <c r="O115" i="12"/>
  <c r="Q115" i="12"/>
  <c r="V115" i="12"/>
  <c r="G116" i="12"/>
  <c r="M116" i="12" s="1"/>
  <c r="I116" i="12"/>
  <c r="K116" i="12"/>
  <c r="O116" i="12"/>
  <c r="Q116" i="12"/>
  <c r="V116" i="12"/>
  <c r="G119" i="12"/>
  <c r="I119" i="12"/>
  <c r="K119" i="12"/>
  <c r="M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33" i="12"/>
  <c r="I133" i="12"/>
  <c r="K133" i="12"/>
  <c r="M133" i="12"/>
  <c r="O133" i="12"/>
  <c r="Q133" i="12"/>
  <c r="V133" i="12"/>
  <c r="G138" i="12"/>
  <c r="M138" i="12" s="1"/>
  <c r="I138" i="12"/>
  <c r="K138" i="12"/>
  <c r="O138" i="12"/>
  <c r="Q138" i="12"/>
  <c r="V138" i="12"/>
  <c r="G140" i="12"/>
  <c r="I140" i="12"/>
  <c r="K140" i="12"/>
  <c r="M140" i="12"/>
  <c r="O140" i="12"/>
  <c r="Q140" i="12"/>
  <c r="V140" i="12"/>
  <c r="G142" i="12"/>
  <c r="M142" i="12" s="1"/>
  <c r="I142" i="12"/>
  <c r="K142" i="12"/>
  <c r="O142" i="12"/>
  <c r="Q142" i="12"/>
  <c r="V142" i="12"/>
  <c r="G144" i="12"/>
  <c r="I144" i="12"/>
  <c r="K144" i="12"/>
  <c r="M144" i="12"/>
  <c r="O144" i="12"/>
  <c r="Q144" i="12"/>
  <c r="V144" i="12"/>
  <c r="G149" i="12"/>
  <c r="M149" i="12" s="1"/>
  <c r="I149" i="12"/>
  <c r="K149" i="12"/>
  <c r="O149" i="12"/>
  <c r="Q149" i="12"/>
  <c r="V149" i="12"/>
  <c r="G154" i="12"/>
  <c r="I154" i="12"/>
  <c r="K154" i="12"/>
  <c r="M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I156" i="12"/>
  <c r="K156" i="12"/>
  <c r="M156" i="12"/>
  <c r="O156" i="12"/>
  <c r="Q156" i="12"/>
  <c r="V156" i="12"/>
  <c r="G157" i="12"/>
  <c r="G158" i="12"/>
  <c r="I158" i="12"/>
  <c r="I157" i="12" s="1"/>
  <c r="K158" i="12"/>
  <c r="M158" i="12"/>
  <c r="O158" i="12"/>
  <c r="Q158" i="12"/>
  <c r="Q157" i="12" s="1"/>
  <c r="V158" i="12"/>
  <c r="G159" i="12"/>
  <c r="M159" i="12" s="1"/>
  <c r="I159" i="12"/>
  <c r="K159" i="12"/>
  <c r="K157" i="12" s="1"/>
  <c r="O159" i="12"/>
  <c r="Q159" i="12"/>
  <c r="V159" i="12"/>
  <c r="V157" i="12" s="1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O157" i="12" s="1"/>
  <c r="Q161" i="12"/>
  <c r="V161" i="12"/>
  <c r="I162" i="12"/>
  <c r="Q162" i="12"/>
  <c r="G163" i="12"/>
  <c r="M163" i="12" s="1"/>
  <c r="M162" i="12" s="1"/>
  <c r="I163" i="12"/>
  <c r="K163" i="12"/>
  <c r="K162" i="12" s="1"/>
  <c r="O163" i="12"/>
  <c r="O162" i="12" s="1"/>
  <c r="Q163" i="12"/>
  <c r="V163" i="12"/>
  <c r="V162" i="12" s="1"/>
  <c r="G164" i="12"/>
  <c r="I164" i="12"/>
  <c r="K164" i="12"/>
  <c r="M164" i="12"/>
  <c r="O164" i="12"/>
  <c r="Q164" i="12"/>
  <c r="V164" i="12"/>
  <c r="AE166" i="12"/>
  <c r="AF166" i="12"/>
  <c r="I20" i="1"/>
  <c r="I19" i="1"/>
  <c r="I18" i="1"/>
  <c r="I17" i="1"/>
  <c r="I16" i="1"/>
  <c r="I61" i="1"/>
  <c r="J60" i="1" s="1"/>
  <c r="F43" i="1"/>
  <c r="G23" i="1" s="1"/>
  <c r="A23" i="1" s="1"/>
  <c r="G24" i="1" s="1"/>
  <c r="G43" i="1"/>
  <c r="G25" i="1" s="1"/>
  <c r="A25" i="1" s="1"/>
  <c r="H42" i="1"/>
  <c r="I42" i="1" s="1"/>
  <c r="H41" i="1"/>
  <c r="I41" i="1" s="1"/>
  <c r="H40" i="1"/>
  <c r="I40" i="1" s="1"/>
  <c r="H39" i="1"/>
  <c r="H43" i="1" s="1"/>
  <c r="J51" i="1" l="1"/>
  <c r="J53" i="1"/>
  <c r="J55" i="1"/>
  <c r="J57" i="1"/>
  <c r="J59" i="1"/>
  <c r="J50" i="1"/>
  <c r="J52" i="1"/>
  <c r="J54" i="1"/>
  <c r="J56" i="1"/>
  <c r="J58" i="1"/>
  <c r="A26" i="1"/>
  <c r="G26" i="1"/>
  <c r="G28" i="1"/>
  <c r="A24" i="1"/>
  <c r="A27" i="1"/>
  <c r="M8" i="12"/>
  <c r="M103" i="12"/>
  <c r="M157" i="12"/>
  <c r="M65" i="12"/>
  <c r="G103" i="12"/>
  <c r="G8" i="12"/>
  <c r="G162" i="12"/>
  <c r="G100" i="12"/>
  <c r="M91" i="12"/>
  <c r="M89" i="12" s="1"/>
  <c r="G65" i="12"/>
  <c r="M60" i="12"/>
  <c r="M59" i="12" s="1"/>
  <c r="M35" i="12"/>
  <c r="M30" i="12" s="1"/>
  <c r="I39" i="1"/>
  <c r="I43" i="1" s="1"/>
  <c r="I21" i="1"/>
  <c r="J28" i="1"/>
  <c r="J26" i="1"/>
  <c r="G38" i="1"/>
  <c r="F38" i="1"/>
  <c r="J23" i="1"/>
  <c r="J24" i="1"/>
  <c r="J25" i="1"/>
  <c r="J27" i="1"/>
  <c r="E24" i="1"/>
  <c r="E26" i="1"/>
  <c r="J61" i="1" l="1"/>
  <c r="G29" i="1"/>
  <c r="G27" i="1" s="1"/>
  <c r="A29" i="1"/>
  <c r="J41" i="1"/>
  <c r="J42" i="1"/>
  <c r="J39" i="1"/>
  <c r="J43" i="1" s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Kateřina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<sst xmlns="http://schemas.openxmlformats.org/spreadsheetml/2006/main" count="850" uniqueCount="342">
  <si>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</si>
  <si>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</si>
  <si>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</si>
  <si>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</si>
  <si>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</si>
  <si>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</si>
  <si>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</si>
  <si>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</si>
  <si>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</si>
  <si>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</si>
  <si>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</si>
  <si>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</si>
  <si>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</si>
  <si>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</si>
  <si>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</si>
  <si>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</si>
  <si>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</si>
  <si>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</si>
  <si>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</si>
  <si>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</si>
  <si>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</si>
  <si>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</si>
  <si>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</si>
  <si>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</si>
  <si>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</si>
  <si>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</si>
  <si>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</si>
  <si>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</si>
  <si>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</si>
  <si>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</si>
  <si>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</si>
  <si>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</si>
  <si>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</si>
  <si>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</si>
  <si>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</si>
  <si>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</si>
  <si>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</si>
  <si>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</si>
  <si>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</si>
  <si>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</si>
  <si>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</si>
  <si>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</si>
  <si>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</si>
  <si>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</si>
  <si>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Návrh úpravy dětských hřišť v obci Vintířov</t>
  </si>
  <si>
    <t>SO 01</t>
  </si>
  <si>
    <t>Objekt:</t>
  </si>
  <si>
    <t>Rozpočet:</t>
  </si>
  <si>
    <t>Kateřina Bačová</t>
  </si>
  <si>
    <t>2020/013</t>
  </si>
  <si>
    <t>Dětská hřiště v obci Vintířov</t>
  </si>
  <si>
    <t>Obec Vintířov</t>
  </si>
  <si>
    <t>62</t>
  </si>
  <si>
    <t>Vintířov</t>
  </si>
  <si>
    <t>35735</t>
  </si>
  <si>
    <t>00259641</t>
  </si>
  <si>
    <t>CZ00259641</t>
  </si>
  <si>
    <t>Ing. Kristýna Greinerová</t>
  </si>
  <si>
    <t>Sámova 410/28</t>
  </si>
  <si>
    <t>Praha-Vršovice</t>
  </si>
  <si>
    <t>10100</t>
  </si>
  <si>
    <t>72285931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</si>
  <si>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</si>
  <si>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</si>
  <si>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</si>
  <si>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</si>
  <si>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</si>
  <si>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</si>
  <si>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</si>
  <si>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</si>
  <si>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18-1</t>
  </si>
  <si>
    <t>Dosev trávníku</t>
  </si>
  <si>
    <t>2</t>
  </si>
  <si>
    <t>Základy a zvláštní zakládání</t>
  </si>
  <si>
    <t>3</t>
  </si>
  <si>
    <t>Svislé a kompletní konstrukce</t>
  </si>
  <si>
    <t>9</t>
  </si>
  <si>
    <t>Ostatní konstrukce, bourání</t>
  </si>
  <si>
    <t>99</t>
  </si>
  <si>
    <t>Staveništní přesun hmot</t>
  </si>
  <si>
    <t>799-1</t>
  </si>
  <si>
    <t xml:space="preserve">Ostatní - herní prvky </t>
  </si>
  <si>
    <t>799-2</t>
  </si>
  <si>
    <t>Ostatní - mobiliář a prvky drobné architektury</t>
  </si>
  <si>
    <t>799-3</t>
  </si>
  <si>
    <t>Ostatní - isntalace a dodání trampolín a skluzavky vč. dopadových ploch z EPDM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</si>
  <si>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</si>
  <si>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</si>
  <si>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</si>
  <si>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</si>
  <si>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</si>
  <si>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</si>
  <si>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</si>
  <si>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</si>
  <si>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</si>
  <si>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</si>
  <si>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</si>
  <si>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</si>
  <si>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</si>
  <si>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</si>
  <si>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</si>
  <si>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</si>
  <si>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</si>
  <si>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</si>
  <si>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</si>
  <si>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</si>
  <si>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</si>
  <si>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</si>
  <si>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</si>
  <si>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</si>
  <si>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</si>
  <si>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</si>
  <si>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</si>
  <si>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</si>
  <si>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</si>
  <si>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</si>
  <si>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111301111R00</t>
  </si>
  <si>
    <t>Sejmutí drnu sejmutí drnu tl. do 100 mm s nařezáním, vyrýpnutím, zvednutím, přemístěním a složením na vzdálenost do 50 m nebo s naložením na dopravní prostředek</t>
  </si>
  <si>
    <t>m2</t>
  </si>
  <si>
    <t>823-1</t>
  </si>
  <si>
    <t>RTS 20/ I</t>
  </si>
  <si>
    <t>Práce</t>
  </si>
  <si>
    <t>POL1_</t>
  </si>
  <si>
    <t>tl. do 10 cm s nařezáním, vyrýpnutím, zvednutím, přemístěním a složením na vzdálenost do 50 m nebo s naložením na dopravní prostředek,</t>
  </si>
  <si>
    <t>SPI</t>
  </si>
  <si>
    <t>betonová lavice : 7,20*0,60*0,10</t>
  </si>
  <si>
    <t>VV</t>
  </si>
  <si>
    <t>rohová : (4,60+3,60)*0,60*0,10</t>
  </si>
  <si>
    <t>čtvercová : 4,20*4,20*0,10</t>
  </si>
  <si>
    <t>132201110R00</t>
  </si>
  <si>
    <t>Hloubení rýh šířky do 60 cm do 50 m3, v hornině 3, hloubení strojně</t>
  </si>
  <si>
    <t>m3</t>
  </si>
  <si>
    <t>800-1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</si>
  <si>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</si>
  <si>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betonová lavice : 7,20*0,60*(0,30-0,10)</t>
  </si>
  <si>
    <t>rohová : (4,60+3,60)*0,60*(0,30-0,10)</t>
  </si>
  <si>
    <t>čtvercová : (4,20+3,00)*2*0,60*(0,30-0,10)</t>
  </si>
  <si>
    <t>132201119R00</t>
  </si>
  <si>
    <t xml:space="preserve">Hloubení rýh šířky do 60 cm příplatek za lepivost, v hornině 3,  </t>
  </si>
  <si>
    <t>Odkaz na mn. položky pořadí 2 : 3,57600*0,5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</si>
  <si>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</si>
  <si>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</si>
  <si>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</si>
  <si>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drn : </t>
  </si>
  <si>
    <t>Odkaz na mn. položky pořadí 1 : 2,68800*0,1</t>
  </si>
  <si>
    <t xml:space="preserve">výkop : </t>
  </si>
  <si>
    <t>Odkaz na mn. položky pořadí 2 : 3,57600</t>
  </si>
  <si>
    <t>199000002R00</t>
  </si>
  <si>
    <t>Poplatky za skládku horniny 1- 4</t>
  </si>
  <si>
    <t>Odkaz na mn. položky pořadí 4 : 3,84480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</si>
  <si>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</si>
  <si>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</si>
  <si>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</si>
  <si>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dosev trávníku na místa narušená stavbou</t>
  </si>
  <si>
    <t>POP</t>
  </si>
  <si>
    <t>odhad : (14,00+10,00+2,00)*2*1,00*2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</si>
  <si>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</si>
  <si>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</si>
  <si>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</si>
  <si>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Odkaz na mn. položky pořadí 6 : 104,00000</t>
  </si>
  <si>
    <t>183402111R00</t>
  </si>
  <si>
    <t>Rozrušení půdy na hloubku přes 5 do 15 cm v rovině nebo na svahu do 1:5</t>
  </si>
  <si>
    <t>Odkaz na mn. položky pořadí 7 : 104,00000</t>
  </si>
  <si>
    <t>183403114R00</t>
  </si>
  <si>
    <t>Obdělávání půdy kultivátorováním, v rovině nebo na svahu 1:5</t>
  </si>
  <si>
    <t>Odkaz na mn. položky pořadí 8 : 104,00000</t>
  </si>
  <si>
    <t>183403153R00</t>
  </si>
  <si>
    <t>Obdělávání půdy hrabáním, v rovině nebo na svahu 1:5</t>
  </si>
  <si>
    <t>Odkaz na mn. položky pořadí 9 : 104,00000</t>
  </si>
  <si>
    <t>183403161R00</t>
  </si>
  <si>
    <t>Obdělávání půdy válením, v rovině nebo na svahu 1:5</t>
  </si>
  <si>
    <t>Odkaz na mn. položky pořadí 10 : 104,00000</t>
  </si>
  <si>
    <t>185802113R00</t>
  </si>
  <si>
    <t>Hnojení umělým hnojivem naširoko, v rovině nebo na svahu do 1:5</t>
  </si>
  <si>
    <t>t</t>
  </si>
  <si>
    <t>půdy nebo trávníku s rozprostřením nebo s rozdělením hnojiva,</t>
  </si>
  <si>
    <t>104,00*0,02/1000</t>
  </si>
  <si>
    <t>185804312R00</t>
  </si>
  <si>
    <t xml:space="preserve">Zalití rostlin vodou plocha přes 20 m2,  </t>
  </si>
  <si>
    <t>20l/m2 : 104,00*0,02*8</t>
  </si>
  <si>
    <t>185851111R00</t>
  </si>
  <si>
    <t>Dovoz vody pro zálivku rostlin dovoz vody pro zálivku rostlin na vzdálenost do 6000 m</t>
  </si>
  <si>
    <t>Odkaz na mn. položky pořadí 13 : 16,64000</t>
  </si>
  <si>
    <t>180400020RA0</t>
  </si>
  <si>
    <t>Založení trávníku s dodáním osiva parkového, v rovině</t>
  </si>
  <si>
    <t>AP-HSV</t>
  </si>
  <si>
    <t>Agregovaná položka</t>
  </si>
  <si>
    <t>POL2_</t>
  </si>
  <si>
    <t>10364200R</t>
  </si>
  <si>
    <t>ornice pro pozemkové úpravy</t>
  </si>
  <si>
    <t>SPCM</t>
  </si>
  <si>
    <t>Specifikace</t>
  </si>
  <si>
    <t>POL3_</t>
  </si>
  <si>
    <t>5cm : 104,00*0,05</t>
  </si>
  <si>
    <t>25191158R</t>
  </si>
  <si>
    <t>hnojivo dusíkaté</t>
  </si>
  <si>
    <t>Kg</t>
  </si>
  <si>
    <t>104,00*0,022</t>
  </si>
  <si>
    <t>274313611R00</t>
  </si>
  <si>
    <t>Beton základových pasů prostý třídy C 16/20</t>
  </si>
  <si>
    <t>801-1</t>
  </si>
  <si>
    <t>betonáž do rýhy</t>
  </si>
  <si>
    <t>betonová lavice : 7,20*0,60*0,30</t>
  </si>
  <si>
    <t>rohová : (4,60+3,60)*0,60*0,30</t>
  </si>
  <si>
    <t>čtvercová : (4,20+3,00)*2*0,60*0,30</t>
  </si>
  <si>
    <t>341351105R00</t>
  </si>
  <si>
    <t>Bednění stěn a příček oboustranné zřízení</t>
  </si>
  <si>
    <t>svislé nebo šikmé (odkloněné), půdorysně přímé nebo zalomené, stěn nosných, výplňových, nebo příček, včetně vzpěr nebo jiného zajištění</t>
  </si>
  <si>
    <t>betonová lavice : (7,00+0,40)*2*0,38</t>
  </si>
  <si>
    <t>rohová : (5,00+3,00)*2*0,38</t>
  </si>
  <si>
    <t>čtvercová : (4,00+3,20)*2*2*0,25</t>
  </si>
  <si>
    <t>341351106R00</t>
  </si>
  <si>
    <t>Bednění stěn a příček oboustranné odstranění</t>
  </si>
  <si>
    <t>Odkaz na mn. položky pořadí 19 : 18,90400</t>
  </si>
  <si>
    <t>341361821R00</t>
  </si>
  <si>
    <t>Výztuž stěn a příček  z betonářské oceli 10 505(R)</t>
  </si>
  <si>
    <t>rovných i oblých, svislých i šikmých. Včetně distančních prvků.</t>
  </si>
  <si>
    <t xml:space="preserve">vyztužení 60kg/m3 : </t>
  </si>
  <si>
    <t>Odkaz na mn. položky pořadí 22 : 3,72000*0,06</t>
  </si>
  <si>
    <t>341321710RRR</t>
  </si>
  <si>
    <t>Beton nosných stěn železový C 35/45 XF4</t>
  </si>
  <si>
    <t>Vlastní</t>
  </si>
  <si>
    <t>Indiv</t>
  </si>
  <si>
    <t>betonová lavice : 7,00*0,40*0,38</t>
  </si>
  <si>
    <t>rohová : (5,00+3,00)*0,40*0,38</t>
  </si>
  <si>
    <t>čtvercová : (4,00+3,20)*2*0,40*0,25</t>
  </si>
  <si>
    <t>936004121R00</t>
  </si>
  <si>
    <t>Zřízení dětského pískoviště zřízení vnitřního prostoru pískoviště</t>
  </si>
  <si>
    <t>s vyhloubením jámy, naložením výkopků na dopravní prostředek, odvozem na vzdálenost do 20 km a se složením, s dodávkou všech potřebných hmot,</t>
  </si>
  <si>
    <t>vč.výkopu, pokládky a dodávky bet.dlažby 300/300 a písku a stěškopísku</t>
  </si>
  <si>
    <t>3,20*3,20</t>
  </si>
  <si>
    <t>998231311R00</t>
  </si>
  <si>
    <t>Přesun hmot pro krajinářské a sadovnické úpravy přesun hmot pro sadovnické a krajinářské úpravy do 5000 m vodorovně, bez svislého přesunu</t>
  </si>
  <si>
    <t>Přesun hmot</t>
  </si>
  <si>
    <t>POL7_</t>
  </si>
  <si>
    <t>799-101</t>
  </si>
  <si>
    <t>Naslouchadlo - dodávka</t>
  </si>
  <si>
    <t>kus</t>
  </si>
  <si>
    <t>799-102</t>
  </si>
  <si>
    <t>Naslouchadlo - montáž + doprava</t>
  </si>
  <si>
    <t>799-103</t>
  </si>
  <si>
    <t>Hnízdo - dodávka</t>
  </si>
  <si>
    <t>799-104</t>
  </si>
  <si>
    <t>Hnízdo - montáž + doprava</t>
  </si>
  <si>
    <t>799-105</t>
  </si>
  <si>
    <t>Houpadlo - dodávka</t>
  </si>
  <si>
    <t>799-106</t>
  </si>
  <si>
    <t>Houpadlo - montáž + doprava</t>
  </si>
  <si>
    <t>799-107</t>
  </si>
  <si>
    <t>Kolotoč  - dodávka</t>
  </si>
  <si>
    <t>799-108</t>
  </si>
  <si>
    <t>Kolotoč  - montáž + doprava</t>
  </si>
  <si>
    <t>799-109</t>
  </si>
  <si>
    <t>Skluzavka  - dodávka</t>
  </si>
  <si>
    <t>799-110</t>
  </si>
  <si>
    <t>Skluzavka  - montáž + doprava</t>
  </si>
  <si>
    <t>799-203</t>
  </si>
  <si>
    <t>Parková lavička - jekl + smrkové latě, d x š x t - 1500 mm x 35 x 70, vč. dopravy</t>
  </si>
  <si>
    <t>799-204</t>
  </si>
  <si>
    <t>Montáž lavičky - betonování - á 2 patky</t>
  </si>
  <si>
    <t>799-301</t>
  </si>
  <si>
    <t>Stržení drnu a odkopávky 20-25cm v požadovaném tvaru - přerovnání a úprava pláně</t>
  </si>
  <si>
    <t>Plocha A+B : 309,00</t>
  </si>
  <si>
    <t>Plocha C : 48,00</t>
  </si>
  <si>
    <t>799-302</t>
  </si>
  <si>
    <t>Nakládka drnu a výkopku na kontejner + odvoz vč.skládkovného - koef.1,3</t>
  </si>
  <si>
    <t>Plocha A+B : 80,40</t>
  </si>
  <si>
    <t>Plocha C : 12,50</t>
  </si>
  <si>
    <t>799-303</t>
  </si>
  <si>
    <t>Dodávka a osazení betonového obrubníku š. 50mm do betonového lože, vč. betonu do požadovaného tvaru, vč.rozměření</t>
  </si>
  <si>
    <t>m</t>
  </si>
  <si>
    <t>799-304</t>
  </si>
  <si>
    <t>Štěrková podkladní vrstva pod umělý povrch - 21cm - vč. rovnání a hutnění</t>
  </si>
  <si>
    <t xml:space="preserve"> (180mm štěrkodrť 0-32mm + 30mm štěrkodrť 0-4mm) - do 100m2</t>
  </si>
  <si>
    <t>Plocha A+B : 280,00</t>
  </si>
  <si>
    <t>Plocha C : 44,00</t>
  </si>
  <si>
    <t>799-305</t>
  </si>
  <si>
    <t>Hrubé terénní úpravy kolem obrubníků - srovnání</t>
  </si>
  <si>
    <t>kompl</t>
  </si>
  <si>
    <t>799-306</t>
  </si>
  <si>
    <t>Bezpečný polyuretanový povrch SmartSoft EPDM 35mm (25mm SBR + 10mm EPDM)- HIC 1,6m  v dané barevnost</t>
  </si>
  <si>
    <t>Plocha A+B : 262,00</t>
  </si>
  <si>
    <t>Plocha C : 37,00</t>
  </si>
  <si>
    <t>799-307</t>
  </si>
  <si>
    <t>Rozměření grafických motivů na ploše</t>
  </si>
  <si>
    <t>799-308</t>
  </si>
  <si>
    <t>Práce na grafice a instalace grafických motivů a prvků do plochy</t>
  </si>
  <si>
    <t>dle grafického návrhu (zahrnuje i speciální polyuretanovou hmotu pro lepení grafických motivů)</t>
  </si>
  <si>
    <t>799-309</t>
  </si>
  <si>
    <t>Příplatek za pokládku povrchu na 3D valy - zvýšená pracnost a časová náročnost</t>
  </si>
  <si>
    <t>799-310</t>
  </si>
  <si>
    <t>S01-063 3D Grafika z celoprobarveného EPDM (nejedná se o nástřik) -3D Rubikova kostka 120x120x120cm</t>
  </si>
  <si>
    <t xml:space="preserve"> herní prvkem - certifikováno dle ČSN EN 1176-1</t>
  </si>
  <si>
    <t>799-311</t>
  </si>
  <si>
    <t>Nášlap k Rubikově kostce</t>
  </si>
  <si>
    <t>799-312</t>
  </si>
  <si>
    <t>Skluzavka nerezová terénní, výška nástupu 1000mm, šířka 500mm - certifikovaná dle ČSN EN 1176 -, vč.přípravy podkladu osazení</t>
  </si>
  <si>
    <t>799-313</t>
  </si>
  <si>
    <t>Betonáž a tvarování 3D kopce pod skluzavku do požadovaného tvaru - vč. betonu a manipulace</t>
  </si>
  <si>
    <t>799-314</t>
  </si>
  <si>
    <t>Skákací trampolína, velikost rámu: 150 x 150 cm</t>
  </si>
  <si>
    <t>Skákací trampolína, velikost rámu: 200 x 200 cm a</t>
  </si>
  <si>
    <t>výška 30 cm, skákací matrace o velikosti 156 x 156</t>
  </si>
  <si>
    <t>cm vyztužená ocelovým lankem zapracovaným do jednotlivých</t>
  </si>
  <si>
    <t>pásů, 52 ocelových pružin žárově zinkovaných</t>
  </si>
  <si>
    <t>799-315</t>
  </si>
  <si>
    <t>Skákací trampolína, velikost rámu: 200 x 200 cm</t>
  </si>
  <si>
    <t>799-316</t>
  </si>
  <si>
    <t>Příprava základu 150x150x65cm (součásně při stavbě hřiště) pro osazení trampolíny vč. výkopu jámy</t>
  </si>
  <si>
    <t xml:space="preserve"> likvidace zeminy, betonáže základových pasů a osazení + hrubá úprava terénu kolem trampolíny</t>
  </si>
  <si>
    <t>799-317</t>
  </si>
  <si>
    <t>Příprava základu 200x200x65cm (součásně při stavbě hřiště) pro osazení trampolíny vč. výkopu jámy</t>
  </si>
  <si>
    <t>799-318</t>
  </si>
  <si>
    <t>Tunel 1 (spodní část délka 2000mm, horní 935mm, průměr 635mm) nerezový tunel</t>
  </si>
  <si>
    <t>certifikace ČSN EN 1176-1 - k instalaci do betonu</t>
  </si>
  <si>
    <t>799-319</t>
  </si>
  <si>
    <t>Skákací trampolína, velikost rámu: 200 x 200 cm, kruhová</t>
  </si>
  <si>
    <t>799-320</t>
  </si>
  <si>
    <t>799-321</t>
  </si>
  <si>
    <t>Ocelová pásovina kolem kruhových trampolín</t>
  </si>
  <si>
    <t>799-322</t>
  </si>
  <si>
    <t>Doprava a režie spodní stavba</t>
  </si>
  <si>
    <t>799-323</t>
  </si>
  <si>
    <t>Doprava a režie umělý povrch</t>
  </si>
  <si>
    <t>005111020R</t>
  </si>
  <si>
    <t>Vytyčení stavby</t>
  </si>
  <si>
    <t>Soubor</t>
  </si>
  <si>
    <t>VRN</t>
  </si>
  <si>
    <t>POL99_2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</si>
  <si>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</si>
  <si>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</si>
  <si>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</si>
  <si>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</si>
  <si>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</si>
  <si>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</si>
  <si>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005231010R</t>
  </si>
  <si>
    <t>Revize</t>
  </si>
  <si>
    <t>POL99_8</t>
  </si>
  <si>
    <t>005241020R</t>
  </si>
  <si>
    <t xml:space="preserve">Geodetické zaměření skutečného provedení 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</si>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</sst>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/>
    <xf numFmtId="49" fontId="8" fillId="0" borderId="0" xfId="0" applyNumberFormat="1" applyFont="1" applyAlignment="1">
      <alignment horizontal="left" vertical="center"/>
    </xf>
    <xf numFmtId="0" fontId="0" fillId="0" borderId="0" xfId="0" applyAlignment="1"/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8" xfId="0" applyFont="1" applyBorder="1" applyAlignment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1" t="s">
        <v>39</v>
      </c>
      <c r="B2" s="71"/>
      <c r="C2" s="71"/>
      <c r="D2" s="71"/>
      <c r="E2" s="71"/>
      <c r="F2" s="71"/>
      <c r="G2" s="71"/>
    </row>
  </sheetData>
  <sheetProtection password="88A1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D14" sqref="D14:E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2.28515625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2" t="s">
        <v>41</v>
      </c>
      <c r="C1" s="73"/>
      <c r="D1" s="73"/>
      <c r="E1" s="73"/>
      <c r="F1" s="73"/>
      <c r="G1" s="73"/>
      <c r="H1" s="73"/>
      <c r="I1" s="73"/>
      <c r="J1" s="74"/>
    </row>
    <row r="2" spans="1:15" ht="36" customHeight="1" x14ac:dyDescent="0.2">
      <c r="A2" s="2"/>
      <c r="B2" s="106" t="s">
        <v>22</v>
      </c>
      <c r="C2" s="107"/>
      <c r="D2" s="108" t="s">
        <v>49</v>
      </c>
      <c r="E2" s="109" t="s">
        <v>50</v>
      </c>
      <c r="F2" s="110"/>
      <c r="G2" s="110"/>
      <c r="H2" s="110"/>
      <c r="I2" s="110"/>
      <c r="J2" s="111"/>
      <c r="O2" s="1"/>
    </row>
    <row r="3" spans="1:15" ht="27" customHeight="1" x14ac:dyDescent="0.2">
      <c r="A3" s="2"/>
      <c r="B3" s="112" t="s">
        <v>46</v>
      </c>
      <c r="C3" s="107"/>
      <c r="D3" s="113" t="s">
        <v>45</v>
      </c>
      <c r="E3" s="114" t="s">
        <v>44</v>
      </c>
      <c r="F3" s="115"/>
      <c r="G3" s="115"/>
      <c r="H3" s="115"/>
      <c r="I3" s="115"/>
      <c r="J3" s="116"/>
    </row>
    <row r="4" spans="1:15" ht="23.25" customHeight="1" x14ac:dyDescent="0.2">
      <c r="A4" s="103">
        <v>3846</v>
      </c>
      <c r="B4" s="117" t="s">
        <v>47</v>
      </c>
      <c r="C4" s="118"/>
      <c r="D4" s="119" t="s">
        <v>43</v>
      </c>
      <c r="E4" s="120" t="s">
        <v>44</v>
      </c>
      <c r="F4" s="121"/>
      <c r="G4" s="121"/>
      <c r="H4" s="121"/>
      <c r="I4" s="121"/>
      <c r="J4" s="122"/>
    </row>
    <row r="5" spans="1:15" ht="24" customHeight="1" x14ac:dyDescent="0.2">
      <c r="A5" s="2"/>
      <c r="B5" s="31" t="s">
        <v>42</v>
      </c>
      <c r="D5" s="123" t="s">
        <v>51</v>
      </c>
      <c r="E5" s="86"/>
      <c r="F5" s="86"/>
      <c r="G5" s="86"/>
      <c r="H5" s="18" t="s">
        <v>40</v>
      </c>
      <c r="I5" s="125" t="s">
        <v>55</v>
      </c>
      <c r="J5" s="8"/>
    </row>
    <row r="6" spans="1:15" ht="15.75" customHeight="1" x14ac:dyDescent="0.2">
      <c r="A6" s="2"/>
      <c r="B6" s="28"/>
      <c r="C6" s="53"/>
      <c r="D6" s="105" t="s">
        <v>52</v>
      </c>
      <c r="E6" s="87"/>
      <c r="F6" s="87"/>
      <c r="G6" s="87"/>
      <c r="H6" s="18" t="s">
        <v>34</v>
      </c>
      <c r="I6" s="125" t="s">
        <v>56</v>
      </c>
      <c r="J6" s="8"/>
    </row>
    <row r="7" spans="1:15" ht="16.5" customHeight="1" x14ac:dyDescent="0.2">
      <c r="A7" s="2"/>
      <c r="B7" s="29"/>
      <c r="C7" s="54"/>
      <c r="D7" s="104" t="s">
        <v>54</v>
      </c>
      <c r="E7" s="124" t="s">
        <v>53</v>
      </c>
      <c r="F7" s="88"/>
      <c r="G7" s="88"/>
      <c r="H7" s="24"/>
      <c r="I7" s="23"/>
      <c r="J7" s="34"/>
    </row>
    <row r="8" spans="1:15" ht="18" customHeight="1" x14ac:dyDescent="0.2">
      <c r="A8" s="2"/>
      <c r="B8" s="31" t="s">
        <v>20</v>
      </c>
      <c r="D8" s="257" t="s">
        <v>57</v>
      </c>
      <c r="E8" s="258"/>
      <c r="F8" s="258"/>
      <c r="H8" s="18" t="s">
        <v>40</v>
      </c>
      <c r="I8" s="125" t="s">
        <v>61</v>
      </c>
      <c r="J8" s="8"/>
    </row>
    <row r="9" spans="1:15" ht="15.75" customHeight="1" x14ac:dyDescent="0.2">
      <c r="A9" s="2"/>
      <c r="B9" s="2"/>
      <c r="D9" s="259" t="s">
        <v>58</v>
      </c>
      <c r="E9" s="260"/>
      <c r="H9" s="18" t="s">
        <v>34</v>
      </c>
      <c r="I9" s="22"/>
      <c r="J9" s="8"/>
    </row>
    <row r="10" spans="1:15" ht="15.75" customHeight="1" x14ac:dyDescent="0.2">
      <c r="A10" s="2"/>
      <c r="B10" s="35"/>
      <c r="C10" s="54"/>
      <c r="D10" s="104" t="s">
        <v>60</v>
      </c>
      <c r="E10" s="261" t="s">
        <v>59</v>
      </c>
      <c r="F10" s="262"/>
      <c r="G10" s="14"/>
      <c r="H10" s="14"/>
      <c r="I10" s="36"/>
      <c r="J10" s="34"/>
    </row>
    <row r="11" spans="1:15" ht="17.25" customHeight="1" x14ac:dyDescent="0.2">
      <c r="A11" s="2"/>
      <c r="B11" s="31" t="s">
        <v>19</v>
      </c>
      <c r="D11" s="126"/>
      <c r="E11" s="126"/>
      <c r="F11" s="126"/>
      <c r="G11" s="126"/>
      <c r="H11" s="18" t="s">
        <v>40</v>
      </c>
      <c r="I11" s="131"/>
      <c r="J11" s="8"/>
    </row>
    <row r="12" spans="1:15" ht="15.75" customHeight="1" x14ac:dyDescent="0.2">
      <c r="A12" s="2"/>
      <c r="B12" s="28"/>
      <c r="C12" s="53"/>
      <c r="D12" s="127"/>
      <c r="E12" s="127"/>
      <c r="F12" s="127"/>
      <c r="G12" s="127"/>
      <c r="H12" s="18" t="s">
        <v>34</v>
      </c>
      <c r="I12" s="131"/>
      <c r="J12" s="8"/>
    </row>
    <row r="13" spans="1:15" ht="15.75" customHeight="1" x14ac:dyDescent="0.2">
      <c r="A13" s="2"/>
      <c r="B13" s="29"/>
      <c r="C13" s="54"/>
      <c r="D13" s="130"/>
      <c r="E13" s="128"/>
      <c r="F13" s="129"/>
      <c r="G13" s="129"/>
      <c r="H13" s="19"/>
      <c r="I13" s="23"/>
      <c r="J13" s="34"/>
    </row>
    <row r="14" spans="1:15" ht="14.25" customHeight="1" x14ac:dyDescent="0.2">
      <c r="A14" s="2"/>
      <c r="B14" s="43" t="s">
        <v>21</v>
      </c>
      <c r="C14" s="55"/>
      <c r="D14" s="263" t="s">
        <v>48</v>
      </c>
      <c r="E14" s="2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6"/>
      <c r="D15" s="52"/>
      <c r="E15" s="81"/>
      <c r="F15" s="81"/>
      <c r="G15" s="82"/>
      <c r="H15" s="82"/>
      <c r="I15" s="82" t="s">
        <v>29</v>
      </c>
      <c r="J15" s="83"/>
    </row>
    <row r="16" spans="1:15" ht="23.25" customHeight="1" x14ac:dyDescent="0.2">
      <c r="A16" s="193" t="s">
        <v>24</v>
      </c>
      <c r="B16" s="38" t="s">
        <v>24</v>
      </c>
      <c r="C16" s="57"/>
      <c r="D16" s="58"/>
      <c r="E16" s="78"/>
      <c r="F16" s="79"/>
      <c r="G16" s="78"/>
      <c r="H16" s="79"/>
      <c r="I16" s="78">
        <f>SUMIF(F50:F60,A16,I50:I60)+SUMIF(F50:F60,"PSU",I50:I60)</f>
        <v>0</v>
      </c>
      <c r="J16" s="80"/>
    </row>
    <row r="17" spans="1:10" ht="23.25" customHeight="1" x14ac:dyDescent="0.2">
      <c r="A17" s="193" t="s">
        <v>25</v>
      </c>
      <c r="B17" s="38" t="s">
        <v>25</v>
      </c>
      <c r="C17" s="57"/>
      <c r="D17" s="58"/>
      <c r="E17" s="78"/>
      <c r="F17" s="79"/>
      <c r="G17" s="78"/>
      <c r="H17" s="79"/>
      <c r="I17" s="78">
        <f>SUMIF(F50:F60,A17,I50:I60)</f>
        <v>0</v>
      </c>
      <c r="J17" s="80"/>
    </row>
    <row r="18" spans="1:10" ht="23.25" customHeight="1" x14ac:dyDescent="0.2">
      <c r="A18" s="193" t="s">
        <v>26</v>
      </c>
      <c r="B18" s="38" t="s">
        <v>26</v>
      </c>
      <c r="C18" s="57"/>
      <c r="D18" s="58"/>
      <c r="E18" s="78"/>
      <c r="F18" s="79"/>
      <c r="G18" s="78"/>
      <c r="H18" s="79"/>
      <c r="I18" s="78">
        <f>SUMIF(F50:F60,A18,I50:I60)</f>
        <v>0</v>
      </c>
      <c r="J18" s="80"/>
    </row>
    <row r="19" spans="1:10" ht="23.25" customHeight="1" x14ac:dyDescent="0.2">
      <c r="A19" s="193" t="s">
        <v>86</v>
      </c>
      <c r="B19" s="38" t="s">
        <v>27</v>
      </c>
      <c r="C19" s="57"/>
      <c r="D19" s="58"/>
      <c r="E19" s="78"/>
      <c r="F19" s="79"/>
      <c r="G19" s="78"/>
      <c r="H19" s="79"/>
      <c r="I19" s="78">
        <f>SUMIF(F50:F60,A19,I50:I60)</f>
        <v>0</v>
      </c>
      <c r="J19" s="80"/>
    </row>
    <row r="20" spans="1:10" ht="23.25" customHeight="1" x14ac:dyDescent="0.2">
      <c r="A20" s="193" t="s">
        <v>87</v>
      </c>
      <c r="B20" s="38" t="s">
        <v>28</v>
      </c>
      <c r="C20" s="57"/>
      <c r="D20" s="58"/>
      <c r="E20" s="78"/>
      <c r="F20" s="79"/>
      <c r="G20" s="78"/>
      <c r="H20" s="79"/>
      <c r="I20" s="78">
        <f>SUMIF(F50:F60,A20,I50:I60)</f>
        <v>0</v>
      </c>
      <c r="J20" s="80"/>
    </row>
    <row r="21" spans="1:10" ht="23.25" customHeight="1" x14ac:dyDescent="0.2">
      <c r="A21" s="2"/>
      <c r="B21" s="48" t="s">
        <v>29</v>
      </c>
      <c r="C21" s="59"/>
      <c r="D21" s="60"/>
      <c r="E21" s="84"/>
      <c r="F21" s="85"/>
      <c r="G21" s="84"/>
      <c r="H21" s="85"/>
      <c r="I21" s="84">
        <f>SUM(I16:J20)</f>
        <v>0</v>
      </c>
      <c r="J21" s="94"/>
    </row>
    <row r="22" spans="1:10" ht="33" customHeight="1" x14ac:dyDescent="0.2">
      <c r="A22" s="2"/>
      <c r="B22" s="42" t="s">
        <v>33</v>
      </c>
      <c r="C22" s="57"/>
      <c r="D22" s="58"/>
      <c r="E22" s="61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7"/>
      <c r="D23" s="58"/>
      <c r="E23" s="62">
        <v>15</v>
      </c>
      <c r="F23" s="39" t="s">
        <v>0</v>
      </c>
      <c r="G23" s="92">
        <f>ZakladDPHSniVypocet</f>
        <v>0</v>
      </c>
      <c r="H23" s="93"/>
      <c r="I23" s="9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7"/>
      <c r="D24" s="58"/>
      <c r="E24" s="62">
        <f>SazbaDPH1</f>
        <v>15</v>
      </c>
      <c r="F24" s="39" t="s">
        <v>0</v>
      </c>
      <c r="G24" s="90">
        <f>A23</f>
        <v>0</v>
      </c>
      <c r="H24" s="91"/>
      <c r="I24" s="9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7"/>
      <c r="D25" s="58"/>
      <c r="E25" s="62">
        <v>21</v>
      </c>
      <c r="F25" s="39" t="s">
        <v>0</v>
      </c>
      <c r="G25" s="92">
        <f>ZakladDPHZaklVypocet</f>
        <v>0</v>
      </c>
      <c r="H25" s="93"/>
      <c r="I25" s="9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3"/>
      <c r="D26" s="52"/>
      <c r="E26" s="64">
        <f>SazbaDPH2</f>
        <v>21</v>
      </c>
      <c r="F26" s="30" t="s">
        <v>0</v>
      </c>
      <c r="G26" s="75">
        <f>A25</f>
        <v>0</v>
      </c>
      <c r="H26" s="76"/>
      <c r="I26" s="7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5"/>
      <c r="D27" s="66"/>
      <c r="E27" s="65"/>
      <c r="F27" s="16"/>
      <c r="G27" s="77">
        <f>CenaCelkem-(ZakladDPHSni+DPHSni+ZakladDPHZakl+DPHZakl)</f>
        <v>0</v>
      </c>
      <c r="H27" s="77"/>
      <c r="I27" s="77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7" t="s">
        <v>11</v>
      </c>
      <c r="D32" s="68"/>
      <c r="E32" s="68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69"/>
      <c r="D34" s="95"/>
      <c r="E34" s="96"/>
      <c r="G34" s="97"/>
      <c r="H34" s="98"/>
      <c r="I34" s="98"/>
      <c r="J34" s="25"/>
    </row>
    <row r="35" spans="1:10" ht="12.75" customHeight="1" x14ac:dyDescent="0.2">
      <c r="A35" s="2"/>
      <c r="B35" s="2"/>
      <c r="D35" s="89" t="s">
        <v>2</v>
      </c>
      <c r="E35" s="89"/>
      <c r="H35" s="10" t="s">
        <v>3</v>
      </c>
      <c r="J35" s="9"/>
    </row>
    <row r="36" spans="1:10" ht="13.5" customHeight="1" thickBot="1" x14ac:dyDescent="0.25">
      <c r="A36" s="11"/>
      <c r="B36" s="11"/>
      <c r="C36" s="70"/>
      <c r="D36" s="70"/>
      <c r="E36" s="70"/>
      <c r="F36" s="12"/>
      <c r="G36" s="12"/>
      <c r="H36" s="12"/>
      <c r="I36" s="12"/>
      <c r="J36" s="13"/>
    </row>
    <row r="37" spans="1:10" ht="27" hidden="1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hidden="1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62</v>
      </c>
      <c r="C39" s="145"/>
      <c r="D39" s="145"/>
      <c r="E39" s="145"/>
      <c r="F39" s="146">
        <f>'SO 01 01 Pol'!AE166</f>
        <v>0</v>
      </c>
      <c r="G39" s="147">
        <f>'SO 01 01 Pol'!AF166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hidden="1" customHeight="1" x14ac:dyDescent="0.2">
      <c r="A40" s="134">
        <v>2</v>
      </c>
      <c r="B40" s="150"/>
      <c r="C40" s="151" t="s">
        <v>63</v>
      </c>
      <c r="D40" s="151"/>
      <c r="E40" s="151"/>
      <c r="F40" s="152"/>
      <c r="G40" s="153"/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hidden="1" customHeight="1" x14ac:dyDescent="0.2">
      <c r="A41" s="134">
        <v>2</v>
      </c>
      <c r="B41" s="150" t="s">
        <v>45</v>
      </c>
      <c r="C41" s="151" t="s">
        <v>44</v>
      </c>
      <c r="D41" s="151"/>
      <c r="E41" s="151"/>
      <c r="F41" s="152">
        <f>'SO 01 01 Pol'!AE166</f>
        <v>0</v>
      </c>
      <c r="G41" s="153">
        <f>'SO 01 01 Pol'!AF166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 x14ac:dyDescent="0.2">
      <c r="A42" s="134">
        <v>3</v>
      </c>
      <c r="B42" s="155" t="s">
        <v>43</v>
      </c>
      <c r="C42" s="145" t="s">
        <v>44</v>
      </c>
      <c r="D42" s="145"/>
      <c r="E42" s="145"/>
      <c r="F42" s="156">
        <f>'SO 01 01 Pol'!AE166</f>
        <v>0</v>
      </c>
      <c r="G42" s="148">
        <f>'SO 01 01 Pol'!AF166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hidden="1" customHeight="1" x14ac:dyDescent="0.2">
      <c r="A43" s="134"/>
      <c r="B43" s="157" t="s">
        <v>64</v>
      </c>
      <c r="C43" s="158"/>
      <c r="D43" s="158"/>
      <c r="E43" s="159"/>
      <c r="F43" s="160">
        <f>SUMIF(A39:A42,"=1",F39:F42)</f>
        <v>0</v>
      </c>
      <c r="G43" s="161">
        <f>SUMIF(A39:A42,"=1",G39:G42)</f>
        <v>0</v>
      </c>
      <c r="H43" s="161">
        <f>SUMIF(A39:A42,"=1",H39:H42)</f>
        <v>0</v>
      </c>
      <c r="I43" s="161">
        <f>SUMIF(A39:A42,"=1",I39:I42)</f>
        <v>0</v>
      </c>
      <c r="J43" s="162">
        <f>SUMIF(A39:A42,"=1",J39:J42)</f>
        <v>0</v>
      </c>
    </row>
    <row r="47" spans="1:10" ht="15.75" x14ac:dyDescent="0.25">
      <c r="B47" s="173" t="s">
        <v>66</v>
      </c>
    </row>
    <row r="49" spans="1:10" ht="25.5" customHeight="1" x14ac:dyDescent="0.2">
      <c r="A49" s="175"/>
      <c r="B49" s="178" t="s">
        <v>17</v>
      </c>
      <c r="C49" s="178" t="s">
        <v>5</v>
      </c>
      <c r="D49" s="179"/>
      <c r="E49" s="179"/>
      <c r="F49" s="180" t="s">
        <v>67</v>
      </c>
      <c r="G49" s="180"/>
      <c r="H49" s="180"/>
      <c r="I49" s="180" t="s">
        <v>29</v>
      </c>
      <c r="J49" s="180" t="s">
        <v>0</v>
      </c>
    </row>
    <row r="50" spans="1:10" ht="36.75" customHeight="1" x14ac:dyDescent="0.2">
      <c r="A50" s="176"/>
      <c r="B50" s="181" t="s">
        <v>68</v>
      </c>
      <c r="C50" s="182" t="s">
        <v>69</v>
      </c>
      <c r="D50" s="183"/>
      <c r="E50" s="183"/>
      <c r="F50" s="189" t="s">
        <v>24</v>
      </c>
      <c r="G50" s="190"/>
      <c r="H50" s="190"/>
      <c r="I50" s="190">
        <f>'SO 01 01 Pol'!G8</f>
        <v>0</v>
      </c>
      <c r="J50" s="187" t="str">
        <f>IF(I61=0,"",I50/I61*100)</f>
        <v/>
      </c>
    </row>
    <row r="51" spans="1:10" ht="36.75" customHeight="1" x14ac:dyDescent="0.2">
      <c r="A51" s="176"/>
      <c r="B51" s="181" t="s">
        <v>70</v>
      </c>
      <c r="C51" s="182" t="s">
        <v>71</v>
      </c>
      <c r="D51" s="183"/>
      <c r="E51" s="183"/>
      <c r="F51" s="189" t="s">
        <v>24</v>
      </c>
      <c r="G51" s="190"/>
      <c r="H51" s="190"/>
      <c r="I51" s="190">
        <f>'SO 01 01 Pol'!G30</f>
        <v>0</v>
      </c>
      <c r="J51" s="187" t="str">
        <f>IF(I61=0,"",I51/I61*100)</f>
        <v/>
      </c>
    </row>
    <row r="52" spans="1:10" ht="36.75" customHeight="1" x14ac:dyDescent="0.2">
      <c r="A52" s="176"/>
      <c r="B52" s="181" t="s">
        <v>72</v>
      </c>
      <c r="C52" s="182" t="s">
        <v>73</v>
      </c>
      <c r="D52" s="183"/>
      <c r="E52" s="183"/>
      <c r="F52" s="189" t="s">
        <v>24</v>
      </c>
      <c r="G52" s="190"/>
      <c r="H52" s="190"/>
      <c r="I52" s="190">
        <f>'SO 01 01 Pol'!G59</f>
        <v>0</v>
      </c>
      <c r="J52" s="187" t="str">
        <f>IF(I61=0,"",I52/I61*100)</f>
        <v/>
      </c>
    </row>
    <row r="53" spans="1:10" ht="36.75" customHeight="1" x14ac:dyDescent="0.2">
      <c r="A53" s="176"/>
      <c r="B53" s="181" t="s">
        <v>74</v>
      </c>
      <c r="C53" s="182" t="s">
        <v>75</v>
      </c>
      <c r="D53" s="183"/>
      <c r="E53" s="183"/>
      <c r="F53" s="189" t="s">
        <v>24</v>
      </c>
      <c r="G53" s="190"/>
      <c r="H53" s="190"/>
      <c r="I53" s="190">
        <f>'SO 01 01 Pol'!G65</f>
        <v>0</v>
      </c>
      <c r="J53" s="187" t="str">
        <f>IF(I61=0,"",I53/I61*100)</f>
        <v/>
      </c>
    </row>
    <row r="54" spans="1:10" ht="36.75" customHeight="1" x14ac:dyDescent="0.2">
      <c r="A54" s="176"/>
      <c r="B54" s="181" t="s">
        <v>76</v>
      </c>
      <c r="C54" s="182" t="s">
        <v>77</v>
      </c>
      <c r="D54" s="183"/>
      <c r="E54" s="183"/>
      <c r="F54" s="189" t="s">
        <v>24</v>
      </c>
      <c r="G54" s="190"/>
      <c r="H54" s="190"/>
      <c r="I54" s="190">
        <f>'SO 01 01 Pol'!G82</f>
        <v>0</v>
      </c>
      <c r="J54" s="187" t="str">
        <f>IF(I61=0,"",I54/I61*100)</f>
        <v/>
      </c>
    </row>
    <row r="55" spans="1:10" ht="36.75" customHeight="1" x14ac:dyDescent="0.2">
      <c r="A55" s="176"/>
      <c r="B55" s="181" t="s">
        <v>78</v>
      </c>
      <c r="C55" s="182" t="s">
        <v>79</v>
      </c>
      <c r="D55" s="183"/>
      <c r="E55" s="183"/>
      <c r="F55" s="189" t="s">
        <v>24</v>
      </c>
      <c r="G55" s="190"/>
      <c r="H55" s="190"/>
      <c r="I55" s="190">
        <f>'SO 01 01 Pol'!G87</f>
        <v>0</v>
      </c>
      <c r="J55" s="187" t="str">
        <f>IF(I61=0,"",I55/I61*100)</f>
        <v/>
      </c>
    </row>
    <row r="56" spans="1:10" ht="36.75" customHeight="1" x14ac:dyDescent="0.2">
      <c r="A56" s="176"/>
      <c r="B56" s="181" t="s">
        <v>80</v>
      </c>
      <c r="C56" s="182" t="s">
        <v>81</v>
      </c>
      <c r="D56" s="183"/>
      <c r="E56" s="183"/>
      <c r="F56" s="189" t="s">
        <v>25</v>
      </c>
      <c r="G56" s="190"/>
      <c r="H56" s="190"/>
      <c r="I56" s="190">
        <f>'SO 01 01 Pol'!G89</f>
        <v>0</v>
      </c>
      <c r="J56" s="187" t="str">
        <f>IF(I61=0,"",I56/I61*100)</f>
        <v/>
      </c>
    </row>
    <row r="57" spans="1:10" ht="36.75" customHeight="1" x14ac:dyDescent="0.2">
      <c r="A57" s="176"/>
      <c r="B57" s="181" t="s">
        <v>82</v>
      </c>
      <c r="C57" s="182" t="s">
        <v>83</v>
      </c>
      <c r="D57" s="183"/>
      <c r="E57" s="183"/>
      <c r="F57" s="189" t="s">
        <v>25</v>
      </c>
      <c r="G57" s="190"/>
      <c r="H57" s="190"/>
      <c r="I57" s="190">
        <f>'SO 01 01 Pol'!G100</f>
        <v>0</v>
      </c>
      <c r="J57" s="187" t="str">
        <f>IF(I61=0,"",I57/I61*100)</f>
        <v/>
      </c>
    </row>
    <row r="58" spans="1:10" ht="36.75" customHeight="1" x14ac:dyDescent="0.2">
      <c r="A58" s="176"/>
      <c r="B58" s="181" t="s">
        <v>84</v>
      </c>
      <c r="C58" s="182" t="s">
        <v>85</v>
      </c>
      <c r="D58" s="183"/>
      <c r="E58" s="183"/>
      <c r="F58" s="189" t="s">
        <v>25</v>
      </c>
      <c r="G58" s="190"/>
      <c r="H58" s="190"/>
      <c r="I58" s="190">
        <f>'SO 01 01 Pol'!G103</f>
        <v>0</v>
      </c>
      <c r="J58" s="187" t="str">
        <f>IF(I61=0,"",I58/I61*100)</f>
        <v/>
      </c>
    </row>
    <row r="59" spans="1:10" ht="36.75" customHeight="1" x14ac:dyDescent="0.2">
      <c r="A59" s="176"/>
      <c r="B59" s="181" t="s">
        <v>86</v>
      </c>
      <c r="C59" s="182" t="s">
        <v>27</v>
      </c>
      <c r="D59" s="183"/>
      <c r="E59" s="183"/>
      <c r="F59" s="189" t="s">
        <v>86</v>
      </c>
      <c r="G59" s="190"/>
      <c r="H59" s="190"/>
      <c r="I59" s="190">
        <f>'SO 01 01 Pol'!G157</f>
        <v>0</v>
      </c>
      <c r="J59" s="187" t="str">
        <f>IF(I61=0,"",I59/I61*100)</f>
        <v/>
      </c>
    </row>
    <row r="60" spans="1:10" ht="36.75" customHeight="1" x14ac:dyDescent="0.2">
      <c r="A60" s="176"/>
      <c r="B60" s="181" t="s">
        <v>87</v>
      </c>
      <c r="C60" s="182" t="s">
        <v>28</v>
      </c>
      <c r="D60" s="183"/>
      <c r="E60" s="183"/>
      <c r="F60" s="189" t="s">
        <v>87</v>
      </c>
      <c r="G60" s="190"/>
      <c r="H60" s="190"/>
      <c r="I60" s="190">
        <f>'SO 01 01 Pol'!G162</f>
        <v>0</v>
      </c>
      <c r="J60" s="187" t="str">
        <f>IF(I61=0,"",I60/I61*100)</f>
        <v/>
      </c>
    </row>
    <row r="61" spans="1:10" ht="25.5" customHeight="1" x14ac:dyDescent="0.2">
      <c r="A61" s="177"/>
      <c r="B61" s="184" t="s">
        <v>1</v>
      </c>
      <c r="C61" s="185"/>
      <c r="D61" s="186"/>
      <c r="E61" s="186"/>
      <c r="F61" s="191"/>
      <c r="G61" s="192"/>
      <c r="H61" s="192"/>
      <c r="I61" s="192">
        <f>SUM(I50:I60)</f>
        <v>0</v>
      </c>
      <c r="J61" s="188">
        <f>SUM(J50:J60)</f>
        <v>0</v>
      </c>
    </row>
    <row r="62" spans="1:10" x14ac:dyDescent="0.2">
      <c r="F62" s="132"/>
      <c r="G62" s="132"/>
      <c r="H62" s="132"/>
      <c r="I62" s="132"/>
      <c r="J62" s="133"/>
    </row>
    <row r="63" spans="1:10" x14ac:dyDescent="0.2">
      <c r="F63" s="132"/>
      <c r="G63" s="132"/>
      <c r="H63" s="132"/>
      <c r="I63" s="132"/>
      <c r="J63" s="133"/>
    </row>
    <row r="64" spans="1:10" x14ac:dyDescent="0.2">
      <c r="F64" s="132"/>
      <c r="G64" s="132"/>
      <c r="H64" s="132"/>
      <c r="I64" s="132"/>
      <c r="J64" s="133"/>
    </row>
  </sheetData>
  <sheetProtection password="88A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D8:F8"/>
    <mergeCell ref="D9:E9"/>
    <mergeCell ref="E10:F10"/>
    <mergeCell ref="D14:E1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9" t="s">
        <v>6</v>
      </c>
      <c r="B1" s="99"/>
      <c r="C1" s="100"/>
      <c r="D1" s="99"/>
      <c r="E1" s="99"/>
      <c r="F1" s="99"/>
      <c r="G1" s="99"/>
    </row>
    <row r="2" spans="1:7" ht="24.95" customHeight="1" x14ac:dyDescent="0.2">
      <c r="A2" s="50" t="s">
        <v>7</v>
      </c>
      <c r="B2" s="49"/>
      <c r="C2" s="101"/>
      <c r="D2" s="101"/>
      <c r="E2" s="101"/>
      <c r="F2" s="101"/>
      <c r="G2" s="102"/>
    </row>
    <row r="3" spans="1:7" ht="24.95" customHeight="1" x14ac:dyDescent="0.2">
      <c r="A3" s="50" t="s">
        <v>8</v>
      </c>
      <c r="B3" s="49"/>
      <c r="C3" s="101"/>
      <c r="D3" s="101"/>
      <c r="E3" s="101"/>
      <c r="F3" s="101"/>
      <c r="G3" s="102"/>
    </row>
    <row r="4" spans="1:7" ht="24.95" customHeight="1" x14ac:dyDescent="0.2">
      <c r="A4" s="50" t="s">
        <v>9</v>
      </c>
      <c r="B4" s="49"/>
      <c r="C4" s="101"/>
      <c r="D4" s="101"/>
      <c r="E4" s="101"/>
      <c r="F4" s="101"/>
      <c r="G4" s="102"/>
    </row>
    <row r="5" spans="1:7" x14ac:dyDescent="0.2">
      <c r="B5" s="4"/>
      <c r="C5" s="5"/>
      <c r="D5" s="6"/>
    </row>
  </sheetData>
  <sheetProtection password="88A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88</v>
      </c>
      <c r="B1" s="194"/>
      <c r="C1" s="194"/>
      <c r="D1" s="194"/>
      <c r="E1" s="194"/>
      <c r="F1" s="194"/>
      <c r="G1" s="194"/>
      <c r="AG1" t="s">
        <v>89</v>
      </c>
    </row>
    <row r="2" spans="1:60" ht="24.95" customHeight="1" x14ac:dyDescent="0.2">
      <c r="A2" s="195" t="s">
        <v>7</v>
      </c>
      <c r="B2" s="49" t="s">
        <v>49</v>
      </c>
      <c r="C2" s="198" t="s">
        <v>50</v>
      </c>
      <c r="D2" s="196"/>
      <c r="E2" s="196"/>
      <c r="F2" s="196"/>
      <c r="G2" s="197"/>
      <c r="AG2" t="s">
        <v>90</v>
      </c>
    </row>
    <row r="3" spans="1:60" ht="24.95" customHeight="1" x14ac:dyDescent="0.2">
      <c r="A3" s="195" t="s">
        <v>8</v>
      </c>
      <c r="B3" s="49" t="s">
        <v>45</v>
      </c>
      <c r="C3" s="198" t="s">
        <v>44</v>
      </c>
      <c r="D3" s="196"/>
      <c r="E3" s="196"/>
      <c r="F3" s="196"/>
      <c r="G3" s="197"/>
      <c r="AC3" s="174" t="s">
        <v>90</v>
      </c>
      <c r="AG3" t="s">
        <v>91</v>
      </c>
    </row>
    <row r="4" spans="1:60" ht="24.95" customHeight="1" x14ac:dyDescent="0.2">
      <c r="A4" s="199" t="s">
        <v>9</v>
      </c>
      <c r="B4" s="200" t="s">
        <v>43</v>
      </c>
      <c r="C4" s="201" t="s">
        <v>44</v>
      </c>
      <c r="D4" s="202"/>
      <c r="E4" s="202"/>
      <c r="F4" s="202"/>
      <c r="G4" s="203"/>
      <c r="AG4" t="s">
        <v>92</v>
      </c>
    </row>
    <row r="5" spans="1:60" x14ac:dyDescent="0.2">
      <c r="D5" s="10"/>
    </row>
    <row r="6" spans="1:60" ht="38.25" x14ac:dyDescent="0.2">
      <c r="A6" s="205" t="s">
        <v>93</v>
      </c>
      <c r="B6" s="207" t="s">
        <v>94</v>
      </c>
      <c r="C6" s="207" t="s">
        <v>95</v>
      </c>
      <c r="D6" s="206" t="s">
        <v>96</v>
      </c>
      <c r="E6" s="205" t="s">
        <v>97</v>
      </c>
      <c r="F6" s="204" t="s">
        <v>98</v>
      </c>
      <c r="G6" s="205" t="s">
        <v>29</v>
      </c>
      <c r="H6" s="208" t="s">
        <v>30</v>
      </c>
      <c r="I6" s="208" t="s">
        <v>99</v>
      </c>
      <c r="J6" s="208" t="s">
        <v>31</v>
      </c>
      <c r="K6" s="208" t="s">
        <v>100</v>
      </c>
      <c r="L6" s="208" t="s">
        <v>101</v>
      </c>
      <c r="M6" s="208" t="s">
        <v>102</v>
      </c>
      <c r="N6" s="208" t="s">
        <v>103</v>
      </c>
      <c r="O6" s="208" t="s">
        <v>104</v>
      </c>
      <c r="P6" s="208" t="s">
        <v>105</v>
      </c>
      <c r="Q6" s="208" t="s">
        <v>106</v>
      </c>
      <c r="R6" s="208" t="s">
        <v>107</v>
      </c>
      <c r="S6" s="208" t="s">
        <v>108</v>
      </c>
      <c r="T6" s="208" t="s">
        <v>109</v>
      </c>
      <c r="U6" s="208" t="s">
        <v>110</v>
      </c>
      <c r="V6" s="208" t="s">
        <v>111</v>
      </c>
      <c r="W6" s="208" t="s">
        <v>112</v>
      </c>
      <c r="X6" s="208" t="s">
        <v>113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2" t="s">
        <v>114</v>
      </c>
      <c r="B8" s="223" t="s">
        <v>68</v>
      </c>
      <c r="C8" s="247" t="s">
        <v>69</v>
      </c>
      <c r="D8" s="224"/>
      <c r="E8" s="225"/>
      <c r="F8" s="226"/>
      <c r="G8" s="226">
        <f>SUMIF(AG9:AG29,"&lt;&gt;NOR",G9:G29)</f>
        <v>0</v>
      </c>
      <c r="H8" s="226"/>
      <c r="I8" s="226">
        <f>SUM(I9:I29)</f>
        <v>0</v>
      </c>
      <c r="J8" s="226"/>
      <c r="K8" s="226">
        <f>SUM(K9:K29)</f>
        <v>0</v>
      </c>
      <c r="L8" s="226"/>
      <c r="M8" s="226">
        <f>SUM(M9:M29)</f>
        <v>0</v>
      </c>
      <c r="N8" s="226"/>
      <c r="O8" s="226">
        <f>SUM(O9:O29)</f>
        <v>0</v>
      </c>
      <c r="P8" s="226"/>
      <c r="Q8" s="226">
        <f>SUM(Q9:Q29)</f>
        <v>0</v>
      </c>
      <c r="R8" s="226"/>
      <c r="S8" s="226"/>
      <c r="T8" s="227"/>
      <c r="U8" s="221"/>
      <c r="V8" s="221">
        <f>SUM(V9:V29)</f>
        <v>2.62</v>
      </c>
      <c r="W8" s="221"/>
      <c r="X8" s="221"/>
      <c r="AG8" t="s">
        <v>115</v>
      </c>
    </row>
    <row r="9" spans="1:60" ht="33.75" outlineLevel="1" x14ac:dyDescent="0.2">
      <c r="A9" s="228">
        <v>1</v>
      </c>
      <c r="B9" s="229" t="s">
        <v>116</v>
      </c>
      <c r="C9" s="248" t="s">
        <v>117</v>
      </c>
      <c r="D9" s="230" t="s">
        <v>118</v>
      </c>
      <c r="E9" s="231">
        <v>2.6880000000000002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 t="s">
        <v>119</v>
      </c>
      <c r="S9" s="233" t="s">
        <v>120</v>
      </c>
      <c r="T9" s="234" t="s">
        <v>120</v>
      </c>
      <c r="U9" s="218">
        <v>0.21</v>
      </c>
      <c r="V9" s="218">
        <f>ROUND(E9*U9,2)</f>
        <v>0.56000000000000005</v>
      </c>
      <c r="W9" s="218"/>
      <c r="X9" s="218" t="s">
        <v>121</v>
      </c>
      <c r="Y9" s="209"/>
      <c r="Z9" s="209"/>
      <c r="AA9" s="209"/>
      <c r="AB9" s="209"/>
      <c r="AC9" s="209"/>
      <c r="AD9" s="209"/>
      <c r="AE9" s="209"/>
      <c r="AF9" s="209"/>
      <c r="AG9" s="209" t="s">
        <v>122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16"/>
      <c r="B10" s="217"/>
      <c r="C10" s="249" t="s">
        <v>123</v>
      </c>
      <c r="D10" s="236"/>
      <c r="E10" s="236"/>
      <c r="F10" s="236"/>
      <c r="G10" s="236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09"/>
      <c r="Z10" s="209"/>
      <c r="AA10" s="209"/>
      <c r="AB10" s="209"/>
      <c r="AC10" s="209"/>
      <c r="AD10" s="209"/>
      <c r="AE10" s="209"/>
      <c r="AF10" s="209"/>
      <c r="AG10" s="209" t="s">
        <v>124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35" t="str">
        <f>C10</f>
        <v>tl. do 10 cm s nařezáním, vyrýpnutím, zvednutím, přemístěním a složením na vzdálenost do 50 m nebo s naložením na dopravní prostředek,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0" t="s">
        <v>125</v>
      </c>
      <c r="D11" s="219"/>
      <c r="E11" s="220">
        <v>0.432</v>
      </c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09"/>
      <c r="Z11" s="209"/>
      <c r="AA11" s="209"/>
      <c r="AB11" s="209"/>
      <c r="AC11" s="209"/>
      <c r="AD11" s="209"/>
      <c r="AE11" s="209"/>
      <c r="AF11" s="209"/>
      <c r="AG11" s="209" t="s">
        <v>126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0" t="s">
        <v>127</v>
      </c>
      <c r="D12" s="219"/>
      <c r="E12" s="220">
        <v>0.49199999999999999</v>
      </c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09"/>
      <c r="Z12" s="209"/>
      <c r="AA12" s="209"/>
      <c r="AB12" s="209"/>
      <c r="AC12" s="209"/>
      <c r="AD12" s="209"/>
      <c r="AE12" s="209"/>
      <c r="AF12" s="209"/>
      <c r="AG12" s="209" t="s">
        <v>126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50" t="s">
        <v>128</v>
      </c>
      <c r="D13" s="219"/>
      <c r="E13" s="220">
        <v>1.764</v>
      </c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09"/>
      <c r="Z13" s="209"/>
      <c r="AA13" s="209"/>
      <c r="AB13" s="209"/>
      <c r="AC13" s="209"/>
      <c r="AD13" s="209"/>
      <c r="AE13" s="209"/>
      <c r="AF13" s="209"/>
      <c r="AG13" s="209" t="s">
        <v>126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28">
        <v>2</v>
      </c>
      <c r="B14" s="229" t="s">
        <v>129</v>
      </c>
      <c r="C14" s="248" t="s">
        <v>130</v>
      </c>
      <c r="D14" s="230" t="s">
        <v>131</v>
      </c>
      <c r="E14" s="231">
        <v>3.5760000000000001</v>
      </c>
      <c r="F14" s="232"/>
      <c r="G14" s="233">
        <f>ROUND(E14*F14,2)</f>
        <v>0</v>
      </c>
      <c r="H14" s="232"/>
      <c r="I14" s="233">
        <f>ROUND(E14*H14,2)</f>
        <v>0</v>
      </c>
      <c r="J14" s="232"/>
      <c r="K14" s="233">
        <f>ROUND(E14*J14,2)</f>
        <v>0</v>
      </c>
      <c r="L14" s="233">
        <v>21</v>
      </c>
      <c r="M14" s="233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3" t="s">
        <v>132</v>
      </c>
      <c r="S14" s="233" t="s">
        <v>120</v>
      </c>
      <c r="T14" s="234" t="s">
        <v>120</v>
      </c>
      <c r="U14" s="218">
        <v>0.37</v>
      </c>
      <c r="V14" s="218">
        <f>ROUND(E14*U14,2)</f>
        <v>1.32</v>
      </c>
      <c r="W14" s="218"/>
      <c r="X14" s="218" t="s">
        <v>121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122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49" t="s">
        <v>133</v>
      </c>
      <c r="D15" s="236"/>
      <c r="E15" s="236"/>
      <c r="F15" s="236"/>
      <c r="G15" s="236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09"/>
      <c r="Z15" s="209"/>
      <c r="AA15" s="209"/>
      <c r="AB15" s="209"/>
      <c r="AC15" s="209"/>
      <c r="AD15" s="209"/>
      <c r="AE15" s="209"/>
      <c r="AF15" s="209"/>
      <c r="AG15" s="209" t="s">
        <v>124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35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0" t="s">
        <v>134</v>
      </c>
      <c r="D16" s="219"/>
      <c r="E16" s="220">
        <v>0.86399999999999999</v>
      </c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09"/>
      <c r="Z16" s="209"/>
      <c r="AA16" s="209"/>
      <c r="AB16" s="209"/>
      <c r="AC16" s="209"/>
      <c r="AD16" s="209"/>
      <c r="AE16" s="209"/>
      <c r="AF16" s="209"/>
      <c r="AG16" s="209" t="s">
        <v>126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0" t="s">
        <v>135</v>
      </c>
      <c r="D17" s="219"/>
      <c r="E17" s="220">
        <v>0.98399999999999999</v>
      </c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09"/>
      <c r="Z17" s="209"/>
      <c r="AA17" s="209"/>
      <c r="AB17" s="209"/>
      <c r="AC17" s="209"/>
      <c r="AD17" s="209"/>
      <c r="AE17" s="209"/>
      <c r="AF17" s="209"/>
      <c r="AG17" s="209" t="s">
        <v>126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0" t="s">
        <v>136</v>
      </c>
      <c r="D18" s="219"/>
      <c r="E18" s="220">
        <v>1.728</v>
      </c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09"/>
      <c r="Z18" s="209"/>
      <c r="AA18" s="209"/>
      <c r="AB18" s="209"/>
      <c r="AC18" s="209"/>
      <c r="AD18" s="209"/>
      <c r="AE18" s="209"/>
      <c r="AF18" s="209"/>
      <c r="AG18" s="209" t="s">
        <v>126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8">
        <v>3</v>
      </c>
      <c r="B19" s="229" t="s">
        <v>137</v>
      </c>
      <c r="C19" s="248" t="s">
        <v>138</v>
      </c>
      <c r="D19" s="230" t="s">
        <v>131</v>
      </c>
      <c r="E19" s="231">
        <v>1.788</v>
      </c>
      <c r="F19" s="232"/>
      <c r="G19" s="233">
        <f>ROUND(E19*F19,2)</f>
        <v>0</v>
      </c>
      <c r="H19" s="232"/>
      <c r="I19" s="233">
        <f>ROUND(E19*H19,2)</f>
        <v>0</v>
      </c>
      <c r="J19" s="232"/>
      <c r="K19" s="233">
        <f>ROUND(E19*J19,2)</f>
        <v>0</v>
      </c>
      <c r="L19" s="233">
        <v>21</v>
      </c>
      <c r="M19" s="233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3" t="s">
        <v>132</v>
      </c>
      <c r="S19" s="233" t="s">
        <v>120</v>
      </c>
      <c r="T19" s="234" t="s">
        <v>120</v>
      </c>
      <c r="U19" s="218">
        <v>0.38979999999999998</v>
      </c>
      <c r="V19" s="218">
        <f>ROUND(E19*U19,2)</f>
        <v>0.7</v>
      </c>
      <c r="W19" s="218"/>
      <c r="X19" s="218" t="s">
        <v>121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122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22.5" outlineLevel="1" x14ac:dyDescent="0.2">
      <c r="A20" s="216"/>
      <c r="B20" s="217"/>
      <c r="C20" s="249" t="s">
        <v>133</v>
      </c>
      <c r="D20" s="236"/>
      <c r="E20" s="236"/>
      <c r="F20" s="236"/>
      <c r="G20" s="236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09"/>
      <c r="Z20" s="209"/>
      <c r="AA20" s="209"/>
      <c r="AB20" s="209"/>
      <c r="AC20" s="209"/>
      <c r="AD20" s="209"/>
      <c r="AE20" s="209"/>
      <c r="AF20" s="209"/>
      <c r="AG20" s="209" t="s">
        <v>124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35" t="str">
        <f>C20</f>
        <v>zapažených i nezapažených s urovnáním dna do předepsaného profilu a spádu, s přehozením výkopku na přilehlém terénu na vzdálenost do 3 m od podélné osy rýhy nebo s naložením výkopku na dopravní prostředek.</v>
      </c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0" t="s">
        <v>139</v>
      </c>
      <c r="D21" s="219"/>
      <c r="E21" s="220">
        <v>1.788</v>
      </c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09"/>
      <c r="Z21" s="209"/>
      <c r="AA21" s="209"/>
      <c r="AB21" s="209"/>
      <c r="AC21" s="209"/>
      <c r="AD21" s="209"/>
      <c r="AE21" s="209"/>
      <c r="AF21" s="209"/>
      <c r="AG21" s="209" t="s">
        <v>126</v>
      </c>
      <c r="AH21" s="209">
        <v>5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28">
        <v>4</v>
      </c>
      <c r="B22" s="229" t="s">
        <v>140</v>
      </c>
      <c r="C22" s="248" t="s">
        <v>141</v>
      </c>
      <c r="D22" s="230" t="s">
        <v>131</v>
      </c>
      <c r="E22" s="231">
        <v>3.8448000000000002</v>
      </c>
      <c r="F22" s="232"/>
      <c r="G22" s="233">
        <f>ROUND(E22*F22,2)</f>
        <v>0</v>
      </c>
      <c r="H22" s="232"/>
      <c r="I22" s="233">
        <f>ROUND(E22*H22,2)</f>
        <v>0</v>
      </c>
      <c r="J22" s="232"/>
      <c r="K22" s="233">
        <f>ROUND(E22*J22,2)</f>
        <v>0</v>
      </c>
      <c r="L22" s="233">
        <v>21</v>
      </c>
      <c r="M22" s="233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3" t="s">
        <v>132</v>
      </c>
      <c r="S22" s="233" t="s">
        <v>120</v>
      </c>
      <c r="T22" s="234" t="s">
        <v>120</v>
      </c>
      <c r="U22" s="218">
        <v>0.01</v>
      </c>
      <c r="V22" s="218">
        <f>ROUND(E22*U22,2)</f>
        <v>0.04</v>
      </c>
      <c r="W22" s="218"/>
      <c r="X22" s="218" t="s">
        <v>121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122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9" t="s">
        <v>142</v>
      </c>
      <c r="D23" s="236"/>
      <c r="E23" s="236"/>
      <c r="F23" s="236"/>
      <c r="G23" s="236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09"/>
      <c r="Z23" s="209"/>
      <c r="AA23" s="209"/>
      <c r="AB23" s="209"/>
      <c r="AC23" s="209"/>
      <c r="AD23" s="209"/>
      <c r="AE23" s="209"/>
      <c r="AF23" s="209"/>
      <c r="AG23" s="209" t="s">
        <v>124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0" t="s">
        <v>143</v>
      </c>
      <c r="D24" s="219"/>
      <c r="E24" s="220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09"/>
      <c r="Z24" s="209"/>
      <c r="AA24" s="209"/>
      <c r="AB24" s="209"/>
      <c r="AC24" s="209"/>
      <c r="AD24" s="209"/>
      <c r="AE24" s="209"/>
      <c r="AF24" s="209"/>
      <c r="AG24" s="209" t="s">
        <v>126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0" t="s">
        <v>144</v>
      </c>
      <c r="D25" s="219"/>
      <c r="E25" s="220">
        <v>0.26879999999999998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09"/>
      <c r="Z25" s="209"/>
      <c r="AA25" s="209"/>
      <c r="AB25" s="209"/>
      <c r="AC25" s="209"/>
      <c r="AD25" s="209"/>
      <c r="AE25" s="209"/>
      <c r="AF25" s="209"/>
      <c r="AG25" s="209" t="s">
        <v>126</v>
      </c>
      <c r="AH25" s="209">
        <v>5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0" t="s">
        <v>145</v>
      </c>
      <c r="D26" s="219"/>
      <c r="E26" s="220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09"/>
      <c r="Z26" s="209"/>
      <c r="AA26" s="209"/>
      <c r="AB26" s="209"/>
      <c r="AC26" s="209"/>
      <c r="AD26" s="209"/>
      <c r="AE26" s="209"/>
      <c r="AF26" s="209"/>
      <c r="AG26" s="209" t="s">
        <v>126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0" t="s">
        <v>146</v>
      </c>
      <c r="D27" s="219"/>
      <c r="E27" s="220">
        <v>3.5760000000000001</v>
      </c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09"/>
      <c r="Z27" s="209"/>
      <c r="AA27" s="209"/>
      <c r="AB27" s="209"/>
      <c r="AC27" s="209"/>
      <c r="AD27" s="209"/>
      <c r="AE27" s="209"/>
      <c r="AF27" s="209"/>
      <c r="AG27" s="209" t="s">
        <v>126</v>
      </c>
      <c r="AH27" s="209">
        <v>5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28">
        <v>5</v>
      </c>
      <c r="B28" s="229" t="s">
        <v>147</v>
      </c>
      <c r="C28" s="248" t="s">
        <v>148</v>
      </c>
      <c r="D28" s="230" t="s">
        <v>131</v>
      </c>
      <c r="E28" s="231">
        <v>3.8448000000000002</v>
      </c>
      <c r="F28" s="232"/>
      <c r="G28" s="233">
        <f>ROUND(E28*F28,2)</f>
        <v>0</v>
      </c>
      <c r="H28" s="232"/>
      <c r="I28" s="233">
        <f>ROUND(E28*H28,2)</f>
        <v>0</v>
      </c>
      <c r="J28" s="232"/>
      <c r="K28" s="233">
        <f>ROUND(E28*J28,2)</f>
        <v>0</v>
      </c>
      <c r="L28" s="233">
        <v>21</v>
      </c>
      <c r="M28" s="233">
        <f>G28*(1+L28/100)</f>
        <v>0</v>
      </c>
      <c r="N28" s="233">
        <v>0</v>
      </c>
      <c r="O28" s="233">
        <f>ROUND(E28*N28,2)</f>
        <v>0</v>
      </c>
      <c r="P28" s="233">
        <v>0</v>
      </c>
      <c r="Q28" s="233">
        <f>ROUND(E28*P28,2)</f>
        <v>0</v>
      </c>
      <c r="R28" s="233" t="s">
        <v>132</v>
      </c>
      <c r="S28" s="233" t="s">
        <v>120</v>
      </c>
      <c r="T28" s="234" t="s">
        <v>120</v>
      </c>
      <c r="U28" s="218">
        <v>0</v>
      </c>
      <c r="V28" s="218">
        <f>ROUND(E28*U28,2)</f>
        <v>0</v>
      </c>
      <c r="W28" s="218"/>
      <c r="X28" s="218" t="s">
        <v>121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122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0" t="s">
        <v>149</v>
      </c>
      <c r="D29" s="219"/>
      <c r="E29" s="220">
        <v>3.8448000000000002</v>
      </c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09"/>
      <c r="Z29" s="209"/>
      <c r="AA29" s="209"/>
      <c r="AB29" s="209"/>
      <c r="AC29" s="209"/>
      <c r="AD29" s="209"/>
      <c r="AE29" s="209"/>
      <c r="AF29" s="209"/>
      <c r="AG29" s="209" t="s">
        <v>126</v>
      </c>
      <c r="AH29" s="209">
        <v>5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x14ac:dyDescent="0.2">
      <c r="A30" s="222" t="s">
        <v>114</v>
      </c>
      <c r="B30" s="223" t="s">
        <v>70</v>
      </c>
      <c r="C30" s="247" t="s">
        <v>71</v>
      </c>
      <c r="D30" s="224"/>
      <c r="E30" s="225"/>
      <c r="F30" s="226"/>
      <c r="G30" s="226">
        <f>SUMIF(AG31:AG58,"&lt;&gt;NOR",G31:G58)</f>
        <v>0</v>
      </c>
      <c r="H30" s="226"/>
      <c r="I30" s="226">
        <f>SUM(I31:I58)</f>
        <v>0</v>
      </c>
      <c r="J30" s="226"/>
      <c r="K30" s="226">
        <f>SUM(K31:K58)</f>
        <v>0</v>
      </c>
      <c r="L30" s="226"/>
      <c r="M30" s="226">
        <f>SUM(M31:M58)</f>
        <v>0</v>
      </c>
      <c r="N30" s="226"/>
      <c r="O30" s="226">
        <f>SUM(O31:O58)</f>
        <v>8.68</v>
      </c>
      <c r="P30" s="226"/>
      <c r="Q30" s="226">
        <f>SUM(Q31:Q58)</f>
        <v>0</v>
      </c>
      <c r="R30" s="226"/>
      <c r="S30" s="226"/>
      <c r="T30" s="227"/>
      <c r="U30" s="221"/>
      <c r="V30" s="221">
        <f>SUM(V31:V58)</f>
        <v>51.45</v>
      </c>
      <c r="W30" s="221"/>
      <c r="X30" s="221"/>
      <c r="AG30" t="s">
        <v>115</v>
      </c>
    </row>
    <row r="31" spans="1:60" ht="22.5" outlineLevel="1" x14ac:dyDescent="0.2">
      <c r="A31" s="228">
        <v>6</v>
      </c>
      <c r="B31" s="229" t="s">
        <v>150</v>
      </c>
      <c r="C31" s="248" t="s">
        <v>151</v>
      </c>
      <c r="D31" s="230" t="s">
        <v>118</v>
      </c>
      <c r="E31" s="231">
        <v>104</v>
      </c>
      <c r="F31" s="232"/>
      <c r="G31" s="233">
        <f>ROUND(E31*F31,2)</f>
        <v>0</v>
      </c>
      <c r="H31" s="232"/>
      <c r="I31" s="233">
        <f>ROUND(E31*H31,2)</f>
        <v>0</v>
      </c>
      <c r="J31" s="232"/>
      <c r="K31" s="233">
        <f>ROUND(E31*J31,2)</f>
        <v>0</v>
      </c>
      <c r="L31" s="233">
        <v>21</v>
      </c>
      <c r="M31" s="233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3" t="s">
        <v>132</v>
      </c>
      <c r="S31" s="233" t="s">
        <v>120</v>
      </c>
      <c r="T31" s="234" t="s">
        <v>120</v>
      </c>
      <c r="U31" s="218">
        <v>0.13</v>
      </c>
      <c r="V31" s="218">
        <f>ROUND(E31*U31,2)</f>
        <v>13.52</v>
      </c>
      <c r="W31" s="218"/>
      <c r="X31" s="218" t="s">
        <v>121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122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16"/>
      <c r="B32" s="217"/>
      <c r="C32" s="249" t="s">
        <v>152</v>
      </c>
      <c r="D32" s="236"/>
      <c r="E32" s="236"/>
      <c r="F32" s="236"/>
      <c r="G32" s="236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09"/>
      <c r="Z32" s="209"/>
      <c r="AA32" s="209"/>
      <c r="AB32" s="209"/>
      <c r="AC32" s="209"/>
      <c r="AD32" s="209"/>
      <c r="AE32" s="209"/>
      <c r="AF32" s="209"/>
      <c r="AG32" s="209" t="s">
        <v>124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35" t="str">
        <f>C32</f>
        <v>s případným nutným přemístěním hromad nebo dočasných skládek na místo potřeby ze vzdálenosti do 30 m, v rovině nebo ve svahu do 1 : 5,</v>
      </c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1" t="s">
        <v>153</v>
      </c>
      <c r="D33" s="237"/>
      <c r="E33" s="237"/>
      <c r="F33" s="237"/>
      <c r="G33" s="237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09"/>
      <c r="Z33" s="209"/>
      <c r="AA33" s="209"/>
      <c r="AB33" s="209"/>
      <c r="AC33" s="209"/>
      <c r="AD33" s="209"/>
      <c r="AE33" s="209"/>
      <c r="AF33" s="209"/>
      <c r="AG33" s="209" t="s">
        <v>154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0" t="s">
        <v>155</v>
      </c>
      <c r="D34" s="219"/>
      <c r="E34" s="220">
        <v>104</v>
      </c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09"/>
      <c r="Z34" s="209"/>
      <c r="AA34" s="209"/>
      <c r="AB34" s="209"/>
      <c r="AC34" s="209"/>
      <c r="AD34" s="209"/>
      <c r="AE34" s="209"/>
      <c r="AF34" s="209"/>
      <c r="AG34" s="209" t="s">
        <v>126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ht="22.5" outlineLevel="1" x14ac:dyDescent="0.2">
      <c r="A35" s="228">
        <v>7</v>
      </c>
      <c r="B35" s="229" t="s">
        <v>156</v>
      </c>
      <c r="C35" s="248" t="s">
        <v>157</v>
      </c>
      <c r="D35" s="230" t="s">
        <v>118</v>
      </c>
      <c r="E35" s="231">
        <v>104</v>
      </c>
      <c r="F35" s="232"/>
      <c r="G35" s="233">
        <f>ROUND(E35*F35,2)</f>
        <v>0</v>
      </c>
      <c r="H35" s="232"/>
      <c r="I35" s="233">
        <f>ROUND(E35*H35,2)</f>
        <v>0</v>
      </c>
      <c r="J35" s="232"/>
      <c r="K35" s="233">
        <f>ROUND(E35*J35,2)</f>
        <v>0</v>
      </c>
      <c r="L35" s="233">
        <v>21</v>
      </c>
      <c r="M35" s="233">
        <f>G35*(1+L35/100)</f>
        <v>0</v>
      </c>
      <c r="N35" s="233">
        <v>0</v>
      </c>
      <c r="O35" s="233">
        <f>ROUND(E35*N35,2)</f>
        <v>0</v>
      </c>
      <c r="P35" s="233">
        <v>0</v>
      </c>
      <c r="Q35" s="233">
        <f>ROUND(E35*P35,2)</f>
        <v>0</v>
      </c>
      <c r="R35" s="233" t="s">
        <v>119</v>
      </c>
      <c r="S35" s="233" t="s">
        <v>120</v>
      </c>
      <c r="T35" s="234" t="s">
        <v>120</v>
      </c>
      <c r="U35" s="218">
        <v>0.09</v>
      </c>
      <c r="V35" s="218">
        <f>ROUND(E35*U35,2)</f>
        <v>9.36</v>
      </c>
      <c r="W35" s="218"/>
      <c r="X35" s="218" t="s">
        <v>121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122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9" t="s">
        <v>158</v>
      </c>
      <c r="D36" s="236"/>
      <c r="E36" s="236"/>
      <c r="F36" s="236"/>
      <c r="G36" s="236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09"/>
      <c r="Z36" s="209"/>
      <c r="AA36" s="209"/>
      <c r="AB36" s="209"/>
      <c r="AC36" s="209"/>
      <c r="AD36" s="209"/>
      <c r="AE36" s="209"/>
      <c r="AF36" s="209"/>
      <c r="AG36" s="209" t="s">
        <v>124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0" t="s">
        <v>159</v>
      </c>
      <c r="D37" s="219"/>
      <c r="E37" s="220">
        <v>104</v>
      </c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09"/>
      <c r="Z37" s="209"/>
      <c r="AA37" s="209"/>
      <c r="AB37" s="209"/>
      <c r="AC37" s="209"/>
      <c r="AD37" s="209"/>
      <c r="AE37" s="209"/>
      <c r="AF37" s="209"/>
      <c r="AG37" s="209" t="s">
        <v>126</v>
      </c>
      <c r="AH37" s="209">
        <v>5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28">
        <v>8</v>
      </c>
      <c r="B38" s="229" t="s">
        <v>160</v>
      </c>
      <c r="C38" s="248" t="s">
        <v>161</v>
      </c>
      <c r="D38" s="230" t="s">
        <v>118</v>
      </c>
      <c r="E38" s="231">
        <v>104</v>
      </c>
      <c r="F38" s="232"/>
      <c r="G38" s="233">
        <f>ROUND(E38*F38,2)</f>
        <v>0</v>
      </c>
      <c r="H38" s="232"/>
      <c r="I38" s="233">
        <f>ROUND(E38*H38,2)</f>
        <v>0</v>
      </c>
      <c r="J38" s="232"/>
      <c r="K38" s="233">
        <f>ROUND(E38*J38,2)</f>
        <v>0</v>
      </c>
      <c r="L38" s="233">
        <v>21</v>
      </c>
      <c r="M38" s="233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3" t="s">
        <v>119</v>
      </c>
      <c r="S38" s="233" t="s">
        <v>120</v>
      </c>
      <c r="T38" s="234" t="s">
        <v>120</v>
      </c>
      <c r="U38" s="218">
        <v>7.0000000000000007E-2</v>
      </c>
      <c r="V38" s="218">
        <f>ROUND(E38*U38,2)</f>
        <v>7.28</v>
      </c>
      <c r="W38" s="218"/>
      <c r="X38" s="218" t="s">
        <v>121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122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0" t="s">
        <v>162</v>
      </c>
      <c r="D39" s="219"/>
      <c r="E39" s="220">
        <v>104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09"/>
      <c r="Z39" s="209"/>
      <c r="AA39" s="209"/>
      <c r="AB39" s="209"/>
      <c r="AC39" s="209"/>
      <c r="AD39" s="209"/>
      <c r="AE39" s="209"/>
      <c r="AF39" s="209"/>
      <c r="AG39" s="209" t="s">
        <v>126</v>
      </c>
      <c r="AH39" s="209">
        <v>5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8">
        <v>9</v>
      </c>
      <c r="B40" s="229" t="s">
        <v>163</v>
      </c>
      <c r="C40" s="248" t="s">
        <v>164</v>
      </c>
      <c r="D40" s="230" t="s">
        <v>118</v>
      </c>
      <c r="E40" s="231">
        <v>104</v>
      </c>
      <c r="F40" s="232"/>
      <c r="G40" s="233">
        <f>ROUND(E40*F40,2)</f>
        <v>0</v>
      </c>
      <c r="H40" s="232"/>
      <c r="I40" s="233">
        <f>ROUND(E40*H40,2)</f>
        <v>0</v>
      </c>
      <c r="J40" s="232"/>
      <c r="K40" s="233">
        <f>ROUND(E40*J40,2)</f>
        <v>0</v>
      </c>
      <c r="L40" s="233">
        <v>21</v>
      </c>
      <c r="M40" s="233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3" t="s">
        <v>119</v>
      </c>
      <c r="S40" s="233" t="s">
        <v>120</v>
      </c>
      <c r="T40" s="234" t="s">
        <v>120</v>
      </c>
      <c r="U40" s="218">
        <v>1E-3</v>
      </c>
      <c r="V40" s="218">
        <f>ROUND(E40*U40,2)</f>
        <v>0.1</v>
      </c>
      <c r="W40" s="218"/>
      <c r="X40" s="218" t="s">
        <v>121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122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0" t="s">
        <v>165</v>
      </c>
      <c r="D41" s="219"/>
      <c r="E41" s="220">
        <v>104</v>
      </c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09"/>
      <c r="Z41" s="209"/>
      <c r="AA41" s="209"/>
      <c r="AB41" s="209"/>
      <c r="AC41" s="209"/>
      <c r="AD41" s="209"/>
      <c r="AE41" s="209"/>
      <c r="AF41" s="209"/>
      <c r="AG41" s="209" t="s">
        <v>126</v>
      </c>
      <c r="AH41" s="209">
        <v>5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28">
        <v>10</v>
      </c>
      <c r="B42" s="229" t="s">
        <v>166</v>
      </c>
      <c r="C42" s="248" t="s">
        <v>167</v>
      </c>
      <c r="D42" s="230" t="s">
        <v>118</v>
      </c>
      <c r="E42" s="231">
        <v>104</v>
      </c>
      <c r="F42" s="232"/>
      <c r="G42" s="233">
        <f>ROUND(E42*F42,2)</f>
        <v>0</v>
      </c>
      <c r="H42" s="232"/>
      <c r="I42" s="233">
        <f>ROUND(E42*H42,2)</f>
        <v>0</v>
      </c>
      <c r="J42" s="232"/>
      <c r="K42" s="233">
        <f>ROUND(E42*J42,2)</f>
        <v>0</v>
      </c>
      <c r="L42" s="233">
        <v>21</v>
      </c>
      <c r="M42" s="233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3" t="s">
        <v>119</v>
      </c>
      <c r="S42" s="233" t="s">
        <v>120</v>
      </c>
      <c r="T42" s="234" t="s">
        <v>120</v>
      </c>
      <c r="U42" s="218">
        <v>0.02</v>
      </c>
      <c r="V42" s="218">
        <f>ROUND(E42*U42,2)</f>
        <v>2.08</v>
      </c>
      <c r="W42" s="218"/>
      <c r="X42" s="218" t="s">
        <v>121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122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0" t="s">
        <v>168</v>
      </c>
      <c r="D43" s="219"/>
      <c r="E43" s="220">
        <v>104</v>
      </c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09"/>
      <c r="Z43" s="209"/>
      <c r="AA43" s="209"/>
      <c r="AB43" s="209"/>
      <c r="AC43" s="209"/>
      <c r="AD43" s="209"/>
      <c r="AE43" s="209"/>
      <c r="AF43" s="209"/>
      <c r="AG43" s="209" t="s">
        <v>126</v>
      </c>
      <c r="AH43" s="209">
        <v>5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8">
        <v>11</v>
      </c>
      <c r="B44" s="229" t="s">
        <v>169</v>
      </c>
      <c r="C44" s="248" t="s">
        <v>170</v>
      </c>
      <c r="D44" s="230" t="s">
        <v>118</v>
      </c>
      <c r="E44" s="231">
        <v>104</v>
      </c>
      <c r="F44" s="232"/>
      <c r="G44" s="233">
        <f>ROUND(E44*F44,2)</f>
        <v>0</v>
      </c>
      <c r="H44" s="232"/>
      <c r="I44" s="233">
        <f>ROUND(E44*H44,2)</f>
        <v>0</v>
      </c>
      <c r="J44" s="232"/>
      <c r="K44" s="233">
        <f>ROUND(E44*J44,2)</f>
        <v>0</v>
      </c>
      <c r="L44" s="233">
        <v>21</v>
      </c>
      <c r="M44" s="233">
        <f>G44*(1+L44/100)</f>
        <v>0</v>
      </c>
      <c r="N44" s="233">
        <v>0</v>
      </c>
      <c r="O44" s="233">
        <f>ROUND(E44*N44,2)</f>
        <v>0</v>
      </c>
      <c r="P44" s="233">
        <v>0</v>
      </c>
      <c r="Q44" s="233">
        <f>ROUND(E44*P44,2)</f>
        <v>0</v>
      </c>
      <c r="R44" s="233" t="s">
        <v>119</v>
      </c>
      <c r="S44" s="233" t="s">
        <v>120</v>
      </c>
      <c r="T44" s="234" t="s">
        <v>120</v>
      </c>
      <c r="U44" s="218">
        <v>1E-3</v>
      </c>
      <c r="V44" s="218">
        <f>ROUND(E44*U44,2)</f>
        <v>0.1</v>
      </c>
      <c r="W44" s="218"/>
      <c r="X44" s="218" t="s">
        <v>121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122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0" t="s">
        <v>171</v>
      </c>
      <c r="D45" s="219"/>
      <c r="E45" s="220">
        <v>104</v>
      </c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09"/>
      <c r="Z45" s="209"/>
      <c r="AA45" s="209"/>
      <c r="AB45" s="209"/>
      <c r="AC45" s="209"/>
      <c r="AD45" s="209"/>
      <c r="AE45" s="209"/>
      <c r="AF45" s="209"/>
      <c r="AG45" s="209" t="s">
        <v>126</v>
      </c>
      <c r="AH45" s="209">
        <v>5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28">
        <v>12</v>
      </c>
      <c r="B46" s="229" t="s">
        <v>172</v>
      </c>
      <c r="C46" s="248" t="s">
        <v>173</v>
      </c>
      <c r="D46" s="230" t="s">
        <v>174</v>
      </c>
      <c r="E46" s="231">
        <v>2.0799999999999998E-3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33">
        <v>0</v>
      </c>
      <c r="O46" s="233">
        <f>ROUND(E46*N46,2)</f>
        <v>0</v>
      </c>
      <c r="P46" s="233">
        <v>0</v>
      </c>
      <c r="Q46" s="233">
        <f>ROUND(E46*P46,2)</f>
        <v>0</v>
      </c>
      <c r="R46" s="233" t="s">
        <v>119</v>
      </c>
      <c r="S46" s="233" t="s">
        <v>120</v>
      </c>
      <c r="T46" s="234" t="s">
        <v>120</v>
      </c>
      <c r="U46" s="218">
        <v>21.43</v>
      </c>
      <c r="V46" s="218">
        <f>ROUND(E46*U46,2)</f>
        <v>0.04</v>
      </c>
      <c r="W46" s="218"/>
      <c r="X46" s="218" t="s">
        <v>121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122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9" t="s">
        <v>175</v>
      </c>
      <c r="D47" s="236"/>
      <c r="E47" s="236"/>
      <c r="F47" s="236"/>
      <c r="G47" s="236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09"/>
      <c r="Z47" s="209"/>
      <c r="AA47" s="209"/>
      <c r="AB47" s="209"/>
      <c r="AC47" s="209"/>
      <c r="AD47" s="209"/>
      <c r="AE47" s="209"/>
      <c r="AF47" s="209"/>
      <c r="AG47" s="209" t="s">
        <v>124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0" t="s">
        <v>176</v>
      </c>
      <c r="D48" s="219"/>
      <c r="E48" s="220">
        <v>2.0799999999999998E-3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09"/>
      <c r="Z48" s="209"/>
      <c r="AA48" s="209"/>
      <c r="AB48" s="209"/>
      <c r="AC48" s="209"/>
      <c r="AD48" s="209"/>
      <c r="AE48" s="209"/>
      <c r="AF48" s="209"/>
      <c r="AG48" s="209" t="s">
        <v>126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28">
        <v>13</v>
      </c>
      <c r="B49" s="229" t="s">
        <v>177</v>
      </c>
      <c r="C49" s="248" t="s">
        <v>178</v>
      </c>
      <c r="D49" s="230" t="s">
        <v>131</v>
      </c>
      <c r="E49" s="231">
        <v>16.64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33">
        <v>0</v>
      </c>
      <c r="O49" s="233">
        <f>ROUND(E49*N49,2)</f>
        <v>0</v>
      </c>
      <c r="P49" s="233">
        <v>0</v>
      </c>
      <c r="Q49" s="233">
        <f>ROUND(E49*P49,2)</f>
        <v>0</v>
      </c>
      <c r="R49" s="233" t="s">
        <v>119</v>
      </c>
      <c r="S49" s="233" t="s">
        <v>120</v>
      </c>
      <c r="T49" s="234" t="s">
        <v>120</v>
      </c>
      <c r="U49" s="218">
        <v>0.26</v>
      </c>
      <c r="V49" s="218">
        <f>ROUND(E49*U49,2)</f>
        <v>4.33</v>
      </c>
      <c r="W49" s="218"/>
      <c r="X49" s="218" t="s">
        <v>121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122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0" t="s">
        <v>179</v>
      </c>
      <c r="D50" s="219"/>
      <c r="E50" s="220">
        <v>16.64</v>
      </c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09"/>
      <c r="Z50" s="209"/>
      <c r="AA50" s="209"/>
      <c r="AB50" s="209"/>
      <c r="AC50" s="209"/>
      <c r="AD50" s="209"/>
      <c r="AE50" s="209"/>
      <c r="AF50" s="209"/>
      <c r="AG50" s="209" t="s">
        <v>126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28">
        <v>14</v>
      </c>
      <c r="B51" s="229" t="s">
        <v>180</v>
      </c>
      <c r="C51" s="248" t="s">
        <v>181</v>
      </c>
      <c r="D51" s="230" t="s">
        <v>131</v>
      </c>
      <c r="E51" s="231">
        <v>16.64</v>
      </c>
      <c r="F51" s="232"/>
      <c r="G51" s="233">
        <f>ROUND(E51*F51,2)</f>
        <v>0</v>
      </c>
      <c r="H51" s="232"/>
      <c r="I51" s="233">
        <f>ROUND(E51*H51,2)</f>
        <v>0</v>
      </c>
      <c r="J51" s="232"/>
      <c r="K51" s="233">
        <f>ROUND(E51*J51,2)</f>
        <v>0</v>
      </c>
      <c r="L51" s="233">
        <v>21</v>
      </c>
      <c r="M51" s="233">
        <f>G51*(1+L51/100)</f>
        <v>0</v>
      </c>
      <c r="N51" s="233">
        <v>0</v>
      </c>
      <c r="O51" s="233">
        <f>ROUND(E51*N51,2)</f>
        <v>0</v>
      </c>
      <c r="P51" s="233">
        <v>0</v>
      </c>
      <c r="Q51" s="233">
        <f>ROUND(E51*P51,2)</f>
        <v>0</v>
      </c>
      <c r="R51" s="233" t="s">
        <v>119</v>
      </c>
      <c r="S51" s="233" t="s">
        <v>120</v>
      </c>
      <c r="T51" s="234" t="s">
        <v>120</v>
      </c>
      <c r="U51" s="218">
        <v>0.88</v>
      </c>
      <c r="V51" s="218">
        <f>ROUND(E51*U51,2)</f>
        <v>14.64</v>
      </c>
      <c r="W51" s="218"/>
      <c r="X51" s="218" t="s">
        <v>121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122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0" t="s">
        <v>182</v>
      </c>
      <c r="D52" s="219"/>
      <c r="E52" s="220">
        <v>16.64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09"/>
      <c r="Z52" s="209"/>
      <c r="AA52" s="209"/>
      <c r="AB52" s="209"/>
      <c r="AC52" s="209"/>
      <c r="AD52" s="209"/>
      <c r="AE52" s="209"/>
      <c r="AF52" s="209"/>
      <c r="AG52" s="209" t="s">
        <v>126</v>
      </c>
      <c r="AH52" s="209">
        <v>5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8">
        <v>15</v>
      </c>
      <c r="B53" s="229" t="s">
        <v>183</v>
      </c>
      <c r="C53" s="248" t="s">
        <v>184</v>
      </c>
      <c r="D53" s="230" t="s">
        <v>118</v>
      </c>
      <c r="E53" s="231">
        <v>104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33">
        <v>3.0000000000000001E-5</v>
      </c>
      <c r="O53" s="233">
        <f>ROUND(E53*N53,2)</f>
        <v>0</v>
      </c>
      <c r="P53" s="233">
        <v>0</v>
      </c>
      <c r="Q53" s="233">
        <f>ROUND(E53*P53,2)</f>
        <v>0</v>
      </c>
      <c r="R53" s="233" t="s">
        <v>185</v>
      </c>
      <c r="S53" s="233" t="s">
        <v>120</v>
      </c>
      <c r="T53" s="234" t="s">
        <v>120</v>
      </c>
      <c r="U53" s="218">
        <v>0</v>
      </c>
      <c r="V53" s="218">
        <f>ROUND(E53*U53,2)</f>
        <v>0</v>
      </c>
      <c r="W53" s="218"/>
      <c r="X53" s="218" t="s">
        <v>186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187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0" t="s">
        <v>159</v>
      </c>
      <c r="D54" s="219"/>
      <c r="E54" s="220">
        <v>104</v>
      </c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09"/>
      <c r="Z54" s="209"/>
      <c r="AA54" s="209"/>
      <c r="AB54" s="209"/>
      <c r="AC54" s="209"/>
      <c r="AD54" s="209"/>
      <c r="AE54" s="209"/>
      <c r="AF54" s="209"/>
      <c r="AG54" s="209" t="s">
        <v>126</v>
      </c>
      <c r="AH54" s="209">
        <v>5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8">
        <v>16</v>
      </c>
      <c r="B55" s="229" t="s">
        <v>188</v>
      </c>
      <c r="C55" s="248" t="s">
        <v>189</v>
      </c>
      <c r="D55" s="230" t="s">
        <v>131</v>
      </c>
      <c r="E55" s="231">
        <v>5.2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33">
        <v>1.67</v>
      </c>
      <c r="O55" s="233">
        <f>ROUND(E55*N55,2)</f>
        <v>8.68</v>
      </c>
      <c r="P55" s="233">
        <v>0</v>
      </c>
      <c r="Q55" s="233">
        <f>ROUND(E55*P55,2)</f>
        <v>0</v>
      </c>
      <c r="R55" s="233" t="s">
        <v>190</v>
      </c>
      <c r="S55" s="233" t="s">
        <v>120</v>
      </c>
      <c r="T55" s="234" t="s">
        <v>120</v>
      </c>
      <c r="U55" s="218">
        <v>0</v>
      </c>
      <c r="V55" s="218">
        <f>ROUND(E55*U55,2)</f>
        <v>0</v>
      </c>
      <c r="W55" s="218"/>
      <c r="X55" s="218" t="s">
        <v>191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192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0" t="s">
        <v>193</v>
      </c>
      <c r="D56" s="219"/>
      <c r="E56" s="220">
        <v>5.2</v>
      </c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09"/>
      <c r="Z56" s="209"/>
      <c r="AA56" s="209"/>
      <c r="AB56" s="209"/>
      <c r="AC56" s="209"/>
      <c r="AD56" s="209"/>
      <c r="AE56" s="209"/>
      <c r="AF56" s="209"/>
      <c r="AG56" s="209" t="s">
        <v>126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8">
        <v>17</v>
      </c>
      <c r="B57" s="229" t="s">
        <v>194</v>
      </c>
      <c r="C57" s="248" t="s">
        <v>195</v>
      </c>
      <c r="D57" s="230" t="s">
        <v>196</v>
      </c>
      <c r="E57" s="231">
        <v>2.2879999999999998</v>
      </c>
      <c r="F57" s="232"/>
      <c r="G57" s="233">
        <f>ROUND(E57*F57,2)</f>
        <v>0</v>
      </c>
      <c r="H57" s="232"/>
      <c r="I57" s="233">
        <f>ROUND(E57*H57,2)</f>
        <v>0</v>
      </c>
      <c r="J57" s="232"/>
      <c r="K57" s="233">
        <f>ROUND(E57*J57,2)</f>
        <v>0</v>
      </c>
      <c r="L57" s="233">
        <v>21</v>
      </c>
      <c r="M57" s="233">
        <f>G57*(1+L57/100)</f>
        <v>0</v>
      </c>
      <c r="N57" s="233">
        <v>1E-3</v>
      </c>
      <c r="O57" s="233">
        <f>ROUND(E57*N57,2)</f>
        <v>0</v>
      </c>
      <c r="P57" s="233">
        <v>0</v>
      </c>
      <c r="Q57" s="233">
        <f>ROUND(E57*P57,2)</f>
        <v>0</v>
      </c>
      <c r="R57" s="233" t="s">
        <v>190</v>
      </c>
      <c r="S57" s="233" t="s">
        <v>120</v>
      </c>
      <c r="T57" s="234" t="s">
        <v>120</v>
      </c>
      <c r="U57" s="218">
        <v>0</v>
      </c>
      <c r="V57" s="218">
        <f>ROUND(E57*U57,2)</f>
        <v>0</v>
      </c>
      <c r="W57" s="218"/>
      <c r="X57" s="218" t="s">
        <v>191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192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0" t="s">
        <v>197</v>
      </c>
      <c r="D58" s="219"/>
      <c r="E58" s="220">
        <v>2.2879999999999998</v>
      </c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09"/>
      <c r="Z58" s="209"/>
      <c r="AA58" s="209"/>
      <c r="AB58" s="209"/>
      <c r="AC58" s="209"/>
      <c r="AD58" s="209"/>
      <c r="AE58" s="209"/>
      <c r="AF58" s="209"/>
      <c r="AG58" s="209" t="s">
        <v>126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x14ac:dyDescent="0.2">
      <c r="A59" s="222" t="s">
        <v>114</v>
      </c>
      <c r="B59" s="223" t="s">
        <v>72</v>
      </c>
      <c r="C59" s="247" t="s">
        <v>73</v>
      </c>
      <c r="D59" s="224"/>
      <c r="E59" s="225"/>
      <c r="F59" s="226"/>
      <c r="G59" s="226">
        <f>SUMIF(AG60:AG64,"&lt;&gt;NOR",G60:G64)</f>
        <v>0</v>
      </c>
      <c r="H59" s="226"/>
      <c r="I59" s="226">
        <f>SUM(I60:I64)</f>
        <v>0</v>
      </c>
      <c r="J59" s="226"/>
      <c r="K59" s="226">
        <f>SUM(K60:K64)</f>
        <v>0</v>
      </c>
      <c r="L59" s="226"/>
      <c r="M59" s="226">
        <f>SUM(M60:M64)</f>
        <v>0</v>
      </c>
      <c r="N59" s="226"/>
      <c r="O59" s="226">
        <f>SUM(O60:O64)</f>
        <v>13.54</v>
      </c>
      <c r="P59" s="226"/>
      <c r="Q59" s="226">
        <f>SUM(Q60:Q64)</f>
        <v>0</v>
      </c>
      <c r="R59" s="226"/>
      <c r="S59" s="226"/>
      <c r="T59" s="227"/>
      <c r="U59" s="221"/>
      <c r="V59" s="221">
        <f>SUM(V60:V64)</f>
        <v>2.57</v>
      </c>
      <c r="W59" s="221"/>
      <c r="X59" s="221"/>
      <c r="AG59" t="s">
        <v>115</v>
      </c>
    </row>
    <row r="60" spans="1:60" outlineLevel="1" x14ac:dyDescent="0.2">
      <c r="A60" s="228">
        <v>18</v>
      </c>
      <c r="B60" s="229" t="s">
        <v>198</v>
      </c>
      <c r="C60" s="248" t="s">
        <v>199</v>
      </c>
      <c r="D60" s="230" t="s">
        <v>131</v>
      </c>
      <c r="E60" s="231">
        <v>5.3639999999999999</v>
      </c>
      <c r="F60" s="232"/>
      <c r="G60" s="233">
        <f>ROUND(E60*F60,2)</f>
        <v>0</v>
      </c>
      <c r="H60" s="232"/>
      <c r="I60" s="233">
        <f>ROUND(E60*H60,2)</f>
        <v>0</v>
      </c>
      <c r="J60" s="232"/>
      <c r="K60" s="233">
        <f>ROUND(E60*J60,2)</f>
        <v>0</v>
      </c>
      <c r="L60" s="233">
        <v>21</v>
      </c>
      <c r="M60" s="233">
        <f>G60*(1+L60/100)</f>
        <v>0</v>
      </c>
      <c r="N60" s="233">
        <v>2.5249999999999999</v>
      </c>
      <c r="O60" s="233">
        <f>ROUND(E60*N60,2)</f>
        <v>13.54</v>
      </c>
      <c r="P60" s="233">
        <v>0</v>
      </c>
      <c r="Q60" s="233">
        <f>ROUND(E60*P60,2)</f>
        <v>0</v>
      </c>
      <c r="R60" s="233" t="s">
        <v>200</v>
      </c>
      <c r="S60" s="233" t="s">
        <v>120</v>
      </c>
      <c r="T60" s="234" t="s">
        <v>120</v>
      </c>
      <c r="U60" s="218">
        <v>0.48</v>
      </c>
      <c r="V60" s="218">
        <f>ROUND(E60*U60,2)</f>
        <v>2.57</v>
      </c>
      <c r="W60" s="218"/>
      <c r="X60" s="218" t="s">
        <v>121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122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2" t="s">
        <v>201</v>
      </c>
      <c r="D61" s="238"/>
      <c r="E61" s="238"/>
      <c r="F61" s="238"/>
      <c r="G61" s="23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09"/>
      <c r="Z61" s="209"/>
      <c r="AA61" s="209"/>
      <c r="AB61" s="209"/>
      <c r="AC61" s="209"/>
      <c r="AD61" s="209"/>
      <c r="AE61" s="209"/>
      <c r="AF61" s="209"/>
      <c r="AG61" s="209" t="s">
        <v>154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0" t="s">
        <v>202</v>
      </c>
      <c r="D62" s="219"/>
      <c r="E62" s="220">
        <v>1.296</v>
      </c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09"/>
      <c r="Z62" s="209"/>
      <c r="AA62" s="209"/>
      <c r="AB62" s="209"/>
      <c r="AC62" s="209"/>
      <c r="AD62" s="209"/>
      <c r="AE62" s="209"/>
      <c r="AF62" s="209"/>
      <c r="AG62" s="209" t="s">
        <v>126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0" t="s">
        <v>203</v>
      </c>
      <c r="D63" s="219"/>
      <c r="E63" s="220">
        <v>1.476</v>
      </c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09"/>
      <c r="Z63" s="209"/>
      <c r="AA63" s="209"/>
      <c r="AB63" s="209"/>
      <c r="AC63" s="209"/>
      <c r="AD63" s="209"/>
      <c r="AE63" s="209"/>
      <c r="AF63" s="209"/>
      <c r="AG63" s="209" t="s">
        <v>126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0" t="s">
        <v>204</v>
      </c>
      <c r="D64" s="219"/>
      <c r="E64" s="220">
        <v>2.5920000000000001</v>
      </c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09"/>
      <c r="Z64" s="209"/>
      <c r="AA64" s="209"/>
      <c r="AB64" s="209"/>
      <c r="AC64" s="209"/>
      <c r="AD64" s="209"/>
      <c r="AE64" s="209"/>
      <c r="AF64" s="209"/>
      <c r="AG64" s="209" t="s">
        <v>126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x14ac:dyDescent="0.2">
      <c r="A65" s="222" t="s">
        <v>114</v>
      </c>
      <c r="B65" s="223" t="s">
        <v>74</v>
      </c>
      <c r="C65" s="247" t="s">
        <v>75</v>
      </c>
      <c r="D65" s="224"/>
      <c r="E65" s="225"/>
      <c r="F65" s="226"/>
      <c r="G65" s="226">
        <f>SUMIF(AG66:AG81,"&lt;&gt;NOR",G66:G81)</f>
        <v>0</v>
      </c>
      <c r="H65" s="226"/>
      <c r="I65" s="226">
        <f>SUM(I66:I81)</f>
        <v>0</v>
      </c>
      <c r="J65" s="226"/>
      <c r="K65" s="226">
        <f>SUM(K66:K81)</f>
        <v>0</v>
      </c>
      <c r="L65" s="226"/>
      <c r="M65" s="226">
        <f>SUM(M66:M81)</f>
        <v>0</v>
      </c>
      <c r="N65" s="226"/>
      <c r="O65" s="226">
        <f>SUM(O66:O81)</f>
        <v>10.370000000000001</v>
      </c>
      <c r="P65" s="226"/>
      <c r="Q65" s="226">
        <f>SUM(Q66:Q81)</f>
        <v>0</v>
      </c>
      <c r="R65" s="226"/>
      <c r="S65" s="226"/>
      <c r="T65" s="227"/>
      <c r="U65" s="221"/>
      <c r="V65" s="221">
        <f>SUM(V66:V81)</f>
        <v>29.45</v>
      </c>
      <c r="W65" s="221"/>
      <c r="X65" s="221"/>
      <c r="AG65" t="s">
        <v>115</v>
      </c>
    </row>
    <row r="66" spans="1:60" outlineLevel="1" x14ac:dyDescent="0.2">
      <c r="A66" s="228">
        <v>19</v>
      </c>
      <c r="B66" s="229" t="s">
        <v>205</v>
      </c>
      <c r="C66" s="248" t="s">
        <v>206</v>
      </c>
      <c r="D66" s="230" t="s">
        <v>118</v>
      </c>
      <c r="E66" s="231">
        <v>18.904</v>
      </c>
      <c r="F66" s="232"/>
      <c r="G66" s="233">
        <f>ROUND(E66*F66,2)</f>
        <v>0</v>
      </c>
      <c r="H66" s="232"/>
      <c r="I66" s="233">
        <f>ROUND(E66*H66,2)</f>
        <v>0</v>
      </c>
      <c r="J66" s="232"/>
      <c r="K66" s="233">
        <f>ROUND(E66*J66,2)</f>
        <v>0</v>
      </c>
      <c r="L66" s="233">
        <v>21</v>
      </c>
      <c r="M66" s="233">
        <f>G66*(1+L66/100)</f>
        <v>0</v>
      </c>
      <c r="N66" s="233">
        <v>3.9050000000000001E-2</v>
      </c>
      <c r="O66" s="233">
        <f>ROUND(E66*N66,2)</f>
        <v>0.74</v>
      </c>
      <c r="P66" s="233">
        <v>0</v>
      </c>
      <c r="Q66" s="233">
        <f>ROUND(E66*P66,2)</f>
        <v>0</v>
      </c>
      <c r="R66" s="233" t="s">
        <v>200</v>
      </c>
      <c r="S66" s="233" t="s">
        <v>120</v>
      </c>
      <c r="T66" s="234" t="s">
        <v>120</v>
      </c>
      <c r="U66" s="218">
        <v>0.65</v>
      </c>
      <c r="V66" s="218">
        <f>ROUND(E66*U66,2)</f>
        <v>12.29</v>
      </c>
      <c r="W66" s="218"/>
      <c r="X66" s="218" t="s">
        <v>121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122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22.5" outlineLevel="1" x14ac:dyDescent="0.2">
      <c r="A67" s="216"/>
      <c r="B67" s="217"/>
      <c r="C67" s="249" t="s">
        <v>207</v>
      </c>
      <c r="D67" s="236"/>
      <c r="E67" s="236"/>
      <c r="F67" s="236"/>
      <c r="G67" s="236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09"/>
      <c r="Z67" s="209"/>
      <c r="AA67" s="209"/>
      <c r="AB67" s="209"/>
      <c r="AC67" s="209"/>
      <c r="AD67" s="209"/>
      <c r="AE67" s="209"/>
      <c r="AF67" s="209"/>
      <c r="AG67" s="209" t="s">
        <v>124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35" t="str">
        <f>C67</f>
        <v>svislé nebo šikmé (odkloněné), půdorysně přímé nebo zalomené, stěn nosných, výplňových, nebo příček, včetně vzpěr nebo jiného zajištění</v>
      </c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0" t="s">
        <v>208</v>
      </c>
      <c r="D68" s="219"/>
      <c r="E68" s="220">
        <v>5.6239999999999997</v>
      </c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09"/>
      <c r="Z68" s="209"/>
      <c r="AA68" s="209"/>
      <c r="AB68" s="209"/>
      <c r="AC68" s="209"/>
      <c r="AD68" s="209"/>
      <c r="AE68" s="209"/>
      <c r="AF68" s="209"/>
      <c r="AG68" s="209" t="s">
        <v>126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0" t="s">
        <v>209</v>
      </c>
      <c r="D69" s="219"/>
      <c r="E69" s="220">
        <v>6.08</v>
      </c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09"/>
      <c r="Z69" s="209"/>
      <c r="AA69" s="209"/>
      <c r="AB69" s="209"/>
      <c r="AC69" s="209"/>
      <c r="AD69" s="209"/>
      <c r="AE69" s="209"/>
      <c r="AF69" s="209"/>
      <c r="AG69" s="209" t="s">
        <v>126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0" t="s">
        <v>210</v>
      </c>
      <c r="D70" s="219"/>
      <c r="E70" s="220">
        <v>7.2</v>
      </c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09"/>
      <c r="Z70" s="209"/>
      <c r="AA70" s="209"/>
      <c r="AB70" s="209"/>
      <c r="AC70" s="209"/>
      <c r="AD70" s="209"/>
      <c r="AE70" s="209"/>
      <c r="AF70" s="209"/>
      <c r="AG70" s="209" t="s">
        <v>126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28">
        <v>20</v>
      </c>
      <c r="B71" s="229" t="s">
        <v>211</v>
      </c>
      <c r="C71" s="248" t="s">
        <v>212</v>
      </c>
      <c r="D71" s="230" t="s">
        <v>118</v>
      </c>
      <c r="E71" s="231">
        <v>18.904</v>
      </c>
      <c r="F71" s="232"/>
      <c r="G71" s="233">
        <f>ROUND(E71*F71,2)</f>
        <v>0</v>
      </c>
      <c r="H71" s="232"/>
      <c r="I71" s="233">
        <f>ROUND(E71*H71,2)</f>
        <v>0</v>
      </c>
      <c r="J71" s="232"/>
      <c r="K71" s="233">
        <f>ROUND(E71*J71,2)</f>
        <v>0</v>
      </c>
      <c r="L71" s="233">
        <v>21</v>
      </c>
      <c r="M71" s="233">
        <f>G71*(1+L71/100)</f>
        <v>0</v>
      </c>
      <c r="N71" s="233">
        <v>0</v>
      </c>
      <c r="O71" s="233">
        <f>ROUND(E71*N71,2)</f>
        <v>0</v>
      </c>
      <c r="P71" s="233">
        <v>0</v>
      </c>
      <c r="Q71" s="233">
        <f>ROUND(E71*P71,2)</f>
        <v>0</v>
      </c>
      <c r="R71" s="233" t="s">
        <v>200</v>
      </c>
      <c r="S71" s="233" t="s">
        <v>120</v>
      </c>
      <c r="T71" s="234" t="s">
        <v>120</v>
      </c>
      <c r="U71" s="218">
        <v>0.35</v>
      </c>
      <c r="V71" s="218">
        <f>ROUND(E71*U71,2)</f>
        <v>6.62</v>
      </c>
      <c r="W71" s="218"/>
      <c r="X71" s="218" t="s">
        <v>121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122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ht="22.5" outlineLevel="1" x14ac:dyDescent="0.2">
      <c r="A72" s="216"/>
      <c r="B72" s="217"/>
      <c r="C72" s="249" t="s">
        <v>207</v>
      </c>
      <c r="D72" s="236"/>
      <c r="E72" s="236"/>
      <c r="F72" s="236"/>
      <c r="G72" s="236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09"/>
      <c r="Z72" s="209"/>
      <c r="AA72" s="209"/>
      <c r="AB72" s="209"/>
      <c r="AC72" s="209"/>
      <c r="AD72" s="209"/>
      <c r="AE72" s="209"/>
      <c r="AF72" s="209"/>
      <c r="AG72" s="209" t="s">
        <v>124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35" t="str">
        <f>C72</f>
        <v>svislé nebo šikmé (odkloněné), půdorysně přímé nebo zalomené, stěn nosných, výplňových, nebo příček, včetně vzpěr nebo jiného zajištění</v>
      </c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0" t="s">
        <v>213</v>
      </c>
      <c r="D73" s="219"/>
      <c r="E73" s="220">
        <v>18.904</v>
      </c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09"/>
      <c r="Z73" s="209"/>
      <c r="AA73" s="209"/>
      <c r="AB73" s="209"/>
      <c r="AC73" s="209"/>
      <c r="AD73" s="209"/>
      <c r="AE73" s="209"/>
      <c r="AF73" s="209"/>
      <c r="AG73" s="209" t="s">
        <v>126</v>
      </c>
      <c r="AH73" s="209">
        <v>5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8">
        <v>21</v>
      </c>
      <c r="B74" s="229" t="s">
        <v>214</v>
      </c>
      <c r="C74" s="248" t="s">
        <v>215</v>
      </c>
      <c r="D74" s="230" t="s">
        <v>174</v>
      </c>
      <c r="E74" s="231">
        <v>0.22320000000000001</v>
      </c>
      <c r="F74" s="232"/>
      <c r="G74" s="233">
        <f>ROUND(E74*F74,2)</f>
        <v>0</v>
      </c>
      <c r="H74" s="232"/>
      <c r="I74" s="233">
        <f>ROUND(E74*H74,2)</f>
        <v>0</v>
      </c>
      <c r="J74" s="232"/>
      <c r="K74" s="233">
        <f>ROUND(E74*J74,2)</f>
        <v>0</v>
      </c>
      <c r="L74" s="233">
        <v>21</v>
      </c>
      <c r="M74" s="233">
        <f>G74*(1+L74/100)</f>
        <v>0</v>
      </c>
      <c r="N74" s="233">
        <v>1.02491</v>
      </c>
      <c r="O74" s="233">
        <f>ROUND(E74*N74,2)</f>
        <v>0.23</v>
      </c>
      <c r="P74" s="233">
        <v>0</v>
      </c>
      <c r="Q74" s="233">
        <f>ROUND(E74*P74,2)</f>
        <v>0</v>
      </c>
      <c r="R74" s="233" t="s">
        <v>200</v>
      </c>
      <c r="S74" s="233" t="s">
        <v>120</v>
      </c>
      <c r="T74" s="234" t="s">
        <v>120</v>
      </c>
      <c r="U74" s="218">
        <v>24.56</v>
      </c>
      <c r="V74" s="218">
        <f>ROUND(E74*U74,2)</f>
        <v>5.48</v>
      </c>
      <c r="W74" s="218"/>
      <c r="X74" s="218" t="s">
        <v>121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122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9" t="s">
        <v>216</v>
      </c>
      <c r="D75" s="236"/>
      <c r="E75" s="236"/>
      <c r="F75" s="236"/>
      <c r="G75" s="236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09"/>
      <c r="Z75" s="209"/>
      <c r="AA75" s="209"/>
      <c r="AB75" s="209"/>
      <c r="AC75" s="209"/>
      <c r="AD75" s="209"/>
      <c r="AE75" s="209"/>
      <c r="AF75" s="209"/>
      <c r="AG75" s="209" t="s">
        <v>124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0" t="s">
        <v>217</v>
      </c>
      <c r="D76" s="219"/>
      <c r="E76" s="220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09"/>
      <c r="Z76" s="209"/>
      <c r="AA76" s="209"/>
      <c r="AB76" s="209"/>
      <c r="AC76" s="209"/>
      <c r="AD76" s="209"/>
      <c r="AE76" s="209"/>
      <c r="AF76" s="209"/>
      <c r="AG76" s="209" t="s">
        <v>126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0" t="s">
        <v>218</v>
      </c>
      <c r="D77" s="219"/>
      <c r="E77" s="220">
        <v>0.22320000000000001</v>
      </c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09"/>
      <c r="Z77" s="209"/>
      <c r="AA77" s="209"/>
      <c r="AB77" s="209"/>
      <c r="AC77" s="209"/>
      <c r="AD77" s="209"/>
      <c r="AE77" s="209"/>
      <c r="AF77" s="209"/>
      <c r="AG77" s="209" t="s">
        <v>126</v>
      </c>
      <c r="AH77" s="209">
        <v>5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28">
        <v>22</v>
      </c>
      <c r="B78" s="229" t="s">
        <v>219</v>
      </c>
      <c r="C78" s="248" t="s">
        <v>220</v>
      </c>
      <c r="D78" s="230" t="s">
        <v>131</v>
      </c>
      <c r="E78" s="231">
        <v>3.72</v>
      </c>
      <c r="F78" s="232"/>
      <c r="G78" s="233">
        <f>ROUND(E78*F78,2)</f>
        <v>0</v>
      </c>
      <c r="H78" s="232"/>
      <c r="I78" s="233">
        <f>ROUND(E78*H78,2)</f>
        <v>0</v>
      </c>
      <c r="J78" s="232"/>
      <c r="K78" s="233">
        <f>ROUND(E78*J78,2)</f>
        <v>0</v>
      </c>
      <c r="L78" s="233">
        <v>21</v>
      </c>
      <c r="M78" s="233">
        <f>G78*(1+L78/100)</f>
        <v>0</v>
      </c>
      <c r="N78" s="233">
        <v>2.5280900000000002</v>
      </c>
      <c r="O78" s="233">
        <f>ROUND(E78*N78,2)</f>
        <v>9.4</v>
      </c>
      <c r="P78" s="233">
        <v>0</v>
      </c>
      <c r="Q78" s="233">
        <f>ROUND(E78*P78,2)</f>
        <v>0</v>
      </c>
      <c r="R78" s="233"/>
      <c r="S78" s="233" t="s">
        <v>221</v>
      </c>
      <c r="T78" s="234" t="s">
        <v>222</v>
      </c>
      <c r="U78" s="218">
        <v>1.36</v>
      </c>
      <c r="V78" s="218">
        <f>ROUND(E78*U78,2)</f>
        <v>5.0599999999999996</v>
      </c>
      <c r="W78" s="218"/>
      <c r="X78" s="218" t="s">
        <v>121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122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0" t="s">
        <v>223</v>
      </c>
      <c r="D79" s="219"/>
      <c r="E79" s="220">
        <v>1.0640000000000001</v>
      </c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09"/>
      <c r="Z79" s="209"/>
      <c r="AA79" s="209"/>
      <c r="AB79" s="209"/>
      <c r="AC79" s="209"/>
      <c r="AD79" s="209"/>
      <c r="AE79" s="209"/>
      <c r="AF79" s="209"/>
      <c r="AG79" s="209" t="s">
        <v>126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0" t="s">
        <v>224</v>
      </c>
      <c r="D80" s="219"/>
      <c r="E80" s="220">
        <v>1.216</v>
      </c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09"/>
      <c r="Z80" s="209"/>
      <c r="AA80" s="209"/>
      <c r="AB80" s="209"/>
      <c r="AC80" s="209"/>
      <c r="AD80" s="209"/>
      <c r="AE80" s="209"/>
      <c r="AF80" s="209"/>
      <c r="AG80" s="209" t="s">
        <v>126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0" t="s">
        <v>225</v>
      </c>
      <c r="D81" s="219"/>
      <c r="E81" s="220">
        <v>1.44</v>
      </c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09"/>
      <c r="Z81" s="209"/>
      <c r="AA81" s="209"/>
      <c r="AB81" s="209"/>
      <c r="AC81" s="209"/>
      <c r="AD81" s="209"/>
      <c r="AE81" s="209"/>
      <c r="AF81" s="209"/>
      <c r="AG81" s="209" t="s">
        <v>126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x14ac:dyDescent="0.2">
      <c r="A82" s="222" t="s">
        <v>114</v>
      </c>
      <c r="B82" s="223" t="s">
        <v>76</v>
      </c>
      <c r="C82" s="247" t="s">
        <v>77</v>
      </c>
      <c r="D82" s="224"/>
      <c r="E82" s="225"/>
      <c r="F82" s="226"/>
      <c r="G82" s="226">
        <f>SUMIF(AG83:AG86,"&lt;&gt;NOR",G83:G86)</f>
        <v>0</v>
      </c>
      <c r="H82" s="226"/>
      <c r="I82" s="226">
        <f>SUM(I83:I86)</f>
        <v>0</v>
      </c>
      <c r="J82" s="226"/>
      <c r="K82" s="226">
        <f>SUM(K83:K86)</f>
        <v>0</v>
      </c>
      <c r="L82" s="226"/>
      <c r="M82" s="226">
        <f>SUM(M83:M86)</f>
        <v>0</v>
      </c>
      <c r="N82" s="226"/>
      <c r="O82" s="226">
        <f>SUM(O83:O86)</f>
        <v>8.92</v>
      </c>
      <c r="P82" s="226"/>
      <c r="Q82" s="226">
        <f>SUM(Q83:Q86)</f>
        <v>0</v>
      </c>
      <c r="R82" s="226"/>
      <c r="S82" s="226"/>
      <c r="T82" s="227"/>
      <c r="U82" s="221"/>
      <c r="V82" s="221">
        <f>SUM(V83:V86)</f>
        <v>28.57</v>
      </c>
      <c r="W82" s="221"/>
      <c r="X82" s="221"/>
      <c r="AG82" t="s">
        <v>115</v>
      </c>
    </row>
    <row r="83" spans="1:60" outlineLevel="1" x14ac:dyDescent="0.2">
      <c r="A83" s="228">
        <v>23</v>
      </c>
      <c r="B83" s="229" t="s">
        <v>226</v>
      </c>
      <c r="C83" s="248" t="s">
        <v>227</v>
      </c>
      <c r="D83" s="230" t="s">
        <v>118</v>
      </c>
      <c r="E83" s="231">
        <v>10.24</v>
      </c>
      <c r="F83" s="232"/>
      <c r="G83" s="233">
        <f>ROUND(E83*F83,2)</f>
        <v>0</v>
      </c>
      <c r="H83" s="232"/>
      <c r="I83" s="233">
        <f>ROUND(E83*H83,2)</f>
        <v>0</v>
      </c>
      <c r="J83" s="232"/>
      <c r="K83" s="233">
        <f>ROUND(E83*J83,2)</f>
        <v>0</v>
      </c>
      <c r="L83" s="233">
        <v>21</v>
      </c>
      <c r="M83" s="233">
        <f>G83*(1+L83/100)</f>
        <v>0</v>
      </c>
      <c r="N83" s="233">
        <v>0.87063999999999997</v>
      </c>
      <c r="O83" s="233">
        <f>ROUND(E83*N83,2)</f>
        <v>8.92</v>
      </c>
      <c r="P83" s="233">
        <v>0</v>
      </c>
      <c r="Q83" s="233">
        <f>ROUND(E83*P83,2)</f>
        <v>0</v>
      </c>
      <c r="R83" s="233" t="s">
        <v>119</v>
      </c>
      <c r="S83" s="233" t="s">
        <v>120</v>
      </c>
      <c r="T83" s="234" t="s">
        <v>120</v>
      </c>
      <c r="U83" s="218">
        <v>2.79</v>
      </c>
      <c r="V83" s="218">
        <f>ROUND(E83*U83,2)</f>
        <v>28.57</v>
      </c>
      <c r="W83" s="218"/>
      <c r="X83" s="218" t="s">
        <v>121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122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ht="22.5" outlineLevel="1" x14ac:dyDescent="0.2">
      <c r="A84" s="216"/>
      <c r="B84" s="217"/>
      <c r="C84" s="249" t="s">
        <v>228</v>
      </c>
      <c r="D84" s="236"/>
      <c r="E84" s="236"/>
      <c r="F84" s="236"/>
      <c r="G84" s="236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09"/>
      <c r="Z84" s="209"/>
      <c r="AA84" s="209"/>
      <c r="AB84" s="209"/>
      <c r="AC84" s="209"/>
      <c r="AD84" s="209"/>
      <c r="AE84" s="209"/>
      <c r="AF84" s="209"/>
      <c r="AG84" s="209" t="s">
        <v>124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35" t="str">
        <f>C84</f>
        <v>s vyhloubením jámy, naložením výkopků na dopravní prostředek, odvozem na vzdálenost do 20 km a se složením, s dodávkou všech potřebných hmot,</v>
      </c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1" t="s">
        <v>229</v>
      </c>
      <c r="D85" s="237"/>
      <c r="E85" s="237"/>
      <c r="F85" s="237"/>
      <c r="G85" s="237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09"/>
      <c r="Z85" s="209"/>
      <c r="AA85" s="209"/>
      <c r="AB85" s="209"/>
      <c r="AC85" s="209"/>
      <c r="AD85" s="209"/>
      <c r="AE85" s="209"/>
      <c r="AF85" s="209"/>
      <c r="AG85" s="209" t="s">
        <v>154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0" t="s">
        <v>230</v>
      </c>
      <c r="D86" s="219"/>
      <c r="E86" s="220">
        <v>10.24</v>
      </c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09"/>
      <c r="Z86" s="209"/>
      <c r="AA86" s="209"/>
      <c r="AB86" s="209"/>
      <c r="AC86" s="209"/>
      <c r="AD86" s="209"/>
      <c r="AE86" s="209"/>
      <c r="AF86" s="209"/>
      <c r="AG86" s="209" t="s">
        <v>126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x14ac:dyDescent="0.2">
      <c r="A87" s="222" t="s">
        <v>114</v>
      </c>
      <c r="B87" s="223" t="s">
        <v>78</v>
      </c>
      <c r="C87" s="247" t="s">
        <v>79</v>
      </c>
      <c r="D87" s="224"/>
      <c r="E87" s="225"/>
      <c r="F87" s="226"/>
      <c r="G87" s="226">
        <f>SUMIF(AG88:AG88,"&lt;&gt;NOR",G88:G88)</f>
        <v>0</v>
      </c>
      <c r="H87" s="226"/>
      <c r="I87" s="226">
        <f>SUM(I88:I88)</f>
        <v>0</v>
      </c>
      <c r="J87" s="226"/>
      <c r="K87" s="226">
        <f>SUM(K88:K88)</f>
        <v>0</v>
      </c>
      <c r="L87" s="226"/>
      <c r="M87" s="226">
        <f>SUM(M88:M88)</f>
        <v>0</v>
      </c>
      <c r="N87" s="226"/>
      <c r="O87" s="226">
        <f>SUM(O88:O88)</f>
        <v>0</v>
      </c>
      <c r="P87" s="226"/>
      <c r="Q87" s="226">
        <f>SUM(Q88:Q88)</f>
        <v>0</v>
      </c>
      <c r="R87" s="226"/>
      <c r="S87" s="226"/>
      <c r="T87" s="227"/>
      <c r="U87" s="221"/>
      <c r="V87" s="221">
        <f>SUM(V88:V88)</f>
        <v>79.92</v>
      </c>
      <c r="W87" s="221"/>
      <c r="X87" s="221"/>
      <c r="AG87" t="s">
        <v>115</v>
      </c>
    </row>
    <row r="88" spans="1:60" ht="22.5" outlineLevel="1" x14ac:dyDescent="0.2">
      <c r="A88" s="239">
        <v>24</v>
      </c>
      <c r="B88" s="240" t="s">
        <v>231</v>
      </c>
      <c r="C88" s="253" t="s">
        <v>232</v>
      </c>
      <c r="D88" s="241" t="s">
        <v>174</v>
      </c>
      <c r="E88" s="242">
        <v>41.517200000000003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4" t="s">
        <v>119</v>
      </c>
      <c r="S88" s="244" t="s">
        <v>120</v>
      </c>
      <c r="T88" s="245" t="s">
        <v>120</v>
      </c>
      <c r="U88" s="218">
        <v>1.925</v>
      </c>
      <c r="V88" s="218">
        <f>ROUND(E88*U88,2)</f>
        <v>79.92</v>
      </c>
      <c r="W88" s="218"/>
      <c r="X88" s="218" t="s">
        <v>233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234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x14ac:dyDescent="0.2">
      <c r="A89" s="222" t="s">
        <v>114</v>
      </c>
      <c r="B89" s="223" t="s">
        <v>80</v>
      </c>
      <c r="C89" s="247" t="s">
        <v>81</v>
      </c>
      <c r="D89" s="224"/>
      <c r="E89" s="225"/>
      <c r="F89" s="226"/>
      <c r="G89" s="226">
        <f>SUMIF(AG90:AG99,"&lt;&gt;NOR",G90:G99)</f>
        <v>0</v>
      </c>
      <c r="H89" s="226"/>
      <c r="I89" s="226">
        <f>SUM(I90:I99)</f>
        <v>0</v>
      </c>
      <c r="J89" s="226"/>
      <c r="K89" s="226">
        <f>SUM(K90:K99)</f>
        <v>0</v>
      </c>
      <c r="L89" s="226"/>
      <c r="M89" s="226">
        <f>SUM(M90:M99)</f>
        <v>0</v>
      </c>
      <c r="N89" s="226"/>
      <c r="O89" s="226">
        <f>SUM(O90:O99)</f>
        <v>0</v>
      </c>
      <c r="P89" s="226"/>
      <c r="Q89" s="226">
        <f>SUM(Q90:Q99)</f>
        <v>0</v>
      </c>
      <c r="R89" s="226"/>
      <c r="S89" s="226"/>
      <c r="T89" s="227"/>
      <c r="U89" s="221"/>
      <c r="V89" s="221">
        <f>SUM(V90:V99)</f>
        <v>0</v>
      </c>
      <c r="W89" s="221"/>
      <c r="X89" s="221"/>
      <c r="AG89" t="s">
        <v>115</v>
      </c>
    </row>
    <row r="90" spans="1:60" outlineLevel="1" x14ac:dyDescent="0.2">
      <c r="A90" s="239">
        <v>25</v>
      </c>
      <c r="B90" s="240" t="s">
        <v>235</v>
      </c>
      <c r="C90" s="253" t="s">
        <v>236</v>
      </c>
      <c r="D90" s="241" t="s">
        <v>237</v>
      </c>
      <c r="E90" s="242">
        <v>1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4"/>
      <c r="S90" s="244" t="s">
        <v>221</v>
      </c>
      <c r="T90" s="245" t="s">
        <v>222</v>
      </c>
      <c r="U90" s="218">
        <v>0</v>
      </c>
      <c r="V90" s="218">
        <f>ROUND(E90*U90,2)</f>
        <v>0</v>
      </c>
      <c r="W90" s="218"/>
      <c r="X90" s="218" t="s">
        <v>121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122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9">
        <v>26</v>
      </c>
      <c r="B91" s="240" t="s">
        <v>238</v>
      </c>
      <c r="C91" s="253" t="s">
        <v>239</v>
      </c>
      <c r="D91" s="241" t="s">
        <v>237</v>
      </c>
      <c r="E91" s="242">
        <v>1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4"/>
      <c r="S91" s="244" t="s">
        <v>221</v>
      </c>
      <c r="T91" s="245" t="s">
        <v>222</v>
      </c>
      <c r="U91" s="218">
        <v>0</v>
      </c>
      <c r="V91" s="218">
        <f>ROUND(E91*U91,2)</f>
        <v>0</v>
      </c>
      <c r="W91" s="218"/>
      <c r="X91" s="218" t="s">
        <v>121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122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39">
        <v>27</v>
      </c>
      <c r="B92" s="240" t="s">
        <v>240</v>
      </c>
      <c r="C92" s="253" t="s">
        <v>241</v>
      </c>
      <c r="D92" s="241" t="s">
        <v>237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4"/>
      <c r="S92" s="244" t="s">
        <v>221</v>
      </c>
      <c r="T92" s="245" t="s">
        <v>222</v>
      </c>
      <c r="U92" s="218">
        <v>0</v>
      </c>
      <c r="V92" s="218">
        <f>ROUND(E92*U92,2)</f>
        <v>0</v>
      </c>
      <c r="W92" s="218"/>
      <c r="X92" s="218" t="s">
        <v>121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122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9">
        <v>28</v>
      </c>
      <c r="B93" s="240" t="s">
        <v>242</v>
      </c>
      <c r="C93" s="253" t="s">
        <v>243</v>
      </c>
      <c r="D93" s="241" t="s">
        <v>237</v>
      </c>
      <c r="E93" s="242">
        <v>1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221</v>
      </c>
      <c r="T93" s="245" t="s">
        <v>222</v>
      </c>
      <c r="U93" s="218">
        <v>0</v>
      </c>
      <c r="V93" s="218">
        <f>ROUND(E93*U93,2)</f>
        <v>0</v>
      </c>
      <c r="W93" s="218"/>
      <c r="X93" s="218" t="s">
        <v>121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122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39">
        <v>29</v>
      </c>
      <c r="B94" s="240" t="s">
        <v>244</v>
      </c>
      <c r="C94" s="253" t="s">
        <v>245</v>
      </c>
      <c r="D94" s="241" t="s">
        <v>237</v>
      </c>
      <c r="E94" s="242">
        <v>2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4"/>
      <c r="S94" s="244" t="s">
        <v>221</v>
      </c>
      <c r="T94" s="245" t="s">
        <v>222</v>
      </c>
      <c r="U94" s="218">
        <v>0</v>
      </c>
      <c r="V94" s="218">
        <f>ROUND(E94*U94,2)</f>
        <v>0</v>
      </c>
      <c r="W94" s="218"/>
      <c r="X94" s="218" t="s">
        <v>121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122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39">
        <v>30</v>
      </c>
      <c r="B95" s="240" t="s">
        <v>246</v>
      </c>
      <c r="C95" s="253" t="s">
        <v>247</v>
      </c>
      <c r="D95" s="241" t="s">
        <v>237</v>
      </c>
      <c r="E95" s="242">
        <v>2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4"/>
      <c r="S95" s="244" t="s">
        <v>221</v>
      </c>
      <c r="T95" s="245" t="s">
        <v>222</v>
      </c>
      <c r="U95" s="218">
        <v>0</v>
      </c>
      <c r="V95" s="218">
        <f>ROUND(E95*U95,2)</f>
        <v>0</v>
      </c>
      <c r="W95" s="218"/>
      <c r="X95" s="218" t="s">
        <v>121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122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39">
        <v>31</v>
      </c>
      <c r="B96" s="240" t="s">
        <v>248</v>
      </c>
      <c r="C96" s="253" t="s">
        <v>249</v>
      </c>
      <c r="D96" s="241" t="s">
        <v>237</v>
      </c>
      <c r="E96" s="242">
        <v>1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4"/>
      <c r="S96" s="244" t="s">
        <v>221</v>
      </c>
      <c r="T96" s="245" t="s">
        <v>222</v>
      </c>
      <c r="U96" s="218">
        <v>0</v>
      </c>
      <c r="V96" s="218">
        <f>ROUND(E96*U96,2)</f>
        <v>0</v>
      </c>
      <c r="W96" s="218"/>
      <c r="X96" s="218" t="s">
        <v>121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122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39">
        <v>32</v>
      </c>
      <c r="B97" s="240" t="s">
        <v>250</v>
      </c>
      <c r="C97" s="253" t="s">
        <v>251</v>
      </c>
      <c r="D97" s="241" t="s">
        <v>237</v>
      </c>
      <c r="E97" s="242">
        <v>1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4"/>
      <c r="S97" s="244" t="s">
        <v>221</v>
      </c>
      <c r="T97" s="245" t="s">
        <v>222</v>
      </c>
      <c r="U97" s="218">
        <v>0</v>
      </c>
      <c r="V97" s="218">
        <f>ROUND(E97*U97,2)</f>
        <v>0</v>
      </c>
      <c r="W97" s="218"/>
      <c r="X97" s="218" t="s">
        <v>121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122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39">
        <v>33</v>
      </c>
      <c r="B98" s="240" t="s">
        <v>252</v>
      </c>
      <c r="C98" s="253" t="s">
        <v>253</v>
      </c>
      <c r="D98" s="241" t="s">
        <v>237</v>
      </c>
      <c r="E98" s="242">
        <v>1</v>
      </c>
      <c r="F98" s="243"/>
      <c r="G98" s="244">
        <f>ROUND(E98*F98,2)</f>
        <v>0</v>
      </c>
      <c r="H98" s="243"/>
      <c r="I98" s="244">
        <f>ROUND(E98*H98,2)</f>
        <v>0</v>
      </c>
      <c r="J98" s="243"/>
      <c r="K98" s="244">
        <f>ROUND(E98*J98,2)</f>
        <v>0</v>
      </c>
      <c r="L98" s="244">
        <v>21</v>
      </c>
      <c r="M98" s="244">
        <f>G98*(1+L98/100)</f>
        <v>0</v>
      </c>
      <c r="N98" s="244">
        <v>0</v>
      </c>
      <c r="O98" s="244">
        <f>ROUND(E98*N98,2)</f>
        <v>0</v>
      </c>
      <c r="P98" s="244">
        <v>0</v>
      </c>
      <c r="Q98" s="244">
        <f>ROUND(E98*P98,2)</f>
        <v>0</v>
      </c>
      <c r="R98" s="244"/>
      <c r="S98" s="244" t="s">
        <v>221</v>
      </c>
      <c r="T98" s="245" t="s">
        <v>222</v>
      </c>
      <c r="U98" s="218">
        <v>0</v>
      </c>
      <c r="V98" s="218">
        <f>ROUND(E98*U98,2)</f>
        <v>0</v>
      </c>
      <c r="W98" s="218"/>
      <c r="X98" s="218" t="s">
        <v>121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122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39">
        <v>34</v>
      </c>
      <c r="B99" s="240" t="s">
        <v>254</v>
      </c>
      <c r="C99" s="253" t="s">
        <v>255</v>
      </c>
      <c r="D99" s="241" t="s">
        <v>237</v>
      </c>
      <c r="E99" s="242">
        <v>1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221</v>
      </c>
      <c r="T99" s="245" t="s">
        <v>222</v>
      </c>
      <c r="U99" s="218">
        <v>0</v>
      </c>
      <c r="V99" s="218">
        <f>ROUND(E99*U99,2)</f>
        <v>0</v>
      </c>
      <c r="W99" s="218"/>
      <c r="X99" s="218" t="s">
        <v>121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122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x14ac:dyDescent="0.2">
      <c r="A100" s="222" t="s">
        <v>114</v>
      </c>
      <c r="B100" s="223" t="s">
        <v>82</v>
      </c>
      <c r="C100" s="247" t="s">
        <v>83</v>
      </c>
      <c r="D100" s="224"/>
      <c r="E100" s="225"/>
      <c r="F100" s="226"/>
      <c r="G100" s="226">
        <f>SUMIF(AG101:AG102,"&lt;&gt;NOR",G101:G102)</f>
        <v>0</v>
      </c>
      <c r="H100" s="226"/>
      <c r="I100" s="226">
        <f>SUM(I101:I102)</f>
        <v>0</v>
      </c>
      <c r="J100" s="226"/>
      <c r="K100" s="226">
        <f>SUM(K101:K102)</f>
        <v>0</v>
      </c>
      <c r="L100" s="226"/>
      <c r="M100" s="226">
        <f>SUM(M101:M102)</f>
        <v>0</v>
      </c>
      <c r="N100" s="226"/>
      <c r="O100" s="226">
        <f>SUM(O101:O102)</f>
        <v>0</v>
      </c>
      <c r="P100" s="226"/>
      <c r="Q100" s="226">
        <f>SUM(Q101:Q102)</f>
        <v>0</v>
      </c>
      <c r="R100" s="226"/>
      <c r="S100" s="226"/>
      <c r="T100" s="227"/>
      <c r="U100" s="221"/>
      <c r="V100" s="221">
        <f>SUM(V101:V102)</f>
        <v>0</v>
      </c>
      <c r="W100" s="221"/>
      <c r="X100" s="221"/>
      <c r="AG100" t="s">
        <v>115</v>
      </c>
    </row>
    <row r="101" spans="1:60" outlineLevel="1" x14ac:dyDescent="0.2">
      <c r="A101" s="239">
        <v>35</v>
      </c>
      <c r="B101" s="240" t="s">
        <v>256</v>
      </c>
      <c r="C101" s="253" t="s">
        <v>257</v>
      </c>
      <c r="D101" s="241" t="s">
        <v>237</v>
      </c>
      <c r="E101" s="242">
        <v>3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4"/>
      <c r="S101" s="244" t="s">
        <v>221</v>
      </c>
      <c r="T101" s="245" t="s">
        <v>222</v>
      </c>
      <c r="U101" s="218">
        <v>0</v>
      </c>
      <c r="V101" s="218">
        <f>ROUND(E101*U101,2)</f>
        <v>0</v>
      </c>
      <c r="W101" s="218"/>
      <c r="X101" s="218" t="s">
        <v>121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122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39">
        <v>36</v>
      </c>
      <c r="B102" s="240" t="s">
        <v>258</v>
      </c>
      <c r="C102" s="253" t="s">
        <v>259</v>
      </c>
      <c r="D102" s="241" t="s">
        <v>237</v>
      </c>
      <c r="E102" s="242">
        <v>3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221</v>
      </c>
      <c r="T102" s="245" t="s">
        <v>222</v>
      </c>
      <c r="U102" s="218">
        <v>0</v>
      </c>
      <c r="V102" s="218">
        <f>ROUND(E102*U102,2)</f>
        <v>0</v>
      </c>
      <c r="W102" s="218"/>
      <c r="X102" s="218" t="s">
        <v>121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122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ht="25.5" x14ac:dyDescent="0.2">
      <c r="A103" s="222" t="s">
        <v>114</v>
      </c>
      <c r="B103" s="223" t="s">
        <v>84</v>
      </c>
      <c r="C103" s="247" t="s">
        <v>85</v>
      </c>
      <c r="D103" s="224"/>
      <c r="E103" s="225"/>
      <c r="F103" s="226"/>
      <c r="G103" s="226">
        <f>SUMIF(AG104:AG156,"&lt;&gt;NOR",G104:G156)</f>
        <v>0</v>
      </c>
      <c r="H103" s="226"/>
      <c r="I103" s="226">
        <f>SUM(I104:I156)</f>
        <v>0</v>
      </c>
      <c r="J103" s="226"/>
      <c r="K103" s="226">
        <f>SUM(K104:K156)</f>
        <v>0</v>
      </c>
      <c r="L103" s="226"/>
      <c r="M103" s="226">
        <f>SUM(M104:M156)</f>
        <v>0</v>
      </c>
      <c r="N103" s="226"/>
      <c r="O103" s="226">
        <f>SUM(O104:O156)</f>
        <v>0</v>
      </c>
      <c r="P103" s="226"/>
      <c r="Q103" s="226">
        <f>SUM(Q104:Q156)</f>
        <v>0</v>
      </c>
      <c r="R103" s="226"/>
      <c r="S103" s="226"/>
      <c r="T103" s="227"/>
      <c r="U103" s="221"/>
      <c r="V103" s="221">
        <f>SUM(V104:V156)</f>
        <v>0</v>
      </c>
      <c r="W103" s="221"/>
      <c r="X103" s="221"/>
      <c r="AG103" t="s">
        <v>115</v>
      </c>
    </row>
    <row r="104" spans="1:60" outlineLevel="1" x14ac:dyDescent="0.2">
      <c r="A104" s="228">
        <v>37</v>
      </c>
      <c r="B104" s="229" t="s">
        <v>260</v>
      </c>
      <c r="C104" s="248" t="s">
        <v>261</v>
      </c>
      <c r="D104" s="230" t="s">
        <v>118</v>
      </c>
      <c r="E104" s="231">
        <v>357</v>
      </c>
      <c r="F104" s="232"/>
      <c r="G104" s="233">
        <f>ROUND(E104*F104,2)</f>
        <v>0</v>
      </c>
      <c r="H104" s="232"/>
      <c r="I104" s="233">
        <f>ROUND(E104*H104,2)</f>
        <v>0</v>
      </c>
      <c r="J104" s="232"/>
      <c r="K104" s="233">
        <f>ROUND(E104*J104,2)</f>
        <v>0</v>
      </c>
      <c r="L104" s="233">
        <v>21</v>
      </c>
      <c r="M104" s="233">
        <f>G104*(1+L104/100)</f>
        <v>0</v>
      </c>
      <c r="N104" s="233">
        <v>0</v>
      </c>
      <c r="O104" s="233">
        <f>ROUND(E104*N104,2)</f>
        <v>0</v>
      </c>
      <c r="P104" s="233">
        <v>0</v>
      </c>
      <c r="Q104" s="233">
        <f>ROUND(E104*P104,2)</f>
        <v>0</v>
      </c>
      <c r="R104" s="233"/>
      <c r="S104" s="233" t="s">
        <v>221</v>
      </c>
      <c r="T104" s="234" t="s">
        <v>222</v>
      </c>
      <c r="U104" s="218">
        <v>0</v>
      </c>
      <c r="V104" s="218">
        <f>ROUND(E104*U104,2)</f>
        <v>0</v>
      </c>
      <c r="W104" s="218"/>
      <c r="X104" s="218" t="s">
        <v>121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122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0" t="s">
        <v>262</v>
      </c>
      <c r="D105" s="219"/>
      <c r="E105" s="220">
        <v>309</v>
      </c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126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0" t="s">
        <v>263</v>
      </c>
      <c r="D106" s="219"/>
      <c r="E106" s="220">
        <v>48</v>
      </c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126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8">
        <v>38</v>
      </c>
      <c r="B107" s="229" t="s">
        <v>264</v>
      </c>
      <c r="C107" s="248" t="s">
        <v>265</v>
      </c>
      <c r="D107" s="230" t="s">
        <v>131</v>
      </c>
      <c r="E107" s="231">
        <v>92.9</v>
      </c>
      <c r="F107" s="232"/>
      <c r="G107" s="233">
        <f>ROUND(E107*F107,2)</f>
        <v>0</v>
      </c>
      <c r="H107" s="232"/>
      <c r="I107" s="233">
        <f>ROUND(E107*H107,2)</f>
        <v>0</v>
      </c>
      <c r="J107" s="232"/>
      <c r="K107" s="233">
        <f>ROUND(E107*J107,2)</f>
        <v>0</v>
      </c>
      <c r="L107" s="233">
        <v>21</v>
      </c>
      <c r="M107" s="233">
        <f>G107*(1+L107/100)</f>
        <v>0</v>
      </c>
      <c r="N107" s="233">
        <v>0</v>
      </c>
      <c r="O107" s="233">
        <f>ROUND(E107*N107,2)</f>
        <v>0</v>
      </c>
      <c r="P107" s="233">
        <v>0</v>
      </c>
      <c r="Q107" s="233">
        <f>ROUND(E107*P107,2)</f>
        <v>0</v>
      </c>
      <c r="R107" s="233"/>
      <c r="S107" s="233" t="s">
        <v>221</v>
      </c>
      <c r="T107" s="234" t="s">
        <v>222</v>
      </c>
      <c r="U107" s="218">
        <v>0</v>
      </c>
      <c r="V107" s="218">
        <f>ROUND(E107*U107,2)</f>
        <v>0</v>
      </c>
      <c r="W107" s="218"/>
      <c r="X107" s="218" t="s">
        <v>121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122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0" t="s">
        <v>266</v>
      </c>
      <c r="D108" s="219"/>
      <c r="E108" s="220">
        <v>80.400000000000006</v>
      </c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126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0" t="s">
        <v>267</v>
      </c>
      <c r="D109" s="219"/>
      <c r="E109" s="220">
        <v>12.5</v>
      </c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126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ht="22.5" outlineLevel="1" x14ac:dyDescent="0.2">
      <c r="A110" s="239">
        <v>39</v>
      </c>
      <c r="B110" s="240" t="s">
        <v>268</v>
      </c>
      <c r="C110" s="253" t="s">
        <v>269</v>
      </c>
      <c r="D110" s="241" t="s">
        <v>270</v>
      </c>
      <c r="E110" s="242">
        <v>33.5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221</v>
      </c>
      <c r="T110" s="245" t="s">
        <v>222</v>
      </c>
      <c r="U110" s="218">
        <v>0</v>
      </c>
      <c r="V110" s="218">
        <f>ROUND(E110*U110,2)</f>
        <v>0</v>
      </c>
      <c r="W110" s="218"/>
      <c r="X110" s="218" t="s">
        <v>121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122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28">
        <v>40</v>
      </c>
      <c r="B111" s="229" t="s">
        <v>271</v>
      </c>
      <c r="C111" s="248" t="s">
        <v>272</v>
      </c>
      <c r="D111" s="230" t="s">
        <v>118</v>
      </c>
      <c r="E111" s="231">
        <v>324</v>
      </c>
      <c r="F111" s="232"/>
      <c r="G111" s="233">
        <f>ROUND(E111*F111,2)</f>
        <v>0</v>
      </c>
      <c r="H111" s="232"/>
      <c r="I111" s="233">
        <f>ROUND(E111*H111,2)</f>
        <v>0</v>
      </c>
      <c r="J111" s="232"/>
      <c r="K111" s="233">
        <f>ROUND(E111*J111,2)</f>
        <v>0</v>
      </c>
      <c r="L111" s="233">
        <v>21</v>
      </c>
      <c r="M111" s="233">
        <f>G111*(1+L111/100)</f>
        <v>0</v>
      </c>
      <c r="N111" s="233">
        <v>0</v>
      </c>
      <c r="O111" s="233">
        <f>ROUND(E111*N111,2)</f>
        <v>0</v>
      </c>
      <c r="P111" s="233">
        <v>0</v>
      </c>
      <c r="Q111" s="233">
        <f>ROUND(E111*P111,2)</f>
        <v>0</v>
      </c>
      <c r="R111" s="233"/>
      <c r="S111" s="233" t="s">
        <v>221</v>
      </c>
      <c r="T111" s="234" t="s">
        <v>222</v>
      </c>
      <c r="U111" s="218">
        <v>0</v>
      </c>
      <c r="V111" s="218">
        <f>ROUND(E111*U111,2)</f>
        <v>0</v>
      </c>
      <c r="W111" s="218"/>
      <c r="X111" s="218" t="s">
        <v>121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122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2" t="s">
        <v>273</v>
      </c>
      <c r="D112" s="238"/>
      <c r="E112" s="238"/>
      <c r="F112" s="238"/>
      <c r="G112" s="23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154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0" t="s">
        <v>274</v>
      </c>
      <c r="D113" s="219"/>
      <c r="E113" s="220">
        <v>280</v>
      </c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126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0" t="s">
        <v>275</v>
      </c>
      <c r="D114" s="219"/>
      <c r="E114" s="220">
        <v>44</v>
      </c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126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39">
        <v>41</v>
      </c>
      <c r="B115" s="240" t="s">
        <v>276</v>
      </c>
      <c r="C115" s="253" t="s">
        <v>277</v>
      </c>
      <c r="D115" s="241" t="s">
        <v>278</v>
      </c>
      <c r="E115" s="242">
        <v>1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4"/>
      <c r="S115" s="244" t="s">
        <v>221</v>
      </c>
      <c r="T115" s="245" t="s">
        <v>222</v>
      </c>
      <c r="U115" s="218">
        <v>0</v>
      </c>
      <c r="V115" s="218">
        <f>ROUND(E115*U115,2)</f>
        <v>0</v>
      </c>
      <c r="W115" s="218"/>
      <c r="X115" s="218" t="s">
        <v>121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122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ht="22.5" outlineLevel="1" x14ac:dyDescent="0.2">
      <c r="A116" s="228">
        <v>42</v>
      </c>
      <c r="B116" s="229" t="s">
        <v>279</v>
      </c>
      <c r="C116" s="248" t="s">
        <v>280</v>
      </c>
      <c r="D116" s="230" t="s">
        <v>118</v>
      </c>
      <c r="E116" s="231">
        <v>299</v>
      </c>
      <c r="F116" s="232"/>
      <c r="G116" s="233">
        <f>ROUND(E116*F116,2)</f>
        <v>0</v>
      </c>
      <c r="H116" s="232"/>
      <c r="I116" s="233">
        <f>ROUND(E116*H116,2)</f>
        <v>0</v>
      </c>
      <c r="J116" s="232"/>
      <c r="K116" s="233">
        <f>ROUND(E116*J116,2)</f>
        <v>0</v>
      </c>
      <c r="L116" s="233">
        <v>21</v>
      </c>
      <c r="M116" s="233">
        <f>G116*(1+L116/100)</f>
        <v>0</v>
      </c>
      <c r="N116" s="233">
        <v>0</v>
      </c>
      <c r="O116" s="233">
        <f>ROUND(E116*N116,2)</f>
        <v>0</v>
      </c>
      <c r="P116" s="233">
        <v>0</v>
      </c>
      <c r="Q116" s="233">
        <f>ROUND(E116*P116,2)</f>
        <v>0</v>
      </c>
      <c r="R116" s="233"/>
      <c r="S116" s="233" t="s">
        <v>221</v>
      </c>
      <c r="T116" s="234" t="s">
        <v>222</v>
      </c>
      <c r="U116" s="218">
        <v>0</v>
      </c>
      <c r="V116" s="218">
        <f>ROUND(E116*U116,2)</f>
        <v>0</v>
      </c>
      <c r="W116" s="218"/>
      <c r="X116" s="218" t="s">
        <v>121</v>
      </c>
      <c r="Y116" s="209"/>
      <c r="Z116" s="209"/>
      <c r="AA116" s="209"/>
      <c r="AB116" s="209"/>
      <c r="AC116" s="209"/>
      <c r="AD116" s="209"/>
      <c r="AE116" s="209"/>
      <c r="AF116" s="209"/>
      <c r="AG116" s="209" t="s">
        <v>122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0" t="s">
        <v>281</v>
      </c>
      <c r="D117" s="219"/>
      <c r="E117" s="220">
        <v>262</v>
      </c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09"/>
      <c r="Z117" s="209"/>
      <c r="AA117" s="209"/>
      <c r="AB117" s="209"/>
      <c r="AC117" s="209"/>
      <c r="AD117" s="209"/>
      <c r="AE117" s="209"/>
      <c r="AF117" s="209"/>
      <c r="AG117" s="209" t="s">
        <v>126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0" t="s">
        <v>282</v>
      </c>
      <c r="D118" s="219"/>
      <c r="E118" s="220">
        <v>37</v>
      </c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126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39">
        <v>43</v>
      </c>
      <c r="B119" s="240" t="s">
        <v>283</v>
      </c>
      <c r="C119" s="253" t="s">
        <v>284</v>
      </c>
      <c r="D119" s="241" t="s">
        <v>278</v>
      </c>
      <c r="E119" s="242">
        <v>1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4"/>
      <c r="S119" s="244" t="s">
        <v>221</v>
      </c>
      <c r="T119" s="245" t="s">
        <v>222</v>
      </c>
      <c r="U119" s="218">
        <v>0</v>
      </c>
      <c r="V119" s="218">
        <f>ROUND(E119*U119,2)</f>
        <v>0</v>
      </c>
      <c r="W119" s="218"/>
      <c r="X119" s="218" t="s">
        <v>121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122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28">
        <v>44</v>
      </c>
      <c r="B120" s="229" t="s">
        <v>285</v>
      </c>
      <c r="C120" s="248" t="s">
        <v>286</v>
      </c>
      <c r="D120" s="230" t="s">
        <v>278</v>
      </c>
      <c r="E120" s="231">
        <v>1</v>
      </c>
      <c r="F120" s="232"/>
      <c r="G120" s="233">
        <f>ROUND(E120*F120,2)</f>
        <v>0</v>
      </c>
      <c r="H120" s="232"/>
      <c r="I120" s="233">
        <f>ROUND(E120*H120,2)</f>
        <v>0</v>
      </c>
      <c r="J120" s="232"/>
      <c r="K120" s="233">
        <f>ROUND(E120*J120,2)</f>
        <v>0</v>
      </c>
      <c r="L120" s="233">
        <v>21</v>
      </c>
      <c r="M120" s="233">
        <f>G120*(1+L120/100)</f>
        <v>0</v>
      </c>
      <c r="N120" s="233">
        <v>0</v>
      </c>
      <c r="O120" s="233">
        <f>ROUND(E120*N120,2)</f>
        <v>0</v>
      </c>
      <c r="P120" s="233">
        <v>0</v>
      </c>
      <c r="Q120" s="233">
        <f>ROUND(E120*P120,2)</f>
        <v>0</v>
      </c>
      <c r="R120" s="233"/>
      <c r="S120" s="233" t="s">
        <v>221</v>
      </c>
      <c r="T120" s="234" t="s">
        <v>222</v>
      </c>
      <c r="U120" s="218">
        <v>0</v>
      </c>
      <c r="V120" s="218">
        <f>ROUND(E120*U120,2)</f>
        <v>0</v>
      </c>
      <c r="W120" s="218"/>
      <c r="X120" s="218" t="s">
        <v>121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122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2" t="s">
        <v>287</v>
      </c>
      <c r="D121" s="238"/>
      <c r="E121" s="238"/>
      <c r="F121" s="238"/>
      <c r="G121" s="23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154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39">
        <v>45</v>
      </c>
      <c r="B122" s="240" t="s">
        <v>288</v>
      </c>
      <c r="C122" s="253" t="s">
        <v>289</v>
      </c>
      <c r="D122" s="241" t="s">
        <v>278</v>
      </c>
      <c r="E122" s="242">
        <v>1</v>
      </c>
      <c r="F122" s="243"/>
      <c r="G122" s="244">
        <f>ROUND(E122*F122,2)</f>
        <v>0</v>
      </c>
      <c r="H122" s="243"/>
      <c r="I122" s="244">
        <f>ROUND(E122*H122,2)</f>
        <v>0</v>
      </c>
      <c r="J122" s="243"/>
      <c r="K122" s="244">
        <f>ROUND(E122*J122,2)</f>
        <v>0</v>
      </c>
      <c r="L122" s="244">
        <v>21</v>
      </c>
      <c r="M122" s="244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4"/>
      <c r="S122" s="244" t="s">
        <v>221</v>
      </c>
      <c r="T122" s="245" t="s">
        <v>222</v>
      </c>
      <c r="U122" s="218">
        <v>0</v>
      </c>
      <c r="V122" s="218">
        <f>ROUND(E122*U122,2)</f>
        <v>0</v>
      </c>
      <c r="W122" s="218"/>
      <c r="X122" s="218" t="s">
        <v>121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122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ht="22.5" outlineLevel="1" x14ac:dyDescent="0.2">
      <c r="A123" s="228">
        <v>46</v>
      </c>
      <c r="B123" s="229" t="s">
        <v>290</v>
      </c>
      <c r="C123" s="248" t="s">
        <v>291</v>
      </c>
      <c r="D123" s="230" t="s">
        <v>237</v>
      </c>
      <c r="E123" s="231">
        <v>1</v>
      </c>
      <c r="F123" s="232"/>
      <c r="G123" s="233">
        <f>ROUND(E123*F123,2)</f>
        <v>0</v>
      </c>
      <c r="H123" s="232"/>
      <c r="I123" s="233">
        <f>ROUND(E123*H123,2)</f>
        <v>0</v>
      </c>
      <c r="J123" s="232"/>
      <c r="K123" s="233">
        <f>ROUND(E123*J123,2)</f>
        <v>0</v>
      </c>
      <c r="L123" s="233">
        <v>21</v>
      </c>
      <c r="M123" s="233">
        <f>G123*(1+L123/100)</f>
        <v>0</v>
      </c>
      <c r="N123" s="233">
        <v>0</v>
      </c>
      <c r="O123" s="233">
        <f>ROUND(E123*N123,2)</f>
        <v>0</v>
      </c>
      <c r="P123" s="233">
        <v>0</v>
      </c>
      <c r="Q123" s="233">
        <f>ROUND(E123*P123,2)</f>
        <v>0</v>
      </c>
      <c r="R123" s="233"/>
      <c r="S123" s="233" t="s">
        <v>221</v>
      </c>
      <c r="T123" s="234" t="s">
        <v>222</v>
      </c>
      <c r="U123" s="218">
        <v>0</v>
      </c>
      <c r="V123" s="218">
        <f>ROUND(E123*U123,2)</f>
        <v>0</v>
      </c>
      <c r="W123" s="218"/>
      <c r="X123" s="218" t="s">
        <v>121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122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2" t="s">
        <v>292</v>
      </c>
      <c r="D124" s="238"/>
      <c r="E124" s="238"/>
      <c r="F124" s="238"/>
      <c r="G124" s="23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154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39">
        <v>47</v>
      </c>
      <c r="B125" s="240" t="s">
        <v>293</v>
      </c>
      <c r="C125" s="253" t="s">
        <v>294</v>
      </c>
      <c r="D125" s="241" t="s">
        <v>237</v>
      </c>
      <c r="E125" s="242">
        <v>1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221</v>
      </c>
      <c r="T125" s="245" t="s">
        <v>222</v>
      </c>
      <c r="U125" s="218">
        <v>0</v>
      </c>
      <c r="V125" s="218">
        <f>ROUND(E125*U125,2)</f>
        <v>0</v>
      </c>
      <c r="W125" s="218"/>
      <c r="X125" s="218" t="s">
        <v>121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122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ht="22.5" outlineLevel="1" x14ac:dyDescent="0.2">
      <c r="A126" s="239">
        <v>48</v>
      </c>
      <c r="B126" s="240" t="s">
        <v>295</v>
      </c>
      <c r="C126" s="253" t="s">
        <v>296</v>
      </c>
      <c r="D126" s="241" t="s">
        <v>237</v>
      </c>
      <c r="E126" s="242">
        <v>1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4">
        <v>0</v>
      </c>
      <c r="O126" s="244">
        <f>ROUND(E126*N126,2)</f>
        <v>0</v>
      </c>
      <c r="P126" s="244">
        <v>0</v>
      </c>
      <c r="Q126" s="244">
        <f>ROUND(E126*P126,2)</f>
        <v>0</v>
      </c>
      <c r="R126" s="244"/>
      <c r="S126" s="244" t="s">
        <v>221</v>
      </c>
      <c r="T126" s="245" t="s">
        <v>222</v>
      </c>
      <c r="U126" s="218">
        <v>0</v>
      </c>
      <c r="V126" s="218">
        <f>ROUND(E126*U126,2)</f>
        <v>0</v>
      </c>
      <c r="W126" s="218"/>
      <c r="X126" s="218" t="s">
        <v>121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122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ht="22.5" outlineLevel="1" x14ac:dyDescent="0.2">
      <c r="A127" s="239">
        <v>49</v>
      </c>
      <c r="B127" s="240" t="s">
        <v>297</v>
      </c>
      <c r="C127" s="253" t="s">
        <v>298</v>
      </c>
      <c r="D127" s="241" t="s">
        <v>131</v>
      </c>
      <c r="E127" s="242">
        <v>3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4"/>
      <c r="S127" s="244" t="s">
        <v>221</v>
      </c>
      <c r="T127" s="245" t="s">
        <v>222</v>
      </c>
      <c r="U127" s="218">
        <v>0</v>
      </c>
      <c r="V127" s="218">
        <f>ROUND(E127*U127,2)</f>
        <v>0</v>
      </c>
      <c r="W127" s="218"/>
      <c r="X127" s="218" t="s">
        <v>121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122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28">
        <v>50</v>
      </c>
      <c r="B128" s="229" t="s">
        <v>299</v>
      </c>
      <c r="C128" s="248" t="s">
        <v>300</v>
      </c>
      <c r="D128" s="230" t="s">
        <v>237</v>
      </c>
      <c r="E128" s="231">
        <v>1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33">
        <v>0</v>
      </c>
      <c r="O128" s="233">
        <f>ROUND(E128*N128,2)</f>
        <v>0</v>
      </c>
      <c r="P128" s="233">
        <v>0</v>
      </c>
      <c r="Q128" s="233">
        <f>ROUND(E128*P128,2)</f>
        <v>0</v>
      </c>
      <c r="R128" s="233"/>
      <c r="S128" s="233" t="s">
        <v>221</v>
      </c>
      <c r="T128" s="234" t="s">
        <v>222</v>
      </c>
      <c r="U128" s="218">
        <v>0</v>
      </c>
      <c r="V128" s="218">
        <f>ROUND(E128*U128,2)</f>
        <v>0</v>
      </c>
      <c r="W128" s="218"/>
      <c r="X128" s="218" t="s">
        <v>121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122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2" t="s">
        <v>301</v>
      </c>
      <c r="D129" s="238"/>
      <c r="E129" s="238"/>
      <c r="F129" s="238"/>
      <c r="G129" s="23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154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51" t="s">
        <v>302</v>
      </c>
      <c r="D130" s="237"/>
      <c r="E130" s="237"/>
      <c r="F130" s="237"/>
      <c r="G130" s="237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154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1" t="s">
        <v>303</v>
      </c>
      <c r="D131" s="237"/>
      <c r="E131" s="237"/>
      <c r="F131" s="237"/>
      <c r="G131" s="237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154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1" t="s">
        <v>304</v>
      </c>
      <c r="D132" s="237"/>
      <c r="E132" s="237"/>
      <c r="F132" s="237"/>
      <c r="G132" s="237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154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8">
        <v>51</v>
      </c>
      <c r="B133" s="229" t="s">
        <v>305</v>
      </c>
      <c r="C133" s="248" t="s">
        <v>306</v>
      </c>
      <c r="D133" s="230" t="s">
        <v>237</v>
      </c>
      <c r="E133" s="231">
        <v>2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21</v>
      </c>
      <c r="M133" s="233">
        <f>G133*(1+L133/100)</f>
        <v>0</v>
      </c>
      <c r="N133" s="233">
        <v>0</v>
      </c>
      <c r="O133" s="233">
        <f>ROUND(E133*N133,2)</f>
        <v>0</v>
      </c>
      <c r="P133" s="233">
        <v>0</v>
      </c>
      <c r="Q133" s="233">
        <f>ROUND(E133*P133,2)</f>
        <v>0</v>
      </c>
      <c r="R133" s="233"/>
      <c r="S133" s="233" t="s">
        <v>221</v>
      </c>
      <c r="T133" s="234" t="s">
        <v>222</v>
      </c>
      <c r="U133" s="218">
        <v>0</v>
      </c>
      <c r="V133" s="218">
        <f>ROUND(E133*U133,2)</f>
        <v>0</v>
      </c>
      <c r="W133" s="218"/>
      <c r="X133" s="218" t="s">
        <v>121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122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2" t="s">
        <v>301</v>
      </c>
      <c r="D134" s="238"/>
      <c r="E134" s="238"/>
      <c r="F134" s="238"/>
      <c r="G134" s="23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154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1" t="s">
        <v>302</v>
      </c>
      <c r="D135" s="237"/>
      <c r="E135" s="237"/>
      <c r="F135" s="237"/>
      <c r="G135" s="237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154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1" t="s">
        <v>303</v>
      </c>
      <c r="D136" s="237"/>
      <c r="E136" s="237"/>
      <c r="F136" s="237"/>
      <c r="G136" s="237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154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1" t="s">
        <v>304</v>
      </c>
      <c r="D137" s="237"/>
      <c r="E137" s="237"/>
      <c r="F137" s="237"/>
      <c r="G137" s="237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154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ht="22.5" outlineLevel="1" x14ac:dyDescent="0.2">
      <c r="A138" s="228">
        <v>52</v>
      </c>
      <c r="B138" s="229" t="s">
        <v>307</v>
      </c>
      <c r="C138" s="248" t="s">
        <v>308</v>
      </c>
      <c r="D138" s="230" t="s">
        <v>278</v>
      </c>
      <c r="E138" s="231">
        <v>2</v>
      </c>
      <c r="F138" s="232"/>
      <c r="G138" s="233">
        <f>ROUND(E138*F138,2)</f>
        <v>0</v>
      </c>
      <c r="H138" s="232"/>
      <c r="I138" s="233">
        <f>ROUND(E138*H138,2)</f>
        <v>0</v>
      </c>
      <c r="J138" s="232"/>
      <c r="K138" s="233">
        <f>ROUND(E138*J138,2)</f>
        <v>0</v>
      </c>
      <c r="L138" s="233">
        <v>21</v>
      </c>
      <c r="M138" s="233">
        <f>G138*(1+L138/100)</f>
        <v>0</v>
      </c>
      <c r="N138" s="233">
        <v>0</v>
      </c>
      <c r="O138" s="233">
        <f>ROUND(E138*N138,2)</f>
        <v>0</v>
      </c>
      <c r="P138" s="233">
        <v>0</v>
      </c>
      <c r="Q138" s="233">
        <f>ROUND(E138*P138,2)</f>
        <v>0</v>
      </c>
      <c r="R138" s="233"/>
      <c r="S138" s="233" t="s">
        <v>221</v>
      </c>
      <c r="T138" s="234" t="s">
        <v>222</v>
      </c>
      <c r="U138" s="218">
        <v>0</v>
      </c>
      <c r="V138" s="218">
        <f>ROUND(E138*U138,2)</f>
        <v>0</v>
      </c>
      <c r="W138" s="218"/>
      <c r="X138" s="218" t="s">
        <v>121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122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2" t="s">
        <v>309</v>
      </c>
      <c r="D139" s="238"/>
      <c r="E139" s="238"/>
      <c r="F139" s="238"/>
      <c r="G139" s="23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154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ht="22.5" outlineLevel="1" x14ac:dyDescent="0.2">
      <c r="A140" s="228">
        <v>53</v>
      </c>
      <c r="B140" s="229" t="s">
        <v>310</v>
      </c>
      <c r="C140" s="248" t="s">
        <v>311</v>
      </c>
      <c r="D140" s="230" t="s">
        <v>278</v>
      </c>
      <c r="E140" s="231">
        <v>2</v>
      </c>
      <c r="F140" s="232"/>
      <c r="G140" s="233">
        <f>ROUND(E140*F140,2)</f>
        <v>0</v>
      </c>
      <c r="H140" s="232"/>
      <c r="I140" s="233">
        <f>ROUND(E140*H140,2)</f>
        <v>0</v>
      </c>
      <c r="J140" s="232"/>
      <c r="K140" s="233">
        <f>ROUND(E140*J140,2)</f>
        <v>0</v>
      </c>
      <c r="L140" s="233">
        <v>21</v>
      </c>
      <c r="M140" s="233">
        <f>G140*(1+L140/100)</f>
        <v>0</v>
      </c>
      <c r="N140" s="233">
        <v>0</v>
      </c>
      <c r="O140" s="233">
        <f>ROUND(E140*N140,2)</f>
        <v>0</v>
      </c>
      <c r="P140" s="233">
        <v>0</v>
      </c>
      <c r="Q140" s="233">
        <f>ROUND(E140*P140,2)</f>
        <v>0</v>
      </c>
      <c r="R140" s="233"/>
      <c r="S140" s="233" t="s">
        <v>221</v>
      </c>
      <c r="T140" s="234" t="s">
        <v>222</v>
      </c>
      <c r="U140" s="218">
        <v>0</v>
      </c>
      <c r="V140" s="218">
        <f>ROUND(E140*U140,2)</f>
        <v>0</v>
      </c>
      <c r="W140" s="218"/>
      <c r="X140" s="218" t="s">
        <v>121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122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2" t="s">
        <v>309</v>
      </c>
      <c r="D141" s="238"/>
      <c r="E141" s="238"/>
      <c r="F141" s="238"/>
      <c r="G141" s="23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154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28">
        <v>54</v>
      </c>
      <c r="B142" s="229" t="s">
        <v>312</v>
      </c>
      <c r="C142" s="248" t="s">
        <v>313</v>
      </c>
      <c r="D142" s="230" t="s">
        <v>237</v>
      </c>
      <c r="E142" s="231">
        <v>1</v>
      </c>
      <c r="F142" s="232"/>
      <c r="G142" s="233">
        <f>ROUND(E142*F142,2)</f>
        <v>0</v>
      </c>
      <c r="H142" s="232"/>
      <c r="I142" s="233">
        <f>ROUND(E142*H142,2)</f>
        <v>0</v>
      </c>
      <c r="J142" s="232"/>
      <c r="K142" s="233">
        <f>ROUND(E142*J142,2)</f>
        <v>0</v>
      </c>
      <c r="L142" s="233">
        <v>21</v>
      </c>
      <c r="M142" s="233">
        <f>G142*(1+L142/100)</f>
        <v>0</v>
      </c>
      <c r="N142" s="233">
        <v>0</v>
      </c>
      <c r="O142" s="233">
        <f>ROUND(E142*N142,2)</f>
        <v>0</v>
      </c>
      <c r="P142" s="233">
        <v>0</v>
      </c>
      <c r="Q142" s="233">
        <f>ROUND(E142*P142,2)</f>
        <v>0</v>
      </c>
      <c r="R142" s="233"/>
      <c r="S142" s="233" t="s">
        <v>221</v>
      </c>
      <c r="T142" s="234" t="s">
        <v>222</v>
      </c>
      <c r="U142" s="218">
        <v>0</v>
      </c>
      <c r="V142" s="218">
        <f>ROUND(E142*U142,2)</f>
        <v>0</v>
      </c>
      <c r="W142" s="218"/>
      <c r="X142" s="218" t="s">
        <v>121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122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2" t="s">
        <v>314</v>
      </c>
      <c r="D143" s="238"/>
      <c r="E143" s="238"/>
      <c r="F143" s="238"/>
      <c r="G143" s="23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09"/>
      <c r="Z143" s="209"/>
      <c r="AA143" s="209"/>
      <c r="AB143" s="209"/>
      <c r="AC143" s="209"/>
      <c r="AD143" s="209"/>
      <c r="AE143" s="209"/>
      <c r="AF143" s="209"/>
      <c r="AG143" s="209" t="s">
        <v>154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28">
        <v>55</v>
      </c>
      <c r="B144" s="229" t="s">
        <v>315</v>
      </c>
      <c r="C144" s="248" t="s">
        <v>316</v>
      </c>
      <c r="D144" s="230" t="s">
        <v>237</v>
      </c>
      <c r="E144" s="231">
        <v>3</v>
      </c>
      <c r="F144" s="232"/>
      <c r="G144" s="233">
        <f>ROUND(E144*F144,2)</f>
        <v>0</v>
      </c>
      <c r="H144" s="232"/>
      <c r="I144" s="233">
        <f>ROUND(E144*H144,2)</f>
        <v>0</v>
      </c>
      <c r="J144" s="232"/>
      <c r="K144" s="233">
        <f>ROUND(E144*J144,2)</f>
        <v>0</v>
      </c>
      <c r="L144" s="233">
        <v>21</v>
      </c>
      <c r="M144" s="233">
        <f>G144*(1+L144/100)</f>
        <v>0</v>
      </c>
      <c r="N144" s="233">
        <v>0</v>
      </c>
      <c r="O144" s="233">
        <f>ROUND(E144*N144,2)</f>
        <v>0</v>
      </c>
      <c r="P144" s="233">
        <v>0</v>
      </c>
      <c r="Q144" s="233">
        <f>ROUND(E144*P144,2)</f>
        <v>0</v>
      </c>
      <c r="R144" s="233"/>
      <c r="S144" s="233" t="s">
        <v>221</v>
      </c>
      <c r="T144" s="234" t="s">
        <v>222</v>
      </c>
      <c r="U144" s="218">
        <v>0</v>
      </c>
      <c r="V144" s="218">
        <f>ROUND(E144*U144,2)</f>
        <v>0</v>
      </c>
      <c r="W144" s="218"/>
      <c r="X144" s="218" t="s">
        <v>121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122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2" t="s">
        <v>301</v>
      </c>
      <c r="D145" s="238"/>
      <c r="E145" s="238"/>
      <c r="F145" s="238"/>
      <c r="G145" s="23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09"/>
      <c r="Z145" s="209"/>
      <c r="AA145" s="209"/>
      <c r="AB145" s="209"/>
      <c r="AC145" s="209"/>
      <c r="AD145" s="209"/>
      <c r="AE145" s="209"/>
      <c r="AF145" s="209"/>
      <c r="AG145" s="209" t="s">
        <v>154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1" t="s">
        <v>302</v>
      </c>
      <c r="D146" s="237"/>
      <c r="E146" s="237"/>
      <c r="F146" s="237"/>
      <c r="G146" s="237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154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1" t="s">
        <v>303</v>
      </c>
      <c r="D147" s="237"/>
      <c r="E147" s="237"/>
      <c r="F147" s="237"/>
      <c r="G147" s="237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154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1" t="s">
        <v>304</v>
      </c>
      <c r="D148" s="237"/>
      <c r="E148" s="237"/>
      <c r="F148" s="237"/>
      <c r="G148" s="237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154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28">
        <v>56</v>
      </c>
      <c r="B149" s="229" t="s">
        <v>317</v>
      </c>
      <c r="C149" s="248" t="s">
        <v>316</v>
      </c>
      <c r="D149" s="230" t="s">
        <v>237</v>
      </c>
      <c r="E149" s="231">
        <v>3</v>
      </c>
      <c r="F149" s="232"/>
      <c r="G149" s="233">
        <f>ROUND(E149*F149,2)</f>
        <v>0</v>
      </c>
      <c r="H149" s="232"/>
      <c r="I149" s="233">
        <f>ROUND(E149*H149,2)</f>
        <v>0</v>
      </c>
      <c r="J149" s="232"/>
      <c r="K149" s="233">
        <f>ROUND(E149*J149,2)</f>
        <v>0</v>
      </c>
      <c r="L149" s="233">
        <v>21</v>
      </c>
      <c r="M149" s="233">
        <f>G149*(1+L149/100)</f>
        <v>0</v>
      </c>
      <c r="N149" s="233">
        <v>0</v>
      </c>
      <c r="O149" s="233">
        <f>ROUND(E149*N149,2)</f>
        <v>0</v>
      </c>
      <c r="P149" s="233">
        <v>0</v>
      </c>
      <c r="Q149" s="233">
        <f>ROUND(E149*P149,2)</f>
        <v>0</v>
      </c>
      <c r="R149" s="233"/>
      <c r="S149" s="233" t="s">
        <v>221</v>
      </c>
      <c r="T149" s="234" t="s">
        <v>222</v>
      </c>
      <c r="U149" s="218">
        <v>0</v>
      </c>
      <c r="V149" s="218">
        <f>ROUND(E149*U149,2)</f>
        <v>0</v>
      </c>
      <c r="W149" s="218"/>
      <c r="X149" s="218" t="s">
        <v>121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122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52" t="s">
        <v>301</v>
      </c>
      <c r="D150" s="238"/>
      <c r="E150" s="238"/>
      <c r="F150" s="238"/>
      <c r="G150" s="23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09"/>
      <c r="Z150" s="209"/>
      <c r="AA150" s="209"/>
      <c r="AB150" s="209"/>
      <c r="AC150" s="209"/>
      <c r="AD150" s="209"/>
      <c r="AE150" s="209"/>
      <c r="AF150" s="209"/>
      <c r="AG150" s="209" t="s">
        <v>154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1" t="s">
        <v>302</v>
      </c>
      <c r="D151" s="237"/>
      <c r="E151" s="237"/>
      <c r="F151" s="237"/>
      <c r="G151" s="237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09"/>
      <c r="Z151" s="209"/>
      <c r="AA151" s="209"/>
      <c r="AB151" s="209"/>
      <c r="AC151" s="209"/>
      <c r="AD151" s="209"/>
      <c r="AE151" s="209"/>
      <c r="AF151" s="209"/>
      <c r="AG151" s="209" t="s">
        <v>154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1" t="s">
        <v>303</v>
      </c>
      <c r="D152" s="237"/>
      <c r="E152" s="237"/>
      <c r="F152" s="237"/>
      <c r="G152" s="237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154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1" t="s">
        <v>304</v>
      </c>
      <c r="D153" s="237"/>
      <c r="E153" s="237"/>
      <c r="F153" s="237"/>
      <c r="G153" s="237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154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39">
        <v>57</v>
      </c>
      <c r="B154" s="240" t="s">
        <v>318</v>
      </c>
      <c r="C154" s="253" t="s">
        <v>319</v>
      </c>
      <c r="D154" s="241" t="s">
        <v>270</v>
      </c>
      <c r="E154" s="242">
        <v>34.200000000000003</v>
      </c>
      <c r="F154" s="243"/>
      <c r="G154" s="244">
        <f>ROUND(E154*F154,2)</f>
        <v>0</v>
      </c>
      <c r="H154" s="243"/>
      <c r="I154" s="244">
        <f>ROUND(E154*H154,2)</f>
        <v>0</v>
      </c>
      <c r="J154" s="243"/>
      <c r="K154" s="244">
        <f>ROUND(E154*J154,2)</f>
        <v>0</v>
      </c>
      <c r="L154" s="244">
        <v>21</v>
      </c>
      <c r="M154" s="244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4"/>
      <c r="S154" s="244" t="s">
        <v>221</v>
      </c>
      <c r="T154" s="245" t="s">
        <v>222</v>
      </c>
      <c r="U154" s="218">
        <v>0</v>
      </c>
      <c r="V154" s="218">
        <f>ROUND(E154*U154,2)</f>
        <v>0</v>
      </c>
      <c r="W154" s="218"/>
      <c r="X154" s="218" t="s">
        <v>121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122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39">
        <v>58</v>
      </c>
      <c r="B155" s="240" t="s">
        <v>320</v>
      </c>
      <c r="C155" s="253" t="s">
        <v>321</v>
      </c>
      <c r="D155" s="241" t="s">
        <v>278</v>
      </c>
      <c r="E155" s="242">
        <v>1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4"/>
      <c r="S155" s="244" t="s">
        <v>221</v>
      </c>
      <c r="T155" s="245" t="s">
        <v>222</v>
      </c>
      <c r="U155" s="218">
        <v>0</v>
      </c>
      <c r="V155" s="218">
        <f>ROUND(E155*U155,2)</f>
        <v>0</v>
      </c>
      <c r="W155" s="218"/>
      <c r="X155" s="218" t="s">
        <v>121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122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39">
        <v>59</v>
      </c>
      <c r="B156" s="240" t="s">
        <v>322</v>
      </c>
      <c r="C156" s="253" t="s">
        <v>323</v>
      </c>
      <c r="D156" s="241" t="s">
        <v>278</v>
      </c>
      <c r="E156" s="242">
        <v>1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4">
        <v>0</v>
      </c>
      <c r="O156" s="244">
        <f>ROUND(E156*N156,2)</f>
        <v>0</v>
      </c>
      <c r="P156" s="244">
        <v>0</v>
      </c>
      <c r="Q156" s="244">
        <f>ROUND(E156*P156,2)</f>
        <v>0</v>
      </c>
      <c r="R156" s="244"/>
      <c r="S156" s="244" t="s">
        <v>221</v>
      </c>
      <c r="T156" s="245" t="s">
        <v>222</v>
      </c>
      <c r="U156" s="218">
        <v>0</v>
      </c>
      <c r="V156" s="218">
        <f>ROUND(E156*U156,2)</f>
        <v>0</v>
      </c>
      <c r="W156" s="218"/>
      <c r="X156" s="218" t="s">
        <v>121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122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x14ac:dyDescent="0.2">
      <c r="A157" s="222" t="s">
        <v>114</v>
      </c>
      <c r="B157" s="223" t="s">
        <v>86</v>
      </c>
      <c r="C157" s="247" t="s">
        <v>27</v>
      </c>
      <c r="D157" s="224"/>
      <c r="E157" s="225"/>
      <c r="F157" s="226"/>
      <c r="G157" s="226">
        <f>SUMIF(AG158:AG161,"&lt;&gt;NOR",G158:G161)</f>
        <v>0</v>
      </c>
      <c r="H157" s="226"/>
      <c r="I157" s="226">
        <f>SUM(I158:I161)</f>
        <v>0</v>
      </c>
      <c r="J157" s="226"/>
      <c r="K157" s="226">
        <f>SUM(K158:K161)</f>
        <v>0</v>
      </c>
      <c r="L157" s="226"/>
      <c r="M157" s="226">
        <f>SUM(M158:M161)</f>
        <v>0</v>
      </c>
      <c r="N157" s="226"/>
      <c r="O157" s="226">
        <f>SUM(O158:O161)</f>
        <v>0</v>
      </c>
      <c r="P157" s="226"/>
      <c r="Q157" s="226">
        <f>SUM(Q158:Q161)</f>
        <v>0</v>
      </c>
      <c r="R157" s="226"/>
      <c r="S157" s="226"/>
      <c r="T157" s="227"/>
      <c r="U157" s="221"/>
      <c r="V157" s="221">
        <f>SUM(V158:V161)</f>
        <v>0</v>
      </c>
      <c r="W157" s="221"/>
      <c r="X157" s="221"/>
      <c r="AG157" t="s">
        <v>115</v>
      </c>
    </row>
    <row r="158" spans="1:60" outlineLevel="1" x14ac:dyDescent="0.2">
      <c r="A158" s="239">
        <v>60</v>
      </c>
      <c r="B158" s="240" t="s">
        <v>324</v>
      </c>
      <c r="C158" s="253" t="s">
        <v>325</v>
      </c>
      <c r="D158" s="241" t="s">
        <v>326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4"/>
      <c r="S158" s="244" t="s">
        <v>120</v>
      </c>
      <c r="T158" s="245" t="s">
        <v>222</v>
      </c>
      <c r="U158" s="218">
        <v>0</v>
      </c>
      <c r="V158" s="218">
        <f>ROUND(E158*U158,2)</f>
        <v>0</v>
      </c>
      <c r="W158" s="218"/>
      <c r="X158" s="218" t="s">
        <v>327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328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39">
        <v>61</v>
      </c>
      <c r="B159" s="240" t="s">
        <v>329</v>
      </c>
      <c r="C159" s="253" t="s">
        <v>330</v>
      </c>
      <c r="D159" s="241" t="s">
        <v>326</v>
      </c>
      <c r="E159" s="242">
        <v>1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4"/>
      <c r="S159" s="244" t="s">
        <v>120</v>
      </c>
      <c r="T159" s="245" t="s">
        <v>222</v>
      </c>
      <c r="U159" s="218">
        <v>0</v>
      </c>
      <c r="V159" s="218">
        <f>ROUND(E159*U159,2)</f>
        <v>0</v>
      </c>
      <c r="W159" s="218"/>
      <c r="X159" s="218" t="s">
        <v>327</v>
      </c>
      <c r="Y159" s="209"/>
      <c r="Z159" s="209"/>
      <c r="AA159" s="209"/>
      <c r="AB159" s="209"/>
      <c r="AC159" s="209"/>
      <c r="AD159" s="209"/>
      <c r="AE159" s="209"/>
      <c r="AF159" s="209"/>
      <c r="AG159" s="209" t="s">
        <v>328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39">
        <v>62</v>
      </c>
      <c r="B160" s="240" t="s">
        <v>331</v>
      </c>
      <c r="C160" s="253" t="s">
        <v>332</v>
      </c>
      <c r="D160" s="241" t="s">
        <v>326</v>
      </c>
      <c r="E160" s="242">
        <v>1</v>
      </c>
      <c r="F160" s="243"/>
      <c r="G160" s="244">
        <f>ROUND(E160*F160,2)</f>
        <v>0</v>
      </c>
      <c r="H160" s="243"/>
      <c r="I160" s="244">
        <f>ROUND(E160*H160,2)</f>
        <v>0</v>
      </c>
      <c r="J160" s="243"/>
      <c r="K160" s="244">
        <f>ROUND(E160*J160,2)</f>
        <v>0</v>
      </c>
      <c r="L160" s="244">
        <v>21</v>
      </c>
      <c r="M160" s="244">
        <f>G160*(1+L160/100)</f>
        <v>0</v>
      </c>
      <c r="N160" s="244">
        <v>0</v>
      </c>
      <c r="O160" s="244">
        <f>ROUND(E160*N160,2)</f>
        <v>0</v>
      </c>
      <c r="P160" s="244">
        <v>0</v>
      </c>
      <c r="Q160" s="244">
        <f>ROUND(E160*P160,2)</f>
        <v>0</v>
      </c>
      <c r="R160" s="244"/>
      <c r="S160" s="244" t="s">
        <v>120</v>
      </c>
      <c r="T160" s="245" t="s">
        <v>222</v>
      </c>
      <c r="U160" s="218">
        <v>0</v>
      </c>
      <c r="V160" s="218">
        <f>ROUND(E160*U160,2)</f>
        <v>0</v>
      </c>
      <c r="W160" s="218"/>
      <c r="X160" s="218" t="s">
        <v>327</v>
      </c>
      <c r="Y160" s="209"/>
      <c r="Z160" s="209"/>
      <c r="AA160" s="209"/>
      <c r="AB160" s="209"/>
      <c r="AC160" s="209"/>
      <c r="AD160" s="209"/>
      <c r="AE160" s="209"/>
      <c r="AF160" s="209"/>
      <c r="AG160" s="209" t="s">
        <v>328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39">
        <v>63</v>
      </c>
      <c r="B161" s="240" t="s">
        <v>333</v>
      </c>
      <c r="C161" s="253" t="s">
        <v>334</v>
      </c>
      <c r="D161" s="241" t="s">
        <v>326</v>
      </c>
      <c r="E161" s="242">
        <v>1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120</v>
      </c>
      <c r="T161" s="245" t="s">
        <v>222</v>
      </c>
      <c r="U161" s="218">
        <v>0</v>
      </c>
      <c r="V161" s="218">
        <f>ROUND(E161*U161,2)</f>
        <v>0</v>
      </c>
      <c r="W161" s="218"/>
      <c r="X161" s="218" t="s">
        <v>327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328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x14ac:dyDescent="0.2">
      <c r="A162" s="222" t="s">
        <v>114</v>
      </c>
      <c r="B162" s="223" t="s">
        <v>87</v>
      </c>
      <c r="C162" s="247" t="s">
        <v>28</v>
      </c>
      <c r="D162" s="224"/>
      <c r="E162" s="225"/>
      <c r="F162" s="226"/>
      <c r="G162" s="226">
        <f>SUMIF(AG163:AG164,"&lt;&gt;NOR",G163:G164)</f>
        <v>0</v>
      </c>
      <c r="H162" s="226"/>
      <c r="I162" s="226">
        <f>SUM(I163:I164)</f>
        <v>0</v>
      </c>
      <c r="J162" s="226"/>
      <c r="K162" s="226">
        <f>SUM(K163:K164)</f>
        <v>0</v>
      </c>
      <c r="L162" s="226"/>
      <c r="M162" s="226">
        <f>SUM(M163:M164)</f>
        <v>0</v>
      </c>
      <c r="N162" s="226"/>
      <c r="O162" s="226">
        <f>SUM(O163:O164)</f>
        <v>0</v>
      </c>
      <c r="P162" s="226"/>
      <c r="Q162" s="226">
        <f>SUM(Q163:Q164)</f>
        <v>0</v>
      </c>
      <c r="R162" s="226"/>
      <c r="S162" s="226"/>
      <c r="T162" s="227"/>
      <c r="U162" s="221"/>
      <c r="V162" s="221">
        <f>SUM(V163:V164)</f>
        <v>0</v>
      </c>
      <c r="W162" s="221"/>
      <c r="X162" s="221"/>
      <c r="AG162" t="s">
        <v>115</v>
      </c>
    </row>
    <row r="163" spans="1:60" outlineLevel="1" x14ac:dyDescent="0.2">
      <c r="A163" s="239">
        <v>64</v>
      </c>
      <c r="B163" s="240" t="s">
        <v>335</v>
      </c>
      <c r="C163" s="253" t="s">
        <v>336</v>
      </c>
      <c r="D163" s="241" t="s">
        <v>326</v>
      </c>
      <c r="E163" s="242">
        <v>1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4">
        <f>ROUND(E163*P163,2)</f>
        <v>0</v>
      </c>
      <c r="R163" s="244"/>
      <c r="S163" s="244" t="s">
        <v>120</v>
      </c>
      <c r="T163" s="245" t="s">
        <v>222</v>
      </c>
      <c r="U163" s="218">
        <v>0</v>
      </c>
      <c r="V163" s="218">
        <f>ROUND(E163*U163,2)</f>
        <v>0</v>
      </c>
      <c r="W163" s="218"/>
      <c r="X163" s="218" t="s">
        <v>327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337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28">
        <v>65</v>
      </c>
      <c r="B164" s="229" t="s">
        <v>338</v>
      </c>
      <c r="C164" s="248" t="s">
        <v>339</v>
      </c>
      <c r="D164" s="230" t="s">
        <v>326</v>
      </c>
      <c r="E164" s="231">
        <v>1</v>
      </c>
      <c r="F164" s="232"/>
      <c r="G164" s="233">
        <f>ROUND(E164*F164,2)</f>
        <v>0</v>
      </c>
      <c r="H164" s="232"/>
      <c r="I164" s="233">
        <f>ROUND(E164*H164,2)</f>
        <v>0</v>
      </c>
      <c r="J164" s="232"/>
      <c r="K164" s="233">
        <f>ROUND(E164*J164,2)</f>
        <v>0</v>
      </c>
      <c r="L164" s="233">
        <v>21</v>
      </c>
      <c r="M164" s="233">
        <f>G164*(1+L164/100)</f>
        <v>0</v>
      </c>
      <c r="N164" s="233">
        <v>0</v>
      </c>
      <c r="O164" s="233">
        <f>ROUND(E164*N164,2)</f>
        <v>0</v>
      </c>
      <c r="P164" s="233">
        <v>0</v>
      </c>
      <c r="Q164" s="233">
        <f>ROUND(E164*P164,2)</f>
        <v>0</v>
      </c>
      <c r="R164" s="233"/>
      <c r="S164" s="233" t="s">
        <v>120</v>
      </c>
      <c r="T164" s="234" t="s">
        <v>222</v>
      </c>
      <c r="U164" s="218">
        <v>0</v>
      </c>
      <c r="V164" s="218">
        <f>ROUND(E164*U164,2)</f>
        <v>0</v>
      </c>
      <c r="W164" s="218"/>
      <c r="X164" s="218" t="s">
        <v>327</v>
      </c>
      <c r="Y164" s="209"/>
      <c r="Z164" s="209"/>
      <c r="AA164" s="209"/>
      <c r="AB164" s="209"/>
      <c r="AC164" s="209"/>
      <c r="AD164" s="209"/>
      <c r="AE164" s="209"/>
      <c r="AF164" s="209"/>
      <c r="AG164" s="209" t="s">
        <v>328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x14ac:dyDescent="0.2">
      <c r="A165" s="3"/>
      <c r="B165" s="4"/>
      <c r="C165" s="254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AE165">
        <v>15</v>
      </c>
      <c r="AF165">
        <v>21</v>
      </c>
      <c r="AG165" t="s">
        <v>101</v>
      </c>
    </row>
    <row r="166" spans="1:60" x14ac:dyDescent="0.2">
      <c r="A166" s="212"/>
      <c r="B166" s="213" t="s">
        <v>29</v>
      </c>
      <c r="C166" s="255"/>
      <c r="D166" s="214"/>
      <c r="E166" s="215"/>
      <c r="F166" s="215"/>
      <c r="G166" s="246">
        <f>G8+G30+G59+G65+G82+G87+G89+G100+G103+G157+G162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E166">
        <f>SUMIF(L7:L164,AE165,G7:G164)</f>
        <v>0</v>
      </c>
      <c r="AF166">
        <f>SUMIF(L7:L164,AF165,G7:G164)</f>
        <v>0</v>
      </c>
      <c r="AG166" t="s">
        <v>340</v>
      </c>
    </row>
    <row r="167" spans="1:60" x14ac:dyDescent="0.2">
      <c r="C167" s="256"/>
      <c r="D167" s="10"/>
      <c r="AG167" t="s">
        <v>341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A1" sheet="1"/>
  <mergeCells count="40">
    <mergeCell ref="C150:G150"/>
    <mergeCell ref="C151:G151"/>
    <mergeCell ref="C152:G152"/>
    <mergeCell ref="C153:G153"/>
    <mergeCell ref="C141:G141"/>
    <mergeCell ref="C143:G143"/>
    <mergeCell ref="C145:G145"/>
    <mergeCell ref="C146:G146"/>
    <mergeCell ref="C147:G147"/>
    <mergeCell ref="C148:G148"/>
    <mergeCell ref="C132:G132"/>
    <mergeCell ref="C134:G134"/>
    <mergeCell ref="C135:G135"/>
    <mergeCell ref="C136:G136"/>
    <mergeCell ref="C137:G137"/>
    <mergeCell ref="C139:G139"/>
    <mergeCell ref="C112:G112"/>
    <mergeCell ref="C121:G121"/>
    <mergeCell ref="C124:G124"/>
    <mergeCell ref="C129:G129"/>
    <mergeCell ref="C130:G130"/>
    <mergeCell ref="C131:G131"/>
    <mergeCell ref="C61:G61"/>
    <mergeCell ref="C67:G67"/>
    <mergeCell ref="C72:G72"/>
    <mergeCell ref="C75:G75"/>
    <mergeCell ref="C84:G84"/>
    <mergeCell ref="C85:G85"/>
    <mergeCell ref="C20:G20"/>
    <mergeCell ref="C23:G23"/>
    <mergeCell ref="C32:G32"/>
    <mergeCell ref="C33:G33"/>
    <mergeCell ref="C36:G36"/>
    <mergeCell ref="C47:G47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</dc:creator>
  <cp:lastModifiedBy>Kateřina</cp:lastModifiedBy>
  <cp:lastPrinted>2019-03-19T12:27:02Z</cp:lastPrinted>
  <dcterms:created xsi:type="dcterms:W3CDTF">2009-04-08T07:15:50Z</dcterms:created>
  <dcterms:modified xsi:type="dcterms:W3CDTF">2020-02-12T08:28:23Z</dcterms:modified>
</cp:coreProperties>
</file>