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85" windowHeight="7650" tabRatio="500" activeTab="0"/>
  </bookViews>
  <sheets>
    <sheet name="List 1" sheetId="1" r:id="rId1"/>
  </sheets>
  <definedNames>
    <definedName name="__Anonymous_Sheet_DB__1">#REF!</definedName>
    <definedName name="Excel_BuiltIn_Print_Area" localSheetId="0">'List 1'!$A$2:$D$141</definedName>
    <definedName name="Excel_BuiltIn_Print_Titles" localSheetId="0">'List 1'!#REF!</definedName>
    <definedName name="NÁKLADY_OBVYKLÝCH_OPATŘENÍ_MŽP">#REF!</definedName>
    <definedName name="pokus1_6">#REF!</definedName>
    <definedName name="Z_455D029A_959D_4E8E_A276_D63F54677ABC__wvu_PrintArea" localSheetId="0">'List 1'!$A$2:$D$112</definedName>
    <definedName name="Z_455D029A_959D_4E8E_A276_D63F54677ABC__wvu_PrintTitles" localSheetId="0">'List 1'!#REF!</definedName>
  </definedNames>
  <calcPr fullCalcOnLoad="1"/>
</workbook>
</file>

<file path=xl/sharedStrings.xml><?xml version="1.0" encoding="utf-8"?>
<sst xmlns="http://schemas.openxmlformats.org/spreadsheetml/2006/main" count="429" uniqueCount="243">
  <si>
    <t>POLOŽKOVÝ  VÝKAZ VÝMĚR:</t>
  </si>
  <si>
    <t>Položka</t>
  </si>
  <si>
    <t>Měrná jednotka</t>
  </si>
  <si>
    <t>Počet měrných jednotek</t>
  </si>
  <si>
    <t>Cena za m. Jednotku (Kč bez DPH)</t>
  </si>
  <si>
    <t>Cena celkem (Kč bez DPH)</t>
  </si>
  <si>
    <t>ARBORISTICKÉ PRÁCE</t>
  </si>
  <si>
    <t>PRÁCE – ošetření stávajících stromů</t>
  </si>
  <si>
    <t>Zdravotní řez lezeckou technikou stromu o ploše 51 - 100 m2</t>
  </si>
  <si>
    <t>ks</t>
  </si>
  <si>
    <t>dřevina č. 17, 18</t>
  </si>
  <si>
    <t>Zdravotní řez lezeckou technikou stromu o ploše 101 – 200 m2</t>
  </si>
  <si>
    <t>dřevina č. 1, 3 , 47</t>
  </si>
  <si>
    <r>
      <rPr>
        <sz val="10"/>
        <rFont val="Arial"/>
        <family val="2"/>
      </rPr>
      <t xml:space="preserve">Lokální redukce z důvodu stabilizace, stromu </t>
    </r>
    <r>
      <rPr>
        <sz val="8"/>
        <color indexed="8"/>
        <rFont val="Arial"/>
        <family val="2"/>
      </rPr>
      <t>o ploše 101 – 200 m2</t>
    </r>
  </si>
  <si>
    <t>(doplňkový řez ke zdravotnímu řezu)</t>
  </si>
  <si>
    <t xml:space="preserve">dřevina č. 1, 3  </t>
  </si>
  <si>
    <t>Výchovný řez stromu výšky do 4 m</t>
  </si>
  <si>
    <t>dřevina č. 35, 37, 38, 42</t>
  </si>
  <si>
    <t>Ošetření stávajících stromů celkem:</t>
  </si>
  <si>
    <t>Poznámky k položkám „Práce – ošetření stávajících stromů“:</t>
  </si>
  <si>
    <t>1. V cenách jsou započteny i náklady na zabezpečující opatření před padajícími větvemi.</t>
  </si>
  <si>
    <t xml:space="preserve">2. V cenách jsou započteny i náklady spojené s rozřezáním na metry, přemístěním odstraněných větví na vzdálenost do 20 m, </t>
  </si>
  <si>
    <t xml:space="preserve">uložením na hromady, naložením na dopravní prostředek, odvozem do 10 km a se složením. </t>
  </si>
  <si>
    <t>V cenách je započtena likvidace větví o průměru menším než 7 cm štěpkováním s odvozem do 10km a složením na depon.</t>
  </si>
  <si>
    <t>3. Měrnou jednotkou kus se u řezu rozumí jeden strom a u vazeb jedno rameno.</t>
  </si>
  <si>
    <t>4. Podrobnosti arboristických opatření k jednotlivým stromům jsou uvedeny v PD v tabulce</t>
  </si>
  <si>
    <t>„Inventarizace stávajících dřevin" a v popisu technologií arboristických opatření.</t>
  </si>
  <si>
    <t>ARBORISTICKÉ PRÁCE CELKEM bez DPH:</t>
  </si>
  <si>
    <t>TERÉNNÍ ÚPRAVY</t>
  </si>
  <si>
    <t>Strojní výkop zeminy</t>
  </si>
  <si>
    <t>m3</t>
  </si>
  <si>
    <t>Uložení ornice s hrubým rozhrnutím a zhutněním povrchu</t>
  </si>
  <si>
    <t xml:space="preserve">Plošná úprava terénu s vyrovnáním nerovností </t>
  </si>
  <si>
    <t>m2</t>
  </si>
  <si>
    <t>TERÉNNÍ ÚPRAVY CELKEM:</t>
  </si>
  <si>
    <t>/m2</t>
  </si>
  <si>
    <t>NOVÉ VÝSADBY</t>
  </si>
  <si>
    <t>Materiál na výsadby:</t>
  </si>
  <si>
    <t>Alejový strom s balem, obvod kmínku 14-16 cm</t>
  </si>
  <si>
    <t>Acer campestre</t>
  </si>
  <si>
    <t>Acer campestre 'Elsrijk'</t>
  </si>
  <si>
    <t>Acer platanoides</t>
  </si>
  <si>
    <t>Acer platanoides 'Schwedleri'</t>
  </si>
  <si>
    <t>Betula pendula</t>
  </si>
  <si>
    <t xml:space="preserve">Carpinus betulus </t>
  </si>
  <si>
    <t>Carpinus betulus 'Frans Fontaine'</t>
  </si>
  <si>
    <t>Fagus sylvatica</t>
  </si>
  <si>
    <t>Fagus sylvatica 'Rohanii'</t>
  </si>
  <si>
    <t>Malus 'Rudolph'</t>
  </si>
  <si>
    <t>Mespilus germanica</t>
  </si>
  <si>
    <t>Prunus serrulata 'Kanzan'</t>
  </si>
  <si>
    <t>Quercus petraea</t>
  </si>
  <si>
    <t>Quercus robur</t>
  </si>
  <si>
    <t>Sorbus intermedia</t>
  </si>
  <si>
    <t>Sorbus aria 'Magnifica'</t>
  </si>
  <si>
    <t>Tilia cordata</t>
  </si>
  <si>
    <t>Tilia platyphyllos</t>
  </si>
  <si>
    <t>Alejové stromy celkem:</t>
  </si>
  <si>
    <t>Pomocný materiál a substráty na výsadbu alejových stromů:</t>
  </si>
  <si>
    <t xml:space="preserve">Půdní hydroabsorpční kondicionér </t>
  </si>
  <si>
    <t>kg</t>
  </si>
  <si>
    <r>
      <rPr>
        <sz val="11"/>
        <rFont val="Arial"/>
        <family val="2"/>
      </rPr>
      <t xml:space="preserve">Rákosová rohož </t>
    </r>
    <r>
      <rPr>
        <i/>
        <sz val="10"/>
        <color indexed="8"/>
        <rFont val="Arial"/>
        <family val="2"/>
      </rPr>
      <t>š 1,6 m na obalení kmene 0,5</t>
    </r>
    <r>
      <rPr>
        <i/>
        <sz val="10"/>
        <rFont val="Arial"/>
        <family val="2"/>
      </rPr>
      <t xml:space="preserve"> bm /1 strom</t>
    </r>
  </si>
  <si>
    <t>m</t>
  </si>
  <si>
    <t xml:space="preserve">Kůl ke stromu frézovaný, 2,5 m, pr. 7-10 cm </t>
  </si>
  <si>
    <t>Příčka dřevěná půlená, prům 5 cm délka 50 cm, 3ks/strom</t>
  </si>
  <si>
    <t xml:space="preserve">Úvazek šíře 2,5 cm , 3 m/1strom </t>
  </si>
  <si>
    <t>Zahradnický substrát</t>
  </si>
  <si>
    <t>Mulčovací kůra drcená</t>
  </si>
  <si>
    <t>Voda pro zálivku stromů při výsadbě, 100 l/strom</t>
  </si>
  <si>
    <t>Pomocný materiál a substráty na výsadbu alejových stromů celkem:</t>
  </si>
  <si>
    <t>Materiál na alejové stromy celkem:</t>
  </si>
  <si>
    <t>/ks</t>
  </si>
  <si>
    <t>Práce - výsadby alejových stromů 14-16 cm OK:</t>
  </si>
  <si>
    <t>Vytýčení sítí technické infrastruktury</t>
  </si>
  <si>
    <t>soubor</t>
  </si>
  <si>
    <t>Hloubení jamek pro alejové stromy s vým. 50%,do 2m3</t>
  </si>
  <si>
    <t>Výsadba alejového stromu, s balem do 60 cm</t>
  </si>
  <si>
    <t>Zhotovení obalu kmene z rákosové rohože</t>
  </si>
  <si>
    <t>Ukotvení stromu 3 kůly délky nad 2 m</t>
  </si>
  <si>
    <t>Mulčování kůrou v rovině</t>
  </si>
  <si>
    <t>Komparativní řez stromů (součást výsadby)</t>
  </si>
  <si>
    <t>Zálivka stromu při výsadbě 100 l/strom</t>
  </si>
  <si>
    <t>Práce – výsadby alejových stromů celkem:</t>
  </si>
  <si>
    <t>Výsadby alejových stromů celkem (materiál a práce):</t>
  </si>
  <si>
    <r>
      <rPr>
        <b/>
        <sz val="11"/>
        <rFont val="Arial"/>
        <family val="2"/>
      </rPr>
      <t xml:space="preserve">Jehličnaté stromy s balem </t>
    </r>
    <r>
      <rPr>
        <b/>
        <sz val="10"/>
        <rFont val="Arial"/>
        <family val="2"/>
      </rPr>
      <t>100 - 120 cm:</t>
    </r>
  </si>
  <si>
    <t>Pinus sylvestris</t>
  </si>
  <si>
    <t>Jehličnaté stromy celkem:</t>
  </si>
  <si>
    <t>Pomocný materiál a substráty na výsadbu jehličnatých stromů:</t>
  </si>
  <si>
    <t xml:space="preserve">Úvazek šíře 2,5 cm , 1 m/1strom </t>
  </si>
  <si>
    <t>Kůl ke stromu frézovaný, 2 m, pr. 5-6 cm (3ks/strom)</t>
  </si>
  <si>
    <t>Pomocný materiál a substráty na výsadbu jehličnatých stromů celkem:</t>
  </si>
  <si>
    <t>Materiál na jehličnaté stromy celkem:</t>
  </si>
  <si>
    <t>Práce - výsadby jehličnatých stromů:</t>
  </si>
  <si>
    <t>Hloubení jamek pro jehličnaté stromy s vým. 50%,do 0,125m3</t>
  </si>
  <si>
    <t>Výsadba ovocného stromu, s balem do 50cm</t>
  </si>
  <si>
    <t>Ukotvení stromu 1 kůlem délky do 2 m</t>
  </si>
  <si>
    <t>Práce – výsadby jehličnatých stromů celkem:</t>
  </si>
  <si>
    <t>Výsadby jehličnatých stromů celkem (materiál a práce):</t>
  </si>
  <si>
    <r>
      <rPr>
        <b/>
        <sz val="11"/>
        <rFont val="Arial"/>
        <family val="2"/>
      </rPr>
      <t>Ovocné stromy vysokokmeny rozvětvené</t>
    </r>
    <r>
      <rPr>
        <sz val="10"/>
        <rFont val="Arial"/>
        <family val="2"/>
      </rPr>
      <t xml:space="preserve"> (nasazení koruny min. Ve 170cm):</t>
    </r>
  </si>
  <si>
    <t>Juglans regia</t>
  </si>
  <si>
    <t>Morus alba</t>
  </si>
  <si>
    <t>Sorbus aucuparia 'Dulcis‘</t>
  </si>
  <si>
    <t>Ovocné stromy celkem:</t>
  </si>
  <si>
    <t>Pomocný materiál a substráty na výsadbu ovocných stromů:</t>
  </si>
  <si>
    <t>Pomocný materiál a substráty na výsadbu ovocných stromů celkem:</t>
  </si>
  <si>
    <t>Materiál na ovocné stromy celkem:</t>
  </si>
  <si>
    <t>Práce - výsadby ovocných stromů:</t>
  </si>
  <si>
    <t>Hloubení jamek pro ovocné stromy s vým. 50%,do 0,125m3</t>
  </si>
  <si>
    <t>Ukotvení stromu 3 kůly délky 2 m</t>
  </si>
  <si>
    <t>Práce – výsadby ovocných stromů celkem:</t>
  </si>
  <si>
    <t>Výsadby ovocných stromů celkem (materiál a práce):</t>
  </si>
  <si>
    <t>Listnaté keře, 20 - 40 cm</t>
  </si>
  <si>
    <t>Cotoneaster dammerii</t>
  </si>
  <si>
    <t>Cotoneaster salicifolius 'Parkteppich'</t>
  </si>
  <si>
    <t>Cytisus x praecox 'Allgold'</t>
  </si>
  <si>
    <t>Deutzia kalmiflora</t>
  </si>
  <si>
    <t>Diervilla lonicera</t>
  </si>
  <si>
    <t>Euonymus fortunei 'Emeraldn Gold'</t>
  </si>
  <si>
    <t>Hypericum calycinum</t>
  </si>
  <si>
    <t>Ilex crenata 'Glory Gem'</t>
  </si>
  <si>
    <t>Rosa x 'The Fairy'</t>
  </si>
  <si>
    <t>Rosa x 'Kent'</t>
  </si>
  <si>
    <t>Rosa x 'Sommerabend'</t>
  </si>
  <si>
    <t>Spiraea x japonica 'Golden Princess'</t>
  </si>
  <si>
    <t>Spiraea x japonica 'Little Princess'</t>
  </si>
  <si>
    <t>Spiraea bumalda 'Darts Red'</t>
  </si>
  <si>
    <t>Spiraea bumalda 'Goldflame'</t>
  </si>
  <si>
    <t>Stephanandra incisa 'Crispa'</t>
  </si>
  <si>
    <t>Symphoricarpos x chenaultii 'Hancock'</t>
  </si>
  <si>
    <t>Symphoricarpos x doorenbosii 'Magic Berry'</t>
  </si>
  <si>
    <t>Celkem listnaté keře, 20 - 40 cm</t>
  </si>
  <si>
    <t>Pomocný materiál a substráty na výsadbu listnatých keřů 20-40 cm:</t>
  </si>
  <si>
    <t xml:space="preserve">NPK hnojivo s postupným uvolňováním, tablety </t>
  </si>
  <si>
    <t>Textilie mulčovací netkaná (plocha keřů x 1,3)</t>
  </si>
  <si>
    <t>Dřevěná kulatina (na zajištění svahu – haťování) prům. +-10 cm</t>
  </si>
  <si>
    <t>Ocelové kolíky na zajištění kulatiny – hatí</t>
  </si>
  <si>
    <t>Pomocný materiál a substráty pro výsadby listnatých keřů 20-40 cm celkem:</t>
  </si>
  <si>
    <t>Materiál na listnaté keře 20-40 cm celkem:</t>
  </si>
  <si>
    <t>Práce - výsadby listnatých kont keřů 20-40 cm:</t>
  </si>
  <si>
    <r>
      <rPr>
        <sz val="10.5"/>
        <color indexed="8"/>
        <rFont val="Arial"/>
        <family val="2"/>
      </rPr>
      <t>Odplevelení herbicidem postřikem naširoko,</t>
    </r>
    <r>
      <rPr>
        <sz val="8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vč. dodávky herbicidu</t>
    </r>
  </si>
  <si>
    <t>Vyměření a obrytí ploch záhonů keřů</t>
  </si>
  <si>
    <t>Obdělání plochy rotavátorem nebo ručně</t>
  </si>
  <si>
    <t>Hloubení jamek pro keře s vým. do 50% do 0,02m3</t>
  </si>
  <si>
    <t>Výsadba kontejnerovaného keře</t>
  </si>
  <si>
    <t xml:space="preserve">Položení mulčovací textilie </t>
  </si>
  <si>
    <t>Instalace dřevěné kulatiny na svahu – haťování</t>
  </si>
  <si>
    <t xml:space="preserve">Mulčování kůrou </t>
  </si>
  <si>
    <t>Práce - výsadby listnatých kont keřů 20-40 cm celkem:</t>
  </si>
  <si>
    <t>Výsadby keřů 20-40 cm kont. celkem (materiál a práce):</t>
  </si>
  <si>
    <t>Listnaté keře kontejnerované, vel. 60 – 80 cm</t>
  </si>
  <si>
    <t>Budleia davidii</t>
  </si>
  <si>
    <t>Cornus mas</t>
  </si>
  <si>
    <t>Forsythia intermedia</t>
  </si>
  <si>
    <t>Philadelphus coronarious 'Erectus'</t>
  </si>
  <si>
    <t>Rosa glauca</t>
  </si>
  <si>
    <t>Rosa hugonis</t>
  </si>
  <si>
    <t>Syringa meyeri 'Palibin'</t>
  </si>
  <si>
    <t>Syringa vulgaris</t>
  </si>
  <si>
    <t>Viburnum carlesii 'Aurora'</t>
  </si>
  <si>
    <t>Viburnum x bodnantense 'Dawn'</t>
  </si>
  <si>
    <t>Viburnum lantana</t>
  </si>
  <si>
    <t>Viburnum opulus</t>
  </si>
  <si>
    <t>Celkem listnaté keře 60 – 80 cm</t>
  </si>
  <si>
    <t>Pomocný materiál a substráty na výsadbu keřů 60 – 80 cm:</t>
  </si>
  <si>
    <t>Textilie mulčovací netkaná (plocha keřů x 1,4)</t>
  </si>
  <si>
    <t>Pomocný materiál a substráty pro výsadby keřů 60-80 cm celkem:</t>
  </si>
  <si>
    <t>Materiál na listnaté keře 60-80 cm celkem:</t>
  </si>
  <si>
    <t>Práce - výsadby keřů 60 – 80 cm:</t>
  </si>
  <si>
    <t>Vyměření ploch záhonů keřů</t>
  </si>
  <si>
    <t>Hloubení jamek pro keře do 0,02m3</t>
  </si>
  <si>
    <t xml:space="preserve">Položení textilie v rovině </t>
  </si>
  <si>
    <t>Práce – výsadby keřů 60 – 80 cm celkem:</t>
  </si>
  <si>
    <t>Výsadby keřů kont. 60 – 80 cm celkem (materiál a práce):</t>
  </si>
  <si>
    <t>Materiál na trvalkové záhony:</t>
  </si>
  <si>
    <t>Trvalky (kontejner min. K9)</t>
  </si>
  <si>
    <t>dle specifikace v PD</t>
  </si>
  <si>
    <t>Trvalky celkem:</t>
  </si>
  <si>
    <t>Cibuloviny</t>
  </si>
  <si>
    <t>Cibuloviny celkem:</t>
  </si>
  <si>
    <t>Pomocný materiál na založení trvalkových záhonů</t>
  </si>
  <si>
    <t>Kačírek světlý frakce 8 – 16 mm</t>
  </si>
  <si>
    <t>t</t>
  </si>
  <si>
    <t>Ocelový obrubník min. Šíře 100 mm, páskovina 3 – 4 mm</t>
  </si>
  <si>
    <t>Pomocný materiál na založení trvalkových záhonů celkem:</t>
  </si>
  <si>
    <t>Materiál na založení trvalkových záhonů celkem:</t>
  </si>
  <si>
    <t>Práce – založení trvalkových záhonů:</t>
  </si>
  <si>
    <t>Vyměření ploch záhonů</t>
  </si>
  <si>
    <t>Výsadba trvalek</t>
  </si>
  <si>
    <t>Výsadba cibulovin</t>
  </si>
  <si>
    <t>Instalace kovového obrubníku</t>
  </si>
  <si>
    <t>Mulčování kačírkem v rovině</t>
  </si>
  <si>
    <t>Práce – založení trvalkových záhonů celkem:</t>
  </si>
  <si>
    <t>Založení trvalkových záhonů celkem (materiál a práce):</t>
  </si>
  <si>
    <t>Materiál na založení travnatých ploch:</t>
  </si>
  <si>
    <t xml:space="preserve">Travní osivo – hřištní směs 3 kg/1 m2 </t>
  </si>
  <si>
    <t xml:space="preserve">Travní osivo – květnatá mezofilní louka 5 g/1 m2 </t>
  </si>
  <si>
    <t>Materiál na založení travnaté plochy celkem:</t>
  </si>
  <si>
    <t>Práce – založení travnaté plochy</t>
  </si>
  <si>
    <t>Založení trávníku s modelací terénu, včetně 1. seče</t>
  </si>
  <si>
    <t>Založení nektarodárné plochy s modelací terénu, včetně 1. seče</t>
  </si>
  <si>
    <t>Práce – založení travnaté plochy celkem:</t>
  </si>
  <si>
    <t>Založení travnatých ploch celkem (materiál a práce):</t>
  </si>
  <si>
    <t>Výsadby rostlin celkem (práce i materiál):</t>
  </si>
  <si>
    <t>DOKONČOVACÍ PÉČE O VÝSADBY DŘEVIN</t>
  </si>
  <si>
    <t>Zálivka, řez, odplevelení, kontrola kotvení a stavu dřevin, náhrada odumřelých rostlin v době od výsadby do předání díla</t>
  </si>
  <si>
    <t>Dokončovací péče celkem:</t>
  </si>
  <si>
    <t>ROZVOJOVÁ PÉČE O VÝSADBY DŘEVIN</t>
  </si>
  <si>
    <r>
      <rPr>
        <sz val="10"/>
        <rFont val="Arial"/>
        <family val="2"/>
      </rPr>
      <t xml:space="preserve">Zálivka stromů </t>
    </r>
    <r>
      <rPr>
        <sz val="9"/>
        <rFont val="Arial"/>
        <family val="2"/>
      </rPr>
      <t>6x ročně 100 l / strom / 1 rok, včetně dodávky vody</t>
    </r>
  </si>
  <si>
    <t>Výchovný řez stromů 1/rok</t>
  </si>
  <si>
    <t>Kontrola a oprava úvazků a kotvení stromů 1/rok</t>
  </si>
  <si>
    <t>Odplevelení a úprava výsadbové misky 2x/rok</t>
  </si>
  <si>
    <t>Celkem rozvojová péče o stromy – 1 rok:</t>
  </si>
  <si>
    <t>Zálivka 3x ročně 50 l / 1 m2 keřů/ 1 rok, včetně dodávky vody</t>
  </si>
  <si>
    <t>Udržovací řez keřů v ploše 1x ročně</t>
  </si>
  <si>
    <t>Odplevelení a úprava záhonů keřů 2x/rok</t>
  </si>
  <si>
    <t>Celkem rozvojová péče o skupiny keřů:</t>
  </si>
  <si>
    <t>Rozvojová péče po dobu 1 roku celkem</t>
  </si>
  <si>
    <t>Vybavení a mobiliář</t>
  </si>
  <si>
    <t>Dřevěné lavička bez opěrátka</t>
  </si>
  <si>
    <t>(akátové dřevo, kotvení do terénu,včetně veškerého materiálu a instalace)</t>
  </si>
  <si>
    <t>Dřevěné lavička s opěrátkem bez područek</t>
  </si>
  <si>
    <t>Dřevěný odpadkový koš</t>
  </si>
  <si>
    <t>Vybavení a mobiliář celkem:</t>
  </si>
  <si>
    <t>Oprava pěšin</t>
  </si>
  <si>
    <t>Výkop zeminy pro mlatové cesty</t>
  </si>
  <si>
    <t xml:space="preserve">Založení mlatové cesty </t>
  </si>
  <si>
    <t>Práce - rozprostření kameniva/štěrku a písku s postupným hutněním a rovnáním, instalace obrubníku</t>
  </si>
  <si>
    <t>Kovový skrytý obrubník na ohraničení záhonů a pěšin</t>
  </si>
  <si>
    <t xml:space="preserve">Ocelová svodnice </t>
  </si>
  <si>
    <t>Mechanicky zpevněné kamenivo frakce 32/64</t>
  </si>
  <si>
    <t>Mechanicky zpevněné kamenivo frakce 0/32</t>
  </si>
  <si>
    <t>Mechanicky zpevněné kamenivo frakce 0/4</t>
  </si>
  <si>
    <t>Oprava pěšin celkem:</t>
  </si>
  <si>
    <t>OSTATNÍ</t>
  </si>
  <si>
    <t>povinná publicita (plastová deska upevněná na kameni)</t>
  </si>
  <si>
    <t>OSTATNÍ CELKEM :</t>
  </si>
  <si>
    <t>Celkové náklady na realizaci projektu bez DPH:</t>
  </si>
  <si>
    <t>21 % DPH</t>
  </si>
  <si>
    <t>Celkové náklady na realizaci projektu včetně DPH:</t>
  </si>
  <si>
    <r>
      <rPr>
        <i/>
        <sz val="8"/>
        <rFont val="Arial"/>
        <family val="2"/>
      </rPr>
      <t xml:space="preserve">V cenách jsou započteny i </t>
    </r>
    <r>
      <rPr>
        <b/>
        <i/>
        <sz val="8"/>
        <color indexed="58"/>
        <rFont val="Arial"/>
        <family val="2"/>
      </rPr>
      <t>náklady na dopravu</t>
    </r>
    <r>
      <rPr>
        <i/>
        <sz val="8"/>
        <color indexed="58"/>
        <rFont val="Arial"/>
        <family val="2"/>
      </rPr>
      <t xml:space="preserve"> materiálu a osob, zařízení staveniště, zajištění bezpečnosti provozu </t>
    </r>
  </si>
  <si>
    <r>
      <rPr>
        <i/>
        <sz val="8"/>
        <rFont val="Arial"/>
        <family val="2"/>
      </rPr>
      <t xml:space="preserve">a bezpečnosti práce a </t>
    </r>
    <r>
      <rPr>
        <b/>
        <i/>
        <sz val="8"/>
        <rFont val="Arial"/>
        <family val="2"/>
      </rPr>
      <t>ostatní režijní náklady.</t>
    </r>
  </si>
  <si>
    <t xml:space="preserve">Vypracoval: </t>
  </si>
  <si>
    <t>Datum: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</si>
</sst>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[$Kč-405];[Red]\-#,##0\ [$Kč-405]"/>
    <numFmt numFmtId="165" formatCode="#,###.00"/>
    <numFmt numFmtId="166" formatCode="#,##0.00\ [$Kč-405];[Red]\-#,##0.00\ [$Kč-405]"/>
  </numFmts>
  <fonts count="75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i/>
      <sz val="10.5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u val="single"/>
      <sz val="8"/>
      <name val="Arial"/>
      <family val="2"/>
    </font>
    <font>
      <i/>
      <sz val="8"/>
      <name val="Arial"/>
      <family val="2"/>
    </font>
    <font>
      <sz val="10.5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.5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b/>
      <sz val="10"/>
      <name val="Arial CE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9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i/>
      <u val="single"/>
      <sz val="10"/>
      <name val="Arial"/>
      <family val="2"/>
    </font>
    <font>
      <b/>
      <sz val="10.5"/>
      <name val="Arial"/>
      <family val="2"/>
    </font>
    <font>
      <u val="single"/>
      <sz val="10"/>
      <name val="Arial"/>
      <family val="2"/>
    </font>
    <font>
      <b/>
      <i/>
      <sz val="8"/>
      <color indexed="58"/>
      <name val="Arial"/>
      <family val="2"/>
    </font>
    <font>
      <i/>
      <sz val="8"/>
      <color indexed="5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6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66" fillId="0" borderId="7" applyNumberFormat="0" applyFill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" fontId="4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Border="1" applyAlignment="1" applyProtection="1">
      <alignment horizontal="center" vertical="top" wrapText="1"/>
      <protection/>
    </xf>
    <xf numFmtId="164" fontId="6" fillId="0" borderId="10" xfId="0" applyNumberFormat="1" applyFont="1" applyBorder="1" applyAlignment="1" applyProtection="1">
      <alignment horizontal="center" vertical="top" wrapText="1"/>
      <protection/>
    </xf>
    <xf numFmtId="165" fontId="5" fillId="0" borderId="10" xfId="0" applyNumberFormat="1" applyFont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3" fillId="0" borderId="10" xfId="0" applyNumberFormat="1" applyFont="1" applyBorder="1" applyAlignment="1" applyProtection="1">
      <alignment horizontal="center"/>
      <protection/>
    </xf>
    <xf numFmtId="164" fontId="9" fillId="0" borderId="10" xfId="0" applyNumberFormat="1" applyFont="1" applyBorder="1" applyAlignment="1" applyProtection="1">
      <alignment horizontal="center"/>
      <protection/>
    </xf>
    <xf numFmtId="165" fontId="2" fillId="0" borderId="10" xfId="0" applyNumberFormat="1" applyFont="1" applyBorder="1" applyAlignment="1" applyProtection="1">
      <alignment horizontal="right"/>
      <protection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3" fontId="3" fillId="0" borderId="10" xfId="0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4" fontId="13" fillId="33" borderId="10" xfId="0" applyNumberFormat="1" applyFont="1" applyFill="1" applyBorder="1" applyAlignment="1" applyProtection="1">
      <alignment vertical="center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164" fontId="9" fillId="33" borderId="10" xfId="0" applyNumberFormat="1" applyFont="1" applyFill="1" applyBorder="1" applyAlignment="1" applyProtection="1">
      <alignment horizontal="center" vertical="center"/>
      <protection/>
    </xf>
    <xf numFmtId="165" fontId="13" fillId="33" borderId="10" xfId="0" applyNumberFormat="1" applyFont="1" applyFill="1" applyBorder="1" applyAlignment="1" applyProtection="1">
      <alignment horizontal="right" vertical="center"/>
      <protection/>
    </xf>
    <xf numFmtId="0" fontId="15" fillId="34" borderId="10" xfId="0" applyFont="1" applyFill="1" applyBorder="1" applyAlignment="1">
      <alignment horizontal="left" vertical="top" wrapText="1"/>
    </xf>
    <xf numFmtId="165" fontId="13" fillId="35" borderId="10" xfId="0" applyNumberFormat="1" applyFont="1" applyFill="1" applyBorder="1" applyAlignment="1" applyProtection="1">
      <alignment horizontal="right"/>
      <protection/>
    </xf>
    <xf numFmtId="0" fontId="16" fillId="0" borderId="10" xfId="0" applyNumberFormat="1" applyFont="1" applyBorder="1" applyAlignment="1" applyProtection="1">
      <alignment wrapText="1"/>
      <protection/>
    </xf>
    <xf numFmtId="4" fontId="1" fillId="0" borderId="10" xfId="0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wrapText="1"/>
    </xf>
    <xf numFmtId="0" fontId="7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 applyProtection="1">
      <alignment horizontal="center"/>
      <protection/>
    </xf>
    <xf numFmtId="3" fontId="3" fillId="35" borderId="10" xfId="0" applyNumberFormat="1" applyFont="1" applyFill="1" applyBorder="1" applyAlignment="1" applyProtection="1">
      <alignment horizontal="center"/>
      <protection/>
    </xf>
    <xf numFmtId="164" fontId="9" fillId="35" borderId="10" xfId="0" applyNumberFormat="1" applyFont="1" applyFill="1" applyBorder="1" applyAlignment="1" applyProtection="1">
      <alignment horizontal="center"/>
      <protection/>
    </xf>
    <xf numFmtId="0" fontId="17" fillId="34" borderId="10" xfId="0" applyFont="1" applyFill="1" applyBorder="1" applyAlignment="1">
      <alignment horizontal="center" vertical="top" wrapText="1"/>
    </xf>
    <xf numFmtId="164" fontId="15" fillId="34" borderId="10" xfId="0" applyNumberFormat="1" applyFont="1" applyFill="1" applyBorder="1" applyAlignment="1">
      <alignment horizontal="left" vertical="top" wrapText="1"/>
    </xf>
    <xf numFmtId="165" fontId="15" fillId="34" borderId="10" xfId="0" applyNumberFormat="1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13" fillId="36" borderId="10" xfId="0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/>
      <protection/>
    </xf>
    <xf numFmtId="0" fontId="1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 horizontal="center"/>
    </xf>
    <xf numFmtId="0" fontId="18" fillId="37" borderId="10" xfId="0" applyNumberFormat="1" applyFont="1" applyFill="1" applyBorder="1" applyAlignment="1">
      <alignment horizontal="center"/>
    </xf>
    <xf numFmtId="164" fontId="1" fillId="37" borderId="10" xfId="0" applyNumberFormat="1" applyFont="1" applyFill="1" applyBorder="1" applyAlignment="1">
      <alignment horizontal="center"/>
    </xf>
    <xf numFmtId="4" fontId="13" fillId="37" borderId="10" xfId="0" applyNumberFormat="1" applyFont="1" applyFill="1" applyBorder="1" applyAlignment="1" applyProtection="1">
      <alignment horizontal="right"/>
      <protection/>
    </xf>
    <xf numFmtId="0" fontId="13" fillId="0" borderId="10" xfId="0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18" fillId="34" borderId="10" xfId="0" applyNumberFormat="1" applyFont="1" applyFill="1" applyBorder="1" applyAlignment="1" applyProtection="1">
      <alignment horizontal="center"/>
      <protection/>
    </xf>
    <xf numFmtId="4" fontId="21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>
      <alignment/>
    </xf>
    <xf numFmtId="0" fontId="3" fillId="34" borderId="10" xfId="0" applyNumberFormat="1" applyFont="1" applyFill="1" applyBorder="1" applyAlignment="1" applyProtection="1">
      <alignment horizontal="center"/>
      <protection/>
    </xf>
    <xf numFmtId="164" fontId="1" fillId="34" borderId="10" xfId="0" applyNumberFormat="1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>
      <alignment/>
    </xf>
    <xf numFmtId="4" fontId="13" fillId="33" borderId="10" xfId="0" applyNumberFormat="1" applyFont="1" applyFill="1" applyBorder="1" applyAlignment="1" applyProtection="1">
      <alignment horizontal="right"/>
      <protection/>
    </xf>
    <xf numFmtId="0" fontId="13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164" fontId="2" fillId="38" borderId="10" xfId="0" applyNumberFormat="1" applyFont="1" applyFill="1" applyBorder="1" applyAlignment="1">
      <alignment/>
    </xf>
    <xf numFmtId="4" fontId="13" fillId="38" borderId="10" xfId="0" applyNumberFormat="1" applyFont="1" applyFill="1" applyBorder="1" applyAlignment="1" applyProtection="1">
      <alignment horizontal="right"/>
      <protection/>
    </xf>
    <xf numFmtId="4" fontId="16" fillId="0" borderId="10" xfId="0" applyNumberFormat="1" applyFont="1" applyFill="1" applyBorder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right"/>
      <protection/>
    </xf>
    <xf numFmtId="0" fontId="24" fillId="34" borderId="10" xfId="0" applyNumberFormat="1" applyFont="1" applyFill="1" applyBorder="1" applyAlignment="1" applyProtection="1">
      <alignment wrapText="1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/>
      <protection/>
    </xf>
    <xf numFmtId="4" fontId="16" fillId="0" borderId="10" xfId="0" applyNumberFormat="1" applyFont="1" applyFill="1" applyBorder="1" applyAlignment="1" applyProtection="1">
      <alignment wrapText="1"/>
      <protection/>
    </xf>
    <xf numFmtId="4" fontId="1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4" fontId="13" fillId="0" borderId="10" xfId="0" applyNumberFormat="1" applyFont="1" applyFill="1" applyBorder="1" applyAlignment="1" applyProtection="1">
      <alignment horizontal="right"/>
      <protection/>
    </xf>
    <xf numFmtId="0" fontId="13" fillId="39" borderId="10" xfId="0" applyFont="1" applyFill="1" applyBorder="1" applyAlignment="1">
      <alignment/>
    </xf>
    <xf numFmtId="0" fontId="2" fillId="39" borderId="10" xfId="0" applyFont="1" applyFill="1" applyBorder="1" applyAlignment="1">
      <alignment horizontal="center"/>
    </xf>
    <xf numFmtId="164" fontId="2" fillId="39" borderId="10" xfId="0" applyNumberFormat="1" applyFont="1" applyFill="1" applyBorder="1" applyAlignment="1">
      <alignment/>
    </xf>
    <xf numFmtId="4" fontId="13" fillId="39" borderId="10" xfId="0" applyNumberFormat="1" applyFont="1" applyFill="1" applyBorder="1" applyAlignment="1" applyProtection="1">
      <alignment horizontal="right"/>
      <protection/>
    </xf>
    <xf numFmtId="164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5" fillId="0" borderId="10" xfId="36" applyFont="1" applyBorder="1" applyAlignment="1">
      <alignment horizontal="center"/>
      <protection/>
    </xf>
    <xf numFmtId="0" fontId="13" fillId="40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 horizontal="center"/>
    </xf>
    <xf numFmtId="0" fontId="16" fillId="34" borderId="10" xfId="0" applyNumberFormat="1" applyFont="1" applyFill="1" applyBorder="1" applyAlignment="1" applyProtection="1">
      <alignment wrapText="1"/>
      <protection/>
    </xf>
    <xf numFmtId="0" fontId="26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4" fontId="26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8" fillId="33" borderId="10" xfId="36" applyFont="1" applyFill="1" applyBorder="1">
      <alignment/>
      <protection/>
    </xf>
    <xf numFmtId="0" fontId="18" fillId="33" borderId="10" xfId="0" applyFont="1" applyFill="1" applyBorder="1" applyAlignment="1">
      <alignment horizontal="center"/>
    </xf>
    <xf numFmtId="0" fontId="18" fillId="33" borderId="10" xfId="0" applyNumberFormat="1" applyFont="1" applyFill="1" applyBorder="1" applyAlignment="1">
      <alignment horizontal="center"/>
    </xf>
    <xf numFmtId="4" fontId="26" fillId="33" borderId="10" xfId="0" applyNumberFormat="1" applyFont="1" applyFill="1" applyBorder="1" applyAlignment="1" applyProtection="1">
      <alignment horizontal="right"/>
      <protection/>
    </xf>
    <xf numFmtId="0" fontId="18" fillId="0" borderId="10" xfId="0" applyNumberFormat="1" applyFont="1" applyBorder="1" applyAlignment="1" applyProtection="1">
      <alignment horizontal="center"/>
      <protection/>
    </xf>
    <xf numFmtId="0" fontId="22" fillId="0" borderId="10" xfId="0" applyNumberFormat="1" applyFont="1" applyBorder="1" applyAlignment="1" applyProtection="1">
      <alignment horizontal="center"/>
      <protection/>
    </xf>
    <xf numFmtId="0" fontId="22" fillId="34" borderId="10" xfId="0" applyNumberFormat="1" applyFont="1" applyFill="1" applyBorder="1" applyAlignment="1" applyProtection="1">
      <alignment horizontal="center"/>
      <protection/>
    </xf>
    <xf numFmtId="0" fontId="21" fillId="0" borderId="10" xfId="0" applyFont="1" applyBorder="1" applyAlignment="1">
      <alignment/>
    </xf>
    <xf numFmtId="4" fontId="26" fillId="0" borderId="10" xfId="0" applyNumberFormat="1" applyFont="1" applyFill="1" applyBorder="1" applyAlignment="1" applyProtection="1">
      <alignment horizontal="right"/>
      <protection/>
    </xf>
    <xf numFmtId="0" fontId="24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" fontId="22" fillId="0" borderId="10" xfId="0" applyNumberFormat="1" applyFont="1" applyFill="1" applyBorder="1" applyAlignment="1" applyProtection="1">
      <alignment horizontal="center"/>
      <protection/>
    </xf>
    <xf numFmtId="0" fontId="24" fillId="0" borderId="10" xfId="0" applyNumberFormat="1" applyFont="1" applyBorder="1" applyAlignment="1" applyProtection="1">
      <alignment wrapText="1"/>
      <protection/>
    </xf>
    <xf numFmtId="0" fontId="24" fillId="0" borderId="10" xfId="0" applyNumberFormat="1" applyFont="1" applyFill="1" applyBorder="1" applyAlignment="1" applyProtection="1">
      <alignment/>
      <protection/>
    </xf>
    <xf numFmtId="4" fontId="26" fillId="0" borderId="10" xfId="0" applyNumberFormat="1" applyFont="1" applyFill="1" applyBorder="1" applyAlignment="1" applyProtection="1">
      <alignment vertical="center"/>
      <protection/>
    </xf>
    <xf numFmtId="4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36" applyFont="1" applyBorder="1">
      <alignment/>
      <protection/>
    </xf>
    <xf numFmtId="0" fontId="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Fill="1" applyBorder="1" applyAlignment="1">
      <alignment horizontal="center"/>
    </xf>
    <xf numFmtId="0" fontId="13" fillId="33" borderId="10" xfId="36" applyFont="1" applyFill="1" applyBorder="1">
      <alignment/>
      <protection/>
    </xf>
    <xf numFmtId="0" fontId="13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Border="1" applyAlignment="1" applyProtection="1">
      <alignment wrapText="1"/>
      <protection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8" fillId="0" borderId="10" xfId="36" applyFont="1" applyFill="1" applyBorder="1">
      <alignment/>
      <protection/>
    </xf>
    <xf numFmtId="0" fontId="18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22" fillId="0" borderId="10" xfId="0" applyNumberFormat="1" applyFont="1" applyFill="1" applyBorder="1" applyAlignment="1">
      <alignment horizontal="center"/>
    </xf>
    <xf numFmtId="4" fontId="13" fillId="40" borderId="10" xfId="0" applyNumberFormat="1" applyFont="1" applyFill="1" applyBorder="1" applyAlignment="1" applyProtection="1">
      <alignment horizontal="right"/>
      <protection/>
    </xf>
    <xf numFmtId="0" fontId="13" fillId="38" borderId="10" xfId="0" applyFont="1" applyFill="1" applyBorder="1" applyAlignment="1">
      <alignment/>
    </xf>
    <xf numFmtId="0" fontId="13" fillId="38" borderId="10" xfId="0" applyFont="1" applyFill="1" applyBorder="1" applyAlignment="1">
      <alignment horizontal="center"/>
    </xf>
    <xf numFmtId="4" fontId="13" fillId="38" borderId="10" xfId="0" applyNumberFormat="1" applyFont="1" applyFill="1" applyBorder="1" applyAlignment="1" applyProtection="1">
      <alignment horizontal="right" vertical="center"/>
      <protection/>
    </xf>
    <xf numFmtId="164" fontId="9" fillId="0" borderId="10" xfId="0" applyNumberFormat="1" applyFont="1" applyFill="1" applyBorder="1" applyAlignment="1" applyProtection="1">
      <alignment horizontal="center" vertical="center"/>
      <protection/>
    </xf>
    <xf numFmtId="4" fontId="13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164" fontId="30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13" fillId="0" borderId="10" xfId="0" applyNumberFormat="1" applyFont="1" applyBorder="1" applyAlignment="1" applyProtection="1">
      <alignment wrapText="1"/>
      <protection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0" fillId="0" borderId="10" xfId="0" applyNumberFormat="1" applyFont="1" applyBorder="1" applyAlignment="1">
      <alignment horizontal="center"/>
    </xf>
    <xf numFmtId="4" fontId="13" fillId="36" borderId="10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vertical="center"/>
      <protection/>
    </xf>
    <xf numFmtId="4" fontId="13" fillId="37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4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 applyProtection="1">
      <alignment/>
      <protection/>
    </xf>
    <xf numFmtId="4" fontId="3" fillId="37" borderId="10" xfId="0" applyNumberFormat="1" applyFont="1" applyFill="1" applyBorder="1" applyAlignment="1" applyProtection="1">
      <alignment horizontal="center" vertical="center"/>
      <protection/>
    </xf>
    <xf numFmtId="0" fontId="3" fillId="37" borderId="10" xfId="0" applyNumberFormat="1" applyFont="1" applyFill="1" applyBorder="1" applyAlignment="1" applyProtection="1">
      <alignment horizontal="center" vertical="center"/>
      <protection/>
    </xf>
    <xf numFmtId="164" fontId="1" fillId="37" borderId="10" xfId="0" applyNumberFormat="1" applyFont="1" applyFill="1" applyBorder="1" applyAlignment="1" applyProtection="1">
      <alignment horizontal="center" vertical="center"/>
      <protection/>
    </xf>
    <xf numFmtId="0" fontId="15" fillId="34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left" vertical="top" wrapText="1"/>
    </xf>
    <xf numFmtId="165" fontId="32" fillId="34" borderId="10" xfId="0" applyNumberFormat="1" applyFont="1" applyFill="1" applyBorder="1" applyAlignment="1">
      <alignment horizontal="left" vertical="top" wrapText="1"/>
    </xf>
    <xf numFmtId="4" fontId="2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37" fontId="22" fillId="0" borderId="10" xfId="0" applyNumberFormat="1" applyFont="1" applyBorder="1" applyAlignment="1" applyProtection="1">
      <alignment horizontal="center"/>
      <protection/>
    </xf>
    <xf numFmtId="165" fontId="21" fillId="0" borderId="10" xfId="0" applyNumberFormat="1" applyFont="1" applyBorder="1" applyAlignment="1" applyProtection="1">
      <alignment horizontal="right"/>
      <protection/>
    </xf>
    <xf numFmtId="0" fontId="33" fillId="0" borderId="10" xfId="0" applyNumberFormat="1" applyFont="1" applyFill="1" applyBorder="1" applyAlignment="1" applyProtection="1">
      <alignment/>
      <protection/>
    </xf>
    <xf numFmtId="166" fontId="22" fillId="0" borderId="10" xfId="0" applyNumberFormat="1" applyFont="1" applyBorder="1" applyAlignment="1" applyProtection="1">
      <alignment horizontal="center"/>
      <protection/>
    </xf>
    <xf numFmtId="4" fontId="26" fillId="37" borderId="10" xfId="0" applyNumberFormat="1" applyFont="1" applyFill="1" applyBorder="1" applyAlignment="1">
      <alignment/>
    </xf>
    <xf numFmtId="0" fontId="30" fillId="37" borderId="10" xfId="0" applyNumberFormat="1" applyFont="1" applyFill="1" applyBorder="1" applyAlignment="1">
      <alignment horizontal="center"/>
    </xf>
    <xf numFmtId="3" fontId="18" fillId="37" borderId="10" xfId="0" applyNumberFormat="1" applyFont="1" applyFill="1" applyBorder="1" applyAlignment="1" applyProtection="1">
      <alignment horizontal="right"/>
      <protection/>
    </xf>
    <xf numFmtId="166" fontId="1" fillId="40" borderId="10" xfId="0" applyNumberFormat="1" applyFont="1" applyFill="1" applyBorder="1" applyAlignment="1">
      <alignment/>
    </xf>
    <xf numFmtId="165" fontId="26" fillId="37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26" fillId="33" borderId="10" xfId="0" applyNumberFormat="1" applyFont="1" applyFill="1" applyBorder="1" applyAlignment="1" applyProtection="1">
      <alignment vertical="center"/>
      <protection/>
    </xf>
    <xf numFmtId="4" fontId="34" fillId="0" borderId="10" xfId="0" applyNumberFormat="1" applyFont="1" applyBorder="1" applyAlignment="1" applyProtection="1">
      <alignment vertical="center"/>
      <protection/>
    </xf>
    <xf numFmtId="4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166" fontId="35" fillId="0" borderId="10" xfId="0" applyNumberFormat="1" applyFont="1" applyBorder="1" applyAlignment="1" applyProtection="1">
      <alignment horizontal="center" vertical="center"/>
      <protection/>
    </xf>
    <xf numFmtId="165" fontId="26" fillId="0" borderId="10" xfId="0" applyNumberFormat="1" applyFont="1" applyBorder="1" applyAlignment="1" applyProtection="1">
      <alignment horizontal="right" vertical="center"/>
      <protection/>
    </xf>
    <xf numFmtId="4" fontId="22" fillId="0" borderId="10" xfId="0" applyNumberFormat="1" applyFont="1" applyBorder="1" applyAlignment="1" applyProtection="1">
      <alignment wrapText="1"/>
      <protection/>
    </xf>
    <xf numFmtId="4" fontId="22" fillId="0" borderId="10" xfId="0" applyNumberFormat="1" applyFont="1" applyBorder="1" applyAlignment="1" applyProtection="1">
      <alignment horizontal="center"/>
      <protection/>
    </xf>
    <xf numFmtId="165" fontId="26" fillId="40" borderId="10" xfId="0" applyNumberFormat="1" applyFont="1" applyFill="1" applyBorder="1" applyAlignment="1" applyProtection="1">
      <alignment horizontal="right" vertical="center"/>
      <protection/>
    </xf>
    <xf numFmtId="165" fontId="26" fillId="0" borderId="10" xfId="0" applyNumberFormat="1" applyFont="1" applyFill="1" applyBorder="1" applyAlignment="1" applyProtection="1">
      <alignment horizontal="right" vertical="center"/>
      <protection/>
    </xf>
    <xf numFmtId="165" fontId="31" fillId="38" borderId="10" xfId="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37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4" fillId="34" borderId="1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4" fontId="13" fillId="35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NumberFormat="1" applyFont="1" applyFill="1" applyBorder="1" applyAlignment="1" applyProtection="1">
      <alignment/>
      <protection/>
    </xf>
    <xf numFmtId="0" fontId="13" fillId="33" borderId="10" xfId="0" applyNumberFormat="1" applyFont="1" applyFill="1" applyBorder="1" applyAlignment="1" applyProtection="1">
      <alignment/>
      <protection/>
    </xf>
    <xf numFmtId="0" fontId="13" fillId="40" borderId="10" xfId="0" applyFont="1" applyFill="1" applyBorder="1" applyAlignment="1">
      <alignment/>
    </xf>
    <xf numFmtId="0" fontId="31" fillId="36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0" fontId="33" fillId="0" borderId="10" xfId="0" applyFont="1" applyBorder="1" applyAlignment="1" applyProtection="1">
      <alignment horizontal="left" vertical="center"/>
      <protection/>
    </xf>
    <xf numFmtId="4" fontId="26" fillId="40" borderId="10" xfId="0" applyNumberFormat="1" applyFont="1" applyFill="1" applyBorder="1" applyAlignment="1" applyProtection="1">
      <alignment vertical="center"/>
      <protection/>
    </xf>
    <xf numFmtId="4" fontId="31" fillId="38" borderId="10" xfId="0" applyNumberFormat="1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E6E6E6"/>
      <rgbColor rgb="00E6E6FF"/>
      <rgbColor rgb="0099CCFF"/>
      <rgbColor rgb="00FF99CC"/>
      <rgbColor rgb="00CC99FF"/>
      <rgbColor rgb="00FFCC99"/>
      <rgbColor rgb="003366FF"/>
      <rgbColor rgb="0033CCCC"/>
      <rgbColor rgb="00BBE33D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7"/>
  <sheetViews>
    <sheetView tabSelected="1" zoomScale="90" zoomScaleNormal="90" zoomScalePageLayoutView="0" workbookViewId="0" topLeftCell="A241">
      <selection activeCell="A267" sqref="A267"/>
    </sheetView>
  </sheetViews>
  <sheetFormatPr defaultColWidth="11.625" defaultRowHeight="12.75"/>
  <cols>
    <col min="1" max="1" width="59.375" style="1" customWidth="1"/>
    <col min="2" max="2" width="6.125" style="2" customWidth="1"/>
    <col min="3" max="3" width="8.25390625" style="3" customWidth="1"/>
    <col min="4" max="4" width="10.875" style="4" customWidth="1"/>
    <col min="5" max="5" width="14.125" style="5" customWidth="1"/>
  </cols>
  <sheetData>
    <row r="1" spans="1:5" ht="15.75">
      <c r="A1" s="6" t="s">
        <v>0</v>
      </c>
      <c r="B1" s="7"/>
      <c r="C1" s="7"/>
      <c r="D1" s="8"/>
      <c r="E1" s="9"/>
    </row>
    <row r="2" spans="1:5" ht="29.25">
      <c r="A2" s="10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pans="1:5" ht="15">
      <c r="A3" s="11" t="s">
        <v>6</v>
      </c>
      <c r="B3" s="12"/>
      <c r="C3" s="13"/>
      <c r="D3" s="14"/>
      <c r="E3" s="15"/>
    </row>
    <row r="4" spans="1:5" ht="15">
      <c r="A4" s="16" t="s">
        <v>7</v>
      </c>
      <c r="B4" s="17"/>
      <c r="C4" s="18"/>
      <c r="D4" s="14"/>
      <c r="E4" s="15"/>
    </row>
    <row r="5" spans="1:5" ht="14.25">
      <c r="A5" s="19" t="s">
        <v>8</v>
      </c>
      <c r="B5" s="20" t="s">
        <v>9</v>
      </c>
      <c r="C5" s="18">
        <v>2</v>
      </c>
      <c r="D5" s="14"/>
      <c r="E5" s="15"/>
    </row>
    <row r="6" spans="1:5" ht="14.25">
      <c r="A6" s="21" t="s">
        <v>10</v>
      </c>
      <c r="B6" s="22"/>
      <c r="C6" s="18"/>
      <c r="D6" s="14"/>
      <c r="E6" s="15"/>
    </row>
    <row r="7" spans="1:5" ht="14.25">
      <c r="A7" s="19" t="s">
        <v>11</v>
      </c>
      <c r="B7" s="20" t="s">
        <v>9</v>
      </c>
      <c r="C7" s="18">
        <v>3</v>
      </c>
      <c r="D7" s="14"/>
      <c r="E7" s="15"/>
    </row>
    <row r="8" spans="1:5" ht="14.25">
      <c r="A8" s="21" t="s">
        <v>12</v>
      </c>
      <c r="B8" s="22"/>
      <c r="C8" s="18"/>
      <c r="D8" s="14"/>
      <c r="E8" s="15"/>
    </row>
    <row r="9" spans="1:5" ht="14.25">
      <c r="A9" s="19" t="s">
        <v>13</v>
      </c>
      <c r="B9" s="20" t="s">
        <v>9</v>
      </c>
      <c r="C9" s="18">
        <v>2</v>
      </c>
      <c r="D9" s="14"/>
      <c r="E9" s="15"/>
    </row>
    <row r="10" spans="1:5" ht="14.25">
      <c r="A10" s="23" t="s">
        <v>14</v>
      </c>
      <c r="B10" s="20"/>
      <c r="C10" s="18"/>
      <c r="D10" s="14"/>
      <c r="E10" s="15"/>
    </row>
    <row r="11" spans="1:5" ht="14.25">
      <c r="A11" s="24" t="s">
        <v>15</v>
      </c>
      <c r="B11" s="20"/>
      <c r="C11" s="18"/>
      <c r="D11" s="14"/>
      <c r="E11" s="15"/>
    </row>
    <row r="12" spans="1:5" ht="14.25">
      <c r="A12" s="23" t="s">
        <v>16</v>
      </c>
      <c r="B12" s="20" t="s">
        <v>9</v>
      </c>
      <c r="C12" s="18">
        <v>4</v>
      </c>
      <c r="D12" s="14"/>
      <c r="E12" s="15"/>
    </row>
    <row r="13" spans="1:5" ht="14.25">
      <c r="A13" s="24" t="s">
        <v>17</v>
      </c>
      <c r="B13" s="22"/>
      <c r="C13" s="18"/>
      <c r="D13" s="14"/>
      <c r="E13" s="15"/>
    </row>
    <row r="14" spans="1:5" ht="15">
      <c r="A14" s="25" t="s">
        <v>18</v>
      </c>
      <c r="B14" s="26"/>
      <c r="C14" s="27"/>
      <c r="D14" s="28"/>
      <c r="E14" s="29"/>
    </row>
    <row r="15" spans="1:5" ht="14.25" customHeight="1">
      <c r="A15" s="215" t="s">
        <v>19</v>
      </c>
      <c r="B15" s="215"/>
      <c r="C15" s="215"/>
      <c r="D15" s="215"/>
      <c r="E15" s="215"/>
    </row>
    <row r="16" spans="1:5" ht="14.25" customHeight="1">
      <c r="A16" s="216" t="s">
        <v>20</v>
      </c>
      <c r="B16" s="216"/>
      <c r="C16" s="216"/>
      <c r="D16" s="216"/>
      <c r="E16" s="216"/>
    </row>
    <row r="17" spans="1:5" ht="14.25" customHeight="1">
      <c r="A17" s="217" t="s">
        <v>21</v>
      </c>
      <c r="B17" s="217"/>
      <c r="C17" s="217"/>
      <c r="D17" s="217"/>
      <c r="E17" s="217"/>
    </row>
    <row r="18" spans="1:5" ht="14.25" customHeight="1">
      <c r="A18" s="217" t="s">
        <v>22</v>
      </c>
      <c r="B18" s="217"/>
      <c r="C18" s="217"/>
      <c r="D18" s="217"/>
      <c r="E18" s="217"/>
    </row>
    <row r="19" spans="1:5" ht="14.25" customHeight="1">
      <c r="A19" s="217" t="s">
        <v>23</v>
      </c>
      <c r="B19" s="217"/>
      <c r="C19" s="217"/>
      <c r="D19" s="217"/>
      <c r="E19" s="217"/>
    </row>
    <row r="20" spans="1:5" ht="12.75">
      <c r="A20" s="218" t="s">
        <v>24</v>
      </c>
      <c r="B20" s="218"/>
      <c r="C20" s="218"/>
      <c r="D20" s="218"/>
      <c r="E20" s="218"/>
    </row>
    <row r="21" spans="1:5" ht="14.25" customHeight="1">
      <c r="A21" s="216" t="s">
        <v>25</v>
      </c>
      <c r="B21" s="216"/>
      <c r="C21" s="216"/>
      <c r="D21" s="216"/>
      <c r="E21" s="216"/>
    </row>
    <row r="22" spans="1:5" ht="14.25" customHeight="1">
      <c r="A22" s="216" t="s">
        <v>26</v>
      </c>
      <c r="B22" s="216"/>
      <c r="C22" s="216"/>
      <c r="D22" s="216"/>
      <c r="E22" s="216"/>
    </row>
    <row r="23" spans="1:5" ht="15">
      <c r="A23" s="219" t="s">
        <v>27</v>
      </c>
      <c r="B23" s="219"/>
      <c r="C23" s="219"/>
      <c r="D23" s="219"/>
      <c r="E23" s="31"/>
    </row>
    <row r="24" spans="1:5" ht="15">
      <c r="A24" s="220" t="s">
        <v>28</v>
      </c>
      <c r="B24" s="220"/>
      <c r="C24" s="220"/>
      <c r="D24" s="220"/>
      <c r="E24" s="220"/>
    </row>
    <row r="25" spans="1:5" ht="14.25">
      <c r="A25" s="32" t="s">
        <v>29</v>
      </c>
      <c r="B25" s="33" t="s">
        <v>30</v>
      </c>
      <c r="C25" s="18">
        <v>312</v>
      </c>
      <c r="D25" s="14"/>
      <c r="E25" s="15"/>
    </row>
    <row r="26" spans="1:5" ht="14.25">
      <c r="A26" s="32" t="s">
        <v>31</v>
      </c>
      <c r="B26" s="33" t="s">
        <v>30</v>
      </c>
      <c r="C26" s="18">
        <f>C25</f>
        <v>312</v>
      </c>
      <c r="D26" s="14"/>
      <c r="E26" s="15"/>
    </row>
    <row r="27" spans="1:5" ht="14.25">
      <c r="A27" s="34" t="s">
        <v>32</v>
      </c>
      <c r="B27" s="20" t="s">
        <v>33</v>
      </c>
      <c r="C27" s="18">
        <v>1510</v>
      </c>
      <c r="D27" s="14"/>
      <c r="E27" s="15"/>
    </row>
    <row r="28" spans="1:5" ht="15">
      <c r="A28" s="35" t="s">
        <v>34</v>
      </c>
      <c r="B28" s="36" t="s">
        <v>35</v>
      </c>
      <c r="C28" s="37"/>
      <c r="D28" s="38"/>
      <c r="E28" s="31"/>
    </row>
    <row r="29" spans="1:5" ht="15">
      <c r="A29" s="11" t="s">
        <v>36</v>
      </c>
      <c r="B29" s="30"/>
      <c r="C29" s="39"/>
      <c r="D29" s="40"/>
      <c r="E29" s="41"/>
    </row>
    <row r="30" spans="1:5" ht="15">
      <c r="A30" s="42" t="s">
        <v>37</v>
      </c>
      <c r="B30" s="43"/>
      <c r="C30" s="44"/>
      <c r="D30" s="45"/>
      <c r="E30" s="43"/>
    </row>
    <row r="31" spans="1:5" ht="15">
      <c r="A31" s="46" t="s">
        <v>38</v>
      </c>
      <c r="B31" s="46"/>
      <c r="C31" s="47"/>
      <c r="D31" s="48"/>
      <c r="E31" s="46"/>
    </row>
    <row r="32" spans="1:5" ht="14.25">
      <c r="A32" s="49" t="s">
        <v>39</v>
      </c>
      <c r="B32" s="50" t="s">
        <v>9</v>
      </c>
      <c r="C32" s="51">
        <v>8</v>
      </c>
      <c r="D32" s="52"/>
      <c r="E32" s="53"/>
    </row>
    <row r="33" spans="1:5" ht="14.25">
      <c r="A33" s="49" t="s">
        <v>40</v>
      </c>
      <c r="B33" s="50" t="s">
        <v>9</v>
      </c>
      <c r="C33" s="51">
        <v>2</v>
      </c>
      <c r="D33" s="52"/>
      <c r="E33" s="53"/>
    </row>
    <row r="34" spans="1:5" ht="14.25">
      <c r="A34" s="49" t="s">
        <v>41</v>
      </c>
      <c r="B34" s="50" t="s">
        <v>9</v>
      </c>
      <c r="C34" s="51">
        <v>2</v>
      </c>
      <c r="D34" s="52"/>
      <c r="E34" s="53"/>
    </row>
    <row r="35" spans="1:5" ht="14.25">
      <c r="A35" s="49" t="s">
        <v>42</v>
      </c>
      <c r="B35" s="50" t="s">
        <v>9</v>
      </c>
      <c r="C35" s="51">
        <v>1</v>
      </c>
      <c r="D35" s="52"/>
      <c r="E35" s="53"/>
    </row>
    <row r="36" spans="1:5" ht="14.25">
      <c r="A36" s="49" t="s">
        <v>43</v>
      </c>
      <c r="B36" s="50" t="s">
        <v>9</v>
      </c>
      <c r="C36" s="51">
        <v>2</v>
      </c>
      <c r="D36" s="52"/>
      <c r="E36" s="53"/>
    </row>
    <row r="37" spans="1:5" ht="14.25">
      <c r="A37" s="49" t="s">
        <v>44</v>
      </c>
      <c r="B37" s="50" t="s">
        <v>9</v>
      </c>
      <c r="C37" s="51">
        <v>4</v>
      </c>
      <c r="D37" s="52"/>
      <c r="E37" s="53"/>
    </row>
    <row r="38" spans="1:5" ht="14.25">
      <c r="A38" s="49" t="s">
        <v>45</v>
      </c>
      <c r="B38" s="50" t="s">
        <v>9</v>
      </c>
      <c r="C38" s="51">
        <v>4</v>
      </c>
      <c r="D38" s="52"/>
      <c r="E38" s="53"/>
    </row>
    <row r="39" spans="1:5" ht="14.25">
      <c r="A39" s="49" t="s">
        <v>46</v>
      </c>
      <c r="B39" s="50" t="s">
        <v>9</v>
      </c>
      <c r="C39" s="51">
        <v>2</v>
      </c>
      <c r="D39" s="52"/>
      <c r="E39" s="53"/>
    </row>
    <row r="40" spans="1:5" ht="14.25">
      <c r="A40" s="49" t="s">
        <v>47</v>
      </c>
      <c r="B40" s="50" t="s">
        <v>9</v>
      </c>
      <c r="C40" s="51">
        <v>1</v>
      </c>
      <c r="D40" s="52"/>
      <c r="E40" s="53"/>
    </row>
    <row r="41" spans="1:5" ht="14.25">
      <c r="A41" s="49" t="s">
        <v>48</v>
      </c>
      <c r="B41" s="50" t="s">
        <v>9</v>
      </c>
      <c r="C41" s="51">
        <v>1</v>
      </c>
      <c r="D41" s="52"/>
      <c r="E41" s="53"/>
    </row>
    <row r="42" spans="1:5" ht="14.25">
      <c r="A42" s="49" t="s">
        <v>49</v>
      </c>
      <c r="B42" s="50" t="s">
        <v>9</v>
      </c>
      <c r="C42" s="51">
        <v>2</v>
      </c>
      <c r="D42" s="52"/>
      <c r="E42" s="53"/>
    </row>
    <row r="43" spans="1:5" ht="14.25">
      <c r="A43" s="49" t="s">
        <v>50</v>
      </c>
      <c r="B43" s="50" t="s">
        <v>9</v>
      </c>
      <c r="C43" s="51">
        <v>4</v>
      </c>
      <c r="D43" s="52"/>
      <c r="E43" s="53"/>
    </row>
    <row r="44" spans="1:5" ht="14.25">
      <c r="A44" s="49" t="s">
        <v>51</v>
      </c>
      <c r="B44" s="50" t="s">
        <v>9</v>
      </c>
      <c r="C44" s="51">
        <v>2</v>
      </c>
      <c r="D44" s="52"/>
      <c r="E44" s="53"/>
    </row>
    <row r="45" spans="1:5" ht="14.25">
      <c r="A45" s="49" t="s">
        <v>52</v>
      </c>
      <c r="B45" s="50" t="s">
        <v>9</v>
      </c>
      <c r="C45" s="51">
        <v>11</v>
      </c>
      <c r="D45" s="52"/>
      <c r="E45" s="53"/>
    </row>
    <row r="46" spans="1:5" ht="14.25">
      <c r="A46" s="49" t="s">
        <v>53</v>
      </c>
      <c r="B46" s="50" t="s">
        <v>9</v>
      </c>
      <c r="C46" s="51">
        <v>2</v>
      </c>
      <c r="D46" s="52"/>
      <c r="E46" s="53"/>
    </row>
    <row r="47" spans="1:5" ht="14.25">
      <c r="A47" s="49" t="s">
        <v>54</v>
      </c>
      <c r="B47" s="50" t="s">
        <v>9</v>
      </c>
      <c r="C47" s="51">
        <v>1</v>
      </c>
      <c r="D47" s="52"/>
      <c r="E47" s="53"/>
    </row>
    <row r="48" spans="1:5" ht="14.25">
      <c r="A48" s="49" t="s">
        <v>55</v>
      </c>
      <c r="B48" s="50" t="s">
        <v>9</v>
      </c>
      <c r="C48" s="51">
        <v>3</v>
      </c>
      <c r="D48" s="52"/>
      <c r="E48" s="53"/>
    </row>
    <row r="49" spans="1:5" ht="14.25">
      <c r="A49" s="49" t="s">
        <v>56</v>
      </c>
      <c r="B49" s="50" t="s">
        <v>9</v>
      </c>
      <c r="C49" s="51">
        <v>3</v>
      </c>
      <c r="D49" s="52"/>
      <c r="E49" s="53"/>
    </row>
    <row r="50" spans="1:5" ht="15">
      <c r="A50" s="54" t="s">
        <v>57</v>
      </c>
      <c r="B50" s="55"/>
      <c r="C50" s="56">
        <f>SUM(C32:C49)</f>
        <v>55</v>
      </c>
      <c r="D50" s="57"/>
      <c r="E50" s="58"/>
    </row>
    <row r="51" spans="1:5" ht="15">
      <c r="A51" s="221" t="s">
        <v>58</v>
      </c>
      <c r="B51" s="221"/>
      <c r="C51" s="221"/>
      <c r="D51" s="221"/>
      <c r="E51" s="221"/>
    </row>
    <row r="52" spans="1:5" ht="14.25">
      <c r="A52" s="60" t="s">
        <v>59</v>
      </c>
      <c r="B52" s="61" t="s">
        <v>60</v>
      </c>
      <c r="C52" s="62">
        <f>ROUND((C50*0.3),1)</f>
        <v>16.5</v>
      </c>
      <c r="D52" s="63"/>
      <c r="E52" s="53"/>
    </row>
    <row r="53" spans="1:5" ht="14.25">
      <c r="A53" s="60" t="s">
        <v>61</v>
      </c>
      <c r="B53" s="61" t="s">
        <v>62</v>
      </c>
      <c r="C53" s="62">
        <f>0.5*C50</f>
        <v>27.5</v>
      </c>
      <c r="D53" s="63"/>
      <c r="E53" s="53"/>
    </row>
    <row r="54" spans="1:5" ht="14.25">
      <c r="A54" s="60" t="s">
        <v>63</v>
      </c>
      <c r="B54" s="61" t="s">
        <v>9</v>
      </c>
      <c r="C54" s="62">
        <f>(C50*3)</f>
        <v>165</v>
      </c>
      <c r="D54" s="63"/>
      <c r="E54" s="53"/>
    </row>
    <row r="55" spans="1:5" ht="14.25">
      <c r="A55" s="60" t="s">
        <v>64</v>
      </c>
      <c r="B55" s="61" t="s">
        <v>9</v>
      </c>
      <c r="C55" s="62">
        <f>(C50*3)</f>
        <v>165</v>
      </c>
      <c r="D55" s="63"/>
      <c r="E55" s="53"/>
    </row>
    <row r="56" spans="1:5" ht="14.25">
      <c r="A56" s="60" t="s">
        <v>65</v>
      </c>
      <c r="B56" s="61" t="s">
        <v>62</v>
      </c>
      <c r="C56" s="62">
        <f>(C50)*3</f>
        <v>165</v>
      </c>
      <c r="D56" s="63"/>
      <c r="E56" s="53"/>
    </row>
    <row r="57" spans="1:5" ht="14.25">
      <c r="A57" s="64" t="s">
        <v>66</v>
      </c>
      <c r="B57" s="65" t="s">
        <v>30</v>
      </c>
      <c r="C57" s="66">
        <f>ROUND(0.05*C50,1)</f>
        <v>2.8</v>
      </c>
      <c r="D57" s="63"/>
      <c r="E57" s="67"/>
    </row>
    <row r="58" spans="1:5" ht="14.25">
      <c r="A58" s="68" t="s">
        <v>67</v>
      </c>
      <c r="B58" s="61" t="s">
        <v>30</v>
      </c>
      <c r="C58" s="69">
        <f>C50*0.1</f>
        <v>5.5</v>
      </c>
      <c r="D58" s="70"/>
      <c r="E58" s="53"/>
    </row>
    <row r="59" spans="1:5" ht="14.25">
      <c r="A59" s="68" t="s">
        <v>68</v>
      </c>
      <c r="B59" s="61" t="s">
        <v>30</v>
      </c>
      <c r="C59" s="62">
        <f>C50*0.1</f>
        <v>5.5</v>
      </c>
      <c r="D59" s="63"/>
      <c r="E59" s="53"/>
    </row>
    <row r="60" spans="1:5" ht="15">
      <c r="A60" s="222" t="s">
        <v>69</v>
      </c>
      <c r="B60" s="222"/>
      <c r="C60" s="222"/>
      <c r="D60" s="71"/>
      <c r="E60" s="72"/>
    </row>
    <row r="61" spans="1:5" ht="15">
      <c r="A61" s="73" t="s">
        <v>70</v>
      </c>
      <c r="B61" s="74" t="s">
        <v>71</v>
      </c>
      <c r="C61" s="73"/>
      <c r="D61" s="75"/>
      <c r="E61" s="76"/>
    </row>
    <row r="62" spans="1:5" ht="15">
      <c r="A62" s="221" t="s">
        <v>72</v>
      </c>
      <c r="B62" s="221"/>
      <c r="C62" s="221"/>
      <c r="D62" s="221"/>
      <c r="E62" s="221"/>
    </row>
    <row r="63" spans="1:5" ht="14.25">
      <c r="A63" s="77" t="s">
        <v>73</v>
      </c>
      <c r="B63" s="78" t="s">
        <v>74</v>
      </c>
      <c r="C63" s="79">
        <v>1</v>
      </c>
      <c r="D63" s="80"/>
      <c r="E63" s="81"/>
    </row>
    <row r="64" spans="1:5" ht="14.25">
      <c r="A64" s="82" t="s">
        <v>75</v>
      </c>
      <c r="B64" s="33" t="s">
        <v>9</v>
      </c>
      <c r="C64" s="62">
        <f>C50</f>
        <v>55</v>
      </c>
      <c r="D64" s="83"/>
      <c r="E64" s="53"/>
    </row>
    <row r="65" spans="1:5" ht="14.25">
      <c r="A65" s="32" t="s">
        <v>76</v>
      </c>
      <c r="B65" s="33" t="s">
        <v>9</v>
      </c>
      <c r="C65" s="62">
        <f>C50</f>
        <v>55</v>
      </c>
      <c r="D65" s="83"/>
      <c r="E65" s="53"/>
    </row>
    <row r="66" spans="1:5" ht="14.25">
      <c r="A66" s="32" t="s">
        <v>77</v>
      </c>
      <c r="B66" s="33" t="s">
        <v>9</v>
      </c>
      <c r="C66" s="62">
        <f>C50</f>
        <v>55</v>
      </c>
      <c r="D66" s="83"/>
      <c r="E66" s="53"/>
    </row>
    <row r="67" spans="1:5" ht="14.25">
      <c r="A67" s="32" t="s">
        <v>78</v>
      </c>
      <c r="B67" s="33" t="s">
        <v>9</v>
      </c>
      <c r="C67" s="62">
        <f>C50</f>
        <v>55</v>
      </c>
      <c r="D67" s="83"/>
      <c r="E67" s="53"/>
    </row>
    <row r="68" spans="1:5" ht="14.25">
      <c r="A68" s="84" t="s">
        <v>79</v>
      </c>
      <c r="B68" s="61" t="s">
        <v>33</v>
      </c>
      <c r="C68" s="62">
        <f>C50</f>
        <v>55</v>
      </c>
      <c r="D68" s="83"/>
      <c r="E68" s="53"/>
    </row>
    <row r="69" spans="1:5" ht="14.25">
      <c r="A69" s="85" t="s">
        <v>80</v>
      </c>
      <c r="B69" s="33" t="s">
        <v>9</v>
      </c>
      <c r="C69" s="62">
        <f>C50</f>
        <v>55</v>
      </c>
      <c r="D69" s="83"/>
      <c r="E69" s="53"/>
    </row>
    <row r="70" spans="1:5" ht="14.25">
      <c r="A70" s="85" t="s">
        <v>81</v>
      </c>
      <c r="B70" s="33" t="s">
        <v>30</v>
      </c>
      <c r="C70" s="62">
        <f>C59</f>
        <v>5.5</v>
      </c>
      <c r="D70" s="83"/>
      <c r="E70" s="53"/>
    </row>
    <row r="71" spans="1:5" ht="15">
      <c r="A71" s="86" t="s">
        <v>82</v>
      </c>
      <c r="B71" s="87" t="s">
        <v>71</v>
      </c>
      <c r="C71" s="88"/>
      <c r="D71" s="89"/>
      <c r="E71" s="90"/>
    </row>
    <row r="72" spans="1:5" ht="15">
      <c r="A72" s="91" t="s">
        <v>83</v>
      </c>
      <c r="B72" s="92"/>
      <c r="C72" s="91"/>
      <c r="D72" s="93"/>
      <c r="E72" s="94"/>
    </row>
    <row r="73" spans="1:5" ht="15">
      <c r="A73" s="223" t="s">
        <v>84</v>
      </c>
      <c r="B73" s="223"/>
      <c r="C73" s="223"/>
      <c r="D73" s="95"/>
      <c r="E73" s="90"/>
    </row>
    <row r="74" spans="1:5" ht="15">
      <c r="A74" s="96" t="s">
        <v>85</v>
      </c>
      <c r="B74" s="50" t="s">
        <v>9</v>
      </c>
      <c r="C74" s="97">
        <v>3</v>
      </c>
      <c r="D74" s="52"/>
      <c r="E74" s="53"/>
    </row>
    <row r="75" spans="1:5" ht="15">
      <c r="A75" s="98" t="s">
        <v>86</v>
      </c>
      <c r="B75" s="99"/>
      <c r="C75" s="100">
        <f>SUM(C74:C74)</f>
        <v>3</v>
      </c>
      <c r="D75" s="101"/>
      <c r="E75" s="58"/>
    </row>
    <row r="76" spans="1:5" ht="15">
      <c r="A76" s="221" t="s">
        <v>87</v>
      </c>
      <c r="B76" s="221"/>
      <c r="C76" s="221"/>
      <c r="D76" s="221"/>
      <c r="E76" s="221"/>
    </row>
    <row r="77" spans="1:5" ht="14.25">
      <c r="A77" s="60" t="s">
        <v>59</v>
      </c>
      <c r="B77" s="61" t="s">
        <v>60</v>
      </c>
      <c r="C77" s="62">
        <f>C75*0.2</f>
        <v>0.6000000000000001</v>
      </c>
      <c r="D77" s="63"/>
      <c r="E77" s="53"/>
    </row>
    <row r="78" spans="1:5" ht="14.25">
      <c r="A78" s="60" t="s">
        <v>88</v>
      </c>
      <c r="B78" s="61" t="s">
        <v>62</v>
      </c>
      <c r="C78" s="62">
        <f>C75*1</f>
        <v>3</v>
      </c>
      <c r="D78" s="63"/>
      <c r="E78" s="53"/>
    </row>
    <row r="79" spans="1:5" ht="14.25">
      <c r="A79" s="60" t="s">
        <v>89</v>
      </c>
      <c r="B79" s="61" t="s">
        <v>9</v>
      </c>
      <c r="C79" s="62">
        <f>C75*1</f>
        <v>3</v>
      </c>
      <c r="D79" s="63"/>
      <c r="E79" s="53"/>
    </row>
    <row r="80" spans="1:5" ht="14.25">
      <c r="A80" s="68" t="s">
        <v>67</v>
      </c>
      <c r="B80" s="61" t="s">
        <v>30</v>
      </c>
      <c r="C80" s="69">
        <f>C75*0.1</f>
        <v>0.30000000000000004</v>
      </c>
      <c r="D80" s="70"/>
      <c r="E80" s="53"/>
    </row>
    <row r="81" spans="1:5" ht="14.25">
      <c r="A81" s="68" t="s">
        <v>68</v>
      </c>
      <c r="B81" s="61" t="s">
        <v>30</v>
      </c>
      <c r="C81" s="62">
        <f>C75*0.05</f>
        <v>0.15000000000000002</v>
      </c>
      <c r="D81" s="63"/>
      <c r="E81" s="53"/>
    </row>
    <row r="82" spans="1:5" ht="15">
      <c r="A82" s="222" t="s">
        <v>90</v>
      </c>
      <c r="B82" s="222"/>
      <c r="C82" s="222"/>
      <c r="D82" s="222"/>
      <c r="E82" s="72"/>
    </row>
    <row r="83" spans="1:5" ht="15">
      <c r="A83" s="73" t="s">
        <v>91</v>
      </c>
      <c r="B83" s="74" t="s">
        <v>71</v>
      </c>
      <c r="C83" s="73"/>
      <c r="D83" s="75"/>
      <c r="E83" s="76"/>
    </row>
    <row r="84" spans="1:5" ht="15">
      <c r="A84" s="221" t="s">
        <v>92</v>
      </c>
      <c r="B84" s="221"/>
      <c r="C84" s="221"/>
      <c r="D84" s="221"/>
      <c r="E84" s="221"/>
    </row>
    <row r="85" spans="1:5" ht="14.25">
      <c r="A85" s="102" t="s">
        <v>93</v>
      </c>
      <c r="B85" s="33" t="s">
        <v>9</v>
      </c>
      <c r="C85" s="62">
        <f>C75</f>
        <v>3</v>
      </c>
      <c r="D85" s="83"/>
      <c r="E85" s="53"/>
    </row>
    <row r="86" spans="1:5" ht="14.25">
      <c r="A86" s="32" t="s">
        <v>94</v>
      </c>
      <c r="B86" s="33" t="s">
        <v>9</v>
      </c>
      <c r="C86" s="62">
        <f>C85</f>
        <v>3</v>
      </c>
      <c r="D86" s="83"/>
      <c r="E86" s="53"/>
    </row>
    <row r="87" spans="1:5" ht="14.25">
      <c r="A87" s="32" t="s">
        <v>95</v>
      </c>
      <c r="B87" s="33" t="s">
        <v>9</v>
      </c>
      <c r="C87" s="62">
        <f>C85</f>
        <v>3</v>
      </c>
      <c r="D87" s="83"/>
      <c r="E87" s="53"/>
    </row>
    <row r="88" spans="1:5" ht="14.25">
      <c r="A88" s="84" t="s">
        <v>79</v>
      </c>
      <c r="B88" s="61" t="s">
        <v>33</v>
      </c>
      <c r="C88" s="62">
        <f>C85</f>
        <v>3</v>
      </c>
      <c r="D88" s="83"/>
      <c r="E88" s="53"/>
    </row>
    <row r="89" spans="1:5" ht="15">
      <c r="A89" s="86" t="s">
        <v>96</v>
      </c>
      <c r="B89" s="87"/>
      <c r="C89" s="88"/>
      <c r="D89" s="89"/>
      <c r="E89" s="90"/>
    </row>
    <row r="90" spans="1:5" ht="15">
      <c r="A90" s="91" t="s">
        <v>97</v>
      </c>
      <c r="B90" s="92"/>
      <c r="C90" s="91"/>
      <c r="D90" s="93"/>
      <c r="E90" s="94"/>
    </row>
    <row r="91" spans="1:5" ht="15">
      <c r="A91" s="223" t="s">
        <v>98</v>
      </c>
      <c r="B91" s="223"/>
      <c r="C91" s="223"/>
      <c r="D91" s="95"/>
      <c r="E91" s="90"/>
    </row>
    <row r="92" spans="1:5" ht="15">
      <c r="A92" s="96" t="s">
        <v>99</v>
      </c>
      <c r="B92" s="50" t="s">
        <v>9</v>
      </c>
      <c r="C92" s="97">
        <v>3</v>
      </c>
      <c r="D92" s="52"/>
      <c r="E92" s="53"/>
    </row>
    <row r="93" spans="1:5" ht="15">
      <c r="A93" s="96" t="s">
        <v>100</v>
      </c>
      <c r="B93" s="50" t="s">
        <v>9</v>
      </c>
      <c r="C93" s="97">
        <v>2</v>
      </c>
      <c r="D93" s="52"/>
      <c r="E93" s="53"/>
    </row>
    <row r="94" spans="1:5" ht="15">
      <c r="A94" s="96" t="s">
        <v>101</v>
      </c>
      <c r="B94" s="50" t="s">
        <v>9</v>
      </c>
      <c r="C94" s="97">
        <v>2</v>
      </c>
      <c r="D94" s="52"/>
      <c r="E94" s="53"/>
    </row>
    <row r="95" spans="1:5" ht="15">
      <c r="A95" s="98" t="s">
        <v>102</v>
      </c>
      <c r="B95" s="99"/>
      <c r="C95" s="100">
        <f>SUM(C92:C94)</f>
        <v>7</v>
      </c>
      <c r="D95" s="101"/>
      <c r="E95" s="58"/>
    </row>
    <row r="96" spans="1:5" ht="15">
      <c r="A96" s="221" t="s">
        <v>103</v>
      </c>
      <c r="B96" s="221"/>
      <c r="C96" s="221"/>
      <c r="D96" s="221"/>
      <c r="E96" s="221"/>
    </row>
    <row r="97" spans="1:5" ht="14.25">
      <c r="A97" s="60" t="s">
        <v>59</v>
      </c>
      <c r="B97" s="61" t="s">
        <v>60</v>
      </c>
      <c r="C97" s="62">
        <f>C95*0.2</f>
        <v>1.4000000000000001</v>
      </c>
      <c r="D97" s="63"/>
      <c r="E97" s="53"/>
    </row>
    <row r="98" spans="1:5" ht="14.25">
      <c r="A98" s="60" t="s">
        <v>65</v>
      </c>
      <c r="B98" s="61" t="s">
        <v>62</v>
      </c>
      <c r="C98" s="62">
        <f>C95*3</f>
        <v>21</v>
      </c>
      <c r="D98" s="63"/>
      <c r="E98" s="53"/>
    </row>
    <row r="99" spans="1:5" ht="14.25">
      <c r="A99" s="60" t="s">
        <v>89</v>
      </c>
      <c r="B99" s="61" t="s">
        <v>9</v>
      </c>
      <c r="C99" s="62">
        <f>C95*3</f>
        <v>21</v>
      </c>
      <c r="D99" s="63"/>
      <c r="E99" s="53"/>
    </row>
    <row r="100" spans="1:5" ht="14.25">
      <c r="A100" s="60" t="s">
        <v>64</v>
      </c>
      <c r="B100" s="61" t="s">
        <v>9</v>
      </c>
      <c r="C100" s="62">
        <f>C95*3</f>
        <v>21</v>
      </c>
      <c r="D100" s="63"/>
      <c r="E100" s="53"/>
    </row>
    <row r="101" spans="1:5" ht="14.25">
      <c r="A101" s="68" t="s">
        <v>67</v>
      </c>
      <c r="B101" s="61" t="s">
        <v>30</v>
      </c>
      <c r="C101" s="69">
        <f>C95*0.1</f>
        <v>0.7000000000000001</v>
      </c>
      <c r="D101" s="70"/>
      <c r="E101" s="53"/>
    </row>
    <row r="102" spans="1:5" ht="14.25">
      <c r="A102" s="68" t="s">
        <v>68</v>
      </c>
      <c r="B102" s="61" t="s">
        <v>30</v>
      </c>
      <c r="C102" s="62">
        <f>C95*0.05</f>
        <v>0.35000000000000003</v>
      </c>
      <c r="D102" s="63"/>
      <c r="E102" s="53"/>
    </row>
    <row r="103" spans="1:5" ht="15">
      <c r="A103" s="222" t="s">
        <v>104</v>
      </c>
      <c r="B103" s="222"/>
      <c r="C103" s="222"/>
      <c r="D103" s="222"/>
      <c r="E103" s="72"/>
    </row>
    <row r="104" spans="1:5" ht="15">
      <c r="A104" s="73" t="s">
        <v>105</v>
      </c>
      <c r="B104" s="74" t="s">
        <v>71</v>
      </c>
      <c r="C104" s="73"/>
      <c r="D104" s="75"/>
      <c r="E104" s="76"/>
    </row>
    <row r="105" spans="1:5" ht="15">
      <c r="A105" s="221" t="s">
        <v>106</v>
      </c>
      <c r="B105" s="221"/>
      <c r="C105" s="221"/>
      <c r="D105" s="221"/>
      <c r="E105" s="221"/>
    </row>
    <row r="106" spans="1:5" ht="14.25">
      <c r="A106" s="102" t="s">
        <v>107</v>
      </c>
      <c r="B106" s="33" t="s">
        <v>9</v>
      </c>
      <c r="C106" s="62">
        <f>C95</f>
        <v>7</v>
      </c>
      <c r="D106" s="83"/>
      <c r="E106" s="53"/>
    </row>
    <row r="107" spans="1:5" ht="14.25">
      <c r="A107" s="32" t="s">
        <v>94</v>
      </c>
      <c r="B107" s="33" t="s">
        <v>9</v>
      </c>
      <c r="C107" s="62">
        <f>C106</f>
        <v>7</v>
      </c>
      <c r="D107" s="83"/>
      <c r="E107" s="53"/>
    </row>
    <row r="108" spans="1:5" ht="14.25">
      <c r="A108" s="32" t="s">
        <v>108</v>
      </c>
      <c r="B108" s="33" t="s">
        <v>9</v>
      </c>
      <c r="C108" s="62">
        <f>C106</f>
        <v>7</v>
      </c>
      <c r="D108" s="83"/>
      <c r="E108" s="53"/>
    </row>
    <row r="109" spans="1:5" ht="14.25">
      <c r="A109" s="84" t="s">
        <v>79</v>
      </c>
      <c r="B109" s="61" t="s">
        <v>33</v>
      </c>
      <c r="C109" s="62">
        <f>C106</f>
        <v>7</v>
      </c>
      <c r="D109" s="83"/>
      <c r="E109" s="53"/>
    </row>
    <row r="110" spans="1:5" ht="15">
      <c r="A110" s="86" t="s">
        <v>109</v>
      </c>
      <c r="B110" s="87"/>
      <c r="C110" s="88"/>
      <c r="D110" s="89"/>
      <c r="E110" s="90"/>
    </row>
    <row r="111" spans="1:5" ht="15">
      <c r="A111" s="91" t="s">
        <v>110</v>
      </c>
      <c r="B111" s="92"/>
      <c r="C111" s="91"/>
      <c r="D111" s="93"/>
      <c r="E111" s="94"/>
    </row>
    <row r="112" spans="1:5" ht="15">
      <c r="A112" s="103" t="s">
        <v>111</v>
      </c>
      <c r="B112" s="104"/>
      <c r="C112" s="105"/>
      <c r="D112" s="105"/>
      <c r="E112" s="106"/>
    </row>
    <row r="113" spans="1:5" ht="14.25">
      <c r="A113" s="107" t="s">
        <v>112</v>
      </c>
      <c r="B113" s="108" t="s">
        <v>9</v>
      </c>
      <c r="C113" s="109">
        <v>110</v>
      </c>
      <c r="D113" s="110"/>
      <c r="E113" s="67"/>
    </row>
    <row r="114" spans="1:5" ht="14.25">
      <c r="A114" s="107" t="s">
        <v>113</v>
      </c>
      <c r="B114" s="108" t="s">
        <v>9</v>
      </c>
      <c r="C114" s="109">
        <v>160</v>
      </c>
      <c r="D114" s="110"/>
      <c r="E114" s="67"/>
    </row>
    <row r="115" spans="1:5" ht="14.25">
      <c r="A115" s="107" t="s">
        <v>114</v>
      </c>
      <c r="B115" s="108" t="s">
        <v>9</v>
      </c>
      <c r="C115" s="109">
        <v>15</v>
      </c>
      <c r="D115" s="110"/>
      <c r="E115" s="67"/>
    </row>
    <row r="116" spans="1:5" ht="14.25">
      <c r="A116" s="107" t="s">
        <v>115</v>
      </c>
      <c r="B116" s="108" t="s">
        <v>9</v>
      </c>
      <c r="C116" s="109">
        <v>12</v>
      </c>
      <c r="D116" s="110"/>
      <c r="E116" s="67"/>
    </row>
    <row r="117" spans="1:5" ht="14.25">
      <c r="A117" s="107" t="s">
        <v>116</v>
      </c>
      <c r="B117" s="108" t="s">
        <v>9</v>
      </c>
      <c r="C117" s="109">
        <v>20</v>
      </c>
      <c r="D117" s="110"/>
      <c r="E117" s="67"/>
    </row>
    <row r="118" spans="1:5" ht="14.25">
      <c r="A118" s="49" t="s">
        <v>117</v>
      </c>
      <c r="B118" s="108" t="s">
        <v>9</v>
      </c>
      <c r="C118" s="111">
        <v>50</v>
      </c>
      <c r="D118" s="110"/>
      <c r="E118" s="67"/>
    </row>
    <row r="119" spans="1:5" ht="14.25">
      <c r="A119" s="49" t="s">
        <v>118</v>
      </c>
      <c r="B119" s="108" t="s">
        <v>9</v>
      </c>
      <c r="C119" s="111">
        <v>25</v>
      </c>
      <c r="D119" s="110"/>
      <c r="E119" s="67"/>
    </row>
    <row r="120" spans="1:5" ht="14.25">
      <c r="A120" s="49" t="s">
        <v>119</v>
      </c>
      <c r="B120" s="108" t="s">
        <v>9</v>
      </c>
      <c r="C120" s="111">
        <v>12</v>
      </c>
      <c r="D120" s="110"/>
      <c r="E120" s="67"/>
    </row>
    <row r="121" spans="1:5" ht="14.25">
      <c r="A121" s="107" t="s">
        <v>120</v>
      </c>
      <c r="B121" s="108" t="s">
        <v>9</v>
      </c>
      <c r="C121" s="112">
        <v>100</v>
      </c>
      <c r="D121" s="110"/>
      <c r="E121" s="67"/>
    </row>
    <row r="122" spans="1:5" ht="14.25">
      <c r="A122" s="107" t="s">
        <v>121</v>
      </c>
      <c r="B122" s="108" t="s">
        <v>9</v>
      </c>
      <c r="C122" s="112">
        <v>110</v>
      </c>
      <c r="D122" s="110"/>
      <c r="E122" s="67"/>
    </row>
    <row r="123" spans="1:5" ht="14.25">
      <c r="A123" s="107" t="s">
        <v>122</v>
      </c>
      <c r="B123" s="108" t="s">
        <v>9</v>
      </c>
      <c r="C123" s="109">
        <v>110</v>
      </c>
      <c r="D123" s="110"/>
      <c r="E123" s="67"/>
    </row>
    <row r="124" spans="1:5" ht="14.25">
      <c r="A124" s="49" t="s">
        <v>123</v>
      </c>
      <c r="B124" s="108" t="s">
        <v>9</v>
      </c>
      <c r="C124" s="111">
        <v>100</v>
      </c>
      <c r="D124" s="110"/>
      <c r="E124" s="67"/>
    </row>
    <row r="125" spans="1:5" ht="14.25">
      <c r="A125" s="49" t="s">
        <v>124</v>
      </c>
      <c r="B125" s="108" t="s">
        <v>9</v>
      </c>
      <c r="C125" s="111">
        <v>125</v>
      </c>
      <c r="D125" s="110"/>
      <c r="E125" s="67"/>
    </row>
    <row r="126" spans="1:5" ht="14.25">
      <c r="A126" s="49" t="s">
        <v>125</v>
      </c>
      <c r="B126" s="108" t="s">
        <v>9</v>
      </c>
      <c r="C126" s="111">
        <v>25</v>
      </c>
      <c r="D126" s="110"/>
      <c r="E126" s="67"/>
    </row>
    <row r="127" spans="1:5" ht="14.25">
      <c r="A127" s="49" t="s">
        <v>126</v>
      </c>
      <c r="B127" s="108" t="s">
        <v>9</v>
      </c>
      <c r="C127" s="111">
        <v>20</v>
      </c>
      <c r="D127" s="110"/>
      <c r="E127" s="67"/>
    </row>
    <row r="128" spans="1:5" ht="14.25">
      <c r="A128" s="107" t="s">
        <v>127</v>
      </c>
      <c r="B128" s="108" t="s">
        <v>9</v>
      </c>
      <c r="C128" s="112">
        <v>160</v>
      </c>
      <c r="D128" s="110"/>
      <c r="E128" s="67"/>
    </row>
    <row r="129" spans="1:5" ht="14.25">
      <c r="A129" s="49" t="s">
        <v>128</v>
      </c>
      <c r="B129" s="108" t="s">
        <v>9</v>
      </c>
      <c r="C129" s="111">
        <v>300</v>
      </c>
      <c r="D129" s="110"/>
      <c r="E129" s="67"/>
    </row>
    <row r="130" spans="1:5" ht="14.25">
      <c r="A130" s="49" t="s">
        <v>129</v>
      </c>
      <c r="B130" s="108" t="s">
        <v>9</v>
      </c>
      <c r="C130" s="111">
        <v>15</v>
      </c>
      <c r="D130" s="110"/>
      <c r="E130" s="67"/>
    </row>
    <row r="131" spans="1:5" ht="15.75">
      <c r="A131" s="113" t="s">
        <v>130</v>
      </c>
      <c r="B131" s="114"/>
      <c r="C131" s="115">
        <f>SUM(C113:C130)</f>
        <v>1469</v>
      </c>
      <c r="D131" s="115"/>
      <c r="E131" s="116"/>
    </row>
    <row r="132" spans="1:5" ht="15">
      <c r="A132" s="224" t="s">
        <v>131</v>
      </c>
      <c r="B132" s="224"/>
      <c r="C132" s="224"/>
      <c r="D132" s="105"/>
      <c r="E132" s="67"/>
    </row>
    <row r="133" spans="1:5" ht="14.25">
      <c r="A133" s="64" t="s">
        <v>59</v>
      </c>
      <c r="B133" s="65" t="s">
        <v>60</v>
      </c>
      <c r="C133" s="117">
        <f>ROUND(C131*0.01,1)</f>
        <v>14.7</v>
      </c>
      <c r="D133" s="118"/>
      <c r="E133" s="67"/>
    </row>
    <row r="134" spans="1:5" ht="14.25">
      <c r="A134" s="64" t="s">
        <v>132</v>
      </c>
      <c r="B134" s="65" t="s">
        <v>9</v>
      </c>
      <c r="C134" s="117">
        <f>2*(C131)</f>
        <v>2938</v>
      </c>
      <c r="D134" s="118"/>
      <c r="E134" s="67"/>
    </row>
    <row r="135" spans="1:5" ht="14.25">
      <c r="A135" s="64" t="s">
        <v>133</v>
      </c>
      <c r="B135" s="65" t="s">
        <v>33</v>
      </c>
      <c r="C135" s="117">
        <v>900</v>
      </c>
      <c r="D135" s="118"/>
      <c r="E135" s="67"/>
    </row>
    <row r="136" spans="1:5" ht="14.25">
      <c r="A136" s="64" t="s">
        <v>66</v>
      </c>
      <c r="B136" s="65" t="s">
        <v>30</v>
      </c>
      <c r="C136" s="66">
        <f>ROUND((C131)*0.003,3)</f>
        <v>4.407</v>
      </c>
      <c r="D136" s="119"/>
      <c r="E136" s="67"/>
    </row>
    <row r="137" spans="1:5" ht="14.25">
      <c r="A137" s="64" t="s">
        <v>134</v>
      </c>
      <c r="B137" s="65" t="s">
        <v>62</v>
      </c>
      <c r="C137" s="66">
        <v>120</v>
      </c>
      <c r="D137" s="119"/>
      <c r="E137" s="67"/>
    </row>
    <row r="138" spans="1:5" ht="14.25">
      <c r="A138" s="64" t="s">
        <v>135</v>
      </c>
      <c r="B138" s="65" t="s">
        <v>9</v>
      </c>
      <c r="C138" s="66">
        <v>240</v>
      </c>
      <c r="D138" s="119"/>
      <c r="E138" s="67"/>
    </row>
    <row r="139" spans="1:5" ht="14.25">
      <c r="A139" s="120" t="s">
        <v>67</v>
      </c>
      <c r="B139" s="65" t="s">
        <v>30</v>
      </c>
      <c r="C139" s="66">
        <v>64.5</v>
      </c>
      <c r="D139" s="119"/>
      <c r="E139" s="67"/>
    </row>
    <row r="140" spans="1:5" ht="15">
      <c r="A140" s="225" t="s">
        <v>136</v>
      </c>
      <c r="B140" s="225"/>
      <c r="C140" s="225"/>
      <c r="D140" s="225"/>
      <c r="E140" s="121"/>
    </row>
    <row r="141" spans="1:5" ht="15">
      <c r="A141" s="73" t="s">
        <v>137</v>
      </c>
      <c r="B141" s="74" t="s">
        <v>71</v>
      </c>
      <c r="C141" s="73"/>
      <c r="D141" s="75"/>
      <c r="E141" s="76"/>
    </row>
    <row r="142" spans="1:5" ht="15">
      <c r="A142" s="103" t="s">
        <v>138</v>
      </c>
      <c r="B142" s="104"/>
      <c r="C142" s="105"/>
      <c r="D142" s="105"/>
      <c r="E142" s="67"/>
    </row>
    <row r="143" spans="1:5" ht="14.25">
      <c r="A143" s="122" t="s">
        <v>139</v>
      </c>
      <c r="B143" s="65" t="s">
        <v>33</v>
      </c>
      <c r="C143" s="117">
        <v>645</v>
      </c>
      <c r="D143" s="118"/>
      <c r="E143" s="67"/>
    </row>
    <row r="144" spans="1:5" ht="14.25">
      <c r="A144" s="123" t="s">
        <v>140</v>
      </c>
      <c r="B144" s="65" t="s">
        <v>33</v>
      </c>
      <c r="C144" s="117">
        <f>C143</f>
        <v>645</v>
      </c>
      <c r="D144" s="118"/>
      <c r="E144" s="67"/>
    </row>
    <row r="145" spans="1:5" ht="14.25">
      <c r="A145" s="123" t="s">
        <v>141</v>
      </c>
      <c r="B145" s="65" t="s">
        <v>33</v>
      </c>
      <c r="C145" s="117">
        <f>C143</f>
        <v>645</v>
      </c>
      <c r="D145" s="118"/>
      <c r="E145" s="67"/>
    </row>
    <row r="146" spans="1:5" ht="14.25">
      <c r="A146" s="82" t="s">
        <v>142</v>
      </c>
      <c r="B146" s="124" t="s">
        <v>9</v>
      </c>
      <c r="C146" s="117">
        <f>C131</f>
        <v>1469</v>
      </c>
      <c r="D146" s="118"/>
      <c r="E146" s="67"/>
    </row>
    <row r="147" spans="1:5" ht="14.25">
      <c r="A147" s="125" t="s">
        <v>143</v>
      </c>
      <c r="B147" s="124" t="s">
        <v>9</v>
      </c>
      <c r="C147" s="117">
        <f>C146</f>
        <v>1469</v>
      </c>
      <c r="D147" s="118"/>
      <c r="E147" s="67"/>
    </row>
    <row r="148" spans="1:5" ht="14.25">
      <c r="A148" s="126" t="s">
        <v>144</v>
      </c>
      <c r="B148" s="124" t="s">
        <v>33</v>
      </c>
      <c r="C148" s="117">
        <v>645</v>
      </c>
      <c r="D148" s="118"/>
      <c r="E148" s="67"/>
    </row>
    <row r="149" spans="1:5" ht="14.25">
      <c r="A149" s="126" t="s">
        <v>145</v>
      </c>
      <c r="B149" s="124" t="s">
        <v>33</v>
      </c>
      <c r="C149" s="117">
        <v>195</v>
      </c>
      <c r="D149" s="118"/>
      <c r="E149" s="67"/>
    </row>
    <row r="150" spans="1:5" ht="14.25">
      <c r="A150" s="126" t="s">
        <v>146</v>
      </c>
      <c r="B150" s="124" t="s">
        <v>33</v>
      </c>
      <c r="C150" s="117">
        <v>645</v>
      </c>
      <c r="D150" s="118"/>
      <c r="E150" s="67"/>
    </row>
    <row r="151" spans="1:5" ht="15">
      <c r="A151" s="127" t="s">
        <v>147</v>
      </c>
      <c r="B151" s="128" t="s">
        <v>71</v>
      </c>
      <c r="C151" s="129"/>
      <c r="D151" s="129"/>
      <c r="E151" s="121"/>
    </row>
    <row r="152" spans="1:5" ht="15">
      <c r="A152" s="91" t="s">
        <v>148</v>
      </c>
      <c r="B152" s="92"/>
      <c r="C152" s="91"/>
      <c r="D152" s="93"/>
      <c r="E152" s="94"/>
    </row>
    <row r="153" spans="1:5" ht="15">
      <c r="A153" s="130" t="s">
        <v>149</v>
      </c>
      <c r="B153" s="109"/>
      <c r="C153" s="131"/>
      <c r="D153" s="52"/>
      <c r="E153" s="132"/>
    </row>
    <row r="154" spans="1:5" ht="14.25">
      <c r="A154" s="107" t="s">
        <v>150</v>
      </c>
      <c r="B154" s="133" t="s">
        <v>9</v>
      </c>
      <c r="C154" s="109">
        <v>3</v>
      </c>
      <c r="D154" s="52"/>
      <c r="E154" s="53"/>
    </row>
    <row r="155" spans="1:5" ht="14.25">
      <c r="A155" s="107" t="s">
        <v>151</v>
      </c>
      <c r="B155" s="133" t="s">
        <v>9</v>
      </c>
      <c r="C155" s="109">
        <v>2</v>
      </c>
      <c r="D155" s="52"/>
      <c r="E155" s="53"/>
    </row>
    <row r="156" spans="1:5" ht="14.25">
      <c r="A156" s="107" t="s">
        <v>152</v>
      </c>
      <c r="B156" s="133" t="s">
        <v>9</v>
      </c>
      <c r="C156" s="111">
        <v>2</v>
      </c>
      <c r="D156" s="52"/>
      <c r="E156" s="53"/>
    </row>
    <row r="157" spans="1:5" ht="14.25">
      <c r="A157" s="107" t="s">
        <v>153</v>
      </c>
      <c r="B157" s="133" t="s">
        <v>9</v>
      </c>
      <c r="C157" s="111">
        <v>6</v>
      </c>
      <c r="D157" s="52"/>
      <c r="E157" s="53"/>
    </row>
    <row r="158" spans="1:5" ht="14.25">
      <c r="A158" s="107" t="s">
        <v>154</v>
      </c>
      <c r="B158" s="133" t="s">
        <v>9</v>
      </c>
      <c r="C158" s="111">
        <v>6</v>
      </c>
      <c r="D158" s="52"/>
      <c r="E158" s="53"/>
    </row>
    <row r="159" spans="1:5" ht="14.25">
      <c r="A159" s="107" t="s">
        <v>155</v>
      </c>
      <c r="B159" s="133" t="s">
        <v>9</v>
      </c>
      <c r="C159" s="111">
        <v>3</v>
      </c>
      <c r="D159" s="52"/>
      <c r="E159" s="53"/>
    </row>
    <row r="160" spans="1:5" ht="14.25">
      <c r="A160" s="107" t="s">
        <v>156</v>
      </c>
      <c r="B160" s="133" t="s">
        <v>9</v>
      </c>
      <c r="C160" s="111">
        <v>6</v>
      </c>
      <c r="D160" s="52"/>
      <c r="E160" s="53"/>
    </row>
    <row r="161" spans="1:5" ht="14.25">
      <c r="A161" s="107" t="s">
        <v>157</v>
      </c>
      <c r="B161" s="133" t="s">
        <v>9</v>
      </c>
      <c r="C161" s="111">
        <v>4</v>
      </c>
      <c r="D161" s="52"/>
      <c r="E161" s="53"/>
    </row>
    <row r="162" spans="1:5" ht="14.25">
      <c r="A162" s="107" t="s">
        <v>158</v>
      </c>
      <c r="B162" s="133" t="s">
        <v>9</v>
      </c>
      <c r="C162" s="111">
        <v>5</v>
      </c>
      <c r="D162" s="52"/>
      <c r="E162" s="53"/>
    </row>
    <row r="163" spans="1:5" ht="14.25">
      <c r="A163" s="107" t="s">
        <v>159</v>
      </c>
      <c r="B163" s="133" t="s">
        <v>9</v>
      </c>
      <c r="C163" s="111">
        <v>3</v>
      </c>
      <c r="D163" s="52"/>
      <c r="E163" s="53"/>
    </row>
    <row r="164" spans="1:5" ht="14.25">
      <c r="A164" s="107" t="s">
        <v>160</v>
      </c>
      <c r="B164" s="133" t="s">
        <v>9</v>
      </c>
      <c r="C164" s="111">
        <v>5</v>
      </c>
      <c r="D164" s="52"/>
      <c r="E164" s="53"/>
    </row>
    <row r="165" spans="1:5" ht="14.25">
      <c r="A165" s="107" t="s">
        <v>161</v>
      </c>
      <c r="B165" s="133" t="s">
        <v>9</v>
      </c>
      <c r="C165" s="111">
        <v>2</v>
      </c>
      <c r="D165" s="52"/>
      <c r="E165" s="53"/>
    </row>
    <row r="166" spans="1:5" ht="15">
      <c r="A166" s="134" t="s">
        <v>162</v>
      </c>
      <c r="B166" s="135"/>
      <c r="C166" s="136">
        <f>SUM(C154:C165)</f>
        <v>47</v>
      </c>
      <c r="D166" s="137"/>
      <c r="E166" s="72"/>
    </row>
    <row r="167" spans="1:5" ht="15">
      <c r="A167" s="221" t="s">
        <v>163</v>
      </c>
      <c r="B167" s="221"/>
      <c r="C167" s="221"/>
      <c r="D167" s="52"/>
      <c r="E167" s="53"/>
    </row>
    <row r="168" spans="1:5" ht="14.25">
      <c r="A168" s="60" t="s">
        <v>59</v>
      </c>
      <c r="B168" s="61" t="s">
        <v>60</v>
      </c>
      <c r="C168" s="62">
        <f>ROUND(C166*0.015,1)</f>
        <v>0.7</v>
      </c>
      <c r="D168" s="63"/>
      <c r="E168" s="53"/>
    </row>
    <row r="169" spans="1:5" ht="14.25">
      <c r="A169" s="64" t="s">
        <v>132</v>
      </c>
      <c r="B169" s="65" t="s">
        <v>9</v>
      </c>
      <c r="C169" s="117">
        <f>(C166)*2</f>
        <v>94</v>
      </c>
      <c r="D169" s="118"/>
      <c r="E169" s="67"/>
    </row>
    <row r="170" spans="1:5" ht="14.25">
      <c r="A170" s="64" t="s">
        <v>164</v>
      </c>
      <c r="B170" s="65" t="s">
        <v>33</v>
      </c>
      <c r="C170" s="117">
        <v>175</v>
      </c>
      <c r="D170" s="118"/>
      <c r="E170" s="67"/>
    </row>
    <row r="171" spans="1:5" ht="14.25">
      <c r="A171" s="64" t="s">
        <v>66</v>
      </c>
      <c r="B171" s="65" t="s">
        <v>30</v>
      </c>
      <c r="C171" s="66">
        <f>ROUND(C166*0.003,2)</f>
        <v>0.14</v>
      </c>
      <c r="D171" s="119"/>
      <c r="E171" s="67"/>
    </row>
    <row r="172" spans="1:5" ht="14.25">
      <c r="A172" s="68" t="s">
        <v>67</v>
      </c>
      <c r="B172" s="61" t="s">
        <v>30</v>
      </c>
      <c r="C172" s="69">
        <v>3</v>
      </c>
      <c r="D172" s="70"/>
      <c r="E172" s="53"/>
    </row>
    <row r="173" spans="1:5" ht="15">
      <c r="A173" s="226" t="s">
        <v>165</v>
      </c>
      <c r="B173" s="226"/>
      <c r="C173" s="226"/>
      <c r="D173" s="226"/>
      <c r="E173" s="72"/>
    </row>
    <row r="174" spans="1:5" ht="15">
      <c r="A174" s="73" t="s">
        <v>166</v>
      </c>
      <c r="B174" s="74" t="s">
        <v>71</v>
      </c>
      <c r="C174" s="73"/>
      <c r="D174" s="75"/>
      <c r="E174" s="76"/>
    </row>
    <row r="175" spans="1:5" ht="15">
      <c r="A175" s="59" t="s">
        <v>167</v>
      </c>
      <c r="B175" s="109"/>
      <c r="C175" s="131"/>
      <c r="D175" s="52"/>
      <c r="E175" s="53"/>
    </row>
    <row r="176" spans="1:5" ht="14.25">
      <c r="A176" s="122" t="s">
        <v>139</v>
      </c>
      <c r="B176" s="65" t="s">
        <v>33</v>
      </c>
      <c r="C176" s="117">
        <v>125</v>
      </c>
      <c r="D176" s="118"/>
      <c r="E176" s="67"/>
    </row>
    <row r="177" spans="1:5" ht="14.25">
      <c r="A177" s="123" t="s">
        <v>168</v>
      </c>
      <c r="B177" s="65" t="s">
        <v>33</v>
      </c>
      <c r="C177" s="117">
        <f>C176</f>
        <v>125</v>
      </c>
      <c r="D177" s="118"/>
      <c r="E177" s="67"/>
    </row>
    <row r="178" spans="1:5" ht="14.25">
      <c r="A178" s="123" t="s">
        <v>141</v>
      </c>
      <c r="B178" s="65" t="s">
        <v>33</v>
      </c>
      <c r="C178" s="117">
        <f>C176</f>
        <v>125</v>
      </c>
      <c r="D178" s="118"/>
      <c r="E178" s="67"/>
    </row>
    <row r="179" spans="1:5" ht="14.25">
      <c r="A179" s="138" t="s">
        <v>169</v>
      </c>
      <c r="B179" s="33" t="s">
        <v>9</v>
      </c>
      <c r="C179" s="62">
        <f>C166</f>
        <v>47</v>
      </c>
      <c r="D179" s="63"/>
      <c r="E179" s="53"/>
    </row>
    <row r="180" spans="1:5" ht="14.25">
      <c r="A180" s="139" t="s">
        <v>143</v>
      </c>
      <c r="B180" s="33" t="s">
        <v>9</v>
      </c>
      <c r="C180" s="62">
        <f>C179</f>
        <v>47</v>
      </c>
      <c r="D180" s="63"/>
      <c r="E180" s="53"/>
    </row>
    <row r="181" spans="1:5" ht="14.25">
      <c r="A181" s="60" t="s">
        <v>170</v>
      </c>
      <c r="B181" s="33" t="s">
        <v>33</v>
      </c>
      <c r="C181" s="62">
        <f>C176</f>
        <v>125</v>
      </c>
      <c r="D181" s="63"/>
      <c r="E181" s="53"/>
    </row>
    <row r="182" spans="1:5" ht="14.25">
      <c r="A182" s="60" t="s">
        <v>79</v>
      </c>
      <c r="B182" s="33" t="s">
        <v>33</v>
      </c>
      <c r="C182" s="62">
        <v>125</v>
      </c>
      <c r="D182" s="63"/>
      <c r="E182" s="53"/>
    </row>
    <row r="183" spans="1:5" ht="15">
      <c r="A183" s="86" t="s">
        <v>171</v>
      </c>
      <c r="B183" s="87"/>
      <c r="C183" s="88"/>
      <c r="D183" s="140"/>
      <c r="E183" s="90"/>
    </row>
    <row r="184" spans="1:5" ht="15">
      <c r="A184" s="91" t="s">
        <v>172</v>
      </c>
      <c r="B184" s="92"/>
      <c r="C184" s="91"/>
      <c r="D184" s="93"/>
      <c r="E184" s="94"/>
    </row>
    <row r="185" spans="1:5" ht="15">
      <c r="A185" s="59"/>
      <c r="B185" s="141"/>
      <c r="C185" s="59"/>
      <c r="D185" s="48"/>
      <c r="E185" s="90"/>
    </row>
    <row r="186" spans="1:5" ht="15">
      <c r="A186" s="142" t="s">
        <v>173</v>
      </c>
      <c r="B186" s="133"/>
      <c r="C186" s="143"/>
      <c r="D186" s="52"/>
      <c r="E186" s="53"/>
    </row>
    <row r="187" spans="1:5" ht="15.75">
      <c r="A187" s="144" t="s">
        <v>174</v>
      </c>
      <c r="B187" s="104"/>
      <c r="C187" s="145"/>
      <c r="D187" s="145"/>
      <c r="E187" s="121"/>
    </row>
    <row r="188" spans="1:5" s="147" customFormat="1" ht="14.25">
      <c r="A188" s="49" t="s">
        <v>175</v>
      </c>
      <c r="B188" s="65" t="s">
        <v>9</v>
      </c>
      <c r="C188" s="111">
        <v>1323</v>
      </c>
      <c r="D188" s="65"/>
      <c r="E188" s="146"/>
    </row>
    <row r="189" spans="1:5" ht="15.75">
      <c r="A189" s="113" t="s">
        <v>176</v>
      </c>
      <c r="B189" s="114"/>
      <c r="C189" s="115">
        <f>SUM(C188:C188)</f>
        <v>1323</v>
      </c>
      <c r="D189" s="115"/>
      <c r="E189" s="116"/>
    </row>
    <row r="190" spans="1:5" ht="15.75">
      <c r="A190" s="144" t="s">
        <v>177</v>
      </c>
      <c r="B190" s="104"/>
      <c r="C190" s="145"/>
      <c r="D190" s="145"/>
      <c r="E190" s="121"/>
    </row>
    <row r="191" spans="1:5" ht="14.25">
      <c r="A191" s="49" t="s">
        <v>175</v>
      </c>
      <c r="B191" s="108" t="s">
        <v>9</v>
      </c>
      <c r="C191" s="111">
        <v>1900</v>
      </c>
      <c r="D191" s="148"/>
      <c r="E191" s="146"/>
    </row>
    <row r="192" spans="1:5" ht="15.75">
      <c r="A192" s="113" t="s">
        <v>178</v>
      </c>
      <c r="B192" s="114"/>
      <c r="C192" s="115">
        <f>SUM(C191:C191)</f>
        <v>1900</v>
      </c>
      <c r="D192" s="115"/>
      <c r="E192" s="116"/>
    </row>
    <row r="193" spans="1:5" ht="15">
      <c r="A193" s="221" t="s">
        <v>179</v>
      </c>
      <c r="B193" s="221"/>
      <c r="C193" s="221"/>
      <c r="D193" s="52"/>
      <c r="E193" s="53"/>
    </row>
    <row r="194" spans="1:5" ht="14.25">
      <c r="A194" s="60" t="s">
        <v>180</v>
      </c>
      <c r="B194" s="61" t="s">
        <v>181</v>
      </c>
      <c r="C194" s="62">
        <v>12</v>
      </c>
      <c r="D194" s="63"/>
      <c r="E194" s="53"/>
    </row>
    <row r="195" spans="1:5" ht="14.25">
      <c r="A195" s="64" t="s">
        <v>66</v>
      </c>
      <c r="B195" s="65" t="s">
        <v>30</v>
      </c>
      <c r="C195" s="66">
        <v>1.47</v>
      </c>
      <c r="D195" s="119"/>
      <c r="E195" s="67"/>
    </row>
    <row r="196" spans="1:5" ht="14.25">
      <c r="A196" s="60" t="s">
        <v>182</v>
      </c>
      <c r="B196" s="61" t="s">
        <v>62</v>
      </c>
      <c r="C196" s="62">
        <v>50</v>
      </c>
      <c r="D196" s="63"/>
      <c r="E196" s="53"/>
    </row>
    <row r="197" spans="1:5" ht="15">
      <c r="A197" s="227" t="s">
        <v>183</v>
      </c>
      <c r="B197" s="227"/>
      <c r="C197" s="227"/>
      <c r="D197" s="101"/>
      <c r="E197" s="149"/>
    </row>
    <row r="198" spans="1:5" ht="15">
      <c r="A198" s="150" t="s">
        <v>184</v>
      </c>
      <c r="B198" s="74" t="s">
        <v>35</v>
      </c>
      <c r="C198" s="73"/>
      <c r="D198" s="151"/>
      <c r="E198" s="152"/>
    </row>
    <row r="199" spans="1:5" ht="15">
      <c r="A199" s="59" t="s">
        <v>185</v>
      </c>
      <c r="B199" s="87"/>
      <c r="C199" s="88"/>
      <c r="D199" s="153"/>
      <c r="E199" s="154"/>
    </row>
    <row r="200" spans="1:5" ht="14.25">
      <c r="A200" s="123" t="s">
        <v>186</v>
      </c>
      <c r="B200" s="65" t="s">
        <v>33</v>
      </c>
      <c r="C200" s="117">
        <v>147</v>
      </c>
      <c r="D200" s="118"/>
      <c r="E200" s="67"/>
    </row>
    <row r="201" spans="1:5" ht="14.25">
      <c r="A201" s="122" t="s">
        <v>139</v>
      </c>
      <c r="B201" s="65" t="s">
        <v>33</v>
      </c>
      <c r="C201" s="117">
        <v>294</v>
      </c>
      <c r="D201" s="118"/>
      <c r="E201" s="67"/>
    </row>
    <row r="202" spans="1:5" ht="14.25">
      <c r="A202" s="123" t="s">
        <v>141</v>
      </c>
      <c r="B202" s="65" t="s">
        <v>33</v>
      </c>
      <c r="C202" s="117">
        <f>C200</f>
        <v>147</v>
      </c>
      <c r="D202" s="118"/>
      <c r="E202" s="67"/>
    </row>
    <row r="203" spans="1:5" ht="14.25">
      <c r="A203" s="155" t="s">
        <v>187</v>
      </c>
      <c r="B203" s="33" t="s">
        <v>9</v>
      </c>
      <c r="C203" s="62">
        <f>C189</f>
        <v>1323</v>
      </c>
      <c r="D203" s="63"/>
      <c r="E203" s="53"/>
    </row>
    <row r="204" spans="1:5" ht="14.25">
      <c r="A204" s="155" t="s">
        <v>188</v>
      </c>
      <c r="B204" s="33" t="s">
        <v>9</v>
      </c>
      <c r="C204" s="62">
        <f>C192</f>
        <v>1900</v>
      </c>
      <c r="D204" s="63"/>
      <c r="E204" s="53"/>
    </row>
    <row r="205" spans="1:5" ht="14.25">
      <c r="A205" s="155" t="s">
        <v>189</v>
      </c>
      <c r="B205" s="33" t="s">
        <v>62</v>
      </c>
      <c r="C205" s="62">
        <v>50</v>
      </c>
      <c r="D205" s="63"/>
      <c r="E205" s="53"/>
    </row>
    <row r="206" spans="1:5" ht="14.25">
      <c r="A206" s="155" t="s">
        <v>190</v>
      </c>
      <c r="B206" s="33" t="s">
        <v>33</v>
      </c>
      <c r="C206" s="62">
        <v>147</v>
      </c>
      <c r="D206" s="63"/>
      <c r="E206" s="53"/>
    </row>
    <row r="207" spans="1:5" ht="15">
      <c r="A207" s="86" t="s">
        <v>191</v>
      </c>
      <c r="B207" s="87"/>
      <c r="C207" s="88"/>
      <c r="D207" s="156"/>
      <c r="E207" s="154"/>
    </row>
    <row r="208" spans="1:5" ht="15">
      <c r="A208" s="91" t="s">
        <v>192</v>
      </c>
      <c r="B208" s="92"/>
      <c r="C208" s="91"/>
      <c r="D208" s="93"/>
      <c r="E208" s="94"/>
    </row>
    <row r="209" spans="1:5" ht="15">
      <c r="A209" s="142" t="s">
        <v>193</v>
      </c>
      <c r="B209" s="59"/>
      <c r="C209" s="59"/>
      <c r="D209" s="59"/>
      <c r="E209" s="154"/>
    </row>
    <row r="210" spans="1:5" ht="14.25">
      <c r="A210" s="157" t="s">
        <v>194</v>
      </c>
      <c r="B210" s="50" t="s">
        <v>60</v>
      </c>
      <c r="C210" s="131">
        <v>39</v>
      </c>
      <c r="D210" s="158"/>
      <c r="E210" s="53"/>
    </row>
    <row r="211" spans="1:5" ht="14.25">
      <c r="A211" s="157" t="s">
        <v>195</v>
      </c>
      <c r="B211" s="50" t="s">
        <v>60</v>
      </c>
      <c r="C211" s="131">
        <v>13</v>
      </c>
      <c r="D211" s="158"/>
      <c r="E211" s="53"/>
    </row>
    <row r="212" spans="1:5" ht="15">
      <c r="A212" s="150" t="s">
        <v>196</v>
      </c>
      <c r="B212" s="74" t="s">
        <v>35</v>
      </c>
      <c r="C212" s="73"/>
      <c r="D212" s="151"/>
      <c r="E212" s="152"/>
    </row>
    <row r="213" spans="1:5" ht="15">
      <c r="A213" s="59" t="s">
        <v>197</v>
      </c>
      <c r="B213" s="50"/>
      <c r="C213" s="112"/>
      <c r="D213" s="159"/>
      <c r="E213" s="90"/>
    </row>
    <row r="214" spans="1:5" ht="14.25">
      <c r="A214" s="32" t="s">
        <v>198</v>
      </c>
      <c r="B214" s="61" t="s">
        <v>33</v>
      </c>
      <c r="C214" s="131">
        <v>1315</v>
      </c>
      <c r="D214" s="158"/>
      <c r="E214" s="53"/>
    </row>
    <row r="215" spans="1:5" ht="27">
      <c r="A215" s="32" t="s">
        <v>199</v>
      </c>
      <c r="B215" s="61" t="s">
        <v>33</v>
      </c>
      <c r="C215" s="131">
        <v>2600</v>
      </c>
      <c r="D215" s="158"/>
      <c r="E215" s="53"/>
    </row>
    <row r="216" spans="1:5" ht="15">
      <c r="A216" s="160" t="s">
        <v>200</v>
      </c>
      <c r="B216" s="161"/>
      <c r="C216" s="162"/>
      <c r="D216" s="163"/>
      <c r="E216" s="132"/>
    </row>
    <row r="217" spans="1:5" ht="15">
      <c r="A217" s="91" t="s">
        <v>201</v>
      </c>
      <c r="B217" s="92"/>
      <c r="C217" s="91"/>
      <c r="D217" s="93"/>
      <c r="E217" s="94"/>
    </row>
    <row r="218" spans="1:5" ht="15.75">
      <c r="A218" s="228" t="s">
        <v>202</v>
      </c>
      <c r="B218" s="228"/>
      <c r="C218" s="228"/>
      <c r="D218" s="228"/>
      <c r="E218" s="164"/>
    </row>
    <row r="219" spans="1:5" ht="12.75">
      <c r="A219" s="30"/>
      <c r="B219" s="30"/>
      <c r="C219" s="39"/>
      <c r="D219" s="40"/>
      <c r="E219" s="41"/>
    </row>
    <row r="220" spans="1:5" ht="15">
      <c r="A220" s="11" t="s">
        <v>203</v>
      </c>
      <c r="B220" s="30"/>
      <c r="C220" s="39"/>
      <c r="D220" s="40"/>
      <c r="E220" s="41"/>
    </row>
    <row r="221" spans="1:5" ht="25.5">
      <c r="A221" s="165" t="s">
        <v>204</v>
      </c>
      <c r="B221" s="166" t="s">
        <v>74</v>
      </c>
      <c r="C221" s="167">
        <v>1</v>
      </c>
      <c r="D221" s="168"/>
      <c r="E221" s="169"/>
    </row>
    <row r="222" spans="1:5" ht="15">
      <c r="A222" s="170" t="s">
        <v>205</v>
      </c>
      <c r="B222" s="170"/>
      <c r="C222" s="170"/>
      <c r="D222" s="170"/>
      <c r="E222" s="170"/>
    </row>
    <row r="223" spans="1:5" ht="12.75">
      <c r="A223" s="30"/>
      <c r="B223" s="30"/>
      <c r="C223" s="39"/>
      <c r="D223" s="40"/>
      <c r="E223" s="41"/>
    </row>
    <row r="224" spans="1:5" ht="15">
      <c r="A224" s="11" t="s">
        <v>206</v>
      </c>
      <c r="B224" s="30"/>
      <c r="C224" s="39"/>
      <c r="D224" s="40"/>
      <c r="E224" s="41"/>
    </row>
    <row r="225" spans="1:5" ht="14.25">
      <c r="A225" s="171" t="s">
        <v>207</v>
      </c>
      <c r="B225" s="50" t="s">
        <v>30</v>
      </c>
      <c r="C225" s="143">
        <f>0.6*(C95+C50+C75)</f>
        <v>39.00000000000001</v>
      </c>
      <c r="D225" s="52"/>
      <c r="E225" s="53"/>
    </row>
    <row r="226" spans="1:5" ht="14.25">
      <c r="A226" s="172" t="s">
        <v>208</v>
      </c>
      <c r="B226" s="61" t="s">
        <v>9</v>
      </c>
      <c r="C226" s="62">
        <f>C95+C50</f>
        <v>62</v>
      </c>
      <c r="D226" s="63"/>
      <c r="E226" s="53"/>
    </row>
    <row r="227" spans="1:5" ht="14.25">
      <c r="A227" s="172" t="s">
        <v>209</v>
      </c>
      <c r="B227" s="61" t="s">
        <v>9</v>
      </c>
      <c r="C227" s="62">
        <f>C226</f>
        <v>62</v>
      </c>
      <c r="D227" s="63"/>
      <c r="E227" s="53"/>
    </row>
    <row r="228" spans="1:5" ht="14.25">
      <c r="A228" s="172" t="s">
        <v>210</v>
      </c>
      <c r="B228" s="61" t="s">
        <v>9</v>
      </c>
      <c r="C228" s="62">
        <f>C226</f>
        <v>62</v>
      </c>
      <c r="D228" s="63"/>
      <c r="E228" s="53"/>
    </row>
    <row r="229" spans="1:5" ht="15">
      <c r="A229" s="229" t="s">
        <v>211</v>
      </c>
      <c r="B229" s="229"/>
      <c r="C229" s="229"/>
      <c r="D229" s="173"/>
      <c r="E229" s="132"/>
    </row>
    <row r="230" spans="1:5" ht="14.25">
      <c r="A230" s="171" t="s">
        <v>212</v>
      </c>
      <c r="B230" s="174" t="s">
        <v>33</v>
      </c>
      <c r="C230" s="143">
        <v>770</v>
      </c>
      <c r="D230" s="110"/>
      <c r="E230" s="67"/>
    </row>
    <row r="231" spans="1:5" ht="14.25">
      <c r="A231" s="171" t="s">
        <v>213</v>
      </c>
      <c r="B231" s="174" t="s">
        <v>33</v>
      </c>
      <c r="C231" s="143">
        <v>770</v>
      </c>
      <c r="D231" s="110"/>
      <c r="E231" s="67"/>
    </row>
    <row r="232" spans="1:5" ht="14.25">
      <c r="A232" s="175" t="s">
        <v>214</v>
      </c>
      <c r="B232" s="65" t="s">
        <v>33</v>
      </c>
      <c r="C232" s="117">
        <v>770</v>
      </c>
      <c r="D232" s="118"/>
      <c r="E232" s="67"/>
    </row>
    <row r="233" spans="1:5" ht="15">
      <c r="A233" s="229" t="s">
        <v>215</v>
      </c>
      <c r="B233" s="229"/>
      <c r="C233" s="229"/>
      <c r="D233" s="173"/>
      <c r="E233" s="132"/>
    </row>
    <row r="234" spans="1:5" ht="15">
      <c r="A234" s="170" t="s">
        <v>216</v>
      </c>
      <c r="B234" s="176"/>
      <c r="C234" s="177"/>
      <c r="D234" s="178"/>
      <c r="E234" s="58"/>
    </row>
    <row r="235" spans="1:5" ht="14.25">
      <c r="A235" s="30"/>
      <c r="B235" s="179"/>
      <c r="C235" s="180"/>
      <c r="D235" s="40"/>
      <c r="E235" s="181"/>
    </row>
    <row r="236" spans="1:5" ht="15">
      <c r="A236" s="182" t="s">
        <v>217</v>
      </c>
      <c r="B236"/>
      <c r="C236"/>
      <c r="D236"/>
      <c r="E236"/>
    </row>
    <row r="237" spans="1:5" ht="14.25">
      <c r="A237" s="183" t="s">
        <v>218</v>
      </c>
      <c r="B237" s="184" t="s">
        <v>9</v>
      </c>
      <c r="C237" s="131">
        <v>6</v>
      </c>
      <c r="D237" s="185"/>
      <c r="E237" s="186"/>
    </row>
    <row r="238" spans="1:5" ht="14.25">
      <c r="A238" s="187" t="s">
        <v>219</v>
      </c>
      <c r="B238" s="184"/>
      <c r="C238" s="131"/>
      <c r="D238" s="185"/>
      <c r="E238" s="186"/>
    </row>
    <row r="239" spans="1:5" ht="14.25">
      <c r="A239" s="183" t="s">
        <v>220</v>
      </c>
      <c r="B239" s="184" t="s">
        <v>9</v>
      </c>
      <c r="C239" s="131">
        <v>4</v>
      </c>
      <c r="D239" s="185"/>
      <c r="E239" s="186"/>
    </row>
    <row r="240" spans="1:5" ht="14.25">
      <c r="A240" s="187" t="s">
        <v>219</v>
      </c>
      <c r="B240" s="184"/>
      <c r="C240" s="131"/>
      <c r="D240" s="185"/>
      <c r="E240" s="186"/>
    </row>
    <row r="241" spans="1:5" ht="14.25">
      <c r="A241" s="183" t="s">
        <v>221</v>
      </c>
      <c r="B241" s="184" t="s">
        <v>9</v>
      </c>
      <c r="C241" s="131">
        <v>5</v>
      </c>
      <c r="D241" s="185"/>
      <c r="E241" s="186"/>
    </row>
    <row r="242" spans="1:5" ht="14.25">
      <c r="A242" s="187" t="s">
        <v>219</v>
      </c>
      <c r="B242" s="184"/>
      <c r="C242" s="131"/>
      <c r="D242" s="188"/>
      <c r="E242" s="186"/>
    </row>
    <row r="243" spans="1:5" ht="15">
      <c r="A243" s="189" t="s">
        <v>222</v>
      </c>
      <c r="B243" s="190"/>
      <c r="C243" s="191"/>
      <c r="D243" s="192"/>
      <c r="E243" s="193"/>
    </row>
    <row r="244" spans="1:5" ht="14.25">
      <c r="A244" s="30"/>
      <c r="B244" s="179"/>
      <c r="C244" s="180"/>
      <c r="D244" s="40"/>
      <c r="E244" s="181"/>
    </row>
    <row r="245" spans="1:5" ht="15.75">
      <c r="A245" s="194" t="s">
        <v>223</v>
      </c>
      <c r="B245" s="179"/>
      <c r="C245" s="180"/>
      <c r="D245" s="40"/>
      <c r="E245" s="181"/>
    </row>
    <row r="246" spans="1:5" ht="14.25">
      <c r="A246" s="195" t="s">
        <v>224</v>
      </c>
      <c r="B246" s="184" t="s">
        <v>30</v>
      </c>
      <c r="C246" s="131">
        <v>90</v>
      </c>
      <c r="D246" s="185"/>
      <c r="E246" s="186"/>
    </row>
    <row r="247" spans="1:5" ht="14.25">
      <c r="A247" s="195" t="s">
        <v>225</v>
      </c>
      <c r="B247" s="184" t="s">
        <v>33</v>
      </c>
      <c r="C247" s="131">
        <v>360</v>
      </c>
      <c r="D247" s="185"/>
      <c r="E247" s="186"/>
    </row>
    <row r="248" spans="1:5" ht="14.25">
      <c r="A248" s="230" t="s">
        <v>226</v>
      </c>
      <c r="B248" s="230"/>
      <c r="C248" s="230"/>
      <c r="D248" s="230"/>
      <c r="E248" s="181"/>
    </row>
    <row r="249" spans="1:5" ht="14.25">
      <c r="A249" s="195" t="s">
        <v>227</v>
      </c>
      <c r="B249" s="184" t="s">
        <v>62</v>
      </c>
      <c r="C249" s="131">
        <v>450</v>
      </c>
      <c r="D249" s="185"/>
      <c r="E249" s="186"/>
    </row>
    <row r="250" spans="1:5" ht="14.25">
      <c r="A250" s="195" t="s">
        <v>228</v>
      </c>
      <c r="B250" s="184" t="s">
        <v>9</v>
      </c>
      <c r="C250" s="131">
        <v>4</v>
      </c>
      <c r="D250" s="185"/>
      <c r="E250" s="186"/>
    </row>
    <row r="251" spans="1:5" ht="14.25">
      <c r="A251" s="195" t="s">
        <v>229</v>
      </c>
      <c r="B251" s="184" t="s">
        <v>181</v>
      </c>
      <c r="C251" s="131">
        <v>92</v>
      </c>
      <c r="D251" s="185"/>
      <c r="E251" s="186"/>
    </row>
    <row r="252" spans="1:5" ht="14.25">
      <c r="A252" s="195" t="s">
        <v>230</v>
      </c>
      <c r="B252" s="184" t="s">
        <v>181</v>
      </c>
      <c r="C252" s="131">
        <v>36</v>
      </c>
      <c r="D252" s="185"/>
      <c r="E252" s="186"/>
    </row>
    <row r="253" spans="1:5" ht="14.25">
      <c r="A253" s="195" t="s">
        <v>231</v>
      </c>
      <c r="B253" s="184" t="s">
        <v>181</v>
      </c>
      <c r="C253" s="131">
        <v>24</v>
      </c>
      <c r="D253" s="185"/>
      <c r="E253" s="186"/>
    </row>
    <row r="254" spans="1:5" ht="15">
      <c r="A254" s="196" t="s">
        <v>232</v>
      </c>
      <c r="B254" s="190"/>
      <c r="C254" s="191"/>
      <c r="D254" s="192"/>
      <c r="E254" s="193"/>
    </row>
    <row r="255" spans="1:5" ht="14.25">
      <c r="A255" s="30"/>
      <c r="B255" s="179"/>
      <c r="C255" s="180"/>
      <c r="D255" s="40"/>
      <c r="E255" s="181"/>
    </row>
    <row r="256" spans="1:5" ht="15">
      <c r="A256" s="197" t="s">
        <v>233</v>
      </c>
      <c r="B256" s="198"/>
      <c r="C256" s="199"/>
      <c r="D256" s="200"/>
      <c r="E256" s="201"/>
    </row>
    <row r="257" spans="1:5" ht="14.25">
      <c r="A257" s="202" t="s">
        <v>234</v>
      </c>
      <c r="B257" s="203" t="s">
        <v>9</v>
      </c>
      <c r="C257" s="162">
        <v>1</v>
      </c>
      <c r="D257" s="185"/>
      <c r="E257" s="186"/>
    </row>
    <row r="258" spans="1:5" ht="15">
      <c r="A258" s="231" t="s">
        <v>235</v>
      </c>
      <c r="B258" s="231"/>
      <c r="C258" s="231"/>
      <c r="D258" s="231"/>
      <c r="E258" s="204"/>
    </row>
    <row r="259" spans="1:5" ht="15">
      <c r="A259" s="127"/>
      <c r="B259" s="127"/>
      <c r="C259" s="127"/>
      <c r="D259" s="127"/>
      <c r="E259" s="205"/>
    </row>
    <row r="260" spans="1:5" ht="15.75">
      <c r="A260" s="232" t="s">
        <v>236</v>
      </c>
      <c r="B260" s="232"/>
      <c r="C260" s="232"/>
      <c r="D260" s="232"/>
      <c r="E260" s="206"/>
    </row>
    <row r="261" spans="1:5" ht="15.75">
      <c r="A261" s="232" t="s">
        <v>237</v>
      </c>
      <c r="B261" s="232"/>
      <c r="C261" s="232"/>
      <c r="D261" s="232"/>
      <c r="E261" s="206"/>
    </row>
    <row r="262" spans="1:5" ht="15.75">
      <c r="A262" s="232" t="s">
        <v>238</v>
      </c>
      <c r="B262" s="232"/>
      <c r="C262" s="232"/>
      <c r="D262" s="232"/>
      <c r="E262" s="206"/>
    </row>
    <row r="263" spans="1:5" ht="14.25">
      <c r="A263" s="207"/>
      <c r="B263" s="208"/>
      <c r="C263" s="209"/>
      <c r="D263" s="210"/>
      <c r="E263" s="211"/>
    </row>
    <row r="264" spans="1:5" ht="14.25">
      <c r="A264" s="212"/>
      <c r="B264" s="208"/>
      <c r="C264" s="209"/>
      <c r="D264" s="210"/>
      <c r="E264" s="211"/>
    </row>
    <row r="265" spans="1:5" ht="14.25" customHeight="1">
      <c r="A265" s="233" t="s">
        <v>239</v>
      </c>
      <c r="B265" s="233"/>
      <c r="C265" s="233"/>
      <c r="D265" s="233"/>
      <c r="E265" s="233"/>
    </row>
    <row r="266" spans="1:5" ht="12.75">
      <c r="A266" s="234" t="s">
        <v>240</v>
      </c>
      <c r="B266" s="234"/>
      <c r="C266" s="234"/>
      <c r="D266" s="234"/>
      <c r="E266" s="234"/>
    </row>
    <row r="267" spans="1:5" ht="14.25">
      <c r="A267" s="213" t="s">
        <v>241</v>
      </c>
      <c r="B267" s="214" t="s">
        <v>242</v>
      </c>
      <c r="C267" s="209"/>
      <c r="D267" s="210"/>
      <c r="E267" s="211"/>
    </row>
  </sheetData>
  <sheetProtection selectLockedCells="1" selectUnlockedCells="1"/>
  <mergeCells count="37">
    <mergeCell ref="A266:E266"/>
    <mergeCell ref="A248:D248"/>
    <mergeCell ref="A258:D258"/>
    <mergeCell ref="A260:D260"/>
    <mergeCell ref="A261:D261"/>
    <mergeCell ref="A262:D262"/>
    <mergeCell ref="A265:E265"/>
    <mergeCell ref="A173:D173"/>
    <mergeCell ref="A193:C193"/>
    <mergeCell ref="A197:C197"/>
    <mergeCell ref="A218:D218"/>
    <mergeCell ref="A229:C229"/>
    <mergeCell ref="A233:C233"/>
    <mergeCell ref="A96:E96"/>
    <mergeCell ref="A103:D103"/>
    <mergeCell ref="A105:E105"/>
    <mergeCell ref="A132:C132"/>
    <mergeCell ref="A140:D140"/>
    <mergeCell ref="A167:C167"/>
    <mergeCell ref="A62:E62"/>
    <mergeCell ref="A73:C73"/>
    <mergeCell ref="A76:E76"/>
    <mergeCell ref="A82:D82"/>
    <mergeCell ref="A84:E84"/>
    <mergeCell ref="A91:C91"/>
    <mergeCell ref="A21:E21"/>
    <mergeCell ref="A22:E22"/>
    <mergeCell ref="A23:D23"/>
    <mergeCell ref="A24:E24"/>
    <mergeCell ref="A51:E51"/>
    <mergeCell ref="A60:C60"/>
    <mergeCell ref="A15:E15"/>
    <mergeCell ref="A16:E16"/>
    <mergeCell ref="A17:E17"/>
    <mergeCell ref="A18:E18"/>
    <mergeCell ref="A19:E19"/>
    <mergeCell ref="A20:E20"/>
  </mergeCells>
  <printOptions/>
  <pageMargins left="0.39375" right="0.19652777777777777" top="0.7888888888888889" bottom="0.5916666666666667" header="0.5118055555555555" footer="0.39375"/>
  <pageSetup horizontalDpi="300" verticalDpi="300" orientation="portrait" paperSize="9"/>
  <headerFooter alignWithMargins="0">
    <oddHeader>&amp;L&amp;"Times New Roman,tučné"&amp;12POLOŽKOVÝ  VÝKAZ VÝMĚR&amp;R&amp;"Times New Roman,tučné"&amp;12Úprava sídelní zeleně nad viaduktem ve městě Kaznějov</oddHeader>
    <oddFooter>&amp;R&amp;"Arial,obyčejné" Stránka &amp;P ze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BARTÁSKOVÁ Eliška</dc:creator>
  <cp:keywords/>
  <dc:description/>
  <cp:lastModifiedBy>BARTÁSKOVÁ Eliška</cp:lastModifiedBy>
  <dcterms:created xsi:type="dcterms:W3CDTF">2021-04-15T08:48:16Z</dcterms:created>
  <dcterms:modified xsi:type="dcterms:W3CDTF">2021-04-15T08:48:16Z</dcterms:modified>
  <cp:category/>
  <cp:version/>
  <cp:contentType/>
  <cp:contentStatus/>
</cp:coreProperties>
</file>